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D:\!!Tom\Bordovice tělocvična\"/>
    </mc:Choice>
  </mc:AlternateContent>
  <xr:revisionPtr revIDLastSave="0" documentId="13_ncr:1_{7CE3D6A0-8651-47A9-99AA-0AD99C4AD469}" xr6:coauthVersionLast="46" xr6:coauthVersionMax="46" xr10:uidLastSave="{00000000-0000-0000-0000-000000000000}"/>
  <bookViews>
    <workbookView xWindow="-108" yWindow="-108" windowWidth="23256" windowHeight="12576" firstSheet="1" activeTab="1" xr2:uid="{00000000-000D-0000-FFFF-FFFF00000000}"/>
  </bookViews>
  <sheets>
    <sheet name="Rekapitulace stavby" sheetId="1" r:id="rId1"/>
    <sheet name="01 - stavební objekt" sheetId="2" r:id="rId2"/>
    <sheet name="02 - Zpevněné plochy" sheetId="3" r:id="rId3"/>
    <sheet name="03 - zdravotechnika" sheetId="4" r:id="rId4"/>
    <sheet name="04 - přípojky" sheetId="5" r:id="rId5"/>
    <sheet name="05 - elektroinstalace" sheetId="6" r:id="rId6"/>
    <sheet name="06 - vzduchotechnika" sheetId="7" r:id="rId7"/>
    <sheet name="07 - sadové úpravy" sheetId="8" r:id="rId8"/>
    <sheet name="08 - VRN" sheetId="9" r:id="rId9"/>
    <sheet name="Pokyny pro vyplnění" sheetId="10" r:id="rId10"/>
  </sheets>
  <definedNames>
    <definedName name="_xlnm._FilterDatabase" localSheetId="1" hidden="1">'01 - stavební objekt'!$C$105:$K$1105</definedName>
    <definedName name="_xlnm._FilterDatabase" localSheetId="2" hidden="1">'02 - Zpevněné plochy'!$C$89:$K$211</definedName>
    <definedName name="_xlnm._FilterDatabase" localSheetId="3" hidden="1">'03 - zdravotechnika'!$C$86:$K$164</definedName>
    <definedName name="_xlnm._FilterDatabase" localSheetId="4" hidden="1">'04 - přípojky'!$C$83:$K$120</definedName>
    <definedName name="_xlnm._FilterDatabase" localSheetId="5" hidden="1">'05 - elektroinstalace'!$C$82:$K$326</definedName>
    <definedName name="_xlnm._FilterDatabase" localSheetId="6" hidden="1">'06 - vzduchotechnika'!$C$86:$K$126</definedName>
    <definedName name="_xlnm._FilterDatabase" localSheetId="7" hidden="1">'07 - sadové úpravy'!$C$83:$K$155</definedName>
    <definedName name="_xlnm._FilterDatabase" localSheetId="8" hidden="1">'08 - VRN'!$C$80:$K$107</definedName>
    <definedName name="_xlnm.Print_Titles" localSheetId="1">'01 - stavební objekt'!$105:$105</definedName>
    <definedName name="_xlnm.Print_Titles" localSheetId="2">'02 - Zpevněné plochy'!$89:$89</definedName>
    <definedName name="_xlnm.Print_Titles" localSheetId="3">'03 - zdravotechnika'!$86:$86</definedName>
    <definedName name="_xlnm.Print_Titles" localSheetId="4">'04 - přípojky'!$83:$83</definedName>
    <definedName name="_xlnm.Print_Titles" localSheetId="5">'05 - elektroinstalace'!$82:$82</definedName>
    <definedName name="_xlnm.Print_Titles" localSheetId="6">'06 - vzduchotechnika'!$86:$86</definedName>
    <definedName name="_xlnm.Print_Titles" localSheetId="7">'07 - sadové úpravy'!$83:$83</definedName>
    <definedName name="_xlnm.Print_Titles" localSheetId="8">'08 - VRN'!$80:$80</definedName>
    <definedName name="_xlnm.Print_Titles" localSheetId="0">'Rekapitulace stavby'!$52:$52</definedName>
    <definedName name="_xlnm.Print_Area" localSheetId="1">'01 - stavební objekt'!$C$4:$J$39,'01 - stavební objekt'!$C$45:$J$87,'01 - stavební objekt'!$C$93:$K$1105</definedName>
    <definedName name="_xlnm.Print_Area" localSheetId="2">'02 - Zpevněné plochy'!$C$4:$J$39,'02 - Zpevněné plochy'!$C$45:$J$71,'02 - Zpevněné plochy'!$C$77:$K$211</definedName>
    <definedName name="_xlnm.Print_Area" localSheetId="3">'03 - zdravotechnika'!$C$4:$J$39,'03 - zdravotechnika'!$C$45:$J$68,'03 - zdravotechnika'!$C$74:$K$164</definedName>
    <definedName name="_xlnm.Print_Area" localSheetId="4">'04 - přípojky'!$C$4:$J$39,'04 - přípojky'!$C$45:$J$65,'04 - přípojky'!$C$71:$K$120</definedName>
    <definedName name="_xlnm.Print_Area" localSheetId="5">'05 - elektroinstalace'!$C$4:$J$39,'05 - elektroinstalace'!$C$45:$J$64,'05 - elektroinstalace'!$C$70:$K$326</definedName>
    <definedName name="_xlnm.Print_Area" localSheetId="6">'06 - vzduchotechnika'!$C$4:$J$39,'06 - vzduchotechnika'!$C$45:$J$68,'06 - vzduchotechnika'!$C$74:$K$126</definedName>
    <definedName name="_xlnm.Print_Area" localSheetId="7">'07 - sadové úpravy'!$C$4:$J$39,'07 - sadové úpravy'!$C$45:$J$65,'07 - sadové úpravy'!$C$71:$K$155</definedName>
    <definedName name="_xlnm.Print_Area" localSheetId="8">'08 - VRN'!$C$4:$J$39,'08 - VRN'!$C$45:$J$62,'08 - VRN'!$C$68:$K$107</definedName>
    <definedName name="_xlnm.Print_Area" localSheetId="9">'Pokyny pro vyplnění'!$B$2:$K$71,'Pokyny pro vyplnění'!$B$74:$K$118,'Pokyny pro vyplnění'!$B$121:$K$161,'Pokyny pro vyplnění'!$B$164:$K$218</definedName>
    <definedName name="_xlnm.Print_Area" localSheetId="0">'Rekapitulace stavby'!$D$4:$AO$36,'Rekapitulace stavby'!$C$42:$AQ$63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7" i="9" l="1"/>
  <c r="J36" i="9"/>
  <c r="AY62" i="1" s="1"/>
  <c r="J35" i="9"/>
  <c r="AX62" i="1"/>
  <c r="BI106" i="9"/>
  <c r="BH106" i="9"/>
  <c r="BG106" i="9"/>
  <c r="BF106" i="9"/>
  <c r="T106" i="9"/>
  <c r="R106" i="9"/>
  <c r="P106" i="9"/>
  <c r="BI104" i="9"/>
  <c r="BH104" i="9"/>
  <c r="BG104" i="9"/>
  <c r="BF104" i="9"/>
  <c r="T104" i="9"/>
  <c r="R104" i="9"/>
  <c r="P104" i="9"/>
  <c r="BI102" i="9"/>
  <c r="BH102" i="9"/>
  <c r="BG102" i="9"/>
  <c r="BF102" i="9"/>
  <c r="T102" i="9"/>
  <c r="R102" i="9"/>
  <c r="P102" i="9"/>
  <c r="BI100" i="9"/>
  <c r="BH100" i="9"/>
  <c r="BG100" i="9"/>
  <c r="BF100" i="9"/>
  <c r="T100" i="9"/>
  <c r="R100" i="9"/>
  <c r="P100" i="9"/>
  <c r="BI98" i="9"/>
  <c r="BH98" i="9"/>
  <c r="BG98" i="9"/>
  <c r="BF98" i="9"/>
  <c r="T98" i="9"/>
  <c r="R98" i="9"/>
  <c r="P98" i="9"/>
  <c r="BI96" i="9"/>
  <c r="BH96" i="9"/>
  <c r="BG96" i="9"/>
  <c r="BF96" i="9"/>
  <c r="T96" i="9"/>
  <c r="R96" i="9"/>
  <c r="P96" i="9"/>
  <c r="BI94" i="9"/>
  <c r="BH94" i="9"/>
  <c r="BG94" i="9"/>
  <c r="BF94" i="9"/>
  <c r="T94" i="9"/>
  <c r="R94" i="9"/>
  <c r="P94" i="9"/>
  <c r="BI92" i="9"/>
  <c r="BH92" i="9"/>
  <c r="BG92" i="9"/>
  <c r="BF92" i="9"/>
  <c r="T92" i="9"/>
  <c r="R92" i="9"/>
  <c r="P92" i="9"/>
  <c r="BI90" i="9"/>
  <c r="BH90" i="9"/>
  <c r="BG90" i="9"/>
  <c r="BF90" i="9"/>
  <c r="T90" i="9"/>
  <c r="R90" i="9"/>
  <c r="P90" i="9"/>
  <c r="BI88" i="9"/>
  <c r="BH88" i="9"/>
  <c r="BG88" i="9"/>
  <c r="BF88" i="9"/>
  <c r="T88" i="9"/>
  <c r="R88" i="9"/>
  <c r="P88" i="9"/>
  <c r="BI86" i="9"/>
  <c r="BH86" i="9"/>
  <c r="BG86" i="9"/>
  <c r="BF86" i="9"/>
  <c r="T86" i="9"/>
  <c r="R86" i="9"/>
  <c r="P86" i="9"/>
  <c r="BI84" i="9"/>
  <c r="BH84" i="9"/>
  <c r="BG84" i="9"/>
  <c r="BF84" i="9"/>
  <c r="T84" i="9"/>
  <c r="R84" i="9"/>
  <c r="P84" i="9"/>
  <c r="J77" i="9"/>
  <c r="F77" i="9"/>
  <c r="F75" i="9"/>
  <c r="E73" i="9"/>
  <c r="J54" i="9"/>
  <c r="F54" i="9"/>
  <c r="F52" i="9"/>
  <c r="E50" i="9"/>
  <c r="J24" i="9"/>
  <c r="E24" i="9"/>
  <c r="J78" i="9"/>
  <c r="J23" i="9"/>
  <c r="J18" i="9"/>
  <c r="E18" i="9"/>
  <c r="F78" i="9"/>
  <c r="J17" i="9"/>
  <c r="J12" i="9"/>
  <c r="J75" i="9"/>
  <c r="E7" i="9"/>
  <c r="E71" i="9" s="1"/>
  <c r="J37" i="8"/>
  <c r="J36" i="8"/>
  <c r="AY61" i="1"/>
  <c r="J35" i="8"/>
  <c r="AX61" i="1"/>
  <c r="BI155" i="8"/>
  <c r="BH155" i="8"/>
  <c r="BG155" i="8"/>
  <c r="BF155" i="8"/>
  <c r="T155" i="8"/>
  <c r="T154" i="8"/>
  <c r="R155" i="8"/>
  <c r="R154" i="8"/>
  <c r="P155" i="8"/>
  <c r="P154" i="8"/>
  <c r="BI153" i="8"/>
  <c r="BH153" i="8"/>
  <c r="BG153" i="8"/>
  <c r="BF153" i="8"/>
  <c r="T153" i="8"/>
  <c r="R153" i="8"/>
  <c r="P153" i="8"/>
  <c r="BI151" i="8"/>
  <c r="BH151" i="8"/>
  <c r="BG151" i="8"/>
  <c r="BF151" i="8"/>
  <c r="T151" i="8"/>
  <c r="R151" i="8"/>
  <c r="P151" i="8"/>
  <c r="BI150" i="8"/>
  <c r="BH150" i="8"/>
  <c r="BG150" i="8"/>
  <c r="BF150" i="8"/>
  <c r="T150" i="8"/>
  <c r="R150" i="8"/>
  <c r="P150" i="8"/>
  <c r="BI147" i="8"/>
  <c r="BH147" i="8"/>
  <c r="BG147" i="8"/>
  <c r="BF147" i="8"/>
  <c r="T147" i="8"/>
  <c r="T140" i="8" s="1"/>
  <c r="R147" i="8"/>
  <c r="P147" i="8"/>
  <c r="BI144" i="8"/>
  <c r="BH144" i="8"/>
  <c r="BG144" i="8"/>
  <c r="BF144" i="8"/>
  <c r="T144" i="8"/>
  <c r="R144" i="8"/>
  <c r="P144" i="8"/>
  <c r="BI142" i="8"/>
  <c r="BH142" i="8"/>
  <c r="BG142" i="8"/>
  <c r="BF142" i="8"/>
  <c r="T142" i="8"/>
  <c r="R142" i="8"/>
  <c r="P142" i="8"/>
  <c r="P140" i="8" s="1"/>
  <c r="BI141" i="8"/>
  <c r="BH141" i="8"/>
  <c r="BG141" i="8"/>
  <c r="BF141" i="8"/>
  <c r="T141" i="8"/>
  <c r="R141" i="8"/>
  <c r="R140" i="8"/>
  <c r="P141" i="8"/>
  <c r="BI139" i="8"/>
  <c r="BH139" i="8"/>
  <c r="BG139" i="8"/>
  <c r="BF139" i="8"/>
  <c r="T139" i="8"/>
  <c r="R139" i="8"/>
  <c r="P139" i="8"/>
  <c r="BI138" i="8"/>
  <c r="BH138" i="8"/>
  <c r="BG138" i="8"/>
  <c r="BF138" i="8"/>
  <c r="T138" i="8"/>
  <c r="R138" i="8"/>
  <c r="P138" i="8"/>
  <c r="BI137" i="8"/>
  <c r="BH137" i="8"/>
  <c r="BG137" i="8"/>
  <c r="BF137" i="8"/>
  <c r="T137" i="8"/>
  <c r="R137" i="8"/>
  <c r="P137" i="8"/>
  <c r="BI136" i="8"/>
  <c r="BH136" i="8"/>
  <c r="BG136" i="8"/>
  <c r="BF136" i="8"/>
  <c r="T136" i="8"/>
  <c r="R136" i="8"/>
  <c r="P136" i="8"/>
  <c r="BI135" i="8"/>
  <c r="BH135" i="8"/>
  <c r="BG135" i="8"/>
  <c r="BF135" i="8"/>
  <c r="T135" i="8"/>
  <c r="R135" i="8"/>
  <c r="P135" i="8"/>
  <c r="BI134" i="8"/>
  <c r="BH134" i="8"/>
  <c r="BG134" i="8"/>
  <c r="BF134" i="8"/>
  <c r="T134" i="8"/>
  <c r="R134" i="8"/>
  <c r="P134" i="8"/>
  <c r="BI133" i="8"/>
  <c r="BH133" i="8"/>
  <c r="BG133" i="8"/>
  <c r="BF133" i="8"/>
  <c r="T133" i="8"/>
  <c r="R133" i="8"/>
  <c r="P133" i="8"/>
  <c r="BI132" i="8"/>
  <c r="BH132" i="8"/>
  <c r="BG132" i="8"/>
  <c r="BF132" i="8"/>
  <c r="T132" i="8"/>
  <c r="R132" i="8"/>
  <c r="P132" i="8"/>
  <c r="BI131" i="8"/>
  <c r="BH131" i="8"/>
  <c r="BG131" i="8"/>
  <c r="BF131" i="8"/>
  <c r="T131" i="8"/>
  <c r="R131" i="8"/>
  <c r="P131" i="8"/>
  <c r="BI130" i="8"/>
  <c r="BH130" i="8"/>
  <c r="BG130" i="8"/>
  <c r="BF130" i="8"/>
  <c r="T130" i="8"/>
  <c r="R130" i="8"/>
  <c r="P130" i="8"/>
  <c r="BI128" i="8"/>
  <c r="BH128" i="8"/>
  <c r="BG128" i="8"/>
  <c r="BF128" i="8"/>
  <c r="T128" i="8"/>
  <c r="R128" i="8"/>
  <c r="P128" i="8"/>
  <c r="BI127" i="8"/>
  <c r="BH127" i="8"/>
  <c r="BG127" i="8"/>
  <c r="BF127" i="8"/>
  <c r="T127" i="8"/>
  <c r="R127" i="8"/>
  <c r="P127" i="8"/>
  <c r="BI126" i="8"/>
  <c r="BH126" i="8"/>
  <c r="BG126" i="8"/>
  <c r="BF126" i="8"/>
  <c r="T126" i="8"/>
  <c r="R126" i="8"/>
  <c r="P126" i="8"/>
  <c r="BI125" i="8"/>
  <c r="BH125" i="8"/>
  <c r="BG125" i="8"/>
  <c r="BF125" i="8"/>
  <c r="T125" i="8"/>
  <c r="R125" i="8"/>
  <c r="P125" i="8"/>
  <c r="BI124" i="8"/>
  <c r="BH124" i="8"/>
  <c r="BG124" i="8"/>
  <c r="BF124" i="8"/>
  <c r="T124" i="8"/>
  <c r="R124" i="8"/>
  <c r="P124" i="8"/>
  <c r="BI123" i="8"/>
  <c r="BH123" i="8"/>
  <c r="BG123" i="8"/>
  <c r="BF123" i="8"/>
  <c r="T123" i="8"/>
  <c r="R123" i="8"/>
  <c r="P123" i="8"/>
  <c r="BI122" i="8"/>
  <c r="BH122" i="8"/>
  <c r="BG122" i="8"/>
  <c r="BF122" i="8"/>
  <c r="T122" i="8"/>
  <c r="R122" i="8"/>
  <c r="P122" i="8"/>
  <c r="BI121" i="8"/>
  <c r="BH121" i="8"/>
  <c r="BG121" i="8"/>
  <c r="BF121" i="8"/>
  <c r="T121" i="8"/>
  <c r="R121" i="8"/>
  <c r="P121" i="8"/>
  <c r="BI120" i="8"/>
  <c r="BH120" i="8"/>
  <c r="BG120" i="8"/>
  <c r="BF120" i="8"/>
  <c r="T120" i="8"/>
  <c r="R120" i="8"/>
  <c r="P120" i="8"/>
  <c r="BI119" i="8"/>
  <c r="BH119" i="8"/>
  <c r="BG119" i="8"/>
  <c r="BF119" i="8"/>
  <c r="T119" i="8"/>
  <c r="R119" i="8"/>
  <c r="P119" i="8"/>
  <c r="BI118" i="8"/>
  <c r="BH118" i="8"/>
  <c r="BG118" i="8"/>
  <c r="BF118" i="8"/>
  <c r="T118" i="8"/>
  <c r="R118" i="8"/>
  <c r="P118" i="8"/>
  <c r="BI117" i="8"/>
  <c r="BH117" i="8"/>
  <c r="BG117" i="8"/>
  <c r="BF117" i="8"/>
  <c r="T117" i="8"/>
  <c r="R117" i="8"/>
  <c r="P117" i="8"/>
  <c r="BI116" i="8"/>
  <c r="BH116" i="8"/>
  <c r="BG116" i="8"/>
  <c r="BF116" i="8"/>
  <c r="T116" i="8"/>
  <c r="R116" i="8"/>
  <c r="P116" i="8"/>
  <c r="BI115" i="8"/>
  <c r="BH115" i="8"/>
  <c r="BG115" i="8"/>
  <c r="BF115" i="8"/>
  <c r="T115" i="8"/>
  <c r="R115" i="8"/>
  <c r="P115" i="8"/>
  <c r="BI114" i="8"/>
  <c r="BH114" i="8"/>
  <c r="BG114" i="8"/>
  <c r="BF114" i="8"/>
  <c r="T114" i="8"/>
  <c r="R114" i="8"/>
  <c r="P114" i="8"/>
  <c r="BI113" i="8"/>
  <c r="BH113" i="8"/>
  <c r="BG113" i="8"/>
  <c r="BF113" i="8"/>
  <c r="T113" i="8"/>
  <c r="R113" i="8"/>
  <c r="P113" i="8"/>
  <c r="BI112" i="8"/>
  <c r="BH112" i="8"/>
  <c r="BG112" i="8"/>
  <c r="BF112" i="8"/>
  <c r="T112" i="8"/>
  <c r="R112" i="8"/>
  <c r="P112" i="8"/>
  <c r="BI111" i="8"/>
  <c r="BH111" i="8"/>
  <c r="BG111" i="8"/>
  <c r="BF111" i="8"/>
  <c r="T111" i="8"/>
  <c r="R111" i="8"/>
  <c r="P111" i="8"/>
  <c r="BI110" i="8"/>
  <c r="BH110" i="8"/>
  <c r="BG110" i="8"/>
  <c r="BF110" i="8"/>
  <c r="T110" i="8"/>
  <c r="R110" i="8"/>
  <c r="P110" i="8"/>
  <c r="BI108" i="8"/>
  <c r="BH108" i="8"/>
  <c r="BG108" i="8"/>
  <c r="BF108" i="8"/>
  <c r="T108" i="8"/>
  <c r="R108" i="8"/>
  <c r="P108" i="8"/>
  <c r="BI107" i="8"/>
  <c r="BH107" i="8"/>
  <c r="BG107" i="8"/>
  <c r="BF107" i="8"/>
  <c r="T107" i="8"/>
  <c r="R107" i="8"/>
  <c r="P107" i="8"/>
  <c r="BI106" i="8"/>
  <c r="BH106" i="8"/>
  <c r="BG106" i="8"/>
  <c r="BF106" i="8"/>
  <c r="T106" i="8"/>
  <c r="R106" i="8"/>
  <c r="P106" i="8"/>
  <c r="BI105" i="8"/>
  <c r="BH105" i="8"/>
  <c r="BG105" i="8"/>
  <c r="BF105" i="8"/>
  <c r="T105" i="8"/>
  <c r="R105" i="8"/>
  <c r="P105" i="8"/>
  <c r="BI104" i="8"/>
  <c r="BH104" i="8"/>
  <c r="BG104" i="8"/>
  <c r="BF104" i="8"/>
  <c r="T104" i="8"/>
  <c r="R104" i="8"/>
  <c r="P104" i="8"/>
  <c r="BI103" i="8"/>
  <c r="BH103" i="8"/>
  <c r="BG103" i="8"/>
  <c r="BF103" i="8"/>
  <c r="T103" i="8"/>
  <c r="R103" i="8"/>
  <c r="P103" i="8"/>
  <c r="BI102" i="8"/>
  <c r="BH102" i="8"/>
  <c r="BG102" i="8"/>
  <c r="BF102" i="8"/>
  <c r="T102" i="8"/>
  <c r="R102" i="8"/>
  <c r="P102" i="8"/>
  <c r="BI101" i="8"/>
  <c r="BH101" i="8"/>
  <c r="BG101" i="8"/>
  <c r="BF101" i="8"/>
  <c r="T101" i="8"/>
  <c r="R101" i="8"/>
  <c r="P101" i="8"/>
  <c r="BI100" i="8"/>
  <c r="BH100" i="8"/>
  <c r="BG100" i="8"/>
  <c r="BF100" i="8"/>
  <c r="T100" i="8"/>
  <c r="R100" i="8"/>
  <c r="P100" i="8"/>
  <c r="BI99" i="8"/>
  <c r="BH99" i="8"/>
  <c r="BG99" i="8"/>
  <c r="BF99" i="8"/>
  <c r="T99" i="8"/>
  <c r="R99" i="8"/>
  <c r="P99" i="8"/>
  <c r="BI98" i="8"/>
  <c r="BH98" i="8"/>
  <c r="BG98" i="8"/>
  <c r="BF98" i="8"/>
  <c r="T98" i="8"/>
  <c r="R98" i="8"/>
  <c r="P98" i="8"/>
  <c r="BI97" i="8"/>
  <c r="BH97" i="8"/>
  <c r="BG97" i="8"/>
  <c r="BF97" i="8"/>
  <c r="T97" i="8"/>
  <c r="R97" i="8"/>
  <c r="P97" i="8"/>
  <c r="BI96" i="8"/>
  <c r="BH96" i="8"/>
  <c r="BG96" i="8"/>
  <c r="BF96" i="8"/>
  <c r="T96" i="8"/>
  <c r="R96" i="8"/>
  <c r="P96" i="8"/>
  <c r="BI95" i="8"/>
  <c r="BH95" i="8"/>
  <c r="BG95" i="8"/>
  <c r="BF95" i="8"/>
  <c r="T95" i="8"/>
  <c r="R95" i="8"/>
  <c r="P95" i="8"/>
  <c r="BI94" i="8"/>
  <c r="BH94" i="8"/>
  <c r="BG94" i="8"/>
  <c r="BF94" i="8"/>
  <c r="T94" i="8"/>
  <c r="R94" i="8"/>
  <c r="P94" i="8"/>
  <c r="BI93" i="8"/>
  <c r="BH93" i="8"/>
  <c r="BG93" i="8"/>
  <c r="BF93" i="8"/>
  <c r="T93" i="8"/>
  <c r="R93" i="8"/>
  <c r="P93" i="8"/>
  <c r="BI92" i="8"/>
  <c r="BH92" i="8"/>
  <c r="BG92" i="8"/>
  <c r="BF92" i="8"/>
  <c r="T92" i="8"/>
  <c r="R92" i="8"/>
  <c r="P92" i="8"/>
  <c r="BI91" i="8"/>
  <c r="BH91" i="8"/>
  <c r="BG91" i="8"/>
  <c r="BF91" i="8"/>
  <c r="T91" i="8"/>
  <c r="R91" i="8"/>
  <c r="P91" i="8"/>
  <c r="BI90" i="8"/>
  <c r="BH90" i="8"/>
  <c r="BG90" i="8"/>
  <c r="BF90" i="8"/>
  <c r="T90" i="8"/>
  <c r="R90" i="8"/>
  <c r="P90" i="8"/>
  <c r="BI89" i="8"/>
  <c r="BH89" i="8"/>
  <c r="BG89" i="8"/>
  <c r="BF89" i="8"/>
  <c r="T89" i="8"/>
  <c r="R89" i="8"/>
  <c r="P89" i="8"/>
  <c r="BI88" i="8"/>
  <c r="BH88" i="8"/>
  <c r="BG88" i="8"/>
  <c r="BF88" i="8"/>
  <c r="T88" i="8"/>
  <c r="R88" i="8"/>
  <c r="P88" i="8"/>
  <c r="BI87" i="8"/>
  <c r="BH87" i="8"/>
  <c r="BG87" i="8"/>
  <c r="BF87" i="8"/>
  <c r="T87" i="8"/>
  <c r="R87" i="8"/>
  <c r="P87" i="8"/>
  <c r="BI86" i="8"/>
  <c r="BH86" i="8"/>
  <c r="BG86" i="8"/>
  <c r="BF86" i="8"/>
  <c r="T86" i="8"/>
  <c r="R86" i="8"/>
  <c r="P86" i="8"/>
  <c r="J80" i="8"/>
  <c r="F80" i="8"/>
  <c r="F78" i="8"/>
  <c r="E76" i="8"/>
  <c r="J54" i="8"/>
  <c r="F54" i="8"/>
  <c r="F52" i="8"/>
  <c r="E50" i="8"/>
  <c r="J24" i="8"/>
  <c r="E24" i="8"/>
  <c r="J81" i="8"/>
  <c r="J23" i="8"/>
  <c r="J18" i="8"/>
  <c r="E18" i="8"/>
  <c r="F81" i="8" s="1"/>
  <c r="J17" i="8"/>
  <c r="J12" i="8"/>
  <c r="J78" i="8"/>
  <c r="E7" i="8"/>
  <c r="E74" i="8"/>
  <c r="J37" i="7"/>
  <c r="J36" i="7"/>
  <c r="AY60" i="1"/>
  <c r="J35" i="7"/>
  <c r="AX60" i="1" s="1"/>
  <c r="BI126" i="7"/>
  <c r="BH126" i="7"/>
  <c r="BG126" i="7"/>
  <c r="BF126" i="7"/>
  <c r="T126" i="7"/>
  <c r="R126" i="7"/>
  <c r="P126" i="7"/>
  <c r="BI125" i="7"/>
  <c r="BH125" i="7"/>
  <c r="BG125" i="7"/>
  <c r="BF125" i="7"/>
  <c r="T125" i="7"/>
  <c r="R125" i="7"/>
  <c r="P125" i="7"/>
  <c r="BI124" i="7"/>
  <c r="BH124" i="7"/>
  <c r="BG124" i="7"/>
  <c r="BF124" i="7"/>
  <c r="T124" i="7"/>
  <c r="R124" i="7"/>
  <c r="P124" i="7"/>
  <c r="BI123" i="7"/>
  <c r="BH123" i="7"/>
  <c r="BG123" i="7"/>
  <c r="BF123" i="7"/>
  <c r="T123" i="7"/>
  <c r="R123" i="7"/>
  <c r="P123" i="7"/>
  <c r="BI122" i="7"/>
  <c r="BH122" i="7"/>
  <c r="BG122" i="7"/>
  <c r="BF122" i="7"/>
  <c r="T122" i="7"/>
  <c r="R122" i="7"/>
  <c r="P122" i="7"/>
  <c r="BI121" i="7"/>
  <c r="BH121" i="7"/>
  <c r="BG121" i="7"/>
  <c r="BF121" i="7"/>
  <c r="T121" i="7"/>
  <c r="R121" i="7"/>
  <c r="P121" i="7"/>
  <c r="BI120" i="7"/>
  <c r="BH120" i="7"/>
  <c r="BG120" i="7"/>
  <c r="BF120" i="7"/>
  <c r="T120" i="7"/>
  <c r="R120" i="7"/>
  <c r="P120" i="7"/>
  <c r="BI117" i="7"/>
  <c r="BH117" i="7"/>
  <c r="BG117" i="7"/>
  <c r="BF117" i="7"/>
  <c r="T117" i="7"/>
  <c r="R117" i="7"/>
  <c r="P117" i="7"/>
  <c r="BI116" i="7"/>
  <c r="BH116" i="7"/>
  <c r="BG116" i="7"/>
  <c r="BF116" i="7"/>
  <c r="T116" i="7"/>
  <c r="R116" i="7"/>
  <c r="P116" i="7"/>
  <c r="BI114" i="7"/>
  <c r="BH114" i="7"/>
  <c r="BG114" i="7"/>
  <c r="BF114" i="7"/>
  <c r="T114" i="7"/>
  <c r="R114" i="7"/>
  <c r="P114" i="7"/>
  <c r="BI113" i="7"/>
  <c r="BH113" i="7"/>
  <c r="BG113" i="7"/>
  <c r="BF113" i="7"/>
  <c r="T113" i="7"/>
  <c r="R113" i="7"/>
  <c r="P113" i="7"/>
  <c r="BI112" i="7"/>
  <c r="BH112" i="7"/>
  <c r="BG112" i="7"/>
  <c r="BF112" i="7"/>
  <c r="T112" i="7"/>
  <c r="R112" i="7"/>
  <c r="P112" i="7"/>
  <c r="BI111" i="7"/>
  <c r="BH111" i="7"/>
  <c r="BG111" i="7"/>
  <c r="BF111" i="7"/>
  <c r="T111" i="7"/>
  <c r="R111" i="7"/>
  <c r="P111" i="7"/>
  <c r="BI109" i="7"/>
  <c r="BH109" i="7"/>
  <c r="BG109" i="7"/>
  <c r="BF109" i="7"/>
  <c r="T109" i="7"/>
  <c r="R109" i="7"/>
  <c r="P109" i="7"/>
  <c r="BI108" i="7"/>
  <c r="BH108" i="7"/>
  <c r="BG108" i="7"/>
  <c r="BF108" i="7"/>
  <c r="T108" i="7"/>
  <c r="R108" i="7"/>
  <c r="P108" i="7"/>
  <c r="BI107" i="7"/>
  <c r="BH107" i="7"/>
  <c r="BG107" i="7"/>
  <c r="BF107" i="7"/>
  <c r="T107" i="7"/>
  <c r="R107" i="7"/>
  <c r="P107" i="7"/>
  <c r="BI106" i="7"/>
  <c r="BH106" i="7"/>
  <c r="BG106" i="7"/>
  <c r="BF106" i="7"/>
  <c r="T106" i="7"/>
  <c r="R106" i="7"/>
  <c r="P106" i="7"/>
  <c r="BI104" i="7"/>
  <c r="BH104" i="7"/>
  <c r="BG104" i="7"/>
  <c r="BF104" i="7"/>
  <c r="T104" i="7"/>
  <c r="R104" i="7"/>
  <c r="P104" i="7"/>
  <c r="BI103" i="7"/>
  <c r="BH103" i="7"/>
  <c r="BG103" i="7"/>
  <c r="BF103" i="7"/>
  <c r="T103" i="7"/>
  <c r="R103" i="7"/>
  <c r="P103" i="7"/>
  <c r="BI102" i="7"/>
  <c r="BH102" i="7"/>
  <c r="BG102" i="7"/>
  <c r="BF102" i="7"/>
  <c r="T102" i="7"/>
  <c r="R102" i="7"/>
  <c r="P102" i="7"/>
  <c r="BI101" i="7"/>
  <c r="BH101" i="7"/>
  <c r="BG101" i="7"/>
  <c r="BF101" i="7"/>
  <c r="T101" i="7"/>
  <c r="R101" i="7"/>
  <c r="P101" i="7"/>
  <c r="BI99" i="7"/>
  <c r="BH99" i="7"/>
  <c r="BG99" i="7"/>
  <c r="BF99" i="7"/>
  <c r="T99" i="7"/>
  <c r="R99" i="7"/>
  <c r="P99" i="7"/>
  <c r="BI98" i="7"/>
  <c r="BH98" i="7"/>
  <c r="BG98" i="7"/>
  <c r="BF98" i="7"/>
  <c r="T98" i="7"/>
  <c r="R98" i="7"/>
  <c r="P98" i="7"/>
  <c r="BI97" i="7"/>
  <c r="BH97" i="7"/>
  <c r="BG97" i="7"/>
  <c r="BF97" i="7"/>
  <c r="T97" i="7"/>
  <c r="R97" i="7"/>
  <c r="P97" i="7"/>
  <c r="BI96" i="7"/>
  <c r="BH96" i="7"/>
  <c r="BG96" i="7"/>
  <c r="BF96" i="7"/>
  <c r="T96" i="7"/>
  <c r="R96" i="7"/>
  <c r="P96" i="7"/>
  <c r="BI95" i="7"/>
  <c r="BH95" i="7"/>
  <c r="BG95" i="7"/>
  <c r="BF95" i="7"/>
  <c r="T95" i="7"/>
  <c r="R95" i="7"/>
  <c r="P95" i="7"/>
  <c r="BI94" i="7"/>
  <c r="BH94" i="7"/>
  <c r="BG94" i="7"/>
  <c r="BF94" i="7"/>
  <c r="T94" i="7"/>
  <c r="R94" i="7"/>
  <c r="P94" i="7"/>
  <c r="BI93" i="7"/>
  <c r="BH93" i="7"/>
  <c r="BG93" i="7"/>
  <c r="BF93" i="7"/>
  <c r="T93" i="7"/>
  <c r="R93" i="7"/>
  <c r="P93" i="7"/>
  <c r="BI92" i="7"/>
  <c r="BH92" i="7"/>
  <c r="BG92" i="7"/>
  <c r="BF92" i="7"/>
  <c r="T92" i="7"/>
  <c r="R92" i="7"/>
  <c r="P92" i="7"/>
  <c r="BI91" i="7"/>
  <c r="BH91" i="7"/>
  <c r="BG91" i="7"/>
  <c r="BF91" i="7"/>
  <c r="T91" i="7"/>
  <c r="R91" i="7"/>
  <c r="P91" i="7"/>
  <c r="BI90" i="7"/>
  <c r="BH90" i="7"/>
  <c r="BG90" i="7"/>
  <c r="BF90" i="7"/>
  <c r="T90" i="7"/>
  <c r="R90" i="7"/>
  <c r="P90" i="7"/>
  <c r="J83" i="7"/>
  <c r="F83" i="7"/>
  <c r="F81" i="7"/>
  <c r="E79" i="7"/>
  <c r="J54" i="7"/>
  <c r="F54" i="7"/>
  <c r="F52" i="7"/>
  <c r="E50" i="7"/>
  <c r="J24" i="7"/>
  <c r="E24" i="7"/>
  <c r="J84" i="7" s="1"/>
  <c r="J23" i="7"/>
  <c r="J18" i="7"/>
  <c r="E18" i="7"/>
  <c r="F55" i="7"/>
  <c r="J17" i="7"/>
  <c r="J12" i="7"/>
  <c r="J81" i="7" s="1"/>
  <c r="E7" i="7"/>
  <c r="E77" i="7" s="1"/>
  <c r="J37" i="6"/>
  <c r="J36" i="6"/>
  <c r="AY59" i="1" s="1"/>
  <c r="J35" i="6"/>
  <c r="AX59" i="1"/>
  <c r="BI326" i="6"/>
  <c r="BH326" i="6"/>
  <c r="BG326" i="6"/>
  <c r="BF326" i="6"/>
  <c r="T326" i="6"/>
  <c r="R326" i="6"/>
  <c r="P326" i="6"/>
  <c r="BI325" i="6"/>
  <c r="BH325" i="6"/>
  <c r="BG325" i="6"/>
  <c r="BF325" i="6"/>
  <c r="T325" i="6"/>
  <c r="R325" i="6"/>
  <c r="P325" i="6"/>
  <c r="BI323" i="6"/>
  <c r="BH323" i="6"/>
  <c r="BG323" i="6"/>
  <c r="BF323" i="6"/>
  <c r="T323" i="6"/>
  <c r="R323" i="6"/>
  <c r="P323" i="6"/>
  <c r="BI322" i="6"/>
  <c r="BH322" i="6"/>
  <c r="BG322" i="6"/>
  <c r="BF322" i="6"/>
  <c r="T322" i="6"/>
  <c r="R322" i="6"/>
  <c r="P322" i="6"/>
  <c r="BI321" i="6"/>
  <c r="BH321" i="6"/>
  <c r="BG321" i="6"/>
  <c r="BF321" i="6"/>
  <c r="T321" i="6"/>
  <c r="R321" i="6"/>
  <c r="P321" i="6"/>
  <c r="BI320" i="6"/>
  <c r="BH320" i="6"/>
  <c r="BG320" i="6"/>
  <c r="BF320" i="6"/>
  <c r="T320" i="6"/>
  <c r="R320" i="6"/>
  <c r="P320" i="6"/>
  <c r="BI319" i="6"/>
  <c r="BH319" i="6"/>
  <c r="BG319" i="6"/>
  <c r="BF319" i="6"/>
  <c r="T319" i="6"/>
  <c r="R319" i="6"/>
  <c r="P319" i="6"/>
  <c r="BI317" i="6"/>
  <c r="BH317" i="6"/>
  <c r="BG317" i="6"/>
  <c r="BF317" i="6"/>
  <c r="T317" i="6"/>
  <c r="R317" i="6"/>
  <c r="P317" i="6"/>
  <c r="BI316" i="6"/>
  <c r="BH316" i="6"/>
  <c r="BG316" i="6"/>
  <c r="BF316" i="6"/>
  <c r="T316" i="6"/>
  <c r="R316" i="6"/>
  <c r="P316" i="6"/>
  <c r="BI315" i="6"/>
  <c r="BH315" i="6"/>
  <c r="BG315" i="6"/>
  <c r="BF315" i="6"/>
  <c r="T315" i="6"/>
  <c r="R315" i="6"/>
  <c r="P315" i="6"/>
  <c r="BI314" i="6"/>
  <c r="BH314" i="6"/>
  <c r="BG314" i="6"/>
  <c r="BF314" i="6"/>
  <c r="T314" i="6"/>
  <c r="R314" i="6"/>
  <c r="P314" i="6"/>
  <c r="BI313" i="6"/>
  <c r="BH313" i="6"/>
  <c r="BG313" i="6"/>
  <c r="BF313" i="6"/>
  <c r="T313" i="6"/>
  <c r="R313" i="6"/>
  <c r="P313" i="6"/>
  <c r="BI312" i="6"/>
  <c r="BH312" i="6"/>
  <c r="BG312" i="6"/>
  <c r="BF312" i="6"/>
  <c r="T312" i="6"/>
  <c r="R312" i="6"/>
  <c r="P312" i="6"/>
  <c r="BI311" i="6"/>
  <c r="BH311" i="6"/>
  <c r="BG311" i="6"/>
  <c r="BF311" i="6"/>
  <c r="T311" i="6"/>
  <c r="R311" i="6"/>
  <c r="P311" i="6"/>
  <c r="BI310" i="6"/>
  <c r="BH310" i="6"/>
  <c r="BG310" i="6"/>
  <c r="BF310" i="6"/>
  <c r="T310" i="6"/>
  <c r="R310" i="6"/>
  <c r="P310" i="6"/>
  <c r="BI309" i="6"/>
  <c r="BH309" i="6"/>
  <c r="BG309" i="6"/>
  <c r="BF309" i="6"/>
  <c r="T309" i="6"/>
  <c r="R309" i="6"/>
  <c r="P309" i="6"/>
  <c r="BI308" i="6"/>
  <c r="BH308" i="6"/>
  <c r="BG308" i="6"/>
  <c r="BF308" i="6"/>
  <c r="T308" i="6"/>
  <c r="R308" i="6"/>
  <c r="P308" i="6"/>
  <c r="BI307" i="6"/>
  <c r="BH307" i="6"/>
  <c r="BG307" i="6"/>
  <c r="BF307" i="6"/>
  <c r="T307" i="6"/>
  <c r="R307" i="6"/>
  <c r="P307" i="6"/>
  <c r="BI306" i="6"/>
  <c r="BH306" i="6"/>
  <c r="BG306" i="6"/>
  <c r="BF306" i="6"/>
  <c r="T306" i="6"/>
  <c r="R306" i="6"/>
  <c r="P306" i="6"/>
  <c r="BI305" i="6"/>
  <c r="BH305" i="6"/>
  <c r="BG305" i="6"/>
  <c r="BF305" i="6"/>
  <c r="T305" i="6"/>
  <c r="R305" i="6"/>
  <c r="P305" i="6"/>
  <c r="BI304" i="6"/>
  <c r="BH304" i="6"/>
  <c r="BG304" i="6"/>
  <c r="BF304" i="6"/>
  <c r="T304" i="6"/>
  <c r="R304" i="6"/>
  <c r="P304" i="6"/>
  <c r="BI303" i="6"/>
  <c r="BH303" i="6"/>
  <c r="BG303" i="6"/>
  <c r="BF303" i="6"/>
  <c r="T303" i="6"/>
  <c r="R303" i="6"/>
  <c r="P303" i="6"/>
  <c r="BI302" i="6"/>
  <c r="BH302" i="6"/>
  <c r="BG302" i="6"/>
  <c r="BF302" i="6"/>
  <c r="T302" i="6"/>
  <c r="R302" i="6"/>
  <c r="P302" i="6"/>
  <c r="BI301" i="6"/>
  <c r="BH301" i="6"/>
  <c r="BG301" i="6"/>
  <c r="BF301" i="6"/>
  <c r="T301" i="6"/>
  <c r="R301" i="6"/>
  <c r="P301" i="6"/>
  <c r="BI300" i="6"/>
  <c r="BH300" i="6"/>
  <c r="BG300" i="6"/>
  <c r="BF300" i="6"/>
  <c r="T300" i="6"/>
  <c r="R300" i="6"/>
  <c r="P300" i="6"/>
  <c r="BI299" i="6"/>
  <c r="BH299" i="6"/>
  <c r="BG299" i="6"/>
  <c r="BF299" i="6"/>
  <c r="T299" i="6"/>
  <c r="R299" i="6"/>
  <c r="P299" i="6"/>
  <c r="BI298" i="6"/>
  <c r="BH298" i="6"/>
  <c r="BG298" i="6"/>
  <c r="BF298" i="6"/>
  <c r="T298" i="6"/>
  <c r="R298" i="6"/>
  <c r="P298" i="6"/>
  <c r="BI297" i="6"/>
  <c r="BH297" i="6"/>
  <c r="BG297" i="6"/>
  <c r="BF297" i="6"/>
  <c r="T297" i="6"/>
  <c r="R297" i="6"/>
  <c r="P297" i="6"/>
  <c r="BI296" i="6"/>
  <c r="BH296" i="6"/>
  <c r="BG296" i="6"/>
  <c r="BF296" i="6"/>
  <c r="T296" i="6"/>
  <c r="R296" i="6"/>
  <c r="P296" i="6"/>
  <c r="BI295" i="6"/>
  <c r="BH295" i="6"/>
  <c r="BG295" i="6"/>
  <c r="BF295" i="6"/>
  <c r="T295" i="6"/>
  <c r="R295" i="6"/>
  <c r="P295" i="6"/>
  <c r="BI294" i="6"/>
  <c r="BH294" i="6"/>
  <c r="BG294" i="6"/>
  <c r="BF294" i="6"/>
  <c r="T294" i="6"/>
  <c r="R294" i="6"/>
  <c r="P294" i="6"/>
  <c r="BI293" i="6"/>
  <c r="BH293" i="6"/>
  <c r="BG293" i="6"/>
  <c r="BF293" i="6"/>
  <c r="T293" i="6"/>
  <c r="R293" i="6"/>
  <c r="P293" i="6"/>
  <c r="BI292" i="6"/>
  <c r="BH292" i="6"/>
  <c r="BG292" i="6"/>
  <c r="BF292" i="6"/>
  <c r="T292" i="6"/>
  <c r="R292" i="6"/>
  <c r="P292" i="6"/>
  <c r="BI291" i="6"/>
  <c r="BH291" i="6"/>
  <c r="BG291" i="6"/>
  <c r="BF291" i="6"/>
  <c r="T291" i="6"/>
  <c r="R291" i="6"/>
  <c r="P291" i="6"/>
  <c r="BI290" i="6"/>
  <c r="BH290" i="6"/>
  <c r="BG290" i="6"/>
  <c r="BF290" i="6"/>
  <c r="T290" i="6"/>
  <c r="R290" i="6"/>
  <c r="P290" i="6"/>
  <c r="BI289" i="6"/>
  <c r="BH289" i="6"/>
  <c r="BG289" i="6"/>
  <c r="BF289" i="6"/>
  <c r="T289" i="6"/>
  <c r="R289" i="6"/>
  <c r="P289" i="6"/>
  <c r="BI288" i="6"/>
  <c r="BH288" i="6"/>
  <c r="BG288" i="6"/>
  <c r="BF288" i="6"/>
  <c r="T288" i="6"/>
  <c r="R288" i="6"/>
  <c r="P288" i="6"/>
  <c r="BI287" i="6"/>
  <c r="BH287" i="6"/>
  <c r="BG287" i="6"/>
  <c r="BF287" i="6"/>
  <c r="T287" i="6"/>
  <c r="R287" i="6"/>
  <c r="P287" i="6"/>
  <c r="BI286" i="6"/>
  <c r="BH286" i="6"/>
  <c r="BG286" i="6"/>
  <c r="BF286" i="6"/>
  <c r="T286" i="6"/>
  <c r="R286" i="6"/>
  <c r="P286" i="6"/>
  <c r="BI285" i="6"/>
  <c r="BH285" i="6"/>
  <c r="BG285" i="6"/>
  <c r="BF285" i="6"/>
  <c r="T285" i="6"/>
  <c r="R285" i="6"/>
  <c r="P285" i="6"/>
  <c r="BI284" i="6"/>
  <c r="BH284" i="6"/>
  <c r="BG284" i="6"/>
  <c r="BF284" i="6"/>
  <c r="T284" i="6"/>
  <c r="R284" i="6"/>
  <c r="P284" i="6"/>
  <c r="BI283" i="6"/>
  <c r="BH283" i="6"/>
  <c r="BG283" i="6"/>
  <c r="BF283" i="6"/>
  <c r="T283" i="6"/>
  <c r="R283" i="6"/>
  <c r="P283" i="6"/>
  <c r="BI282" i="6"/>
  <c r="BH282" i="6"/>
  <c r="BG282" i="6"/>
  <c r="BF282" i="6"/>
  <c r="T282" i="6"/>
  <c r="R282" i="6"/>
  <c r="P282" i="6"/>
  <c r="BI281" i="6"/>
  <c r="BH281" i="6"/>
  <c r="BG281" i="6"/>
  <c r="BF281" i="6"/>
  <c r="T281" i="6"/>
  <c r="R281" i="6"/>
  <c r="P281" i="6"/>
  <c r="BI280" i="6"/>
  <c r="BH280" i="6"/>
  <c r="BG280" i="6"/>
  <c r="BF280" i="6"/>
  <c r="T280" i="6"/>
  <c r="R280" i="6"/>
  <c r="P280" i="6"/>
  <c r="BI279" i="6"/>
  <c r="BH279" i="6"/>
  <c r="BG279" i="6"/>
  <c r="BF279" i="6"/>
  <c r="T279" i="6"/>
  <c r="R279" i="6"/>
  <c r="P279" i="6"/>
  <c r="BI278" i="6"/>
  <c r="BH278" i="6"/>
  <c r="BG278" i="6"/>
  <c r="BF278" i="6"/>
  <c r="T278" i="6"/>
  <c r="R278" i="6"/>
  <c r="P278" i="6"/>
  <c r="BI277" i="6"/>
  <c r="BH277" i="6"/>
  <c r="BG277" i="6"/>
  <c r="BF277" i="6"/>
  <c r="T277" i="6"/>
  <c r="R277" i="6"/>
  <c r="P277" i="6"/>
  <c r="BI276" i="6"/>
  <c r="BH276" i="6"/>
  <c r="BG276" i="6"/>
  <c r="BF276" i="6"/>
  <c r="T276" i="6"/>
  <c r="R276" i="6"/>
  <c r="P276" i="6"/>
  <c r="BI275" i="6"/>
  <c r="BH275" i="6"/>
  <c r="BG275" i="6"/>
  <c r="BF275" i="6"/>
  <c r="T275" i="6"/>
  <c r="R275" i="6"/>
  <c r="P275" i="6"/>
  <c r="BI274" i="6"/>
  <c r="BH274" i="6"/>
  <c r="BG274" i="6"/>
  <c r="BF274" i="6"/>
  <c r="T274" i="6"/>
  <c r="R274" i="6"/>
  <c r="P274" i="6"/>
  <c r="BI273" i="6"/>
  <c r="BH273" i="6"/>
  <c r="BG273" i="6"/>
  <c r="BF273" i="6"/>
  <c r="T273" i="6"/>
  <c r="R273" i="6"/>
  <c r="P273" i="6"/>
  <c r="BI272" i="6"/>
  <c r="BH272" i="6"/>
  <c r="BG272" i="6"/>
  <c r="BF272" i="6"/>
  <c r="T272" i="6"/>
  <c r="R272" i="6"/>
  <c r="P272" i="6"/>
  <c r="BI271" i="6"/>
  <c r="BH271" i="6"/>
  <c r="BG271" i="6"/>
  <c r="BF271" i="6"/>
  <c r="T271" i="6"/>
  <c r="R271" i="6"/>
  <c r="P271" i="6"/>
  <c r="BI270" i="6"/>
  <c r="BH270" i="6"/>
  <c r="BG270" i="6"/>
  <c r="BF270" i="6"/>
  <c r="T270" i="6"/>
  <c r="R270" i="6"/>
  <c r="P270" i="6"/>
  <c r="BI269" i="6"/>
  <c r="BH269" i="6"/>
  <c r="BG269" i="6"/>
  <c r="BF269" i="6"/>
  <c r="T269" i="6"/>
  <c r="R269" i="6"/>
  <c r="P269" i="6"/>
  <c r="BI268" i="6"/>
  <c r="BH268" i="6"/>
  <c r="BG268" i="6"/>
  <c r="BF268" i="6"/>
  <c r="T268" i="6"/>
  <c r="R268" i="6"/>
  <c r="P268" i="6"/>
  <c r="BI267" i="6"/>
  <c r="BH267" i="6"/>
  <c r="BG267" i="6"/>
  <c r="BF267" i="6"/>
  <c r="T267" i="6"/>
  <c r="R267" i="6"/>
  <c r="P267" i="6"/>
  <c r="BI266" i="6"/>
  <c r="BH266" i="6"/>
  <c r="BG266" i="6"/>
  <c r="BF266" i="6"/>
  <c r="T266" i="6"/>
  <c r="R266" i="6"/>
  <c r="P266" i="6"/>
  <c r="BI265" i="6"/>
  <c r="BH265" i="6"/>
  <c r="BG265" i="6"/>
  <c r="BF265" i="6"/>
  <c r="T265" i="6"/>
  <c r="R265" i="6"/>
  <c r="P265" i="6"/>
  <c r="BI264" i="6"/>
  <c r="BH264" i="6"/>
  <c r="BG264" i="6"/>
  <c r="BF264" i="6"/>
  <c r="T264" i="6"/>
  <c r="R264" i="6"/>
  <c r="P264" i="6"/>
  <c r="BI263" i="6"/>
  <c r="BH263" i="6"/>
  <c r="BG263" i="6"/>
  <c r="BF263" i="6"/>
  <c r="T263" i="6"/>
  <c r="R263" i="6"/>
  <c r="P263" i="6"/>
  <c r="BI262" i="6"/>
  <c r="BH262" i="6"/>
  <c r="BG262" i="6"/>
  <c r="BF262" i="6"/>
  <c r="T262" i="6"/>
  <c r="R262" i="6"/>
  <c r="P262" i="6"/>
  <c r="BI261" i="6"/>
  <c r="BH261" i="6"/>
  <c r="BG261" i="6"/>
  <c r="BF261" i="6"/>
  <c r="T261" i="6"/>
  <c r="R261" i="6"/>
  <c r="P261" i="6"/>
  <c r="BI260" i="6"/>
  <c r="BH260" i="6"/>
  <c r="BG260" i="6"/>
  <c r="BF260" i="6"/>
  <c r="T260" i="6"/>
  <c r="R260" i="6"/>
  <c r="P260" i="6"/>
  <c r="BI259" i="6"/>
  <c r="BH259" i="6"/>
  <c r="BG259" i="6"/>
  <c r="BF259" i="6"/>
  <c r="T259" i="6"/>
  <c r="R259" i="6"/>
  <c r="P259" i="6"/>
  <c r="BI258" i="6"/>
  <c r="BH258" i="6"/>
  <c r="BG258" i="6"/>
  <c r="BF258" i="6"/>
  <c r="T258" i="6"/>
  <c r="R258" i="6"/>
  <c r="P258" i="6"/>
  <c r="BI257" i="6"/>
  <c r="BH257" i="6"/>
  <c r="BG257" i="6"/>
  <c r="BF257" i="6"/>
  <c r="T257" i="6"/>
  <c r="R257" i="6"/>
  <c r="P257" i="6"/>
  <c r="BI256" i="6"/>
  <c r="BH256" i="6"/>
  <c r="BG256" i="6"/>
  <c r="BF256" i="6"/>
  <c r="T256" i="6"/>
  <c r="R256" i="6"/>
  <c r="P256" i="6"/>
  <c r="BI255" i="6"/>
  <c r="BH255" i="6"/>
  <c r="BG255" i="6"/>
  <c r="BF255" i="6"/>
  <c r="T255" i="6"/>
  <c r="R255" i="6"/>
  <c r="P255" i="6"/>
  <c r="BI254" i="6"/>
  <c r="BH254" i="6"/>
  <c r="BG254" i="6"/>
  <c r="BF254" i="6"/>
  <c r="T254" i="6"/>
  <c r="R254" i="6"/>
  <c r="P254" i="6"/>
  <c r="BI253" i="6"/>
  <c r="BH253" i="6"/>
  <c r="BG253" i="6"/>
  <c r="BF253" i="6"/>
  <c r="T253" i="6"/>
  <c r="R253" i="6"/>
  <c r="P253" i="6"/>
  <c r="BI252" i="6"/>
  <c r="BH252" i="6"/>
  <c r="BG252" i="6"/>
  <c r="BF252" i="6"/>
  <c r="T252" i="6"/>
  <c r="R252" i="6"/>
  <c r="P252" i="6"/>
  <c r="BI251" i="6"/>
  <c r="BH251" i="6"/>
  <c r="BG251" i="6"/>
  <c r="BF251" i="6"/>
  <c r="T251" i="6"/>
  <c r="R251" i="6"/>
  <c r="P251" i="6"/>
  <c r="BI250" i="6"/>
  <c r="BH250" i="6"/>
  <c r="BG250" i="6"/>
  <c r="BF250" i="6"/>
  <c r="T250" i="6"/>
  <c r="R250" i="6"/>
  <c r="P250" i="6"/>
  <c r="BI249" i="6"/>
  <c r="BH249" i="6"/>
  <c r="BG249" i="6"/>
  <c r="BF249" i="6"/>
  <c r="T249" i="6"/>
  <c r="R249" i="6"/>
  <c r="P249" i="6"/>
  <c r="BI248" i="6"/>
  <c r="BH248" i="6"/>
  <c r="BG248" i="6"/>
  <c r="BF248" i="6"/>
  <c r="T248" i="6"/>
  <c r="R248" i="6"/>
  <c r="P248" i="6"/>
  <c r="BI247" i="6"/>
  <c r="BH247" i="6"/>
  <c r="BG247" i="6"/>
  <c r="BF247" i="6"/>
  <c r="T247" i="6"/>
  <c r="R247" i="6"/>
  <c r="P247" i="6"/>
  <c r="BI246" i="6"/>
  <c r="BH246" i="6"/>
  <c r="BG246" i="6"/>
  <c r="BF246" i="6"/>
  <c r="T246" i="6"/>
  <c r="R246" i="6"/>
  <c r="P246" i="6"/>
  <c r="BI245" i="6"/>
  <c r="BH245" i="6"/>
  <c r="BG245" i="6"/>
  <c r="BF245" i="6"/>
  <c r="T245" i="6"/>
  <c r="R245" i="6"/>
  <c r="P245" i="6"/>
  <c r="BI244" i="6"/>
  <c r="BH244" i="6"/>
  <c r="BG244" i="6"/>
  <c r="BF244" i="6"/>
  <c r="T244" i="6"/>
  <c r="R244" i="6"/>
  <c r="P244" i="6"/>
  <c r="BI243" i="6"/>
  <c r="BH243" i="6"/>
  <c r="BG243" i="6"/>
  <c r="BF243" i="6"/>
  <c r="T243" i="6"/>
  <c r="R243" i="6"/>
  <c r="P243" i="6"/>
  <c r="BI242" i="6"/>
  <c r="BH242" i="6"/>
  <c r="BG242" i="6"/>
  <c r="BF242" i="6"/>
  <c r="T242" i="6"/>
  <c r="R242" i="6"/>
  <c r="P242" i="6"/>
  <c r="BI241" i="6"/>
  <c r="BH241" i="6"/>
  <c r="BG241" i="6"/>
  <c r="BF241" i="6"/>
  <c r="T241" i="6"/>
  <c r="R241" i="6"/>
  <c r="P241" i="6"/>
  <c r="BI240" i="6"/>
  <c r="BH240" i="6"/>
  <c r="BG240" i="6"/>
  <c r="BF240" i="6"/>
  <c r="T240" i="6"/>
  <c r="R240" i="6"/>
  <c r="P240" i="6"/>
  <c r="BI239" i="6"/>
  <c r="BH239" i="6"/>
  <c r="BG239" i="6"/>
  <c r="BF239" i="6"/>
  <c r="T239" i="6"/>
  <c r="R239" i="6"/>
  <c r="P239" i="6"/>
  <c r="BI238" i="6"/>
  <c r="BH238" i="6"/>
  <c r="BG238" i="6"/>
  <c r="BF238" i="6"/>
  <c r="T238" i="6"/>
  <c r="R238" i="6"/>
  <c r="P238" i="6"/>
  <c r="BI237" i="6"/>
  <c r="BH237" i="6"/>
  <c r="BG237" i="6"/>
  <c r="BF237" i="6"/>
  <c r="T237" i="6"/>
  <c r="R237" i="6"/>
  <c r="P237" i="6"/>
  <c r="BI236" i="6"/>
  <c r="BH236" i="6"/>
  <c r="BG236" i="6"/>
  <c r="BF236" i="6"/>
  <c r="T236" i="6"/>
  <c r="R236" i="6"/>
  <c r="P236" i="6"/>
  <c r="BI235" i="6"/>
  <c r="BH235" i="6"/>
  <c r="BG235" i="6"/>
  <c r="BF235" i="6"/>
  <c r="T235" i="6"/>
  <c r="R235" i="6"/>
  <c r="P235" i="6"/>
  <c r="BI234" i="6"/>
  <c r="BH234" i="6"/>
  <c r="BG234" i="6"/>
  <c r="BF234" i="6"/>
  <c r="T234" i="6"/>
  <c r="R234" i="6"/>
  <c r="P234" i="6"/>
  <c r="BI233" i="6"/>
  <c r="BH233" i="6"/>
  <c r="BG233" i="6"/>
  <c r="BF233" i="6"/>
  <c r="T233" i="6"/>
  <c r="R233" i="6"/>
  <c r="P233" i="6"/>
  <c r="BI232" i="6"/>
  <c r="BH232" i="6"/>
  <c r="BG232" i="6"/>
  <c r="BF232" i="6"/>
  <c r="T232" i="6"/>
  <c r="R232" i="6"/>
  <c r="P232" i="6"/>
  <c r="BI231" i="6"/>
  <c r="BH231" i="6"/>
  <c r="BG231" i="6"/>
  <c r="BF231" i="6"/>
  <c r="T231" i="6"/>
  <c r="R231" i="6"/>
  <c r="P231" i="6"/>
  <c r="BI230" i="6"/>
  <c r="BH230" i="6"/>
  <c r="BG230" i="6"/>
  <c r="BF230" i="6"/>
  <c r="T230" i="6"/>
  <c r="R230" i="6"/>
  <c r="P230" i="6"/>
  <c r="BI229" i="6"/>
  <c r="BH229" i="6"/>
  <c r="BG229" i="6"/>
  <c r="BF229" i="6"/>
  <c r="T229" i="6"/>
  <c r="R229" i="6"/>
  <c r="P229" i="6"/>
  <c r="BI228" i="6"/>
  <c r="BH228" i="6"/>
  <c r="BG228" i="6"/>
  <c r="BF228" i="6"/>
  <c r="T228" i="6"/>
  <c r="R228" i="6"/>
  <c r="P228" i="6"/>
  <c r="BI227" i="6"/>
  <c r="BH227" i="6"/>
  <c r="BG227" i="6"/>
  <c r="BF227" i="6"/>
  <c r="T227" i="6"/>
  <c r="R227" i="6"/>
  <c r="P227" i="6"/>
  <c r="BI226" i="6"/>
  <c r="BH226" i="6"/>
  <c r="BG226" i="6"/>
  <c r="BF226" i="6"/>
  <c r="T226" i="6"/>
  <c r="R226" i="6"/>
  <c r="P226" i="6"/>
  <c r="BI225" i="6"/>
  <c r="BH225" i="6"/>
  <c r="BG225" i="6"/>
  <c r="BF225" i="6"/>
  <c r="T225" i="6"/>
  <c r="R225" i="6"/>
  <c r="P225" i="6"/>
  <c r="BI224" i="6"/>
  <c r="BH224" i="6"/>
  <c r="BG224" i="6"/>
  <c r="BF224" i="6"/>
  <c r="T224" i="6"/>
  <c r="R224" i="6"/>
  <c r="P224" i="6"/>
  <c r="BI223" i="6"/>
  <c r="BH223" i="6"/>
  <c r="BG223" i="6"/>
  <c r="BF223" i="6"/>
  <c r="T223" i="6"/>
  <c r="R223" i="6"/>
  <c r="P223" i="6"/>
  <c r="BI222" i="6"/>
  <c r="BH222" i="6"/>
  <c r="BG222" i="6"/>
  <c r="BF222" i="6"/>
  <c r="T222" i="6"/>
  <c r="R222" i="6"/>
  <c r="P222" i="6"/>
  <c r="BI221" i="6"/>
  <c r="BH221" i="6"/>
  <c r="BG221" i="6"/>
  <c r="BF221" i="6"/>
  <c r="T221" i="6"/>
  <c r="R221" i="6"/>
  <c r="P221" i="6"/>
  <c r="BI220" i="6"/>
  <c r="BH220" i="6"/>
  <c r="BG220" i="6"/>
  <c r="BF220" i="6"/>
  <c r="T220" i="6"/>
  <c r="R220" i="6"/>
  <c r="P220" i="6"/>
  <c r="BI219" i="6"/>
  <c r="BH219" i="6"/>
  <c r="BG219" i="6"/>
  <c r="BF219" i="6"/>
  <c r="T219" i="6"/>
  <c r="R219" i="6"/>
  <c r="P219" i="6"/>
  <c r="BI218" i="6"/>
  <c r="BH218" i="6"/>
  <c r="BG218" i="6"/>
  <c r="BF218" i="6"/>
  <c r="T218" i="6"/>
  <c r="R218" i="6"/>
  <c r="P218" i="6"/>
  <c r="BI217" i="6"/>
  <c r="BH217" i="6"/>
  <c r="BG217" i="6"/>
  <c r="BF217" i="6"/>
  <c r="T217" i="6"/>
  <c r="R217" i="6"/>
  <c r="P217" i="6"/>
  <c r="BI216" i="6"/>
  <c r="BH216" i="6"/>
  <c r="BG216" i="6"/>
  <c r="BF216" i="6"/>
  <c r="T216" i="6"/>
  <c r="R216" i="6"/>
  <c r="P216" i="6"/>
  <c r="BI215" i="6"/>
  <c r="BH215" i="6"/>
  <c r="BG215" i="6"/>
  <c r="BF215" i="6"/>
  <c r="T215" i="6"/>
  <c r="R215" i="6"/>
  <c r="P215" i="6"/>
  <c r="BI214" i="6"/>
  <c r="BH214" i="6"/>
  <c r="BG214" i="6"/>
  <c r="BF214" i="6"/>
  <c r="T214" i="6"/>
  <c r="R214" i="6"/>
  <c r="P214" i="6"/>
  <c r="BI213" i="6"/>
  <c r="BH213" i="6"/>
  <c r="BG213" i="6"/>
  <c r="BF213" i="6"/>
  <c r="T213" i="6"/>
  <c r="R213" i="6"/>
  <c r="P213" i="6"/>
  <c r="BI212" i="6"/>
  <c r="BH212" i="6"/>
  <c r="BG212" i="6"/>
  <c r="BF212" i="6"/>
  <c r="T212" i="6"/>
  <c r="R212" i="6"/>
  <c r="P212" i="6"/>
  <c r="BI211" i="6"/>
  <c r="BH211" i="6"/>
  <c r="BG211" i="6"/>
  <c r="BF211" i="6"/>
  <c r="T211" i="6"/>
  <c r="R211" i="6"/>
  <c r="P211" i="6"/>
  <c r="BI210" i="6"/>
  <c r="BH210" i="6"/>
  <c r="BG210" i="6"/>
  <c r="BF210" i="6"/>
  <c r="T210" i="6"/>
  <c r="R210" i="6"/>
  <c r="P210" i="6"/>
  <c r="BI209" i="6"/>
  <c r="BH209" i="6"/>
  <c r="BG209" i="6"/>
  <c r="BF209" i="6"/>
  <c r="T209" i="6"/>
  <c r="R209" i="6"/>
  <c r="P209" i="6"/>
  <c r="BI208" i="6"/>
  <c r="BH208" i="6"/>
  <c r="BG208" i="6"/>
  <c r="BF208" i="6"/>
  <c r="T208" i="6"/>
  <c r="R208" i="6"/>
  <c r="P208" i="6"/>
  <c r="BI207" i="6"/>
  <c r="BH207" i="6"/>
  <c r="BG207" i="6"/>
  <c r="BF207" i="6"/>
  <c r="T207" i="6"/>
  <c r="R207" i="6"/>
  <c r="P207" i="6"/>
  <c r="BI206" i="6"/>
  <c r="BH206" i="6"/>
  <c r="BG206" i="6"/>
  <c r="BF206" i="6"/>
  <c r="T206" i="6"/>
  <c r="R206" i="6"/>
  <c r="P206" i="6"/>
  <c r="BI205" i="6"/>
  <c r="BH205" i="6"/>
  <c r="BG205" i="6"/>
  <c r="BF205" i="6"/>
  <c r="T205" i="6"/>
  <c r="R205" i="6"/>
  <c r="P205" i="6"/>
  <c r="BI204" i="6"/>
  <c r="BH204" i="6"/>
  <c r="BG204" i="6"/>
  <c r="BF204" i="6"/>
  <c r="T204" i="6"/>
  <c r="R204" i="6"/>
  <c r="P204" i="6"/>
  <c r="BI203" i="6"/>
  <c r="BH203" i="6"/>
  <c r="BG203" i="6"/>
  <c r="BF203" i="6"/>
  <c r="T203" i="6"/>
  <c r="R203" i="6"/>
  <c r="P203" i="6"/>
  <c r="BI202" i="6"/>
  <c r="BH202" i="6"/>
  <c r="BG202" i="6"/>
  <c r="BF202" i="6"/>
  <c r="T202" i="6"/>
  <c r="R202" i="6"/>
  <c r="P202" i="6"/>
  <c r="BI201" i="6"/>
  <c r="BH201" i="6"/>
  <c r="BG201" i="6"/>
  <c r="BF201" i="6"/>
  <c r="T201" i="6"/>
  <c r="R201" i="6"/>
  <c r="P201" i="6"/>
  <c r="BI200" i="6"/>
  <c r="BH200" i="6"/>
  <c r="BG200" i="6"/>
  <c r="BF200" i="6"/>
  <c r="T200" i="6"/>
  <c r="R200" i="6"/>
  <c r="P200" i="6"/>
  <c r="BI199" i="6"/>
  <c r="BH199" i="6"/>
  <c r="BG199" i="6"/>
  <c r="BF199" i="6"/>
  <c r="T199" i="6"/>
  <c r="R199" i="6"/>
  <c r="P199" i="6"/>
  <c r="BI198" i="6"/>
  <c r="BH198" i="6"/>
  <c r="BG198" i="6"/>
  <c r="BF198" i="6"/>
  <c r="T198" i="6"/>
  <c r="R198" i="6"/>
  <c r="P198" i="6"/>
  <c r="BI197" i="6"/>
  <c r="BH197" i="6"/>
  <c r="BG197" i="6"/>
  <c r="BF197" i="6"/>
  <c r="T197" i="6"/>
  <c r="R197" i="6"/>
  <c r="P197" i="6"/>
  <c r="BI196" i="6"/>
  <c r="BH196" i="6"/>
  <c r="BG196" i="6"/>
  <c r="BF196" i="6"/>
  <c r="T196" i="6"/>
  <c r="R196" i="6"/>
  <c r="P196" i="6"/>
  <c r="BI195" i="6"/>
  <c r="BH195" i="6"/>
  <c r="BG195" i="6"/>
  <c r="BF195" i="6"/>
  <c r="T195" i="6"/>
  <c r="R195" i="6"/>
  <c r="P195" i="6"/>
  <c r="BI194" i="6"/>
  <c r="BH194" i="6"/>
  <c r="BG194" i="6"/>
  <c r="BF194" i="6"/>
  <c r="T194" i="6"/>
  <c r="R194" i="6"/>
  <c r="P194" i="6"/>
  <c r="BI193" i="6"/>
  <c r="BH193" i="6"/>
  <c r="BG193" i="6"/>
  <c r="BF193" i="6"/>
  <c r="T193" i="6"/>
  <c r="R193" i="6"/>
  <c r="P193" i="6"/>
  <c r="BI192" i="6"/>
  <c r="BH192" i="6"/>
  <c r="BG192" i="6"/>
  <c r="BF192" i="6"/>
  <c r="T192" i="6"/>
  <c r="R192" i="6"/>
  <c r="P192" i="6"/>
  <c r="BI191" i="6"/>
  <c r="BH191" i="6"/>
  <c r="BG191" i="6"/>
  <c r="BF191" i="6"/>
  <c r="T191" i="6"/>
  <c r="R191" i="6"/>
  <c r="P191" i="6"/>
  <c r="BI190" i="6"/>
  <c r="BH190" i="6"/>
  <c r="BG190" i="6"/>
  <c r="BF190" i="6"/>
  <c r="T190" i="6"/>
  <c r="R190" i="6"/>
  <c r="P190" i="6"/>
  <c r="BI189" i="6"/>
  <c r="BH189" i="6"/>
  <c r="BG189" i="6"/>
  <c r="BF189" i="6"/>
  <c r="T189" i="6"/>
  <c r="R189" i="6"/>
  <c r="P189" i="6"/>
  <c r="BI188" i="6"/>
  <c r="BH188" i="6"/>
  <c r="BG188" i="6"/>
  <c r="BF188" i="6"/>
  <c r="T188" i="6"/>
  <c r="R188" i="6"/>
  <c r="P188" i="6"/>
  <c r="BI187" i="6"/>
  <c r="BH187" i="6"/>
  <c r="BG187" i="6"/>
  <c r="BF187" i="6"/>
  <c r="T187" i="6"/>
  <c r="R187" i="6"/>
  <c r="P187" i="6"/>
  <c r="BI186" i="6"/>
  <c r="BH186" i="6"/>
  <c r="BG186" i="6"/>
  <c r="BF186" i="6"/>
  <c r="T186" i="6"/>
  <c r="R186" i="6"/>
  <c r="P186" i="6"/>
  <c r="BI185" i="6"/>
  <c r="BH185" i="6"/>
  <c r="BG185" i="6"/>
  <c r="BF185" i="6"/>
  <c r="T185" i="6"/>
  <c r="R185" i="6"/>
  <c r="P185" i="6"/>
  <c r="BI184" i="6"/>
  <c r="BH184" i="6"/>
  <c r="BG184" i="6"/>
  <c r="BF184" i="6"/>
  <c r="T184" i="6"/>
  <c r="R184" i="6"/>
  <c r="P184" i="6"/>
  <c r="BI183" i="6"/>
  <c r="BH183" i="6"/>
  <c r="BG183" i="6"/>
  <c r="BF183" i="6"/>
  <c r="T183" i="6"/>
  <c r="R183" i="6"/>
  <c r="P183" i="6"/>
  <c r="BI182" i="6"/>
  <c r="BH182" i="6"/>
  <c r="BG182" i="6"/>
  <c r="BF182" i="6"/>
  <c r="T182" i="6"/>
  <c r="R182" i="6"/>
  <c r="P182" i="6"/>
  <c r="BI181" i="6"/>
  <c r="BH181" i="6"/>
  <c r="BG181" i="6"/>
  <c r="BF181" i="6"/>
  <c r="T181" i="6"/>
  <c r="R181" i="6"/>
  <c r="P181" i="6"/>
  <c r="BI180" i="6"/>
  <c r="BH180" i="6"/>
  <c r="BG180" i="6"/>
  <c r="BF180" i="6"/>
  <c r="T180" i="6"/>
  <c r="R180" i="6"/>
  <c r="P180" i="6"/>
  <c r="BI179" i="6"/>
  <c r="BH179" i="6"/>
  <c r="BG179" i="6"/>
  <c r="BF179" i="6"/>
  <c r="T179" i="6"/>
  <c r="R179" i="6"/>
  <c r="P179" i="6"/>
  <c r="BI178" i="6"/>
  <c r="BH178" i="6"/>
  <c r="BG178" i="6"/>
  <c r="BF178" i="6"/>
  <c r="T178" i="6"/>
  <c r="R178" i="6"/>
  <c r="P178" i="6"/>
  <c r="BI177" i="6"/>
  <c r="BH177" i="6"/>
  <c r="BG177" i="6"/>
  <c r="BF177" i="6"/>
  <c r="T177" i="6"/>
  <c r="R177" i="6"/>
  <c r="P177" i="6"/>
  <c r="BI176" i="6"/>
  <c r="BH176" i="6"/>
  <c r="BG176" i="6"/>
  <c r="BF176" i="6"/>
  <c r="T176" i="6"/>
  <c r="R176" i="6"/>
  <c r="P176" i="6"/>
  <c r="BI175" i="6"/>
  <c r="BH175" i="6"/>
  <c r="BG175" i="6"/>
  <c r="BF175" i="6"/>
  <c r="T175" i="6"/>
  <c r="R175" i="6"/>
  <c r="P175" i="6"/>
  <c r="BI174" i="6"/>
  <c r="BH174" i="6"/>
  <c r="BG174" i="6"/>
  <c r="BF174" i="6"/>
  <c r="T174" i="6"/>
  <c r="R174" i="6"/>
  <c r="P174" i="6"/>
  <c r="BI173" i="6"/>
  <c r="BH173" i="6"/>
  <c r="BG173" i="6"/>
  <c r="BF173" i="6"/>
  <c r="T173" i="6"/>
  <c r="R173" i="6"/>
  <c r="P173" i="6"/>
  <c r="BI172" i="6"/>
  <c r="BH172" i="6"/>
  <c r="BG172" i="6"/>
  <c r="BF172" i="6"/>
  <c r="T172" i="6"/>
  <c r="R172" i="6"/>
  <c r="P172" i="6"/>
  <c r="BI171" i="6"/>
  <c r="BH171" i="6"/>
  <c r="BG171" i="6"/>
  <c r="BF171" i="6"/>
  <c r="T171" i="6"/>
  <c r="R171" i="6"/>
  <c r="P171" i="6"/>
  <c r="BI170" i="6"/>
  <c r="BH170" i="6"/>
  <c r="BG170" i="6"/>
  <c r="BF170" i="6"/>
  <c r="T170" i="6"/>
  <c r="R170" i="6"/>
  <c r="P170" i="6"/>
  <c r="BI169" i="6"/>
  <c r="BH169" i="6"/>
  <c r="BG169" i="6"/>
  <c r="BF169" i="6"/>
  <c r="T169" i="6"/>
  <c r="R169" i="6"/>
  <c r="P169" i="6"/>
  <c r="BI168" i="6"/>
  <c r="BH168" i="6"/>
  <c r="BG168" i="6"/>
  <c r="BF168" i="6"/>
  <c r="T168" i="6"/>
  <c r="R168" i="6"/>
  <c r="P168" i="6"/>
  <c r="BI167" i="6"/>
  <c r="BH167" i="6"/>
  <c r="BG167" i="6"/>
  <c r="BF167" i="6"/>
  <c r="T167" i="6"/>
  <c r="R167" i="6"/>
  <c r="P167" i="6"/>
  <c r="BI166" i="6"/>
  <c r="BH166" i="6"/>
  <c r="BG166" i="6"/>
  <c r="BF166" i="6"/>
  <c r="T166" i="6"/>
  <c r="R166" i="6"/>
  <c r="P166" i="6"/>
  <c r="BI165" i="6"/>
  <c r="BH165" i="6"/>
  <c r="BG165" i="6"/>
  <c r="BF165" i="6"/>
  <c r="T165" i="6"/>
  <c r="R165" i="6"/>
  <c r="P165" i="6"/>
  <c r="BI164" i="6"/>
  <c r="BH164" i="6"/>
  <c r="BG164" i="6"/>
  <c r="BF164" i="6"/>
  <c r="T164" i="6"/>
  <c r="R164" i="6"/>
  <c r="P164" i="6"/>
  <c r="BI163" i="6"/>
  <c r="BH163" i="6"/>
  <c r="BG163" i="6"/>
  <c r="BF163" i="6"/>
  <c r="T163" i="6"/>
  <c r="R163" i="6"/>
  <c r="P163" i="6"/>
  <c r="BI162" i="6"/>
  <c r="BH162" i="6"/>
  <c r="BG162" i="6"/>
  <c r="BF162" i="6"/>
  <c r="T162" i="6"/>
  <c r="R162" i="6"/>
  <c r="P162" i="6"/>
  <c r="BI161" i="6"/>
  <c r="BH161" i="6"/>
  <c r="BG161" i="6"/>
  <c r="BF161" i="6"/>
  <c r="T161" i="6"/>
  <c r="R161" i="6"/>
  <c r="P161" i="6"/>
  <c r="BI160" i="6"/>
  <c r="BH160" i="6"/>
  <c r="BG160" i="6"/>
  <c r="BF160" i="6"/>
  <c r="T160" i="6"/>
  <c r="R160" i="6"/>
  <c r="P160" i="6"/>
  <c r="BI159" i="6"/>
  <c r="BH159" i="6"/>
  <c r="BG159" i="6"/>
  <c r="BF159" i="6"/>
  <c r="T159" i="6"/>
  <c r="R159" i="6"/>
  <c r="P159" i="6"/>
  <c r="BI158" i="6"/>
  <c r="BH158" i="6"/>
  <c r="BG158" i="6"/>
  <c r="BF158" i="6"/>
  <c r="T158" i="6"/>
  <c r="R158" i="6"/>
  <c r="P158" i="6"/>
  <c r="BI157" i="6"/>
  <c r="BH157" i="6"/>
  <c r="BG157" i="6"/>
  <c r="BF157" i="6"/>
  <c r="T157" i="6"/>
  <c r="R157" i="6"/>
  <c r="P157" i="6"/>
  <c r="BI156" i="6"/>
  <c r="BH156" i="6"/>
  <c r="BG156" i="6"/>
  <c r="BF156" i="6"/>
  <c r="T156" i="6"/>
  <c r="R156" i="6"/>
  <c r="P156" i="6"/>
  <c r="BI155" i="6"/>
  <c r="BH155" i="6"/>
  <c r="BG155" i="6"/>
  <c r="BF155" i="6"/>
  <c r="T155" i="6"/>
  <c r="R155" i="6"/>
  <c r="P155" i="6"/>
  <c r="BI154" i="6"/>
  <c r="BH154" i="6"/>
  <c r="BG154" i="6"/>
  <c r="BF154" i="6"/>
  <c r="T154" i="6"/>
  <c r="R154" i="6"/>
  <c r="P154" i="6"/>
  <c r="BI153" i="6"/>
  <c r="BH153" i="6"/>
  <c r="BG153" i="6"/>
  <c r="BF153" i="6"/>
  <c r="T153" i="6"/>
  <c r="R153" i="6"/>
  <c r="P153" i="6"/>
  <c r="BI152" i="6"/>
  <c r="BH152" i="6"/>
  <c r="BG152" i="6"/>
  <c r="BF152" i="6"/>
  <c r="T152" i="6"/>
  <c r="R152" i="6"/>
  <c r="P152" i="6"/>
  <c r="BI151" i="6"/>
  <c r="BH151" i="6"/>
  <c r="BG151" i="6"/>
  <c r="BF151" i="6"/>
  <c r="T151" i="6"/>
  <c r="R151" i="6"/>
  <c r="P151" i="6"/>
  <c r="BI150" i="6"/>
  <c r="BH150" i="6"/>
  <c r="BG150" i="6"/>
  <c r="BF150" i="6"/>
  <c r="T150" i="6"/>
  <c r="R150" i="6"/>
  <c r="P150" i="6"/>
  <c r="BI149" i="6"/>
  <c r="BH149" i="6"/>
  <c r="BG149" i="6"/>
  <c r="BF149" i="6"/>
  <c r="T149" i="6"/>
  <c r="R149" i="6"/>
  <c r="P149" i="6"/>
  <c r="BI148" i="6"/>
  <c r="BH148" i="6"/>
  <c r="BG148" i="6"/>
  <c r="BF148" i="6"/>
  <c r="T148" i="6"/>
  <c r="R148" i="6"/>
  <c r="P148" i="6"/>
  <c r="BI147" i="6"/>
  <c r="BH147" i="6"/>
  <c r="BG147" i="6"/>
  <c r="BF147" i="6"/>
  <c r="T147" i="6"/>
  <c r="R147" i="6"/>
  <c r="P147" i="6"/>
  <c r="BI146" i="6"/>
  <c r="BH146" i="6"/>
  <c r="BG146" i="6"/>
  <c r="BF146" i="6"/>
  <c r="T146" i="6"/>
  <c r="R146" i="6"/>
  <c r="P146" i="6"/>
  <c r="BI145" i="6"/>
  <c r="BH145" i="6"/>
  <c r="BG145" i="6"/>
  <c r="BF145" i="6"/>
  <c r="T145" i="6"/>
  <c r="R145" i="6"/>
  <c r="P145" i="6"/>
  <c r="BI144" i="6"/>
  <c r="BH144" i="6"/>
  <c r="BG144" i="6"/>
  <c r="BF144" i="6"/>
  <c r="T144" i="6"/>
  <c r="R144" i="6"/>
  <c r="P144" i="6"/>
  <c r="BI143" i="6"/>
  <c r="BH143" i="6"/>
  <c r="BG143" i="6"/>
  <c r="BF143" i="6"/>
  <c r="T143" i="6"/>
  <c r="R143" i="6"/>
  <c r="P143" i="6"/>
  <c r="BI142" i="6"/>
  <c r="BH142" i="6"/>
  <c r="BG142" i="6"/>
  <c r="BF142" i="6"/>
  <c r="T142" i="6"/>
  <c r="R142" i="6"/>
  <c r="P142" i="6"/>
  <c r="BI141" i="6"/>
  <c r="BH141" i="6"/>
  <c r="BG141" i="6"/>
  <c r="BF141" i="6"/>
  <c r="T141" i="6"/>
  <c r="R141" i="6"/>
  <c r="P141" i="6"/>
  <c r="BI140" i="6"/>
  <c r="BH140" i="6"/>
  <c r="BG140" i="6"/>
  <c r="BF140" i="6"/>
  <c r="T140" i="6"/>
  <c r="R140" i="6"/>
  <c r="P140" i="6"/>
  <c r="BI139" i="6"/>
  <c r="BH139" i="6"/>
  <c r="BG139" i="6"/>
  <c r="BF139" i="6"/>
  <c r="T139" i="6"/>
  <c r="R139" i="6"/>
  <c r="P139" i="6"/>
  <c r="BI138" i="6"/>
  <c r="BH138" i="6"/>
  <c r="BG138" i="6"/>
  <c r="BF138" i="6"/>
  <c r="T138" i="6"/>
  <c r="R138" i="6"/>
  <c r="P138" i="6"/>
  <c r="BI137" i="6"/>
  <c r="BH137" i="6"/>
  <c r="BG137" i="6"/>
  <c r="BF137" i="6"/>
  <c r="T137" i="6"/>
  <c r="R137" i="6"/>
  <c r="P137" i="6"/>
  <c r="BI136" i="6"/>
  <c r="BH136" i="6"/>
  <c r="BG136" i="6"/>
  <c r="BF136" i="6"/>
  <c r="T136" i="6"/>
  <c r="R136" i="6"/>
  <c r="P136" i="6"/>
  <c r="BI135" i="6"/>
  <c r="BH135" i="6"/>
  <c r="BG135" i="6"/>
  <c r="BF135" i="6"/>
  <c r="T135" i="6"/>
  <c r="R135" i="6"/>
  <c r="P135" i="6"/>
  <c r="BI134" i="6"/>
  <c r="BH134" i="6"/>
  <c r="BG134" i="6"/>
  <c r="BF134" i="6"/>
  <c r="T134" i="6"/>
  <c r="R134" i="6"/>
  <c r="P134" i="6"/>
  <c r="BI133" i="6"/>
  <c r="BH133" i="6"/>
  <c r="BG133" i="6"/>
  <c r="BF133" i="6"/>
  <c r="T133" i="6"/>
  <c r="R133" i="6"/>
  <c r="P133" i="6"/>
  <c r="BI132" i="6"/>
  <c r="BH132" i="6"/>
  <c r="BG132" i="6"/>
  <c r="BF132" i="6"/>
  <c r="T132" i="6"/>
  <c r="R132" i="6"/>
  <c r="P132" i="6"/>
  <c r="BI131" i="6"/>
  <c r="BH131" i="6"/>
  <c r="BG131" i="6"/>
  <c r="BF131" i="6"/>
  <c r="T131" i="6"/>
  <c r="R131" i="6"/>
  <c r="P131" i="6"/>
  <c r="BI130" i="6"/>
  <c r="BH130" i="6"/>
  <c r="BG130" i="6"/>
  <c r="BF130" i="6"/>
  <c r="T130" i="6"/>
  <c r="R130" i="6"/>
  <c r="P130" i="6"/>
  <c r="BI129" i="6"/>
  <c r="BH129" i="6"/>
  <c r="BG129" i="6"/>
  <c r="BF129" i="6"/>
  <c r="T129" i="6"/>
  <c r="R129" i="6"/>
  <c r="P129" i="6"/>
  <c r="BI128" i="6"/>
  <c r="BH128" i="6"/>
  <c r="BG128" i="6"/>
  <c r="BF128" i="6"/>
  <c r="T128" i="6"/>
  <c r="R128" i="6"/>
  <c r="P128" i="6"/>
  <c r="BI127" i="6"/>
  <c r="BH127" i="6"/>
  <c r="BG127" i="6"/>
  <c r="BF127" i="6"/>
  <c r="T127" i="6"/>
  <c r="R127" i="6"/>
  <c r="P127" i="6"/>
  <c r="BI126" i="6"/>
  <c r="BH126" i="6"/>
  <c r="BG126" i="6"/>
  <c r="BF126" i="6"/>
  <c r="T126" i="6"/>
  <c r="R126" i="6"/>
  <c r="P126" i="6"/>
  <c r="BI125" i="6"/>
  <c r="BH125" i="6"/>
  <c r="BG125" i="6"/>
  <c r="BF125" i="6"/>
  <c r="T125" i="6"/>
  <c r="R125" i="6"/>
  <c r="P125" i="6"/>
  <c r="BI124" i="6"/>
  <c r="BH124" i="6"/>
  <c r="BG124" i="6"/>
  <c r="BF124" i="6"/>
  <c r="T124" i="6"/>
  <c r="R124" i="6"/>
  <c r="P124" i="6"/>
  <c r="BI123" i="6"/>
  <c r="BH123" i="6"/>
  <c r="BG123" i="6"/>
  <c r="BF123" i="6"/>
  <c r="T123" i="6"/>
  <c r="R123" i="6"/>
  <c r="P123" i="6"/>
  <c r="BI122" i="6"/>
  <c r="BH122" i="6"/>
  <c r="BG122" i="6"/>
  <c r="BF122" i="6"/>
  <c r="T122" i="6"/>
  <c r="R122" i="6"/>
  <c r="P122" i="6"/>
  <c r="BI121" i="6"/>
  <c r="BH121" i="6"/>
  <c r="BG121" i="6"/>
  <c r="BF121" i="6"/>
  <c r="T121" i="6"/>
  <c r="R121" i="6"/>
  <c r="P121" i="6"/>
  <c r="BI120" i="6"/>
  <c r="BH120" i="6"/>
  <c r="BG120" i="6"/>
  <c r="BF120" i="6"/>
  <c r="T120" i="6"/>
  <c r="R120" i="6"/>
  <c r="P120" i="6"/>
  <c r="BI119" i="6"/>
  <c r="BH119" i="6"/>
  <c r="BG119" i="6"/>
  <c r="BF119" i="6"/>
  <c r="T119" i="6"/>
  <c r="R119" i="6"/>
  <c r="P119" i="6"/>
  <c r="BI118" i="6"/>
  <c r="BH118" i="6"/>
  <c r="BG118" i="6"/>
  <c r="BF118" i="6"/>
  <c r="T118" i="6"/>
  <c r="R118" i="6"/>
  <c r="P118" i="6"/>
  <c r="BI117" i="6"/>
  <c r="BH117" i="6"/>
  <c r="BG117" i="6"/>
  <c r="BF117" i="6"/>
  <c r="T117" i="6"/>
  <c r="R117" i="6"/>
  <c r="P117" i="6"/>
  <c r="BI116" i="6"/>
  <c r="BH116" i="6"/>
  <c r="BG116" i="6"/>
  <c r="BF116" i="6"/>
  <c r="T116" i="6"/>
  <c r="R116" i="6"/>
  <c r="P116" i="6"/>
  <c r="BI115" i="6"/>
  <c r="BH115" i="6"/>
  <c r="BG115" i="6"/>
  <c r="BF115" i="6"/>
  <c r="T115" i="6"/>
  <c r="R115" i="6"/>
  <c r="P115" i="6"/>
  <c r="BI114" i="6"/>
  <c r="BH114" i="6"/>
  <c r="BG114" i="6"/>
  <c r="BF114" i="6"/>
  <c r="T114" i="6"/>
  <c r="R114" i="6"/>
  <c r="P114" i="6"/>
  <c r="BI113" i="6"/>
  <c r="BH113" i="6"/>
  <c r="BG113" i="6"/>
  <c r="BF113" i="6"/>
  <c r="T113" i="6"/>
  <c r="R113" i="6"/>
  <c r="P113" i="6"/>
  <c r="BI112" i="6"/>
  <c r="BH112" i="6"/>
  <c r="BG112" i="6"/>
  <c r="BF112" i="6"/>
  <c r="T112" i="6"/>
  <c r="R112" i="6"/>
  <c r="P112" i="6"/>
  <c r="BI111" i="6"/>
  <c r="BH111" i="6"/>
  <c r="BG111" i="6"/>
  <c r="BF111" i="6"/>
  <c r="T111" i="6"/>
  <c r="R111" i="6"/>
  <c r="P111" i="6"/>
  <c r="BI110" i="6"/>
  <c r="BH110" i="6"/>
  <c r="BG110" i="6"/>
  <c r="BF110" i="6"/>
  <c r="T110" i="6"/>
  <c r="R110" i="6"/>
  <c r="P110" i="6"/>
  <c r="BI109" i="6"/>
  <c r="BH109" i="6"/>
  <c r="BG109" i="6"/>
  <c r="BF109" i="6"/>
  <c r="T109" i="6"/>
  <c r="R109" i="6"/>
  <c r="P109" i="6"/>
  <c r="BI108" i="6"/>
  <c r="BH108" i="6"/>
  <c r="BG108" i="6"/>
  <c r="BF108" i="6"/>
  <c r="T108" i="6"/>
  <c r="R108" i="6"/>
  <c r="P108" i="6"/>
  <c r="BI107" i="6"/>
  <c r="BH107" i="6"/>
  <c r="BG107" i="6"/>
  <c r="BF107" i="6"/>
  <c r="T107" i="6"/>
  <c r="R107" i="6"/>
  <c r="P107" i="6"/>
  <c r="BI106" i="6"/>
  <c r="BH106" i="6"/>
  <c r="BG106" i="6"/>
  <c r="BF106" i="6"/>
  <c r="T106" i="6"/>
  <c r="R106" i="6"/>
  <c r="P106" i="6"/>
  <c r="BI105" i="6"/>
  <c r="BH105" i="6"/>
  <c r="BG105" i="6"/>
  <c r="BF105" i="6"/>
  <c r="T105" i="6"/>
  <c r="R105" i="6"/>
  <c r="P105" i="6"/>
  <c r="BI104" i="6"/>
  <c r="BH104" i="6"/>
  <c r="BG104" i="6"/>
  <c r="BF104" i="6"/>
  <c r="T104" i="6"/>
  <c r="R104" i="6"/>
  <c r="P104" i="6"/>
  <c r="BI103" i="6"/>
  <c r="BH103" i="6"/>
  <c r="BG103" i="6"/>
  <c r="BF103" i="6"/>
  <c r="T103" i="6"/>
  <c r="R103" i="6"/>
  <c r="P103" i="6"/>
  <c r="BI102" i="6"/>
  <c r="BH102" i="6"/>
  <c r="BG102" i="6"/>
  <c r="BF102" i="6"/>
  <c r="T102" i="6"/>
  <c r="R102" i="6"/>
  <c r="P102" i="6"/>
  <c r="BI101" i="6"/>
  <c r="BH101" i="6"/>
  <c r="BG101" i="6"/>
  <c r="BF101" i="6"/>
  <c r="T101" i="6"/>
  <c r="R101" i="6"/>
  <c r="P101" i="6"/>
  <c r="BI100" i="6"/>
  <c r="BH100" i="6"/>
  <c r="BG100" i="6"/>
  <c r="BF100" i="6"/>
  <c r="T100" i="6"/>
  <c r="R100" i="6"/>
  <c r="P100" i="6"/>
  <c r="BI99" i="6"/>
  <c r="BH99" i="6"/>
  <c r="BG99" i="6"/>
  <c r="BF99" i="6"/>
  <c r="T99" i="6"/>
  <c r="R99" i="6"/>
  <c r="P99" i="6"/>
  <c r="BI98" i="6"/>
  <c r="BH98" i="6"/>
  <c r="BG98" i="6"/>
  <c r="BF98" i="6"/>
  <c r="T98" i="6"/>
  <c r="R98" i="6"/>
  <c r="P98" i="6"/>
  <c r="BI97" i="6"/>
  <c r="BH97" i="6"/>
  <c r="BG97" i="6"/>
  <c r="BF97" i="6"/>
  <c r="T97" i="6"/>
  <c r="R97" i="6"/>
  <c r="P97" i="6"/>
  <c r="BI96" i="6"/>
  <c r="BH96" i="6"/>
  <c r="BG96" i="6"/>
  <c r="BF96" i="6"/>
  <c r="T96" i="6"/>
  <c r="R96" i="6"/>
  <c r="P96" i="6"/>
  <c r="BI95" i="6"/>
  <c r="BH95" i="6"/>
  <c r="BG95" i="6"/>
  <c r="BF95" i="6"/>
  <c r="T95" i="6"/>
  <c r="R95" i="6"/>
  <c r="P95" i="6"/>
  <c r="BI94" i="6"/>
  <c r="BH94" i="6"/>
  <c r="BG94" i="6"/>
  <c r="BF94" i="6"/>
  <c r="T94" i="6"/>
  <c r="R94" i="6"/>
  <c r="P94" i="6"/>
  <c r="BI93" i="6"/>
  <c r="BH93" i="6"/>
  <c r="BG93" i="6"/>
  <c r="BF93" i="6"/>
  <c r="T93" i="6"/>
  <c r="R93" i="6"/>
  <c r="P93" i="6"/>
  <c r="BI92" i="6"/>
  <c r="BH92" i="6"/>
  <c r="BG92" i="6"/>
  <c r="BF92" i="6"/>
  <c r="T92" i="6"/>
  <c r="R92" i="6"/>
  <c r="P92" i="6"/>
  <c r="BI91" i="6"/>
  <c r="BH91" i="6"/>
  <c r="BG91" i="6"/>
  <c r="BF91" i="6"/>
  <c r="T91" i="6"/>
  <c r="R91" i="6"/>
  <c r="P91" i="6"/>
  <c r="BI90" i="6"/>
  <c r="BH90" i="6"/>
  <c r="BG90" i="6"/>
  <c r="BF90" i="6"/>
  <c r="T90" i="6"/>
  <c r="R90" i="6"/>
  <c r="P90" i="6"/>
  <c r="BI89" i="6"/>
  <c r="BH89" i="6"/>
  <c r="BG89" i="6"/>
  <c r="BF89" i="6"/>
  <c r="T89" i="6"/>
  <c r="R89" i="6"/>
  <c r="P89" i="6"/>
  <c r="BI88" i="6"/>
  <c r="BH88" i="6"/>
  <c r="BG88" i="6"/>
  <c r="BF88" i="6"/>
  <c r="T88" i="6"/>
  <c r="R88" i="6"/>
  <c r="P88" i="6"/>
  <c r="BI87" i="6"/>
  <c r="BH87" i="6"/>
  <c r="BG87" i="6"/>
  <c r="BF87" i="6"/>
  <c r="T87" i="6"/>
  <c r="R87" i="6"/>
  <c r="P87" i="6"/>
  <c r="BI86" i="6"/>
  <c r="BH86" i="6"/>
  <c r="BG86" i="6"/>
  <c r="BF86" i="6"/>
  <c r="T86" i="6"/>
  <c r="R86" i="6"/>
  <c r="P86" i="6"/>
  <c r="J79" i="6"/>
  <c r="F79" i="6"/>
  <c r="F77" i="6"/>
  <c r="E75" i="6"/>
  <c r="J54" i="6"/>
  <c r="F54" i="6"/>
  <c r="F52" i="6"/>
  <c r="E50" i="6"/>
  <c r="J24" i="6"/>
  <c r="E24" i="6"/>
  <c r="J80" i="6" s="1"/>
  <c r="J23" i="6"/>
  <c r="J18" i="6"/>
  <c r="E18" i="6"/>
  <c r="F55" i="6"/>
  <c r="J17" i="6"/>
  <c r="J12" i="6"/>
  <c r="J77" i="6"/>
  <c r="E7" i="6"/>
  <c r="E48" i="6" s="1"/>
  <c r="J37" i="5"/>
  <c r="J36" i="5"/>
  <c r="AY58" i="1" s="1"/>
  <c r="J35" i="5"/>
  <c r="AX58" i="1"/>
  <c r="BI120" i="5"/>
  <c r="BH120" i="5"/>
  <c r="BG120" i="5"/>
  <c r="BF120" i="5"/>
  <c r="T120" i="5"/>
  <c r="T119" i="5"/>
  <c r="R120" i="5"/>
  <c r="R119" i="5"/>
  <c r="P120" i="5"/>
  <c r="P119" i="5" s="1"/>
  <c r="BI118" i="5"/>
  <c r="BH118" i="5"/>
  <c r="BG118" i="5"/>
  <c r="BF118" i="5"/>
  <c r="T118" i="5"/>
  <c r="R118" i="5"/>
  <c r="P118" i="5"/>
  <c r="BI117" i="5"/>
  <c r="BH117" i="5"/>
  <c r="BG117" i="5"/>
  <c r="BF117" i="5"/>
  <c r="T117" i="5"/>
  <c r="R117" i="5"/>
  <c r="P117" i="5"/>
  <c r="BI116" i="5"/>
  <c r="BH116" i="5"/>
  <c r="BG116" i="5"/>
  <c r="BF116" i="5"/>
  <c r="T116" i="5"/>
  <c r="R116" i="5"/>
  <c r="P116" i="5"/>
  <c r="BI115" i="5"/>
  <c r="BH115" i="5"/>
  <c r="BG115" i="5"/>
  <c r="BF115" i="5"/>
  <c r="T115" i="5"/>
  <c r="R115" i="5"/>
  <c r="P115" i="5"/>
  <c r="BI114" i="5"/>
  <c r="BH114" i="5"/>
  <c r="BG114" i="5"/>
  <c r="BF114" i="5"/>
  <c r="T114" i="5"/>
  <c r="R114" i="5"/>
  <c r="P114" i="5"/>
  <c r="BI113" i="5"/>
  <c r="BH113" i="5"/>
  <c r="BG113" i="5"/>
  <c r="BF113" i="5"/>
  <c r="T113" i="5"/>
  <c r="R113" i="5"/>
  <c r="P113" i="5"/>
  <c r="BI112" i="5"/>
  <c r="BH112" i="5"/>
  <c r="BG112" i="5"/>
  <c r="BF112" i="5"/>
  <c r="T112" i="5"/>
  <c r="R112" i="5"/>
  <c r="P112" i="5"/>
  <c r="BI111" i="5"/>
  <c r="BH111" i="5"/>
  <c r="BG111" i="5"/>
  <c r="BF111" i="5"/>
  <c r="T111" i="5"/>
  <c r="R111" i="5"/>
  <c r="P111" i="5"/>
  <c r="BI110" i="5"/>
  <c r="BH110" i="5"/>
  <c r="BG110" i="5"/>
  <c r="BF110" i="5"/>
  <c r="T110" i="5"/>
  <c r="R110" i="5"/>
  <c r="P110" i="5"/>
  <c r="BI109" i="5"/>
  <c r="BH109" i="5"/>
  <c r="BG109" i="5"/>
  <c r="BF109" i="5"/>
  <c r="T109" i="5"/>
  <c r="R109" i="5"/>
  <c r="P109" i="5"/>
  <c r="BI108" i="5"/>
  <c r="BH108" i="5"/>
  <c r="BG108" i="5"/>
  <c r="BF108" i="5"/>
  <c r="T108" i="5"/>
  <c r="R108" i="5"/>
  <c r="P108" i="5"/>
  <c r="BI107" i="5"/>
  <c r="BH107" i="5"/>
  <c r="BG107" i="5"/>
  <c r="BF107" i="5"/>
  <c r="T107" i="5"/>
  <c r="R107" i="5"/>
  <c r="P107" i="5"/>
  <c r="BI106" i="5"/>
  <c r="BH106" i="5"/>
  <c r="BG106" i="5"/>
  <c r="BF106" i="5"/>
  <c r="T106" i="5"/>
  <c r="R106" i="5"/>
  <c r="P106" i="5"/>
  <c r="BI105" i="5"/>
  <c r="BH105" i="5"/>
  <c r="BG105" i="5"/>
  <c r="BF105" i="5"/>
  <c r="T105" i="5"/>
  <c r="R105" i="5"/>
  <c r="P105" i="5"/>
  <c r="BI104" i="5"/>
  <c r="BH104" i="5"/>
  <c r="BG104" i="5"/>
  <c r="BF104" i="5"/>
  <c r="T104" i="5"/>
  <c r="R104" i="5"/>
  <c r="P104" i="5"/>
  <c r="BI103" i="5"/>
  <c r="BH103" i="5"/>
  <c r="BG103" i="5"/>
  <c r="BF103" i="5"/>
  <c r="T103" i="5"/>
  <c r="R103" i="5"/>
  <c r="P103" i="5"/>
  <c r="BI102" i="5"/>
  <c r="BH102" i="5"/>
  <c r="BG102" i="5"/>
  <c r="BF102" i="5"/>
  <c r="T102" i="5"/>
  <c r="R102" i="5"/>
  <c r="P102" i="5"/>
  <c r="BI101" i="5"/>
  <c r="BH101" i="5"/>
  <c r="BG101" i="5"/>
  <c r="BF101" i="5"/>
  <c r="T101" i="5"/>
  <c r="R101" i="5"/>
  <c r="P101" i="5"/>
  <c r="BI99" i="5"/>
  <c r="BH99" i="5"/>
  <c r="BG99" i="5"/>
  <c r="BF99" i="5"/>
  <c r="T99" i="5"/>
  <c r="T98" i="5" s="1"/>
  <c r="R99" i="5"/>
  <c r="R98" i="5"/>
  <c r="P99" i="5"/>
  <c r="P98" i="5"/>
  <c r="BI97" i="5"/>
  <c r="BH97" i="5"/>
  <c r="BG97" i="5"/>
  <c r="BF97" i="5"/>
  <c r="T97" i="5"/>
  <c r="R97" i="5"/>
  <c r="P97" i="5"/>
  <c r="BI96" i="5"/>
  <c r="BH96" i="5"/>
  <c r="BG96" i="5"/>
  <c r="BF96" i="5"/>
  <c r="T96" i="5"/>
  <c r="R96" i="5"/>
  <c r="P96" i="5"/>
  <c r="BI95" i="5"/>
  <c r="BH95" i="5"/>
  <c r="BG95" i="5"/>
  <c r="BF95" i="5"/>
  <c r="T95" i="5"/>
  <c r="R95" i="5"/>
  <c r="P95" i="5"/>
  <c r="BI94" i="5"/>
  <c r="BH94" i="5"/>
  <c r="BG94" i="5"/>
  <c r="BF94" i="5"/>
  <c r="T94" i="5"/>
  <c r="R94" i="5"/>
  <c r="P94" i="5"/>
  <c r="BI93" i="5"/>
  <c r="BH93" i="5"/>
  <c r="BG93" i="5"/>
  <c r="BF93" i="5"/>
  <c r="T93" i="5"/>
  <c r="R93" i="5"/>
  <c r="P93" i="5"/>
  <c r="BI92" i="5"/>
  <c r="BH92" i="5"/>
  <c r="BG92" i="5"/>
  <c r="BF92" i="5"/>
  <c r="T92" i="5"/>
  <c r="R92" i="5"/>
  <c r="P92" i="5"/>
  <c r="BI91" i="5"/>
  <c r="BH91" i="5"/>
  <c r="BG91" i="5"/>
  <c r="BF91" i="5"/>
  <c r="T91" i="5"/>
  <c r="R91" i="5"/>
  <c r="P91" i="5"/>
  <c r="BI90" i="5"/>
  <c r="BH90" i="5"/>
  <c r="BG90" i="5"/>
  <c r="BF90" i="5"/>
  <c r="T90" i="5"/>
  <c r="R90" i="5"/>
  <c r="P90" i="5"/>
  <c r="BI89" i="5"/>
  <c r="BH89" i="5"/>
  <c r="BG89" i="5"/>
  <c r="BF89" i="5"/>
  <c r="T89" i="5"/>
  <c r="R89" i="5"/>
  <c r="P89" i="5"/>
  <c r="BI88" i="5"/>
  <c r="BH88" i="5"/>
  <c r="BG88" i="5"/>
  <c r="BF88" i="5"/>
  <c r="T88" i="5"/>
  <c r="R88" i="5"/>
  <c r="P88" i="5"/>
  <c r="BI87" i="5"/>
  <c r="BH87" i="5"/>
  <c r="BG87" i="5"/>
  <c r="BF87" i="5"/>
  <c r="T87" i="5"/>
  <c r="R87" i="5"/>
  <c r="P87" i="5"/>
  <c r="J80" i="5"/>
  <c r="F80" i="5"/>
  <c r="F78" i="5"/>
  <c r="E76" i="5"/>
  <c r="J54" i="5"/>
  <c r="F54" i="5"/>
  <c r="F52" i="5"/>
  <c r="E50" i="5"/>
  <c r="J24" i="5"/>
  <c r="E24" i="5"/>
  <c r="J55" i="5" s="1"/>
  <c r="J23" i="5"/>
  <c r="J18" i="5"/>
  <c r="E18" i="5"/>
  <c r="F81" i="5" s="1"/>
  <c r="J17" i="5"/>
  <c r="J12" i="5"/>
  <c r="J78" i="5"/>
  <c r="E7" i="5"/>
  <c r="E74" i="5"/>
  <c r="J37" i="4"/>
  <c r="J36" i="4"/>
  <c r="AY57" i="1"/>
  <c r="J35" i="4"/>
  <c r="AX57" i="1"/>
  <c r="BI164" i="4"/>
  <c r="BH164" i="4"/>
  <c r="BG164" i="4"/>
  <c r="BF164" i="4"/>
  <c r="T164" i="4"/>
  <c r="R164" i="4"/>
  <c r="P164" i="4"/>
  <c r="BI163" i="4"/>
  <c r="BH163" i="4"/>
  <c r="BG163" i="4"/>
  <c r="BF163" i="4"/>
  <c r="T163" i="4"/>
  <c r="R163" i="4"/>
  <c r="P163" i="4"/>
  <c r="BI162" i="4"/>
  <c r="BH162" i="4"/>
  <c r="BG162" i="4"/>
  <c r="BF162" i="4"/>
  <c r="T162" i="4"/>
  <c r="R162" i="4"/>
  <c r="P162" i="4"/>
  <c r="BI161" i="4"/>
  <c r="BH161" i="4"/>
  <c r="BG161" i="4"/>
  <c r="BF161" i="4"/>
  <c r="T161" i="4"/>
  <c r="R161" i="4"/>
  <c r="P161" i="4"/>
  <c r="BI160" i="4"/>
  <c r="BH160" i="4"/>
  <c r="BG160" i="4"/>
  <c r="BF160" i="4"/>
  <c r="T160" i="4"/>
  <c r="R160" i="4"/>
  <c r="P160" i="4"/>
  <c r="BI159" i="4"/>
  <c r="BH159" i="4"/>
  <c r="BG159" i="4"/>
  <c r="BF159" i="4"/>
  <c r="T159" i="4"/>
  <c r="R159" i="4"/>
  <c r="P159" i="4"/>
  <c r="BI158" i="4"/>
  <c r="BH158" i="4"/>
  <c r="BG158" i="4"/>
  <c r="BF158" i="4"/>
  <c r="T158" i="4"/>
  <c r="R158" i="4"/>
  <c r="P158" i="4"/>
  <c r="BI157" i="4"/>
  <c r="BH157" i="4"/>
  <c r="BG157" i="4"/>
  <c r="BF157" i="4"/>
  <c r="T157" i="4"/>
  <c r="R157" i="4"/>
  <c r="P157" i="4"/>
  <c r="BI156" i="4"/>
  <c r="BH156" i="4"/>
  <c r="BG156" i="4"/>
  <c r="BF156" i="4"/>
  <c r="T156" i="4"/>
  <c r="R156" i="4"/>
  <c r="P156" i="4"/>
  <c r="BI155" i="4"/>
  <c r="BH155" i="4"/>
  <c r="BG155" i="4"/>
  <c r="BF155" i="4"/>
  <c r="T155" i="4"/>
  <c r="R155" i="4"/>
  <c r="P155" i="4"/>
  <c r="BI154" i="4"/>
  <c r="BH154" i="4"/>
  <c r="BG154" i="4"/>
  <c r="BF154" i="4"/>
  <c r="T154" i="4"/>
  <c r="R154" i="4"/>
  <c r="P154" i="4"/>
  <c r="BI153" i="4"/>
  <c r="BH153" i="4"/>
  <c r="BG153" i="4"/>
  <c r="BF153" i="4"/>
  <c r="T153" i="4"/>
  <c r="R153" i="4"/>
  <c r="P153" i="4"/>
  <c r="BI152" i="4"/>
  <c r="BH152" i="4"/>
  <c r="BG152" i="4"/>
  <c r="BF152" i="4"/>
  <c r="T152" i="4"/>
  <c r="R152" i="4"/>
  <c r="P152" i="4"/>
  <c r="BI151" i="4"/>
  <c r="BH151" i="4"/>
  <c r="BG151" i="4"/>
  <c r="BF151" i="4"/>
  <c r="T151" i="4"/>
  <c r="R151" i="4"/>
  <c r="P151" i="4"/>
  <c r="BI150" i="4"/>
  <c r="BH150" i="4"/>
  <c r="BG150" i="4"/>
  <c r="BF150" i="4"/>
  <c r="T150" i="4"/>
  <c r="R150" i="4"/>
  <c r="P150" i="4"/>
  <c r="BI149" i="4"/>
  <c r="BH149" i="4"/>
  <c r="BG149" i="4"/>
  <c r="BF149" i="4"/>
  <c r="T149" i="4"/>
  <c r="R149" i="4"/>
  <c r="P149" i="4"/>
  <c r="BI148" i="4"/>
  <c r="BH148" i="4"/>
  <c r="BG148" i="4"/>
  <c r="BF148" i="4"/>
  <c r="T148" i="4"/>
  <c r="R148" i="4"/>
  <c r="P148" i="4"/>
  <c r="BI147" i="4"/>
  <c r="BH147" i="4"/>
  <c r="BG147" i="4"/>
  <c r="BF147" i="4"/>
  <c r="T147" i="4"/>
  <c r="R147" i="4"/>
  <c r="P147" i="4"/>
  <c r="BI146" i="4"/>
  <c r="BH146" i="4"/>
  <c r="BG146" i="4"/>
  <c r="BF146" i="4"/>
  <c r="T146" i="4"/>
  <c r="R146" i="4"/>
  <c r="P146" i="4"/>
  <c r="BI144" i="4"/>
  <c r="BH144" i="4"/>
  <c r="BG144" i="4"/>
  <c r="BF144" i="4"/>
  <c r="T144" i="4"/>
  <c r="R144" i="4"/>
  <c r="P144" i="4"/>
  <c r="BI143" i="4"/>
  <c r="BH143" i="4"/>
  <c r="BG143" i="4"/>
  <c r="BF143" i="4"/>
  <c r="T143" i="4"/>
  <c r="R143" i="4"/>
  <c r="P143" i="4"/>
  <c r="BI142" i="4"/>
  <c r="BH142" i="4"/>
  <c r="BG142" i="4"/>
  <c r="BF142" i="4"/>
  <c r="T142" i="4"/>
  <c r="R142" i="4"/>
  <c r="P142" i="4"/>
  <c r="BI141" i="4"/>
  <c r="BH141" i="4"/>
  <c r="BG141" i="4"/>
  <c r="BF141" i="4"/>
  <c r="T141" i="4"/>
  <c r="R141" i="4"/>
  <c r="P141" i="4"/>
  <c r="BI140" i="4"/>
  <c r="BH140" i="4"/>
  <c r="BG140" i="4"/>
  <c r="BF140" i="4"/>
  <c r="T140" i="4"/>
  <c r="R140" i="4"/>
  <c r="P140" i="4"/>
  <c r="BI139" i="4"/>
  <c r="BH139" i="4"/>
  <c r="BG139" i="4"/>
  <c r="BF139" i="4"/>
  <c r="T139" i="4"/>
  <c r="R139" i="4"/>
  <c r="P139" i="4"/>
  <c r="BI138" i="4"/>
  <c r="BH138" i="4"/>
  <c r="BG138" i="4"/>
  <c r="BF138" i="4"/>
  <c r="T138" i="4"/>
  <c r="R138" i="4"/>
  <c r="P138" i="4"/>
  <c r="BI137" i="4"/>
  <c r="BH137" i="4"/>
  <c r="BG137" i="4"/>
  <c r="BF137" i="4"/>
  <c r="T137" i="4"/>
  <c r="R137" i="4"/>
  <c r="P137" i="4"/>
  <c r="BI136" i="4"/>
  <c r="BH136" i="4"/>
  <c r="BG136" i="4"/>
  <c r="BF136" i="4"/>
  <c r="T136" i="4"/>
  <c r="R136" i="4"/>
  <c r="P136" i="4"/>
  <c r="BI135" i="4"/>
  <c r="BH135" i="4"/>
  <c r="BG135" i="4"/>
  <c r="BF135" i="4"/>
  <c r="T135" i="4"/>
  <c r="R135" i="4"/>
  <c r="P135" i="4"/>
  <c r="BI134" i="4"/>
  <c r="BH134" i="4"/>
  <c r="BG134" i="4"/>
  <c r="BF134" i="4"/>
  <c r="T134" i="4"/>
  <c r="R134" i="4"/>
  <c r="P134" i="4"/>
  <c r="BI133" i="4"/>
  <c r="BH133" i="4"/>
  <c r="BG133" i="4"/>
  <c r="BF133" i="4"/>
  <c r="T133" i="4"/>
  <c r="R133" i="4"/>
  <c r="P133" i="4"/>
  <c r="BI132" i="4"/>
  <c r="BH132" i="4"/>
  <c r="BG132" i="4"/>
  <c r="BF132" i="4"/>
  <c r="T132" i="4"/>
  <c r="R132" i="4"/>
  <c r="P132" i="4"/>
  <c r="BI131" i="4"/>
  <c r="BH131" i="4"/>
  <c r="BG131" i="4"/>
  <c r="BF131" i="4"/>
  <c r="T131" i="4"/>
  <c r="R131" i="4"/>
  <c r="P131" i="4"/>
  <c r="BI130" i="4"/>
  <c r="BH130" i="4"/>
  <c r="BG130" i="4"/>
  <c r="BF130" i="4"/>
  <c r="T130" i="4"/>
  <c r="R130" i="4"/>
  <c r="P130" i="4"/>
  <c r="BI129" i="4"/>
  <c r="BH129" i="4"/>
  <c r="BG129" i="4"/>
  <c r="BF129" i="4"/>
  <c r="T129" i="4"/>
  <c r="R129" i="4"/>
  <c r="P129" i="4"/>
  <c r="BI128" i="4"/>
  <c r="BH128" i="4"/>
  <c r="BG128" i="4"/>
  <c r="BF128" i="4"/>
  <c r="T128" i="4"/>
  <c r="R128" i="4"/>
  <c r="P128" i="4"/>
  <c r="BI127" i="4"/>
  <c r="BH127" i="4"/>
  <c r="BG127" i="4"/>
  <c r="BF127" i="4"/>
  <c r="T127" i="4"/>
  <c r="R127" i="4"/>
  <c r="P127" i="4"/>
  <c r="BI125" i="4"/>
  <c r="BH125" i="4"/>
  <c r="BG125" i="4"/>
  <c r="BF125" i="4"/>
  <c r="T125" i="4"/>
  <c r="R125" i="4"/>
  <c r="P125" i="4"/>
  <c r="BI124" i="4"/>
  <c r="BH124" i="4"/>
  <c r="BG124" i="4"/>
  <c r="BF124" i="4"/>
  <c r="T124" i="4"/>
  <c r="R124" i="4"/>
  <c r="P124" i="4"/>
  <c r="BI123" i="4"/>
  <c r="BH123" i="4"/>
  <c r="BG123" i="4"/>
  <c r="BF123" i="4"/>
  <c r="T123" i="4"/>
  <c r="R123" i="4"/>
  <c r="P123" i="4"/>
  <c r="BI122" i="4"/>
  <c r="BH122" i="4"/>
  <c r="BG122" i="4"/>
  <c r="BF122" i="4"/>
  <c r="T122" i="4"/>
  <c r="R122" i="4"/>
  <c r="P122" i="4"/>
  <c r="BI121" i="4"/>
  <c r="BH121" i="4"/>
  <c r="BG121" i="4"/>
  <c r="BF121" i="4"/>
  <c r="T121" i="4"/>
  <c r="R121" i="4"/>
  <c r="P121" i="4"/>
  <c r="BI120" i="4"/>
  <c r="BH120" i="4"/>
  <c r="BG120" i="4"/>
  <c r="BF120" i="4"/>
  <c r="T120" i="4"/>
  <c r="R120" i="4"/>
  <c r="P120" i="4"/>
  <c r="BI119" i="4"/>
  <c r="BH119" i="4"/>
  <c r="BG119" i="4"/>
  <c r="BF119" i="4"/>
  <c r="T119" i="4"/>
  <c r="R119" i="4"/>
  <c r="P119" i="4"/>
  <c r="BI118" i="4"/>
  <c r="BH118" i="4"/>
  <c r="BG118" i="4"/>
  <c r="BF118" i="4"/>
  <c r="T118" i="4"/>
  <c r="R118" i="4"/>
  <c r="P118" i="4"/>
  <c r="BI117" i="4"/>
  <c r="BH117" i="4"/>
  <c r="BG117" i="4"/>
  <c r="BF117" i="4"/>
  <c r="T117" i="4"/>
  <c r="R117" i="4"/>
  <c r="P117" i="4"/>
  <c r="BI116" i="4"/>
  <c r="BH116" i="4"/>
  <c r="BG116" i="4"/>
  <c r="BF116" i="4"/>
  <c r="T116" i="4"/>
  <c r="R116" i="4"/>
  <c r="P116" i="4"/>
  <c r="BI115" i="4"/>
  <c r="BH115" i="4"/>
  <c r="BG115" i="4"/>
  <c r="BF115" i="4"/>
  <c r="T115" i="4"/>
  <c r="R115" i="4"/>
  <c r="P115" i="4"/>
  <c r="BI114" i="4"/>
  <c r="BH114" i="4"/>
  <c r="BG114" i="4"/>
  <c r="BF114" i="4"/>
  <c r="T114" i="4"/>
  <c r="R114" i="4"/>
  <c r="P114" i="4"/>
  <c r="BI113" i="4"/>
  <c r="BH113" i="4"/>
  <c r="BG113" i="4"/>
  <c r="BF113" i="4"/>
  <c r="T113" i="4"/>
  <c r="R113" i="4"/>
  <c r="P113" i="4"/>
  <c r="BI112" i="4"/>
  <c r="BH112" i="4"/>
  <c r="BG112" i="4"/>
  <c r="BF112" i="4"/>
  <c r="T112" i="4"/>
  <c r="R112" i="4"/>
  <c r="P112" i="4"/>
  <c r="BI111" i="4"/>
  <c r="BH111" i="4"/>
  <c r="BG111" i="4"/>
  <c r="BF111" i="4"/>
  <c r="T111" i="4"/>
  <c r="R111" i="4"/>
  <c r="P111" i="4"/>
  <c r="BI110" i="4"/>
  <c r="BH110" i="4"/>
  <c r="BG110" i="4"/>
  <c r="BF110" i="4"/>
  <c r="T110" i="4"/>
  <c r="R110" i="4"/>
  <c r="P110" i="4"/>
  <c r="BI109" i="4"/>
  <c r="BH109" i="4"/>
  <c r="BG109" i="4"/>
  <c r="BF109" i="4"/>
  <c r="T109" i="4"/>
  <c r="R109" i="4"/>
  <c r="P109" i="4"/>
  <c r="BI108" i="4"/>
  <c r="BH108" i="4"/>
  <c r="BG108" i="4"/>
  <c r="BF108" i="4"/>
  <c r="T108" i="4"/>
  <c r="R108" i="4"/>
  <c r="P108" i="4"/>
  <c r="BI107" i="4"/>
  <c r="BH107" i="4"/>
  <c r="BG107" i="4"/>
  <c r="BF107" i="4"/>
  <c r="T107" i="4"/>
  <c r="R107" i="4"/>
  <c r="P107" i="4"/>
  <c r="BI106" i="4"/>
  <c r="BH106" i="4"/>
  <c r="BG106" i="4"/>
  <c r="BF106" i="4"/>
  <c r="T106" i="4"/>
  <c r="R106" i="4"/>
  <c r="P106" i="4"/>
  <c r="BI105" i="4"/>
  <c r="BH105" i="4"/>
  <c r="BG105" i="4"/>
  <c r="BF105" i="4"/>
  <c r="T105" i="4"/>
  <c r="R105" i="4"/>
  <c r="P105" i="4"/>
  <c r="BI104" i="4"/>
  <c r="BH104" i="4"/>
  <c r="BG104" i="4"/>
  <c r="BF104" i="4"/>
  <c r="T104" i="4"/>
  <c r="R104" i="4"/>
  <c r="P104" i="4"/>
  <c r="BI103" i="4"/>
  <c r="BH103" i="4"/>
  <c r="BG103" i="4"/>
  <c r="BF103" i="4"/>
  <c r="T103" i="4"/>
  <c r="R103" i="4"/>
  <c r="P103" i="4"/>
  <c r="BI102" i="4"/>
  <c r="BH102" i="4"/>
  <c r="BG102" i="4"/>
  <c r="BF102" i="4"/>
  <c r="T102" i="4"/>
  <c r="R102" i="4"/>
  <c r="P102" i="4"/>
  <c r="BI101" i="4"/>
  <c r="BH101" i="4"/>
  <c r="BG101" i="4"/>
  <c r="BF101" i="4"/>
  <c r="T101" i="4"/>
  <c r="R101" i="4"/>
  <c r="P101" i="4"/>
  <c r="BI98" i="4"/>
  <c r="BH98" i="4"/>
  <c r="BG98" i="4"/>
  <c r="BF98" i="4"/>
  <c r="T98" i="4"/>
  <c r="T97" i="4" s="1"/>
  <c r="R98" i="4"/>
  <c r="R97" i="4" s="1"/>
  <c r="P98" i="4"/>
  <c r="P97" i="4"/>
  <c r="BI96" i="4"/>
  <c r="BH96" i="4"/>
  <c r="BG96" i="4"/>
  <c r="BF96" i="4"/>
  <c r="T96" i="4"/>
  <c r="T95" i="4"/>
  <c r="R96" i="4"/>
  <c r="R95" i="4" s="1"/>
  <c r="P96" i="4"/>
  <c r="P95" i="4" s="1"/>
  <c r="BI94" i="4"/>
  <c r="BH94" i="4"/>
  <c r="BG94" i="4"/>
  <c r="BF94" i="4"/>
  <c r="T94" i="4"/>
  <c r="R94" i="4"/>
  <c r="P94" i="4"/>
  <c r="BI93" i="4"/>
  <c r="BH93" i="4"/>
  <c r="BG93" i="4"/>
  <c r="BF93" i="4"/>
  <c r="T93" i="4"/>
  <c r="R93" i="4"/>
  <c r="P93" i="4"/>
  <c r="BI92" i="4"/>
  <c r="BH92" i="4"/>
  <c r="BG92" i="4"/>
  <c r="BF92" i="4"/>
  <c r="T92" i="4"/>
  <c r="R92" i="4"/>
  <c r="P92" i="4"/>
  <c r="BI91" i="4"/>
  <c r="BH91" i="4"/>
  <c r="BG91" i="4"/>
  <c r="BF91" i="4"/>
  <c r="T91" i="4"/>
  <c r="R91" i="4"/>
  <c r="P91" i="4"/>
  <c r="BI90" i="4"/>
  <c r="BH90" i="4"/>
  <c r="BG90" i="4"/>
  <c r="BF90" i="4"/>
  <c r="T90" i="4"/>
  <c r="R90" i="4"/>
  <c r="P90" i="4"/>
  <c r="J83" i="4"/>
  <c r="F83" i="4"/>
  <c r="F81" i="4"/>
  <c r="E79" i="4"/>
  <c r="J54" i="4"/>
  <c r="F54" i="4"/>
  <c r="F52" i="4"/>
  <c r="E50" i="4"/>
  <c r="J24" i="4"/>
  <c r="E24" i="4"/>
  <c r="J55" i="4" s="1"/>
  <c r="J23" i="4"/>
  <c r="J18" i="4"/>
  <c r="E18" i="4"/>
  <c r="F55" i="4"/>
  <c r="J17" i="4"/>
  <c r="J12" i="4"/>
  <c r="J52" i="4"/>
  <c r="E7" i="4"/>
  <c r="E48" i="4"/>
  <c r="J37" i="3"/>
  <c r="J36" i="3"/>
  <c r="AY56" i="1" s="1"/>
  <c r="J35" i="3"/>
  <c r="AX56" i="1"/>
  <c r="BI211" i="3"/>
  <c r="BH211" i="3"/>
  <c r="BG211" i="3"/>
  <c r="BF211" i="3"/>
  <c r="T211" i="3"/>
  <c r="R211" i="3"/>
  <c r="P211" i="3"/>
  <c r="BI209" i="3"/>
  <c r="BH209" i="3"/>
  <c r="BG209" i="3"/>
  <c r="BF209" i="3"/>
  <c r="T209" i="3"/>
  <c r="R209" i="3"/>
  <c r="P209" i="3"/>
  <c r="BI208" i="3"/>
  <c r="BH208" i="3"/>
  <c r="BG208" i="3"/>
  <c r="BF208" i="3"/>
  <c r="T208" i="3"/>
  <c r="R208" i="3"/>
  <c r="P208" i="3"/>
  <c r="BI206" i="3"/>
  <c r="BH206" i="3"/>
  <c r="BG206" i="3"/>
  <c r="BF206" i="3"/>
  <c r="T206" i="3"/>
  <c r="R206" i="3"/>
  <c r="P206" i="3"/>
  <c r="BI203" i="3"/>
  <c r="BH203" i="3"/>
  <c r="BG203" i="3"/>
  <c r="BF203" i="3"/>
  <c r="T203" i="3"/>
  <c r="R203" i="3"/>
  <c r="P203" i="3"/>
  <c r="BI200" i="3"/>
  <c r="BH200" i="3"/>
  <c r="BG200" i="3"/>
  <c r="BF200" i="3"/>
  <c r="T200" i="3"/>
  <c r="T199" i="3"/>
  <c r="R200" i="3"/>
  <c r="R199" i="3"/>
  <c r="P200" i="3"/>
  <c r="P199" i="3"/>
  <c r="BI198" i="3"/>
  <c r="BH198" i="3"/>
  <c r="BG198" i="3"/>
  <c r="BF198" i="3"/>
  <c r="T198" i="3"/>
  <c r="R198" i="3"/>
  <c r="P198" i="3"/>
  <c r="BI197" i="3"/>
  <c r="BH197" i="3"/>
  <c r="BG197" i="3"/>
  <c r="BF197" i="3"/>
  <c r="T197" i="3"/>
  <c r="R197" i="3"/>
  <c r="P197" i="3"/>
  <c r="BI195" i="3"/>
  <c r="BH195" i="3"/>
  <c r="BG195" i="3"/>
  <c r="BF195" i="3"/>
  <c r="T195" i="3"/>
  <c r="R195" i="3"/>
  <c r="P195" i="3"/>
  <c r="BI194" i="3"/>
  <c r="BH194" i="3"/>
  <c r="BG194" i="3"/>
  <c r="BF194" i="3"/>
  <c r="T194" i="3"/>
  <c r="R194" i="3"/>
  <c r="P194" i="3"/>
  <c r="BI191" i="3"/>
  <c r="BH191" i="3"/>
  <c r="BG191" i="3"/>
  <c r="BF191" i="3"/>
  <c r="T191" i="3"/>
  <c r="R191" i="3"/>
  <c r="P191" i="3"/>
  <c r="BI189" i="3"/>
  <c r="BH189" i="3"/>
  <c r="BG189" i="3"/>
  <c r="BF189" i="3"/>
  <c r="T189" i="3"/>
  <c r="R189" i="3"/>
  <c r="P189" i="3"/>
  <c r="BI188" i="3"/>
  <c r="BH188" i="3"/>
  <c r="BG188" i="3"/>
  <c r="BF188" i="3"/>
  <c r="T188" i="3"/>
  <c r="R188" i="3"/>
  <c r="P188" i="3"/>
  <c r="BI186" i="3"/>
  <c r="BH186" i="3"/>
  <c r="BG186" i="3"/>
  <c r="BF186" i="3"/>
  <c r="T186" i="3"/>
  <c r="R186" i="3"/>
  <c r="P186" i="3"/>
  <c r="BI185" i="3"/>
  <c r="BH185" i="3"/>
  <c r="BG185" i="3"/>
  <c r="BF185" i="3"/>
  <c r="T185" i="3"/>
  <c r="R185" i="3"/>
  <c r="P185" i="3"/>
  <c r="BI184" i="3"/>
  <c r="BH184" i="3"/>
  <c r="BG184" i="3"/>
  <c r="BF184" i="3"/>
  <c r="T184" i="3"/>
  <c r="R184" i="3"/>
  <c r="P184" i="3"/>
  <c r="BI183" i="3"/>
  <c r="BH183" i="3"/>
  <c r="BG183" i="3"/>
  <c r="BF183" i="3"/>
  <c r="T183" i="3"/>
  <c r="R183" i="3"/>
  <c r="P183" i="3"/>
  <c r="BI182" i="3"/>
  <c r="BH182" i="3"/>
  <c r="BG182" i="3"/>
  <c r="BF182" i="3"/>
  <c r="T182" i="3"/>
  <c r="R182" i="3"/>
  <c r="P182" i="3"/>
  <c r="BI181" i="3"/>
  <c r="BH181" i="3"/>
  <c r="BG181" i="3"/>
  <c r="BF181" i="3"/>
  <c r="T181" i="3"/>
  <c r="R181" i="3"/>
  <c r="P181" i="3"/>
  <c r="BI180" i="3"/>
  <c r="BH180" i="3"/>
  <c r="BG180" i="3"/>
  <c r="BF180" i="3"/>
  <c r="T180" i="3"/>
  <c r="R180" i="3"/>
  <c r="P180" i="3"/>
  <c r="BI179" i="3"/>
  <c r="BH179" i="3"/>
  <c r="BG179" i="3"/>
  <c r="BF179" i="3"/>
  <c r="T179" i="3"/>
  <c r="R179" i="3"/>
  <c r="P179" i="3"/>
  <c r="BI178" i="3"/>
  <c r="BH178" i="3"/>
  <c r="BG178" i="3"/>
  <c r="BF178" i="3"/>
  <c r="T178" i="3"/>
  <c r="R178" i="3"/>
  <c r="P178" i="3"/>
  <c r="BI177" i="3"/>
  <c r="BH177" i="3"/>
  <c r="BG177" i="3"/>
  <c r="BF177" i="3"/>
  <c r="T177" i="3"/>
  <c r="R177" i="3"/>
  <c r="P177" i="3"/>
  <c r="BI176" i="3"/>
  <c r="BH176" i="3"/>
  <c r="BG176" i="3"/>
  <c r="BF176" i="3"/>
  <c r="T176" i="3"/>
  <c r="R176" i="3"/>
  <c r="P176" i="3"/>
  <c r="BI175" i="3"/>
  <c r="BH175" i="3"/>
  <c r="BG175" i="3"/>
  <c r="BF175" i="3"/>
  <c r="T175" i="3"/>
  <c r="R175" i="3"/>
  <c r="P175" i="3"/>
  <c r="BI174" i="3"/>
  <c r="BH174" i="3"/>
  <c r="BG174" i="3"/>
  <c r="BF174" i="3"/>
  <c r="T174" i="3"/>
  <c r="R174" i="3"/>
  <c r="P174" i="3"/>
  <c r="BI171" i="3"/>
  <c r="BH171" i="3"/>
  <c r="BG171" i="3"/>
  <c r="BF171" i="3"/>
  <c r="T171" i="3"/>
  <c r="R171" i="3"/>
  <c r="P171" i="3"/>
  <c r="BI169" i="3"/>
  <c r="BH169" i="3"/>
  <c r="BG169" i="3"/>
  <c r="BF169" i="3"/>
  <c r="T169" i="3"/>
  <c r="R169" i="3"/>
  <c r="P169" i="3"/>
  <c r="BI167" i="3"/>
  <c r="BH167" i="3"/>
  <c r="BG167" i="3"/>
  <c r="BF167" i="3"/>
  <c r="T167" i="3"/>
  <c r="R167" i="3"/>
  <c r="P167" i="3"/>
  <c r="BI165" i="3"/>
  <c r="BH165" i="3"/>
  <c r="BG165" i="3"/>
  <c r="BF165" i="3"/>
  <c r="T165" i="3"/>
  <c r="R165" i="3"/>
  <c r="P165" i="3"/>
  <c r="BI162" i="3"/>
  <c r="BH162" i="3"/>
  <c r="BG162" i="3"/>
  <c r="BF162" i="3"/>
  <c r="T162" i="3"/>
  <c r="R162" i="3"/>
  <c r="P162" i="3"/>
  <c r="BI159" i="3"/>
  <c r="BH159" i="3"/>
  <c r="BG159" i="3"/>
  <c r="BF159" i="3"/>
  <c r="T159" i="3"/>
  <c r="R159" i="3"/>
  <c r="P159" i="3"/>
  <c r="BI156" i="3"/>
  <c r="BH156" i="3"/>
  <c r="BG156" i="3"/>
  <c r="BF156" i="3"/>
  <c r="T156" i="3"/>
  <c r="R156" i="3"/>
  <c r="P156" i="3"/>
  <c r="BI155" i="3"/>
  <c r="BH155" i="3"/>
  <c r="BG155" i="3"/>
  <c r="BF155" i="3"/>
  <c r="T155" i="3"/>
  <c r="R155" i="3"/>
  <c r="P155" i="3"/>
  <c r="BI152" i="3"/>
  <c r="BH152" i="3"/>
  <c r="BG152" i="3"/>
  <c r="BF152" i="3"/>
  <c r="T152" i="3"/>
  <c r="R152" i="3"/>
  <c r="P152" i="3"/>
  <c r="BI149" i="3"/>
  <c r="BH149" i="3"/>
  <c r="BG149" i="3"/>
  <c r="BF149" i="3"/>
  <c r="T149" i="3"/>
  <c r="R149" i="3"/>
  <c r="P149" i="3"/>
  <c r="BI147" i="3"/>
  <c r="BH147" i="3"/>
  <c r="BG147" i="3"/>
  <c r="BF147" i="3"/>
  <c r="T147" i="3"/>
  <c r="R147" i="3"/>
  <c r="P147" i="3"/>
  <c r="BI144" i="3"/>
  <c r="BH144" i="3"/>
  <c r="BG144" i="3"/>
  <c r="BF144" i="3"/>
  <c r="T144" i="3"/>
  <c r="R144" i="3"/>
  <c r="P144" i="3"/>
  <c r="BI142" i="3"/>
  <c r="BH142" i="3"/>
  <c r="BG142" i="3"/>
  <c r="BF142" i="3"/>
  <c r="T142" i="3"/>
  <c r="R142" i="3"/>
  <c r="P142" i="3"/>
  <c r="BI140" i="3"/>
  <c r="BH140" i="3"/>
  <c r="BG140" i="3"/>
  <c r="BF140" i="3"/>
  <c r="T140" i="3"/>
  <c r="R140" i="3"/>
  <c r="P140" i="3"/>
  <c r="BI138" i="3"/>
  <c r="BH138" i="3"/>
  <c r="BG138" i="3"/>
  <c r="BF138" i="3"/>
  <c r="T138" i="3"/>
  <c r="R138" i="3"/>
  <c r="P138" i="3"/>
  <c r="BI136" i="3"/>
  <c r="BH136" i="3"/>
  <c r="BG136" i="3"/>
  <c r="BF136" i="3"/>
  <c r="T136" i="3"/>
  <c r="R136" i="3"/>
  <c r="P136" i="3"/>
  <c r="BI134" i="3"/>
  <c r="BH134" i="3"/>
  <c r="BG134" i="3"/>
  <c r="BF134" i="3"/>
  <c r="T134" i="3"/>
  <c r="R134" i="3"/>
  <c r="P134" i="3"/>
  <c r="BI133" i="3"/>
  <c r="BH133" i="3"/>
  <c r="BG133" i="3"/>
  <c r="BF133" i="3"/>
  <c r="T133" i="3"/>
  <c r="R133" i="3"/>
  <c r="P133" i="3"/>
  <c r="BI131" i="3"/>
  <c r="BH131" i="3"/>
  <c r="BG131" i="3"/>
  <c r="BF131" i="3"/>
  <c r="T131" i="3"/>
  <c r="R131" i="3"/>
  <c r="P131" i="3"/>
  <c r="BI130" i="3"/>
  <c r="BH130" i="3"/>
  <c r="BG130" i="3"/>
  <c r="BF130" i="3"/>
  <c r="T130" i="3"/>
  <c r="R130" i="3"/>
  <c r="P130" i="3"/>
  <c r="BI128" i="3"/>
  <c r="BH128" i="3"/>
  <c r="BG128" i="3"/>
  <c r="BF128" i="3"/>
  <c r="T128" i="3"/>
  <c r="R128" i="3"/>
  <c r="P128" i="3"/>
  <c r="BI127" i="3"/>
  <c r="BH127" i="3"/>
  <c r="BG127" i="3"/>
  <c r="BF127" i="3"/>
  <c r="T127" i="3"/>
  <c r="R127" i="3"/>
  <c r="P127" i="3"/>
  <c r="BI126" i="3"/>
  <c r="BH126" i="3"/>
  <c r="BG126" i="3"/>
  <c r="BF126" i="3"/>
  <c r="T126" i="3"/>
  <c r="R126" i="3"/>
  <c r="P126" i="3"/>
  <c r="BI124" i="3"/>
  <c r="BH124" i="3"/>
  <c r="BG124" i="3"/>
  <c r="BF124" i="3"/>
  <c r="T124" i="3"/>
  <c r="R124" i="3"/>
  <c r="P124" i="3"/>
  <c r="BI122" i="3"/>
  <c r="BH122" i="3"/>
  <c r="BG122" i="3"/>
  <c r="BF122" i="3"/>
  <c r="T122" i="3"/>
  <c r="R122" i="3"/>
  <c r="P122" i="3"/>
  <c r="BI120" i="3"/>
  <c r="BH120" i="3"/>
  <c r="BG120" i="3"/>
  <c r="BF120" i="3"/>
  <c r="T120" i="3"/>
  <c r="R120" i="3"/>
  <c r="P120" i="3"/>
  <c r="BI118" i="3"/>
  <c r="BH118" i="3"/>
  <c r="BG118" i="3"/>
  <c r="BF118" i="3"/>
  <c r="T118" i="3"/>
  <c r="R118" i="3"/>
  <c r="P118" i="3"/>
  <c r="BI114" i="3"/>
  <c r="BH114" i="3"/>
  <c r="BG114" i="3"/>
  <c r="BF114" i="3"/>
  <c r="T114" i="3"/>
  <c r="R114" i="3"/>
  <c r="P114" i="3"/>
  <c r="BI112" i="3"/>
  <c r="BH112" i="3"/>
  <c r="BG112" i="3"/>
  <c r="BF112" i="3"/>
  <c r="T112" i="3"/>
  <c r="R112" i="3"/>
  <c r="P112" i="3"/>
  <c r="BI111" i="3"/>
  <c r="BH111" i="3"/>
  <c r="BG111" i="3"/>
  <c r="BF111" i="3"/>
  <c r="T111" i="3"/>
  <c r="R111" i="3"/>
  <c r="P111" i="3"/>
  <c r="BI109" i="3"/>
  <c r="BH109" i="3"/>
  <c r="BG109" i="3"/>
  <c r="BF109" i="3"/>
  <c r="T109" i="3"/>
  <c r="R109" i="3"/>
  <c r="P109" i="3"/>
  <c r="BI106" i="3"/>
  <c r="BH106" i="3"/>
  <c r="BG106" i="3"/>
  <c r="BF106" i="3"/>
  <c r="T106" i="3"/>
  <c r="R106" i="3"/>
  <c r="P106" i="3"/>
  <c r="BI104" i="3"/>
  <c r="BH104" i="3"/>
  <c r="BG104" i="3"/>
  <c r="BF104" i="3"/>
  <c r="T104" i="3"/>
  <c r="R104" i="3"/>
  <c r="P104" i="3"/>
  <c r="BI103" i="3"/>
  <c r="BH103" i="3"/>
  <c r="BG103" i="3"/>
  <c r="BF103" i="3"/>
  <c r="T103" i="3"/>
  <c r="R103" i="3"/>
  <c r="P103" i="3"/>
  <c r="BI100" i="3"/>
  <c r="BH100" i="3"/>
  <c r="BG100" i="3"/>
  <c r="BF100" i="3"/>
  <c r="T100" i="3"/>
  <c r="R100" i="3"/>
  <c r="P100" i="3"/>
  <c r="BI94" i="3"/>
  <c r="BH94" i="3"/>
  <c r="BG94" i="3"/>
  <c r="BF94" i="3"/>
  <c r="T94" i="3"/>
  <c r="R94" i="3"/>
  <c r="P94" i="3"/>
  <c r="BI93" i="3"/>
  <c r="BH93" i="3"/>
  <c r="BG93" i="3"/>
  <c r="BF93" i="3"/>
  <c r="T93" i="3"/>
  <c r="R93" i="3"/>
  <c r="P93" i="3"/>
  <c r="J86" i="3"/>
  <c r="F86" i="3"/>
  <c r="F84" i="3"/>
  <c r="E82" i="3"/>
  <c r="J54" i="3"/>
  <c r="F54" i="3"/>
  <c r="F52" i="3"/>
  <c r="E50" i="3"/>
  <c r="J24" i="3"/>
  <c r="E24" i="3"/>
  <c r="J87" i="3" s="1"/>
  <c r="J23" i="3"/>
  <c r="J18" i="3"/>
  <c r="E18" i="3"/>
  <c r="F55" i="3"/>
  <c r="J17" i="3"/>
  <c r="J12" i="3"/>
  <c r="J84" i="3"/>
  <c r="E7" i="3"/>
  <c r="E48" i="3"/>
  <c r="J37" i="2"/>
  <c r="J36" i="2"/>
  <c r="AY55" i="1"/>
  <c r="J35" i="2"/>
  <c r="AX55" i="1"/>
  <c r="BI1103" i="2"/>
  <c r="BH1103" i="2"/>
  <c r="BG1103" i="2"/>
  <c r="BF1103" i="2"/>
  <c r="T1103" i="2"/>
  <c r="R1103" i="2"/>
  <c r="P1103" i="2"/>
  <c r="BI1100" i="2"/>
  <c r="BH1100" i="2"/>
  <c r="BG1100" i="2"/>
  <c r="BF1100" i="2"/>
  <c r="T1100" i="2"/>
  <c r="R1100" i="2"/>
  <c r="P1100" i="2"/>
  <c r="BI1096" i="2"/>
  <c r="BH1096" i="2"/>
  <c r="BG1096" i="2"/>
  <c r="BF1096" i="2"/>
  <c r="T1096" i="2"/>
  <c r="R1096" i="2"/>
  <c r="P1096" i="2"/>
  <c r="BI1093" i="2"/>
  <c r="BH1093" i="2"/>
  <c r="BG1093" i="2"/>
  <c r="BF1093" i="2"/>
  <c r="T1093" i="2"/>
  <c r="R1093" i="2"/>
  <c r="P1093" i="2"/>
  <c r="BI1089" i="2"/>
  <c r="BH1089" i="2"/>
  <c r="BG1089" i="2"/>
  <c r="BF1089" i="2"/>
  <c r="T1089" i="2"/>
  <c r="R1089" i="2"/>
  <c r="P1089" i="2"/>
  <c r="BI1086" i="2"/>
  <c r="BH1086" i="2"/>
  <c r="BG1086" i="2"/>
  <c r="BF1086" i="2"/>
  <c r="T1086" i="2"/>
  <c r="R1086" i="2"/>
  <c r="P1086" i="2"/>
  <c r="BI1083" i="2"/>
  <c r="BH1083" i="2"/>
  <c r="BG1083" i="2"/>
  <c r="BF1083" i="2"/>
  <c r="T1083" i="2"/>
  <c r="R1083" i="2"/>
  <c r="P1083" i="2"/>
  <c r="BI1082" i="2"/>
  <c r="BH1082" i="2"/>
  <c r="BG1082" i="2"/>
  <c r="BF1082" i="2"/>
  <c r="T1082" i="2"/>
  <c r="R1082" i="2"/>
  <c r="P1082" i="2"/>
  <c r="BI1081" i="2"/>
  <c r="BH1081" i="2"/>
  <c r="BG1081" i="2"/>
  <c r="BF1081" i="2"/>
  <c r="T1081" i="2"/>
  <c r="R1081" i="2"/>
  <c r="P1081" i="2"/>
  <c r="BI1080" i="2"/>
  <c r="BH1080" i="2"/>
  <c r="BG1080" i="2"/>
  <c r="BF1080" i="2"/>
  <c r="T1080" i="2"/>
  <c r="R1080" i="2"/>
  <c r="P1080" i="2"/>
  <c r="BI1079" i="2"/>
  <c r="BH1079" i="2"/>
  <c r="BG1079" i="2"/>
  <c r="BF1079" i="2"/>
  <c r="T1079" i="2"/>
  <c r="R1079" i="2"/>
  <c r="P1079" i="2"/>
  <c r="BI1078" i="2"/>
  <c r="BH1078" i="2"/>
  <c r="BG1078" i="2"/>
  <c r="BF1078" i="2"/>
  <c r="T1078" i="2"/>
  <c r="R1078" i="2"/>
  <c r="P1078" i="2"/>
  <c r="BI1077" i="2"/>
  <c r="BH1077" i="2"/>
  <c r="BG1077" i="2"/>
  <c r="BF1077" i="2"/>
  <c r="T1077" i="2"/>
  <c r="R1077" i="2"/>
  <c r="P1077" i="2"/>
  <c r="BI1076" i="2"/>
  <c r="BH1076" i="2"/>
  <c r="BG1076" i="2"/>
  <c r="BF1076" i="2"/>
  <c r="T1076" i="2"/>
  <c r="R1076" i="2"/>
  <c r="P1076" i="2"/>
  <c r="BI1075" i="2"/>
  <c r="BH1075" i="2"/>
  <c r="BG1075" i="2"/>
  <c r="BF1075" i="2"/>
  <c r="T1075" i="2"/>
  <c r="R1075" i="2"/>
  <c r="P1075" i="2"/>
  <c r="BI1074" i="2"/>
  <c r="BH1074" i="2"/>
  <c r="BG1074" i="2"/>
  <c r="BF1074" i="2"/>
  <c r="T1074" i="2"/>
  <c r="R1074" i="2"/>
  <c r="P1074" i="2"/>
  <c r="BI1073" i="2"/>
  <c r="BH1073" i="2"/>
  <c r="BG1073" i="2"/>
  <c r="BF1073" i="2"/>
  <c r="T1073" i="2"/>
  <c r="R1073" i="2"/>
  <c r="P1073" i="2"/>
  <c r="BI1072" i="2"/>
  <c r="BH1072" i="2"/>
  <c r="BG1072" i="2"/>
  <c r="BF1072" i="2"/>
  <c r="T1072" i="2"/>
  <c r="R1072" i="2"/>
  <c r="P1072" i="2"/>
  <c r="BI1071" i="2"/>
  <c r="BH1071" i="2"/>
  <c r="BG1071" i="2"/>
  <c r="BF1071" i="2"/>
  <c r="T1071" i="2"/>
  <c r="R1071" i="2"/>
  <c r="P1071" i="2"/>
  <c r="BI1070" i="2"/>
  <c r="BH1070" i="2"/>
  <c r="BG1070" i="2"/>
  <c r="BF1070" i="2"/>
  <c r="T1070" i="2"/>
  <c r="R1070" i="2"/>
  <c r="P1070" i="2"/>
  <c r="BI1069" i="2"/>
  <c r="BH1069" i="2"/>
  <c r="BG1069" i="2"/>
  <c r="BF1069" i="2"/>
  <c r="T1069" i="2"/>
  <c r="R1069" i="2"/>
  <c r="P1069" i="2"/>
  <c r="BI1068" i="2"/>
  <c r="BH1068" i="2"/>
  <c r="BG1068" i="2"/>
  <c r="BF1068" i="2"/>
  <c r="T1068" i="2"/>
  <c r="R1068" i="2"/>
  <c r="P1068" i="2"/>
  <c r="BI1067" i="2"/>
  <c r="BH1067" i="2"/>
  <c r="BG1067" i="2"/>
  <c r="BF1067" i="2"/>
  <c r="T1067" i="2"/>
  <c r="R1067" i="2"/>
  <c r="P1067" i="2"/>
  <c r="BI1066" i="2"/>
  <c r="BH1066" i="2"/>
  <c r="BG1066" i="2"/>
  <c r="BF1066" i="2"/>
  <c r="T1066" i="2"/>
  <c r="R1066" i="2"/>
  <c r="P1066" i="2"/>
  <c r="BI1065" i="2"/>
  <c r="BH1065" i="2"/>
  <c r="BG1065" i="2"/>
  <c r="BF1065" i="2"/>
  <c r="T1065" i="2"/>
  <c r="R1065" i="2"/>
  <c r="P1065" i="2"/>
  <c r="BI1064" i="2"/>
  <c r="BH1064" i="2"/>
  <c r="BG1064" i="2"/>
  <c r="BF1064" i="2"/>
  <c r="T1064" i="2"/>
  <c r="R1064" i="2"/>
  <c r="P1064" i="2"/>
  <c r="BI1063" i="2"/>
  <c r="BH1063" i="2"/>
  <c r="BG1063" i="2"/>
  <c r="BF1063" i="2"/>
  <c r="T1063" i="2"/>
  <c r="R1063" i="2"/>
  <c r="P1063" i="2"/>
  <c r="BI1062" i="2"/>
  <c r="BH1062" i="2"/>
  <c r="BG1062" i="2"/>
  <c r="BF1062" i="2"/>
  <c r="T1062" i="2"/>
  <c r="R1062" i="2"/>
  <c r="P1062" i="2"/>
  <c r="BI1058" i="2"/>
  <c r="BH1058" i="2"/>
  <c r="BG1058" i="2"/>
  <c r="BF1058" i="2"/>
  <c r="T1058" i="2"/>
  <c r="R1058" i="2"/>
  <c r="P1058" i="2"/>
  <c r="BI1057" i="2"/>
  <c r="BH1057" i="2"/>
  <c r="BG1057" i="2"/>
  <c r="BF1057" i="2"/>
  <c r="T1057" i="2"/>
  <c r="R1057" i="2"/>
  <c r="P1057" i="2"/>
  <c r="BI1056" i="2"/>
  <c r="BH1056" i="2"/>
  <c r="BG1056" i="2"/>
  <c r="BF1056" i="2"/>
  <c r="T1056" i="2"/>
  <c r="R1056" i="2"/>
  <c r="P1056" i="2"/>
  <c r="BI1055" i="2"/>
  <c r="BH1055" i="2"/>
  <c r="BG1055" i="2"/>
  <c r="BF1055" i="2"/>
  <c r="T1055" i="2"/>
  <c r="R1055" i="2"/>
  <c r="P1055" i="2"/>
  <c r="BI1054" i="2"/>
  <c r="BH1054" i="2"/>
  <c r="BG1054" i="2"/>
  <c r="BF1054" i="2"/>
  <c r="T1054" i="2"/>
  <c r="R1054" i="2"/>
  <c r="P1054" i="2"/>
  <c r="BI1053" i="2"/>
  <c r="BH1053" i="2"/>
  <c r="BG1053" i="2"/>
  <c r="BF1053" i="2"/>
  <c r="T1053" i="2"/>
  <c r="R1053" i="2"/>
  <c r="P1053" i="2"/>
  <c r="BI1052" i="2"/>
  <c r="BH1052" i="2"/>
  <c r="BG1052" i="2"/>
  <c r="BF1052" i="2"/>
  <c r="T1052" i="2"/>
  <c r="R1052" i="2"/>
  <c r="P1052" i="2"/>
  <c r="BI1051" i="2"/>
  <c r="BH1051" i="2"/>
  <c r="BG1051" i="2"/>
  <c r="BF1051" i="2"/>
  <c r="T1051" i="2"/>
  <c r="R1051" i="2"/>
  <c r="P1051" i="2"/>
  <c r="BI1049" i="2"/>
  <c r="BH1049" i="2"/>
  <c r="BG1049" i="2"/>
  <c r="BF1049" i="2"/>
  <c r="T1049" i="2"/>
  <c r="R1049" i="2"/>
  <c r="P1049" i="2"/>
  <c r="BI1047" i="2"/>
  <c r="BH1047" i="2"/>
  <c r="BG1047" i="2"/>
  <c r="BF1047" i="2"/>
  <c r="T1047" i="2"/>
  <c r="R1047" i="2"/>
  <c r="P1047" i="2"/>
  <c r="BI1045" i="2"/>
  <c r="BH1045" i="2"/>
  <c r="BG1045" i="2"/>
  <c r="BF1045" i="2"/>
  <c r="T1045" i="2"/>
  <c r="R1045" i="2"/>
  <c r="P1045" i="2"/>
  <c r="BI1043" i="2"/>
  <c r="BH1043" i="2"/>
  <c r="BG1043" i="2"/>
  <c r="BF1043" i="2"/>
  <c r="T1043" i="2"/>
  <c r="R1043" i="2"/>
  <c r="P1043" i="2"/>
  <c r="BI1042" i="2"/>
  <c r="BH1042" i="2"/>
  <c r="BG1042" i="2"/>
  <c r="BF1042" i="2"/>
  <c r="T1042" i="2"/>
  <c r="R1042" i="2"/>
  <c r="P1042" i="2"/>
  <c r="BI1041" i="2"/>
  <c r="BH1041" i="2"/>
  <c r="BG1041" i="2"/>
  <c r="BF1041" i="2"/>
  <c r="T1041" i="2"/>
  <c r="R1041" i="2"/>
  <c r="P1041" i="2"/>
  <c r="BI1040" i="2"/>
  <c r="BH1040" i="2"/>
  <c r="BG1040" i="2"/>
  <c r="BF1040" i="2"/>
  <c r="T1040" i="2"/>
  <c r="R1040" i="2"/>
  <c r="P1040" i="2"/>
  <c r="BI1039" i="2"/>
  <c r="BH1039" i="2"/>
  <c r="BG1039" i="2"/>
  <c r="BF1039" i="2"/>
  <c r="T1039" i="2"/>
  <c r="R1039" i="2"/>
  <c r="P1039" i="2"/>
  <c r="BI1038" i="2"/>
  <c r="BH1038" i="2"/>
  <c r="BG1038" i="2"/>
  <c r="BF1038" i="2"/>
  <c r="T1038" i="2"/>
  <c r="R1038" i="2"/>
  <c r="P1038" i="2"/>
  <c r="BI1037" i="2"/>
  <c r="BH1037" i="2"/>
  <c r="BG1037" i="2"/>
  <c r="BF1037" i="2"/>
  <c r="T1037" i="2"/>
  <c r="R1037" i="2"/>
  <c r="P1037" i="2"/>
  <c r="BI1036" i="2"/>
  <c r="BH1036" i="2"/>
  <c r="BG1036" i="2"/>
  <c r="BF1036" i="2"/>
  <c r="T1036" i="2"/>
  <c r="R1036" i="2"/>
  <c r="P1036" i="2"/>
  <c r="BI1035" i="2"/>
  <c r="BH1035" i="2"/>
  <c r="BG1035" i="2"/>
  <c r="BF1035" i="2"/>
  <c r="T1035" i="2"/>
  <c r="R1035" i="2"/>
  <c r="P1035" i="2"/>
  <c r="BI1034" i="2"/>
  <c r="BH1034" i="2"/>
  <c r="BG1034" i="2"/>
  <c r="BF1034" i="2"/>
  <c r="T1034" i="2"/>
  <c r="R1034" i="2"/>
  <c r="P1034" i="2"/>
  <c r="BI1033" i="2"/>
  <c r="BH1033" i="2"/>
  <c r="BG1033" i="2"/>
  <c r="BF1033" i="2"/>
  <c r="T1033" i="2"/>
  <c r="R1033" i="2"/>
  <c r="P1033" i="2"/>
  <c r="BI1032" i="2"/>
  <c r="BH1032" i="2"/>
  <c r="BG1032" i="2"/>
  <c r="BF1032" i="2"/>
  <c r="T1032" i="2"/>
  <c r="R1032" i="2"/>
  <c r="P1032" i="2"/>
  <c r="BI1031" i="2"/>
  <c r="BH1031" i="2"/>
  <c r="BG1031" i="2"/>
  <c r="BF1031" i="2"/>
  <c r="T1031" i="2"/>
  <c r="R1031" i="2"/>
  <c r="P1031" i="2"/>
  <c r="BI1030" i="2"/>
  <c r="BH1030" i="2"/>
  <c r="BG1030" i="2"/>
  <c r="BF1030" i="2"/>
  <c r="T1030" i="2"/>
  <c r="R1030" i="2"/>
  <c r="P1030" i="2"/>
  <c r="BI1029" i="2"/>
  <c r="BH1029" i="2"/>
  <c r="BG1029" i="2"/>
  <c r="BF1029" i="2"/>
  <c r="T1029" i="2"/>
  <c r="R1029" i="2"/>
  <c r="P1029" i="2"/>
  <c r="BI1028" i="2"/>
  <c r="BH1028" i="2"/>
  <c r="BG1028" i="2"/>
  <c r="BF1028" i="2"/>
  <c r="T1028" i="2"/>
  <c r="R1028" i="2"/>
  <c r="P1028" i="2"/>
  <c r="BI1027" i="2"/>
  <c r="BH1027" i="2"/>
  <c r="BG1027" i="2"/>
  <c r="BF1027" i="2"/>
  <c r="T1027" i="2"/>
  <c r="R1027" i="2"/>
  <c r="P1027" i="2"/>
  <c r="BI1026" i="2"/>
  <c r="BH1026" i="2"/>
  <c r="BG1026" i="2"/>
  <c r="BF1026" i="2"/>
  <c r="T1026" i="2"/>
  <c r="R1026" i="2"/>
  <c r="P1026" i="2"/>
  <c r="BI1025" i="2"/>
  <c r="BH1025" i="2"/>
  <c r="BG1025" i="2"/>
  <c r="BF1025" i="2"/>
  <c r="T1025" i="2"/>
  <c r="R1025" i="2"/>
  <c r="P1025" i="2"/>
  <c r="BI1024" i="2"/>
  <c r="BH1024" i="2"/>
  <c r="BG1024" i="2"/>
  <c r="BF1024" i="2"/>
  <c r="T1024" i="2"/>
  <c r="R1024" i="2"/>
  <c r="P1024" i="2"/>
  <c r="BI1023" i="2"/>
  <c r="BH1023" i="2"/>
  <c r="BG1023" i="2"/>
  <c r="BF1023" i="2"/>
  <c r="T1023" i="2"/>
  <c r="R1023" i="2"/>
  <c r="P1023" i="2"/>
  <c r="BI1021" i="2"/>
  <c r="BH1021" i="2"/>
  <c r="BG1021" i="2"/>
  <c r="BF1021" i="2"/>
  <c r="T1021" i="2"/>
  <c r="R1021" i="2"/>
  <c r="P1021" i="2"/>
  <c r="BI1020" i="2"/>
  <c r="BH1020" i="2"/>
  <c r="BG1020" i="2"/>
  <c r="BF1020" i="2"/>
  <c r="T1020" i="2"/>
  <c r="R1020" i="2"/>
  <c r="P1020" i="2"/>
  <c r="BI1019" i="2"/>
  <c r="BH1019" i="2"/>
  <c r="BG1019" i="2"/>
  <c r="BF1019" i="2"/>
  <c r="T1019" i="2"/>
  <c r="R1019" i="2"/>
  <c r="P1019" i="2"/>
  <c r="BI1018" i="2"/>
  <c r="BH1018" i="2"/>
  <c r="BG1018" i="2"/>
  <c r="BF1018" i="2"/>
  <c r="T1018" i="2"/>
  <c r="R1018" i="2"/>
  <c r="P1018" i="2"/>
  <c r="BI1017" i="2"/>
  <c r="BH1017" i="2"/>
  <c r="BG1017" i="2"/>
  <c r="BF1017" i="2"/>
  <c r="T1017" i="2"/>
  <c r="R1017" i="2"/>
  <c r="P1017" i="2"/>
  <c r="BI1016" i="2"/>
  <c r="BH1016" i="2"/>
  <c r="BG1016" i="2"/>
  <c r="BF1016" i="2"/>
  <c r="T1016" i="2"/>
  <c r="R1016" i="2"/>
  <c r="P1016" i="2"/>
  <c r="BI1015" i="2"/>
  <c r="BH1015" i="2"/>
  <c r="BG1015" i="2"/>
  <c r="BF1015" i="2"/>
  <c r="T1015" i="2"/>
  <c r="R1015" i="2"/>
  <c r="P1015" i="2"/>
  <c r="BI1014" i="2"/>
  <c r="BH1014" i="2"/>
  <c r="BG1014" i="2"/>
  <c r="BF1014" i="2"/>
  <c r="T1014" i="2"/>
  <c r="R1014" i="2"/>
  <c r="P1014" i="2"/>
  <c r="BI1013" i="2"/>
  <c r="BH1013" i="2"/>
  <c r="BG1013" i="2"/>
  <c r="BF1013" i="2"/>
  <c r="T1013" i="2"/>
  <c r="R1013" i="2"/>
  <c r="P1013" i="2"/>
  <c r="BI1012" i="2"/>
  <c r="BH1012" i="2"/>
  <c r="BG1012" i="2"/>
  <c r="BF1012" i="2"/>
  <c r="T1012" i="2"/>
  <c r="R1012" i="2"/>
  <c r="P1012" i="2"/>
  <c r="BI1011" i="2"/>
  <c r="BH1011" i="2"/>
  <c r="BG1011" i="2"/>
  <c r="BF1011" i="2"/>
  <c r="T1011" i="2"/>
  <c r="R1011" i="2"/>
  <c r="P1011" i="2"/>
  <c r="BI1010" i="2"/>
  <c r="BH1010" i="2"/>
  <c r="BG1010" i="2"/>
  <c r="BF1010" i="2"/>
  <c r="T1010" i="2"/>
  <c r="R1010" i="2"/>
  <c r="P1010" i="2"/>
  <c r="BI1009" i="2"/>
  <c r="BH1009" i="2"/>
  <c r="BG1009" i="2"/>
  <c r="BF1009" i="2"/>
  <c r="T1009" i="2"/>
  <c r="R1009" i="2"/>
  <c r="P1009" i="2"/>
  <c r="BI1008" i="2"/>
  <c r="BH1008" i="2"/>
  <c r="BG1008" i="2"/>
  <c r="BF1008" i="2"/>
  <c r="T1008" i="2"/>
  <c r="R1008" i="2"/>
  <c r="P1008" i="2"/>
  <c r="BI1007" i="2"/>
  <c r="BH1007" i="2"/>
  <c r="BG1007" i="2"/>
  <c r="BF1007" i="2"/>
  <c r="T1007" i="2"/>
  <c r="R1007" i="2"/>
  <c r="P1007" i="2"/>
  <c r="BI1006" i="2"/>
  <c r="BH1006" i="2"/>
  <c r="BG1006" i="2"/>
  <c r="BF1006" i="2"/>
  <c r="T1006" i="2"/>
  <c r="R1006" i="2"/>
  <c r="P1006" i="2"/>
  <c r="BI1005" i="2"/>
  <c r="BH1005" i="2"/>
  <c r="BG1005" i="2"/>
  <c r="BF1005" i="2"/>
  <c r="T1005" i="2"/>
  <c r="R1005" i="2"/>
  <c r="P1005" i="2"/>
  <c r="BI1004" i="2"/>
  <c r="BH1004" i="2"/>
  <c r="BG1004" i="2"/>
  <c r="BF1004" i="2"/>
  <c r="T1004" i="2"/>
  <c r="R1004" i="2"/>
  <c r="P1004" i="2"/>
  <c r="BI1003" i="2"/>
  <c r="BH1003" i="2"/>
  <c r="BG1003" i="2"/>
  <c r="BF1003" i="2"/>
  <c r="T1003" i="2"/>
  <c r="R1003" i="2"/>
  <c r="P1003" i="2"/>
  <c r="BI1002" i="2"/>
  <c r="BH1002" i="2"/>
  <c r="BG1002" i="2"/>
  <c r="BF1002" i="2"/>
  <c r="T1002" i="2"/>
  <c r="R1002" i="2"/>
  <c r="P1002" i="2"/>
  <c r="BI1001" i="2"/>
  <c r="BH1001" i="2"/>
  <c r="BG1001" i="2"/>
  <c r="BF1001" i="2"/>
  <c r="T1001" i="2"/>
  <c r="R1001" i="2"/>
  <c r="P1001" i="2"/>
  <c r="BI1000" i="2"/>
  <c r="BH1000" i="2"/>
  <c r="BG1000" i="2"/>
  <c r="BF1000" i="2"/>
  <c r="T1000" i="2"/>
  <c r="R1000" i="2"/>
  <c r="P1000" i="2"/>
  <c r="BI999" i="2"/>
  <c r="BH999" i="2"/>
  <c r="BG999" i="2"/>
  <c r="BF999" i="2"/>
  <c r="T999" i="2"/>
  <c r="R999" i="2"/>
  <c r="P999" i="2"/>
  <c r="BI998" i="2"/>
  <c r="BH998" i="2"/>
  <c r="BG998" i="2"/>
  <c r="BF998" i="2"/>
  <c r="T998" i="2"/>
  <c r="R998" i="2"/>
  <c r="P998" i="2"/>
  <c r="BI997" i="2"/>
  <c r="BH997" i="2"/>
  <c r="BG997" i="2"/>
  <c r="BF997" i="2"/>
  <c r="T997" i="2"/>
  <c r="R997" i="2"/>
  <c r="P997" i="2"/>
  <c r="BI996" i="2"/>
  <c r="BH996" i="2"/>
  <c r="BG996" i="2"/>
  <c r="BF996" i="2"/>
  <c r="T996" i="2"/>
  <c r="R996" i="2"/>
  <c r="P996" i="2"/>
  <c r="BI995" i="2"/>
  <c r="BH995" i="2"/>
  <c r="BG995" i="2"/>
  <c r="BF995" i="2"/>
  <c r="T995" i="2"/>
  <c r="R995" i="2"/>
  <c r="P995" i="2"/>
  <c r="BI994" i="2"/>
  <c r="BH994" i="2"/>
  <c r="BG994" i="2"/>
  <c r="BF994" i="2"/>
  <c r="T994" i="2"/>
  <c r="R994" i="2"/>
  <c r="P994" i="2"/>
  <c r="BI993" i="2"/>
  <c r="BH993" i="2"/>
  <c r="BG993" i="2"/>
  <c r="BF993" i="2"/>
  <c r="T993" i="2"/>
  <c r="R993" i="2"/>
  <c r="P993" i="2"/>
  <c r="BI992" i="2"/>
  <c r="BH992" i="2"/>
  <c r="BG992" i="2"/>
  <c r="BF992" i="2"/>
  <c r="T992" i="2"/>
  <c r="R992" i="2"/>
  <c r="P992" i="2"/>
  <c r="BI991" i="2"/>
  <c r="BH991" i="2"/>
  <c r="BG991" i="2"/>
  <c r="BF991" i="2"/>
  <c r="T991" i="2"/>
  <c r="R991" i="2"/>
  <c r="P991" i="2"/>
  <c r="BI990" i="2"/>
  <c r="BH990" i="2"/>
  <c r="BG990" i="2"/>
  <c r="BF990" i="2"/>
  <c r="T990" i="2"/>
  <c r="R990" i="2"/>
  <c r="P990" i="2"/>
  <c r="BI989" i="2"/>
  <c r="BH989" i="2"/>
  <c r="BG989" i="2"/>
  <c r="BF989" i="2"/>
  <c r="T989" i="2"/>
  <c r="R989" i="2"/>
  <c r="P989" i="2"/>
  <c r="BI988" i="2"/>
  <c r="BH988" i="2"/>
  <c r="BG988" i="2"/>
  <c r="BF988" i="2"/>
  <c r="T988" i="2"/>
  <c r="R988" i="2"/>
  <c r="P988" i="2"/>
  <c r="BI987" i="2"/>
  <c r="BH987" i="2"/>
  <c r="BG987" i="2"/>
  <c r="BF987" i="2"/>
  <c r="T987" i="2"/>
  <c r="R987" i="2"/>
  <c r="P987" i="2"/>
  <c r="BI985" i="2"/>
  <c r="BH985" i="2"/>
  <c r="BG985" i="2"/>
  <c r="BF985" i="2"/>
  <c r="T985" i="2"/>
  <c r="R985" i="2"/>
  <c r="P985" i="2"/>
  <c r="BI984" i="2"/>
  <c r="BH984" i="2"/>
  <c r="BG984" i="2"/>
  <c r="BF984" i="2"/>
  <c r="T984" i="2"/>
  <c r="R984" i="2"/>
  <c r="P984" i="2"/>
  <c r="BI983" i="2"/>
  <c r="BH983" i="2"/>
  <c r="BG983" i="2"/>
  <c r="BF983" i="2"/>
  <c r="T983" i="2"/>
  <c r="R983" i="2"/>
  <c r="P983" i="2"/>
  <c r="BI982" i="2"/>
  <c r="BH982" i="2"/>
  <c r="BG982" i="2"/>
  <c r="BF982" i="2"/>
  <c r="T982" i="2"/>
  <c r="R982" i="2"/>
  <c r="P982" i="2"/>
  <c r="BI981" i="2"/>
  <c r="BH981" i="2"/>
  <c r="BG981" i="2"/>
  <c r="BF981" i="2"/>
  <c r="T981" i="2"/>
  <c r="R981" i="2"/>
  <c r="P981" i="2"/>
  <c r="BI980" i="2"/>
  <c r="BH980" i="2"/>
  <c r="BG980" i="2"/>
  <c r="BF980" i="2"/>
  <c r="T980" i="2"/>
  <c r="R980" i="2"/>
  <c r="P980" i="2"/>
  <c r="BI979" i="2"/>
  <c r="BH979" i="2"/>
  <c r="BG979" i="2"/>
  <c r="BF979" i="2"/>
  <c r="T979" i="2"/>
  <c r="R979" i="2"/>
  <c r="P979" i="2"/>
  <c r="BI978" i="2"/>
  <c r="BH978" i="2"/>
  <c r="BG978" i="2"/>
  <c r="BF978" i="2"/>
  <c r="T978" i="2"/>
  <c r="R978" i="2"/>
  <c r="P978" i="2"/>
  <c r="BI977" i="2"/>
  <c r="BH977" i="2"/>
  <c r="BG977" i="2"/>
  <c r="BF977" i="2"/>
  <c r="T977" i="2"/>
  <c r="R977" i="2"/>
  <c r="P977" i="2"/>
  <c r="BI976" i="2"/>
  <c r="BH976" i="2"/>
  <c r="BG976" i="2"/>
  <c r="BF976" i="2"/>
  <c r="T976" i="2"/>
  <c r="R976" i="2"/>
  <c r="P976" i="2"/>
  <c r="BI975" i="2"/>
  <c r="BH975" i="2"/>
  <c r="BG975" i="2"/>
  <c r="BF975" i="2"/>
  <c r="T975" i="2"/>
  <c r="R975" i="2"/>
  <c r="P975" i="2"/>
  <c r="BI974" i="2"/>
  <c r="BH974" i="2"/>
  <c r="BG974" i="2"/>
  <c r="BF974" i="2"/>
  <c r="T974" i="2"/>
  <c r="R974" i="2"/>
  <c r="P974" i="2"/>
  <c r="BI972" i="2"/>
  <c r="BH972" i="2"/>
  <c r="BG972" i="2"/>
  <c r="BF972" i="2"/>
  <c r="T972" i="2"/>
  <c r="R972" i="2"/>
  <c r="P972" i="2"/>
  <c r="BI971" i="2"/>
  <c r="BH971" i="2"/>
  <c r="BG971" i="2"/>
  <c r="BF971" i="2"/>
  <c r="T971" i="2"/>
  <c r="R971" i="2"/>
  <c r="P971" i="2"/>
  <c r="BI964" i="2"/>
  <c r="BH964" i="2"/>
  <c r="BG964" i="2"/>
  <c r="BF964" i="2"/>
  <c r="T964" i="2"/>
  <c r="R964" i="2"/>
  <c r="P964" i="2"/>
  <c r="BI961" i="2"/>
  <c r="BH961" i="2"/>
  <c r="BG961" i="2"/>
  <c r="BF961" i="2"/>
  <c r="T961" i="2"/>
  <c r="R961" i="2"/>
  <c r="P961" i="2"/>
  <c r="BI960" i="2"/>
  <c r="BH960" i="2"/>
  <c r="BG960" i="2"/>
  <c r="BF960" i="2"/>
  <c r="T960" i="2"/>
  <c r="R960" i="2"/>
  <c r="P960" i="2"/>
  <c r="BI953" i="2"/>
  <c r="BH953" i="2"/>
  <c r="BG953" i="2"/>
  <c r="BF953" i="2"/>
  <c r="T953" i="2"/>
  <c r="R953" i="2"/>
  <c r="P953" i="2"/>
  <c r="BI951" i="2"/>
  <c r="BH951" i="2"/>
  <c r="BG951" i="2"/>
  <c r="BF951" i="2"/>
  <c r="T951" i="2"/>
  <c r="R951" i="2"/>
  <c r="P951" i="2"/>
  <c r="BI948" i="2"/>
  <c r="BH948" i="2"/>
  <c r="BG948" i="2"/>
  <c r="BF948" i="2"/>
  <c r="T948" i="2"/>
  <c r="R948" i="2"/>
  <c r="P948" i="2"/>
  <c r="BI947" i="2"/>
  <c r="BH947" i="2"/>
  <c r="BG947" i="2"/>
  <c r="BF947" i="2"/>
  <c r="T947" i="2"/>
  <c r="R947" i="2"/>
  <c r="P947" i="2"/>
  <c r="BI946" i="2"/>
  <c r="BH946" i="2"/>
  <c r="BG946" i="2"/>
  <c r="BF946" i="2"/>
  <c r="T946" i="2"/>
  <c r="R946" i="2"/>
  <c r="P946" i="2"/>
  <c r="BI945" i="2"/>
  <c r="BH945" i="2"/>
  <c r="BG945" i="2"/>
  <c r="BF945" i="2"/>
  <c r="T945" i="2"/>
  <c r="R945" i="2"/>
  <c r="P945" i="2"/>
  <c r="BI943" i="2"/>
  <c r="BH943" i="2"/>
  <c r="BG943" i="2"/>
  <c r="BF943" i="2"/>
  <c r="T943" i="2"/>
  <c r="R943" i="2"/>
  <c r="P943" i="2"/>
  <c r="BI942" i="2"/>
  <c r="BH942" i="2"/>
  <c r="BG942" i="2"/>
  <c r="BF942" i="2"/>
  <c r="T942" i="2"/>
  <c r="R942" i="2"/>
  <c r="P942" i="2"/>
  <c r="BI941" i="2"/>
  <c r="BH941" i="2"/>
  <c r="BG941" i="2"/>
  <c r="BF941" i="2"/>
  <c r="T941" i="2"/>
  <c r="R941" i="2"/>
  <c r="P941" i="2"/>
  <c r="BI939" i="2"/>
  <c r="BH939" i="2"/>
  <c r="BG939" i="2"/>
  <c r="BF939" i="2"/>
  <c r="T939" i="2"/>
  <c r="R939" i="2"/>
  <c r="P939" i="2"/>
  <c r="BI929" i="2"/>
  <c r="BH929" i="2"/>
  <c r="BG929" i="2"/>
  <c r="BF929" i="2"/>
  <c r="T929" i="2"/>
  <c r="R929" i="2"/>
  <c r="P929" i="2"/>
  <c r="BI927" i="2"/>
  <c r="BH927" i="2"/>
  <c r="BG927" i="2"/>
  <c r="BF927" i="2"/>
  <c r="T927" i="2"/>
  <c r="R927" i="2"/>
  <c r="P927" i="2"/>
  <c r="BI926" i="2"/>
  <c r="BH926" i="2"/>
  <c r="BG926" i="2"/>
  <c r="BF926" i="2"/>
  <c r="T926" i="2"/>
  <c r="R926" i="2"/>
  <c r="P926" i="2"/>
  <c r="BI924" i="2"/>
  <c r="BH924" i="2"/>
  <c r="BG924" i="2"/>
  <c r="BF924" i="2"/>
  <c r="T924" i="2"/>
  <c r="R924" i="2"/>
  <c r="P924" i="2"/>
  <c r="BI922" i="2"/>
  <c r="BH922" i="2"/>
  <c r="BG922" i="2"/>
  <c r="BF922" i="2"/>
  <c r="T922" i="2"/>
  <c r="R922" i="2"/>
  <c r="P922" i="2"/>
  <c r="BI912" i="2"/>
  <c r="BH912" i="2"/>
  <c r="BG912" i="2"/>
  <c r="BF912" i="2"/>
  <c r="T912" i="2"/>
  <c r="R912" i="2"/>
  <c r="P912" i="2"/>
  <c r="BI910" i="2"/>
  <c r="BH910" i="2"/>
  <c r="BG910" i="2"/>
  <c r="BF910" i="2"/>
  <c r="T910" i="2"/>
  <c r="R910" i="2"/>
  <c r="P910" i="2"/>
  <c r="BI909" i="2"/>
  <c r="BH909" i="2"/>
  <c r="BG909" i="2"/>
  <c r="BF909" i="2"/>
  <c r="T909" i="2"/>
  <c r="R909" i="2"/>
  <c r="P909" i="2"/>
  <c r="BI908" i="2"/>
  <c r="BH908" i="2"/>
  <c r="BG908" i="2"/>
  <c r="BF908" i="2"/>
  <c r="T908" i="2"/>
  <c r="R908" i="2"/>
  <c r="P908" i="2"/>
  <c r="BI906" i="2"/>
  <c r="BH906" i="2"/>
  <c r="BG906" i="2"/>
  <c r="BF906" i="2"/>
  <c r="T906" i="2"/>
  <c r="R906" i="2"/>
  <c r="P906" i="2"/>
  <c r="BI905" i="2"/>
  <c r="BH905" i="2"/>
  <c r="BG905" i="2"/>
  <c r="BF905" i="2"/>
  <c r="T905" i="2"/>
  <c r="R905" i="2"/>
  <c r="P905" i="2"/>
  <c r="BI902" i="2"/>
  <c r="BH902" i="2"/>
  <c r="BG902" i="2"/>
  <c r="BF902" i="2"/>
  <c r="T902" i="2"/>
  <c r="R902" i="2"/>
  <c r="P902" i="2"/>
  <c r="BI899" i="2"/>
  <c r="BH899" i="2"/>
  <c r="BG899" i="2"/>
  <c r="BF899" i="2"/>
  <c r="T899" i="2"/>
  <c r="R899" i="2"/>
  <c r="P899" i="2"/>
  <c r="BI896" i="2"/>
  <c r="BH896" i="2"/>
  <c r="BG896" i="2"/>
  <c r="BF896" i="2"/>
  <c r="T896" i="2"/>
  <c r="R896" i="2"/>
  <c r="P896" i="2"/>
  <c r="BI893" i="2"/>
  <c r="BH893" i="2"/>
  <c r="BG893" i="2"/>
  <c r="BF893" i="2"/>
  <c r="T893" i="2"/>
  <c r="R893" i="2"/>
  <c r="P893" i="2"/>
  <c r="BI888" i="2"/>
  <c r="BH888" i="2"/>
  <c r="BG888" i="2"/>
  <c r="BF888" i="2"/>
  <c r="T888" i="2"/>
  <c r="R888" i="2"/>
  <c r="P888" i="2"/>
  <c r="BI885" i="2"/>
  <c r="BH885" i="2"/>
  <c r="BG885" i="2"/>
  <c r="BF885" i="2"/>
  <c r="T885" i="2"/>
  <c r="R885" i="2"/>
  <c r="P885" i="2"/>
  <c r="BI882" i="2"/>
  <c r="BH882" i="2"/>
  <c r="BG882" i="2"/>
  <c r="BF882" i="2"/>
  <c r="T882" i="2"/>
  <c r="R882" i="2"/>
  <c r="P882" i="2"/>
  <c r="BI879" i="2"/>
  <c r="BH879" i="2"/>
  <c r="BG879" i="2"/>
  <c r="BF879" i="2"/>
  <c r="T879" i="2"/>
  <c r="R879" i="2"/>
  <c r="P879" i="2"/>
  <c r="BI878" i="2"/>
  <c r="BH878" i="2"/>
  <c r="BG878" i="2"/>
  <c r="BF878" i="2"/>
  <c r="T878" i="2"/>
  <c r="R878" i="2"/>
  <c r="P878" i="2"/>
  <c r="BI877" i="2"/>
  <c r="BH877" i="2"/>
  <c r="BG877" i="2"/>
  <c r="BF877" i="2"/>
  <c r="T877" i="2"/>
  <c r="R877" i="2"/>
  <c r="P877" i="2"/>
  <c r="BI876" i="2"/>
  <c r="BH876" i="2"/>
  <c r="BG876" i="2"/>
  <c r="BF876" i="2"/>
  <c r="T876" i="2"/>
  <c r="R876" i="2"/>
  <c r="P876" i="2"/>
  <c r="BI875" i="2"/>
  <c r="BH875" i="2"/>
  <c r="BG875" i="2"/>
  <c r="BF875" i="2"/>
  <c r="T875" i="2"/>
  <c r="R875" i="2"/>
  <c r="P875" i="2"/>
  <c r="BI872" i="2"/>
  <c r="BH872" i="2"/>
  <c r="BG872" i="2"/>
  <c r="BF872" i="2"/>
  <c r="T872" i="2"/>
  <c r="R872" i="2"/>
  <c r="P872" i="2"/>
  <c r="BI870" i="2"/>
  <c r="BH870" i="2"/>
  <c r="BG870" i="2"/>
  <c r="BF870" i="2"/>
  <c r="T870" i="2"/>
  <c r="R870" i="2"/>
  <c r="P870" i="2"/>
  <c r="BI867" i="2"/>
  <c r="BH867" i="2"/>
  <c r="BG867" i="2"/>
  <c r="BF867" i="2"/>
  <c r="T867" i="2"/>
  <c r="R867" i="2"/>
  <c r="P867" i="2"/>
  <c r="BI864" i="2"/>
  <c r="BH864" i="2"/>
  <c r="BG864" i="2"/>
  <c r="BF864" i="2"/>
  <c r="T864" i="2"/>
  <c r="R864" i="2"/>
  <c r="P864" i="2"/>
  <c r="BI862" i="2"/>
  <c r="BH862" i="2"/>
  <c r="BG862" i="2"/>
  <c r="BF862" i="2"/>
  <c r="T862" i="2"/>
  <c r="R862" i="2"/>
  <c r="P862" i="2"/>
  <c r="BI860" i="2"/>
  <c r="BH860" i="2"/>
  <c r="BG860" i="2"/>
  <c r="BF860" i="2"/>
  <c r="T860" i="2"/>
  <c r="R860" i="2"/>
  <c r="P860" i="2"/>
  <c r="BI858" i="2"/>
  <c r="BH858" i="2"/>
  <c r="BG858" i="2"/>
  <c r="BF858" i="2"/>
  <c r="T858" i="2"/>
  <c r="R858" i="2"/>
  <c r="P858" i="2"/>
  <c r="BI857" i="2"/>
  <c r="BH857" i="2"/>
  <c r="BG857" i="2"/>
  <c r="BF857" i="2"/>
  <c r="T857" i="2"/>
  <c r="R857" i="2"/>
  <c r="P857" i="2"/>
  <c r="BI856" i="2"/>
  <c r="BH856" i="2"/>
  <c r="BG856" i="2"/>
  <c r="BF856" i="2"/>
  <c r="T856" i="2"/>
  <c r="R856" i="2"/>
  <c r="P856" i="2"/>
  <c r="BI854" i="2"/>
  <c r="BH854" i="2"/>
  <c r="BG854" i="2"/>
  <c r="BF854" i="2"/>
  <c r="T854" i="2"/>
  <c r="R854" i="2"/>
  <c r="P854" i="2"/>
  <c r="BI852" i="2"/>
  <c r="BH852" i="2"/>
  <c r="BG852" i="2"/>
  <c r="BF852" i="2"/>
  <c r="T852" i="2"/>
  <c r="R852" i="2"/>
  <c r="P852" i="2"/>
  <c r="BI850" i="2"/>
  <c r="BH850" i="2"/>
  <c r="BG850" i="2"/>
  <c r="BF850" i="2"/>
  <c r="T850" i="2"/>
  <c r="R850" i="2"/>
  <c r="P850" i="2"/>
  <c r="BI848" i="2"/>
  <c r="BH848" i="2"/>
  <c r="BG848" i="2"/>
  <c r="BF848" i="2"/>
  <c r="T848" i="2"/>
  <c r="R848" i="2"/>
  <c r="P848" i="2"/>
  <c r="BI847" i="2"/>
  <c r="BH847" i="2"/>
  <c r="BG847" i="2"/>
  <c r="BF847" i="2"/>
  <c r="T847" i="2"/>
  <c r="R847" i="2"/>
  <c r="P847" i="2"/>
  <c r="BI845" i="2"/>
  <c r="BH845" i="2"/>
  <c r="BG845" i="2"/>
  <c r="BF845" i="2"/>
  <c r="T845" i="2"/>
  <c r="R845" i="2"/>
  <c r="P845" i="2"/>
  <c r="BI844" i="2"/>
  <c r="BH844" i="2"/>
  <c r="BG844" i="2"/>
  <c r="BF844" i="2"/>
  <c r="T844" i="2"/>
  <c r="R844" i="2"/>
  <c r="P844" i="2"/>
  <c r="BI842" i="2"/>
  <c r="BH842" i="2"/>
  <c r="BG842" i="2"/>
  <c r="BF842" i="2"/>
  <c r="T842" i="2"/>
  <c r="R842" i="2"/>
  <c r="P842" i="2"/>
  <c r="BI840" i="2"/>
  <c r="BH840" i="2"/>
  <c r="BG840" i="2"/>
  <c r="BF840" i="2"/>
  <c r="T840" i="2"/>
  <c r="R840" i="2"/>
  <c r="P840" i="2"/>
  <c r="BI839" i="2"/>
  <c r="BH839" i="2"/>
  <c r="BG839" i="2"/>
  <c r="BF839" i="2"/>
  <c r="T839" i="2"/>
  <c r="R839" i="2"/>
  <c r="P839" i="2"/>
  <c r="BI838" i="2"/>
  <c r="BH838" i="2"/>
  <c r="BG838" i="2"/>
  <c r="BF838" i="2"/>
  <c r="T838" i="2"/>
  <c r="R838" i="2"/>
  <c r="P838" i="2"/>
  <c r="BI837" i="2"/>
  <c r="BH837" i="2"/>
  <c r="BG837" i="2"/>
  <c r="BF837" i="2"/>
  <c r="T837" i="2"/>
  <c r="R837" i="2"/>
  <c r="P837" i="2"/>
  <c r="BI836" i="2"/>
  <c r="BH836" i="2"/>
  <c r="BG836" i="2"/>
  <c r="BF836" i="2"/>
  <c r="T836" i="2"/>
  <c r="R836" i="2"/>
  <c r="P836" i="2"/>
  <c r="BI835" i="2"/>
  <c r="BH835" i="2"/>
  <c r="BG835" i="2"/>
  <c r="BF835" i="2"/>
  <c r="T835" i="2"/>
  <c r="R835" i="2"/>
  <c r="P835" i="2"/>
  <c r="BI834" i="2"/>
  <c r="BH834" i="2"/>
  <c r="BG834" i="2"/>
  <c r="BF834" i="2"/>
  <c r="T834" i="2"/>
  <c r="R834" i="2"/>
  <c r="P834" i="2"/>
  <c r="BI833" i="2"/>
  <c r="BH833" i="2"/>
  <c r="BG833" i="2"/>
  <c r="BF833" i="2"/>
  <c r="T833" i="2"/>
  <c r="R833" i="2"/>
  <c r="P833" i="2"/>
  <c r="BI832" i="2"/>
  <c r="BH832" i="2"/>
  <c r="BG832" i="2"/>
  <c r="BF832" i="2"/>
  <c r="T832" i="2"/>
  <c r="R832" i="2"/>
  <c r="P832" i="2"/>
  <c r="BI831" i="2"/>
  <c r="BH831" i="2"/>
  <c r="BG831" i="2"/>
  <c r="BF831" i="2"/>
  <c r="T831" i="2"/>
  <c r="R831" i="2"/>
  <c r="P831" i="2"/>
  <c r="BI830" i="2"/>
  <c r="BH830" i="2"/>
  <c r="BG830" i="2"/>
  <c r="BF830" i="2"/>
  <c r="T830" i="2"/>
  <c r="R830" i="2"/>
  <c r="P830" i="2"/>
  <c r="BI829" i="2"/>
  <c r="BH829" i="2"/>
  <c r="BG829" i="2"/>
  <c r="BF829" i="2"/>
  <c r="T829" i="2"/>
  <c r="R829" i="2"/>
  <c r="P829" i="2"/>
  <c r="BI828" i="2"/>
  <c r="BH828" i="2"/>
  <c r="BG828" i="2"/>
  <c r="BF828" i="2"/>
  <c r="T828" i="2"/>
  <c r="R828" i="2"/>
  <c r="P828" i="2"/>
  <c r="BI827" i="2"/>
  <c r="BH827" i="2"/>
  <c r="BG827" i="2"/>
  <c r="BF827" i="2"/>
  <c r="T827" i="2"/>
  <c r="R827" i="2"/>
  <c r="P827" i="2"/>
  <c r="BI826" i="2"/>
  <c r="BH826" i="2"/>
  <c r="BG826" i="2"/>
  <c r="BF826" i="2"/>
  <c r="T826" i="2"/>
  <c r="R826" i="2"/>
  <c r="P826" i="2"/>
  <c r="BI825" i="2"/>
  <c r="BH825" i="2"/>
  <c r="BG825" i="2"/>
  <c r="BF825" i="2"/>
  <c r="T825" i="2"/>
  <c r="R825" i="2"/>
  <c r="P825" i="2"/>
  <c r="BI824" i="2"/>
  <c r="BH824" i="2"/>
  <c r="BG824" i="2"/>
  <c r="BF824" i="2"/>
  <c r="T824" i="2"/>
  <c r="R824" i="2"/>
  <c r="P824" i="2"/>
  <c r="BI823" i="2"/>
  <c r="BH823" i="2"/>
  <c r="BG823" i="2"/>
  <c r="BF823" i="2"/>
  <c r="T823" i="2"/>
  <c r="R823" i="2"/>
  <c r="P823" i="2"/>
  <c r="BI822" i="2"/>
  <c r="BH822" i="2"/>
  <c r="BG822" i="2"/>
  <c r="BF822" i="2"/>
  <c r="T822" i="2"/>
  <c r="R822" i="2"/>
  <c r="P822" i="2"/>
  <c r="BI817" i="2"/>
  <c r="BH817" i="2"/>
  <c r="BG817" i="2"/>
  <c r="BF817" i="2"/>
  <c r="T817" i="2"/>
  <c r="R817" i="2"/>
  <c r="P817" i="2"/>
  <c r="BI815" i="2"/>
  <c r="BH815" i="2"/>
  <c r="BG815" i="2"/>
  <c r="BF815" i="2"/>
  <c r="T815" i="2"/>
  <c r="R815" i="2"/>
  <c r="P815" i="2"/>
  <c r="BI813" i="2"/>
  <c r="BH813" i="2"/>
  <c r="BG813" i="2"/>
  <c r="BF813" i="2"/>
  <c r="T813" i="2"/>
  <c r="R813" i="2"/>
  <c r="P813" i="2"/>
  <c r="BI812" i="2"/>
  <c r="BH812" i="2"/>
  <c r="BG812" i="2"/>
  <c r="BF812" i="2"/>
  <c r="T812" i="2"/>
  <c r="R812" i="2"/>
  <c r="P812" i="2"/>
  <c r="BI811" i="2"/>
  <c r="BH811" i="2"/>
  <c r="BG811" i="2"/>
  <c r="BF811" i="2"/>
  <c r="T811" i="2"/>
  <c r="R811" i="2"/>
  <c r="P811" i="2"/>
  <c r="BI809" i="2"/>
  <c r="BH809" i="2"/>
  <c r="BG809" i="2"/>
  <c r="BF809" i="2"/>
  <c r="T809" i="2"/>
  <c r="R809" i="2"/>
  <c r="P809" i="2"/>
  <c r="BI808" i="2"/>
  <c r="BH808" i="2"/>
  <c r="BG808" i="2"/>
  <c r="BF808" i="2"/>
  <c r="T808" i="2"/>
  <c r="R808" i="2"/>
  <c r="P808" i="2"/>
  <c r="BI807" i="2"/>
  <c r="BH807" i="2"/>
  <c r="BG807" i="2"/>
  <c r="BF807" i="2"/>
  <c r="T807" i="2"/>
  <c r="R807" i="2"/>
  <c r="P807" i="2"/>
  <c r="BI806" i="2"/>
  <c r="BH806" i="2"/>
  <c r="BG806" i="2"/>
  <c r="BF806" i="2"/>
  <c r="T806" i="2"/>
  <c r="R806" i="2"/>
  <c r="P806" i="2"/>
  <c r="BI805" i="2"/>
  <c r="BH805" i="2"/>
  <c r="BG805" i="2"/>
  <c r="BF805" i="2"/>
  <c r="T805" i="2"/>
  <c r="R805" i="2"/>
  <c r="P805" i="2"/>
  <c r="BI804" i="2"/>
  <c r="BH804" i="2"/>
  <c r="BG804" i="2"/>
  <c r="BF804" i="2"/>
  <c r="T804" i="2"/>
  <c r="R804" i="2"/>
  <c r="P804" i="2"/>
  <c r="BI803" i="2"/>
  <c r="BH803" i="2"/>
  <c r="BG803" i="2"/>
  <c r="BF803" i="2"/>
  <c r="T803" i="2"/>
  <c r="R803" i="2"/>
  <c r="P803" i="2"/>
  <c r="BI802" i="2"/>
  <c r="BH802" i="2"/>
  <c r="BG802" i="2"/>
  <c r="BF802" i="2"/>
  <c r="T802" i="2"/>
  <c r="R802" i="2"/>
  <c r="P802" i="2"/>
  <c r="BI801" i="2"/>
  <c r="BH801" i="2"/>
  <c r="BG801" i="2"/>
  <c r="BF801" i="2"/>
  <c r="T801" i="2"/>
  <c r="R801" i="2"/>
  <c r="P801" i="2"/>
  <c r="BI800" i="2"/>
  <c r="BH800" i="2"/>
  <c r="BG800" i="2"/>
  <c r="BF800" i="2"/>
  <c r="T800" i="2"/>
  <c r="R800" i="2"/>
  <c r="P800" i="2"/>
  <c r="BI799" i="2"/>
  <c r="BH799" i="2"/>
  <c r="BG799" i="2"/>
  <c r="BF799" i="2"/>
  <c r="T799" i="2"/>
  <c r="R799" i="2"/>
  <c r="P799" i="2"/>
  <c r="BI798" i="2"/>
  <c r="BH798" i="2"/>
  <c r="BG798" i="2"/>
  <c r="BF798" i="2"/>
  <c r="T798" i="2"/>
  <c r="R798" i="2"/>
  <c r="P798" i="2"/>
  <c r="BI797" i="2"/>
  <c r="BH797" i="2"/>
  <c r="BG797" i="2"/>
  <c r="BF797" i="2"/>
  <c r="T797" i="2"/>
  <c r="R797" i="2"/>
  <c r="P797" i="2"/>
  <c r="BI796" i="2"/>
  <c r="BH796" i="2"/>
  <c r="BG796" i="2"/>
  <c r="BF796" i="2"/>
  <c r="T796" i="2"/>
  <c r="R796" i="2"/>
  <c r="P796" i="2"/>
  <c r="BI795" i="2"/>
  <c r="BH795" i="2"/>
  <c r="BG795" i="2"/>
  <c r="BF795" i="2"/>
  <c r="T795" i="2"/>
  <c r="R795" i="2"/>
  <c r="P795" i="2"/>
  <c r="BI794" i="2"/>
  <c r="BH794" i="2"/>
  <c r="BG794" i="2"/>
  <c r="BF794" i="2"/>
  <c r="T794" i="2"/>
  <c r="R794" i="2"/>
  <c r="P794" i="2"/>
  <c r="BI793" i="2"/>
  <c r="BH793" i="2"/>
  <c r="BG793" i="2"/>
  <c r="BF793" i="2"/>
  <c r="T793" i="2"/>
  <c r="R793" i="2"/>
  <c r="P793" i="2"/>
  <c r="BI792" i="2"/>
  <c r="BH792" i="2"/>
  <c r="BG792" i="2"/>
  <c r="BF792" i="2"/>
  <c r="T792" i="2"/>
  <c r="R792" i="2"/>
  <c r="P792" i="2"/>
  <c r="BI791" i="2"/>
  <c r="BH791" i="2"/>
  <c r="BG791" i="2"/>
  <c r="BF791" i="2"/>
  <c r="T791" i="2"/>
  <c r="R791" i="2"/>
  <c r="P791" i="2"/>
  <c r="BI790" i="2"/>
  <c r="BH790" i="2"/>
  <c r="BG790" i="2"/>
  <c r="BF790" i="2"/>
  <c r="T790" i="2"/>
  <c r="R790" i="2"/>
  <c r="P790" i="2"/>
  <c r="BI789" i="2"/>
  <c r="BH789" i="2"/>
  <c r="BG789" i="2"/>
  <c r="BF789" i="2"/>
  <c r="T789" i="2"/>
  <c r="R789" i="2"/>
  <c r="P789" i="2"/>
  <c r="BI788" i="2"/>
  <c r="BH788" i="2"/>
  <c r="BG788" i="2"/>
  <c r="BF788" i="2"/>
  <c r="T788" i="2"/>
  <c r="R788" i="2"/>
  <c r="P788" i="2"/>
  <c r="BI786" i="2"/>
  <c r="BH786" i="2"/>
  <c r="BG786" i="2"/>
  <c r="BF786" i="2"/>
  <c r="T786" i="2"/>
  <c r="R786" i="2"/>
  <c r="P786" i="2"/>
  <c r="BI784" i="2"/>
  <c r="BH784" i="2"/>
  <c r="BG784" i="2"/>
  <c r="BF784" i="2"/>
  <c r="T784" i="2"/>
  <c r="R784" i="2"/>
  <c r="P784" i="2"/>
  <c r="BI782" i="2"/>
  <c r="BH782" i="2"/>
  <c r="BG782" i="2"/>
  <c r="BF782" i="2"/>
  <c r="T782" i="2"/>
  <c r="R782" i="2"/>
  <c r="P782" i="2"/>
  <c r="BI780" i="2"/>
  <c r="BH780" i="2"/>
  <c r="BG780" i="2"/>
  <c r="BF780" i="2"/>
  <c r="T780" i="2"/>
  <c r="R780" i="2"/>
  <c r="P780" i="2"/>
  <c r="BI778" i="2"/>
  <c r="BH778" i="2"/>
  <c r="BG778" i="2"/>
  <c r="BF778" i="2"/>
  <c r="T778" i="2"/>
  <c r="R778" i="2"/>
  <c r="P778" i="2"/>
  <c r="BI777" i="2"/>
  <c r="BH777" i="2"/>
  <c r="BG777" i="2"/>
  <c r="BF777" i="2"/>
  <c r="T777" i="2"/>
  <c r="R777" i="2"/>
  <c r="P777" i="2"/>
  <c r="BI772" i="2"/>
  <c r="BH772" i="2"/>
  <c r="BG772" i="2"/>
  <c r="BF772" i="2"/>
  <c r="T772" i="2"/>
  <c r="R772" i="2"/>
  <c r="P772" i="2"/>
  <c r="BI771" i="2"/>
  <c r="BH771" i="2"/>
  <c r="BG771" i="2"/>
  <c r="BF771" i="2"/>
  <c r="T771" i="2"/>
  <c r="R771" i="2"/>
  <c r="P771" i="2"/>
  <c r="BI770" i="2"/>
  <c r="BH770" i="2"/>
  <c r="BG770" i="2"/>
  <c r="BF770" i="2"/>
  <c r="T770" i="2"/>
  <c r="R770" i="2"/>
  <c r="P770" i="2"/>
  <c r="BI769" i="2"/>
  <c r="BH769" i="2"/>
  <c r="BG769" i="2"/>
  <c r="BF769" i="2"/>
  <c r="T769" i="2"/>
  <c r="R769" i="2"/>
  <c r="P769" i="2"/>
  <c r="BI768" i="2"/>
  <c r="BH768" i="2"/>
  <c r="BG768" i="2"/>
  <c r="BF768" i="2"/>
  <c r="T768" i="2"/>
  <c r="R768" i="2"/>
  <c r="P768" i="2"/>
  <c r="BI765" i="2"/>
  <c r="BH765" i="2"/>
  <c r="BG765" i="2"/>
  <c r="BF765" i="2"/>
  <c r="T765" i="2"/>
  <c r="R765" i="2"/>
  <c r="P765" i="2"/>
  <c r="BI763" i="2"/>
  <c r="BH763" i="2"/>
  <c r="BG763" i="2"/>
  <c r="BF763" i="2"/>
  <c r="T763" i="2"/>
  <c r="R763" i="2"/>
  <c r="P763" i="2"/>
  <c r="BI760" i="2"/>
  <c r="BH760" i="2"/>
  <c r="BG760" i="2"/>
  <c r="BF760" i="2"/>
  <c r="T760" i="2"/>
  <c r="R760" i="2"/>
  <c r="P760" i="2"/>
  <c r="BI758" i="2"/>
  <c r="BH758" i="2"/>
  <c r="BG758" i="2"/>
  <c r="BF758" i="2"/>
  <c r="T758" i="2"/>
  <c r="R758" i="2"/>
  <c r="P758" i="2"/>
  <c r="BI756" i="2"/>
  <c r="BH756" i="2"/>
  <c r="BG756" i="2"/>
  <c r="BF756" i="2"/>
  <c r="T756" i="2"/>
  <c r="R756" i="2"/>
  <c r="P756" i="2"/>
  <c r="BI754" i="2"/>
  <c r="BH754" i="2"/>
  <c r="BG754" i="2"/>
  <c r="BF754" i="2"/>
  <c r="T754" i="2"/>
  <c r="R754" i="2"/>
  <c r="P754" i="2"/>
  <c r="BI752" i="2"/>
  <c r="BH752" i="2"/>
  <c r="BG752" i="2"/>
  <c r="BF752" i="2"/>
  <c r="T752" i="2"/>
  <c r="R752" i="2"/>
  <c r="P752" i="2"/>
  <c r="BI750" i="2"/>
  <c r="BH750" i="2"/>
  <c r="BG750" i="2"/>
  <c r="BF750" i="2"/>
  <c r="T750" i="2"/>
  <c r="R750" i="2"/>
  <c r="P750" i="2"/>
  <c r="BI745" i="2"/>
  <c r="BH745" i="2"/>
  <c r="BG745" i="2"/>
  <c r="BF745" i="2"/>
  <c r="T745" i="2"/>
  <c r="R745" i="2"/>
  <c r="P745" i="2"/>
  <c r="BI743" i="2"/>
  <c r="BH743" i="2"/>
  <c r="BG743" i="2"/>
  <c r="BF743" i="2"/>
  <c r="T743" i="2"/>
  <c r="R743" i="2"/>
  <c r="P743" i="2"/>
  <c r="BI741" i="2"/>
  <c r="BH741" i="2"/>
  <c r="BG741" i="2"/>
  <c r="BF741" i="2"/>
  <c r="T741" i="2"/>
  <c r="R741" i="2"/>
  <c r="P741" i="2"/>
  <c r="BI739" i="2"/>
  <c r="BH739" i="2"/>
  <c r="BG739" i="2"/>
  <c r="BF739" i="2"/>
  <c r="T739" i="2"/>
  <c r="R739" i="2"/>
  <c r="P739" i="2"/>
  <c r="BI737" i="2"/>
  <c r="BH737" i="2"/>
  <c r="BG737" i="2"/>
  <c r="BF737" i="2"/>
  <c r="T737" i="2"/>
  <c r="R737" i="2"/>
  <c r="P737" i="2"/>
  <c r="BI732" i="2"/>
  <c r="BH732" i="2"/>
  <c r="BG732" i="2"/>
  <c r="BF732" i="2"/>
  <c r="T732" i="2"/>
  <c r="R732" i="2"/>
  <c r="P732" i="2"/>
  <c r="BI730" i="2"/>
  <c r="BH730" i="2"/>
  <c r="BG730" i="2"/>
  <c r="BF730" i="2"/>
  <c r="T730" i="2"/>
  <c r="R730" i="2"/>
  <c r="P730" i="2"/>
  <c r="BI726" i="2"/>
  <c r="BH726" i="2"/>
  <c r="BG726" i="2"/>
  <c r="BF726" i="2"/>
  <c r="T726" i="2"/>
  <c r="R726" i="2"/>
  <c r="P726" i="2"/>
  <c r="BI724" i="2"/>
  <c r="BH724" i="2"/>
  <c r="BG724" i="2"/>
  <c r="BF724" i="2"/>
  <c r="T724" i="2"/>
  <c r="R724" i="2"/>
  <c r="P724" i="2"/>
  <c r="BI721" i="2"/>
  <c r="BH721" i="2"/>
  <c r="BG721" i="2"/>
  <c r="BF721" i="2"/>
  <c r="T721" i="2"/>
  <c r="R721" i="2"/>
  <c r="P721" i="2"/>
  <c r="BI716" i="2"/>
  <c r="BH716" i="2"/>
  <c r="BG716" i="2"/>
  <c r="BF716" i="2"/>
  <c r="T716" i="2"/>
  <c r="R716" i="2"/>
  <c r="P716" i="2"/>
  <c r="BI715" i="2"/>
  <c r="BH715" i="2"/>
  <c r="BG715" i="2"/>
  <c r="BF715" i="2"/>
  <c r="T715" i="2"/>
  <c r="R715" i="2"/>
  <c r="P715" i="2"/>
  <c r="BI714" i="2"/>
  <c r="BH714" i="2"/>
  <c r="BG714" i="2"/>
  <c r="BF714" i="2"/>
  <c r="T714" i="2"/>
  <c r="R714" i="2"/>
  <c r="P714" i="2"/>
  <c r="BI712" i="2"/>
  <c r="BH712" i="2"/>
  <c r="BG712" i="2"/>
  <c r="BF712" i="2"/>
  <c r="T712" i="2"/>
  <c r="R712" i="2"/>
  <c r="P712" i="2"/>
  <c r="BI711" i="2"/>
  <c r="BH711" i="2"/>
  <c r="BG711" i="2"/>
  <c r="BF711" i="2"/>
  <c r="T711" i="2"/>
  <c r="R711" i="2"/>
  <c r="P711" i="2"/>
  <c r="BI709" i="2"/>
  <c r="BH709" i="2"/>
  <c r="BG709" i="2"/>
  <c r="BF709" i="2"/>
  <c r="T709" i="2"/>
  <c r="R709" i="2"/>
  <c r="P709" i="2"/>
  <c r="BI704" i="2"/>
  <c r="BH704" i="2"/>
  <c r="BG704" i="2"/>
  <c r="BF704" i="2"/>
  <c r="T704" i="2"/>
  <c r="R704" i="2"/>
  <c r="P704" i="2"/>
  <c r="BI702" i="2"/>
  <c r="BH702" i="2"/>
  <c r="BG702" i="2"/>
  <c r="BF702" i="2"/>
  <c r="T702" i="2"/>
  <c r="R702" i="2"/>
  <c r="P702" i="2"/>
  <c r="BI699" i="2"/>
  <c r="BH699" i="2"/>
  <c r="BG699" i="2"/>
  <c r="BF699" i="2"/>
  <c r="T699" i="2"/>
  <c r="R699" i="2"/>
  <c r="P699" i="2"/>
  <c r="BI697" i="2"/>
  <c r="BH697" i="2"/>
  <c r="BG697" i="2"/>
  <c r="BF697" i="2"/>
  <c r="T697" i="2"/>
  <c r="R697" i="2"/>
  <c r="P697" i="2"/>
  <c r="BI696" i="2"/>
  <c r="BH696" i="2"/>
  <c r="BG696" i="2"/>
  <c r="BF696" i="2"/>
  <c r="T696" i="2"/>
  <c r="R696" i="2"/>
  <c r="P696" i="2"/>
  <c r="BI695" i="2"/>
  <c r="BH695" i="2"/>
  <c r="BG695" i="2"/>
  <c r="BF695" i="2"/>
  <c r="T695" i="2"/>
  <c r="R695" i="2"/>
  <c r="P695" i="2"/>
  <c r="BI693" i="2"/>
  <c r="BH693" i="2"/>
  <c r="BG693" i="2"/>
  <c r="BF693" i="2"/>
  <c r="T693" i="2"/>
  <c r="R693" i="2"/>
  <c r="P693" i="2"/>
  <c r="BI690" i="2"/>
  <c r="BH690" i="2"/>
  <c r="BG690" i="2"/>
  <c r="BF690" i="2"/>
  <c r="T690" i="2"/>
  <c r="R690" i="2"/>
  <c r="P690" i="2"/>
  <c r="BI687" i="2"/>
  <c r="BH687" i="2"/>
  <c r="BG687" i="2"/>
  <c r="BF687" i="2"/>
  <c r="T687" i="2"/>
  <c r="R687" i="2"/>
  <c r="P687" i="2"/>
  <c r="BI681" i="2"/>
  <c r="BH681" i="2"/>
  <c r="BG681" i="2"/>
  <c r="BF681" i="2"/>
  <c r="T681" i="2"/>
  <c r="R681" i="2"/>
  <c r="P681" i="2"/>
  <c r="BI679" i="2"/>
  <c r="BH679" i="2"/>
  <c r="BG679" i="2"/>
  <c r="BF679" i="2"/>
  <c r="T679" i="2"/>
  <c r="R679" i="2"/>
  <c r="P679" i="2"/>
  <c r="BI678" i="2"/>
  <c r="BH678" i="2"/>
  <c r="BG678" i="2"/>
  <c r="BF678" i="2"/>
  <c r="T678" i="2"/>
  <c r="R678" i="2"/>
  <c r="P678" i="2"/>
  <c r="BI677" i="2"/>
  <c r="BH677" i="2"/>
  <c r="BG677" i="2"/>
  <c r="BF677" i="2"/>
  <c r="T677" i="2"/>
  <c r="R677" i="2"/>
  <c r="P677" i="2"/>
  <c r="BI674" i="2"/>
  <c r="BH674" i="2"/>
  <c r="BG674" i="2"/>
  <c r="BF674" i="2"/>
  <c r="T674" i="2"/>
  <c r="R674" i="2"/>
  <c r="P674" i="2"/>
  <c r="BI673" i="2"/>
  <c r="BH673" i="2"/>
  <c r="BG673" i="2"/>
  <c r="BF673" i="2"/>
  <c r="T673" i="2"/>
  <c r="R673" i="2"/>
  <c r="P673" i="2"/>
  <c r="BI672" i="2"/>
  <c r="BH672" i="2"/>
  <c r="BG672" i="2"/>
  <c r="BF672" i="2"/>
  <c r="T672" i="2"/>
  <c r="R672" i="2"/>
  <c r="P672" i="2"/>
  <c r="BI671" i="2"/>
  <c r="BH671" i="2"/>
  <c r="BG671" i="2"/>
  <c r="BF671" i="2"/>
  <c r="T671" i="2"/>
  <c r="R671" i="2"/>
  <c r="P671" i="2"/>
  <c r="BI670" i="2"/>
  <c r="BH670" i="2"/>
  <c r="BG670" i="2"/>
  <c r="BF670" i="2"/>
  <c r="T670" i="2"/>
  <c r="R670" i="2"/>
  <c r="P670" i="2"/>
  <c r="BI669" i="2"/>
  <c r="BH669" i="2"/>
  <c r="BG669" i="2"/>
  <c r="BF669" i="2"/>
  <c r="T669" i="2"/>
  <c r="R669" i="2"/>
  <c r="P669" i="2"/>
  <c r="BI668" i="2"/>
  <c r="BH668" i="2"/>
  <c r="BG668" i="2"/>
  <c r="BF668" i="2"/>
  <c r="T668" i="2"/>
  <c r="R668" i="2"/>
  <c r="P668" i="2"/>
  <c r="BI667" i="2"/>
  <c r="BH667" i="2"/>
  <c r="BG667" i="2"/>
  <c r="BF667" i="2"/>
  <c r="T667" i="2"/>
  <c r="R667" i="2"/>
  <c r="P667" i="2"/>
  <c r="BI666" i="2"/>
  <c r="BH666" i="2"/>
  <c r="BG666" i="2"/>
  <c r="BF666" i="2"/>
  <c r="T666" i="2"/>
  <c r="R666" i="2"/>
  <c r="P666" i="2"/>
  <c r="BI664" i="2"/>
  <c r="BH664" i="2"/>
  <c r="BG664" i="2"/>
  <c r="BF664" i="2"/>
  <c r="T664" i="2"/>
  <c r="R664" i="2"/>
  <c r="P664" i="2"/>
  <c r="BI661" i="2"/>
  <c r="BH661" i="2"/>
  <c r="BG661" i="2"/>
  <c r="BF661" i="2"/>
  <c r="T661" i="2"/>
  <c r="R661" i="2"/>
  <c r="P661" i="2"/>
  <c r="BI659" i="2"/>
  <c r="BH659" i="2"/>
  <c r="BG659" i="2"/>
  <c r="BF659" i="2"/>
  <c r="T659" i="2"/>
  <c r="R659" i="2"/>
  <c r="P659" i="2"/>
  <c r="BI657" i="2"/>
  <c r="BH657" i="2"/>
  <c r="BG657" i="2"/>
  <c r="BF657" i="2"/>
  <c r="T657" i="2"/>
  <c r="R657" i="2"/>
  <c r="P657" i="2"/>
  <c r="BI655" i="2"/>
  <c r="BH655" i="2"/>
  <c r="BG655" i="2"/>
  <c r="BF655" i="2"/>
  <c r="T655" i="2"/>
  <c r="R655" i="2"/>
  <c r="P655" i="2"/>
  <c r="BI653" i="2"/>
  <c r="BH653" i="2"/>
  <c r="BG653" i="2"/>
  <c r="BF653" i="2"/>
  <c r="T653" i="2"/>
  <c r="R653" i="2"/>
  <c r="P653" i="2"/>
  <c r="BI651" i="2"/>
  <c r="BH651" i="2"/>
  <c r="BG651" i="2"/>
  <c r="BF651" i="2"/>
  <c r="T651" i="2"/>
  <c r="R651" i="2"/>
  <c r="P651" i="2"/>
  <c r="BI644" i="2"/>
  <c r="BH644" i="2"/>
  <c r="BG644" i="2"/>
  <c r="BF644" i="2"/>
  <c r="T644" i="2"/>
  <c r="R644" i="2"/>
  <c r="P644" i="2"/>
  <c r="BI641" i="2"/>
  <c r="BH641" i="2"/>
  <c r="BG641" i="2"/>
  <c r="BF641" i="2"/>
  <c r="T641" i="2"/>
  <c r="R641" i="2"/>
  <c r="P641" i="2"/>
  <c r="BI639" i="2"/>
  <c r="BH639" i="2"/>
  <c r="BG639" i="2"/>
  <c r="BF639" i="2"/>
  <c r="T639" i="2"/>
  <c r="R639" i="2"/>
  <c r="P639" i="2"/>
  <c r="BI637" i="2"/>
  <c r="BH637" i="2"/>
  <c r="BG637" i="2"/>
  <c r="BF637" i="2"/>
  <c r="T637" i="2"/>
  <c r="R637" i="2"/>
  <c r="P637" i="2"/>
  <c r="BI633" i="2"/>
  <c r="BH633" i="2"/>
  <c r="BG633" i="2"/>
  <c r="BF633" i="2"/>
  <c r="T633" i="2"/>
  <c r="R633" i="2"/>
  <c r="P633" i="2"/>
  <c r="BI632" i="2"/>
  <c r="BH632" i="2"/>
  <c r="BG632" i="2"/>
  <c r="BF632" i="2"/>
  <c r="T632" i="2"/>
  <c r="R632" i="2"/>
  <c r="P632" i="2"/>
  <c r="BI622" i="2"/>
  <c r="BH622" i="2"/>
  <c r="BG622" i="2"/>
  <c r="BF622" i="2"/>
  <c r="T622" i="2"/>
  <c r="R622" i="2"/>
  <c r="P622" i="2"/>
  <c r="BI620" i="2"/>
  <c r="BH620" i="2"/>
  <c r="BG620" i="2"/>
  <c r="BF620" i="2"/>
  <c r="T620" i="2"/>
  <c r="R620" i="2"/>
  <c r="P620" i="2"/>
  <c r="BI617" i="2"/>
  <c r="BH617" i="2"/>
  <c r="BG617" i="2"/>
  <c r="BF617" i="2"/>
  <c r="T617" i="2"/>
  <c r="R617" i="2"/>
  <c r="P617" i="2"/>
  <c r="BI614" i="2"/>
  <c r="BH614" i="2"/>
  <c r="BG614" i="2"/>
  <c r="BF614" i="2"/>
  <c r="T614" i="2"/>
  <c r="R614" i="2"/>
  <c r="P614" i="2"/>
  <c r="BI611" i="2"/>
  <c r="BH611" i="2"/>
  <c r="BG611" i="2"/>
  <c r="BF611" i="2"/>
  <c r="T611" i="2"/>
  <c r="R611" i="2"/>
  <c r="P611" i="2"/>
  <c r="BI610" i="2"/>
  <c r="BH610" i="2"/>
  <c r="BG610" i="2"/>
  <c r="BF610" i="2"/>
  <c r="T610" i="2"/>
  <c r="R610" i="2"/>
  <c r="P610" i="2"/>
  <c r="BI607" i="2"/>
  <c r="BH607" i="2"/>
  <c r="BG607" i="2"/>
  <c r="BF607" i="2"/>
  <c r="T607" i="2"/>
  <c r="R607" i="2"/>
  <c r="P607" i="2"/>
  <c r="BI605" i="2"/>
  <c r="BH605" i="2"/>
  <c r="BG605" i="2"/>
  <c r="BF605" i="2"/>
  <c r="T605" i="2"/>
  <c r="R605" i="2"/>
  <c r="P605" i="2"/>
  <c r="BI602" i="2"/>
  <c r="BH602" i="2"/>
  <c r="BG602" i="2"/>
  <c r="BF602" i="2"/>
  <c r="T602" i="2"/>
  <c r="R602" i="2"/>
  <c r="P602" i="2"/>
  <c r="BI600" i="2"/>
  <c r="BH600" i="2"/>
  <c r="BG600" i="2"/>
  <c r="BF600" i="2"/>
  <c r="T600" i="2"/>
  <c r="R600" i="2"/>
  <c r="P600" i="2"/>
  <c r="BI598" i="2"/>
  <c r="BH598" i="2"/>
  <c r="BG598" i="2"/>
  <c r="BF598" i="2"/>
  <c r="T598" i="2"/>
  <c r="R598" i="2"/>
  <c r="P598" i="2"/>
  <c r="BI595" i="2"/>
  <c r="BH595" i="2"/>
  <c r="BG595" i="2"/>
  <c r="BF595" i="2"/>
  <c r="T595" i="2"/>
  <c r="R595" i="2"/>
  <c r="P595" i="2"/>
  <c r="BI589" i="2"/>
  <c r="BH589" i="2"/>
  <c r="BG589" i="2"/>
  <c r="BF589" i="2"/>
  <c r="T589" i="2"/>
  <c r="R589" i="2"/>
  <c r="P589" i="2"/>
  <c r="BI587" i="2"/>
  <c r="BH587" i="2"/>
  <c r="BG587" i="2"/>
  <c r="BF587" i="2"/>
  <c r="T587" i="2"/>
  <c r="R587" i="2"/>
  <c r="P587" i="2"/>
  <c r="BI581" i="2"/>
  <c r="BH581" i="2"/>
  <c r="BG581" i="2"/>
  <c r="BF581" i="2"/>
  <c r="T581" i="2"/>
  <c r="R581" i="2"/>
  <c r="P581" i="2"/>
  <c r="BI579" i="2"/>
  <c r="BH579" i="2"/>
  <c r="BG579" i="2"/>
  <c r="BF579" i="2"/>
  <c r="T579" i="2"/>
  <c r="R579" i="2"/>
  <c r="P579" i="2"/>
  <c r="BI576" i="2"/>
  <c r="BH576" i="2"/>
  <c r="BG576" i="2"/>
  <c r="BF576" i="2"/>
  <c r="T576" i="2"/>
  <c r="R576" i="2"/>
  <c r="P576" i="2"/>
  <c r="BI574" i="2"/>
  <c r="BH574" i="2"/>
  <c r="BG574" i="2"/>
  <c r="BF574" i="2"/>
  <c r="T574" i="2"/>
  <c r="R574" i="2"/>
  <c r="P574" i="2"/>
  <c r="BI571" i="2"/>
  <c r="BH571" i="2"/>
  <c r="BG571" i="2"/>
  <c r="BF571" i="2"/>
  <c r="T571" i="2"/>
  <c r="R571" i="2"/>
  <c r="P571" i="2"/>
  <c r="BI569" i="2"/>
  <c r="BH569" i="2"/>
  <c r="BG569" i="2"/>
  <c r="BF569" i="2"/>
  <c r="T569" i="2"/>
  <c r="R569" i="2"/>
  <c r="P569" i="2"/>
  <c r="BI566" i="2"/>
  <c r="BH566" i="2"/>
  <c r="BG566" i="2"/>
  <c r="BF566" i="2"/>
  <c r="T566" i="2"/>
  <c r="R566" i="2"/>
  <c r="P566" i="2"/>
  <c r="BI564" i="2"/>
  <c r="BH564" i="2"/>
  <c r="BG564" i="2"/>
  <c r="BF564" i="2"/>
  <c r="T564" i="2"/>
  <c r="R564" i="2"/>
  <c r="P564" i="2"/>
  <c r="BI562" i="2"/>
  <c r="BH562" i="2"/>
  <c r="BG562" i="2"/>
  <c r="BF562" i="2"/>
  <c r="T562" i="2"/>
  <c r="R562" i="2"/>
  <c r="P562" i="2"/>
  <c r="BI558" i="2"/>
  <c r="BH558" i="2"/>
  <c r="BG558" i="2"/>
  <c r="BF558" i="2"/>
  <c r="T558" i="2"/>
  <c r="R558" i="2"/>
  <c r="P558" i="2"/>
  <c r="BI556" i="2"/>
  <c r="BH556" i="2"/>
  <c r="BG556" i="2"/>
  <c r="BF556" i="2"/>
  <c r="T556" i="2"/>
  <c r="R556" i="2"/>
  <c r="P556" i="2"/>
  <c r="BI549" i="2"/>
  <c r="BH549" i="2"/>
  <c r="BG549" i="2"/>
  <c r="BF549" i="2"/>
  <c r="T549" i="2"/>
  <c r="R549" i="2"/>
  <c r="P549" i="2"/>
  <c r="BI547" i="2"/>
  <c r="BH547" i="2"/>
  <c r="BG547" i="2"/>
  <c r="BF547" i="2"/>
  <c r="T547" i="2"/>
  <c r="R547" i="2"/>
  <c r="P547" i="2"/>
  <c r="BI540" i="2"/>
  <c r="BH540" i="2"/>
  <c r="BG540" i="2"/>
  <c r="BF540" i="2"/>
  <c r="T540" i="2"/>
  <c r="R540" i="2"/>
  <c r="P540" i="2"/>
  <c r="BI538" i="2"/>
  <c r="BH538" i="2"/>
  <c r="BG538" i="2"/>
  <c r="BF538" i="2"/>
  <c r="T538" i="2"/>
  <c r="R538" i="2"/>
  <c r="P538" i="2"/>
  <c r="BI536" i="2"/>
  <c r="BH536" i="2"/>
  <c r="BG536" i="2"/>
  <c r="BF536" i="2"/>
  <c r="T536" i="2"/>
  <c r="R536" i="2"/>
  <c r="P536" i="2"/>
  <c r="BI535" i="2"/>
  <c r="BH535" i="2"/>
  <c r="BG535" i="2"/>
  <c r="BF535" i="2"/>
  <c r="T535" i="2"/>
  <c r="R535" i="2"/>
  <c r="P535" i="2"/>
  <c r="BI533" i="2"/>
  <c r="BH533" i="2"/>
  <c r="BG533" i="2"/>
  <c r="BF533" i="2"/>
  <c r="T533" i="2"/>
  <c r="R533" i="2"/>
  <c r="P533" i="2"/>
  <c r="BI532" i="2"/>
  <c r="BH532" i="2"/>
  <c r="BG532" i="2"/>
  <c r="BF532" i="2"/>
  <c r="T532" i="2"/>
  <c r="R532" i="2"/>
  <c r="P532" i="2"/>
  <c r="BI530" i="2"/>
  <c r="BH530" i="2"/>
  <c r="BG530" i="2"/>
  <c r="BF530" i="2"/>
  <c r="T530" i="2"/>
  <c r="R530" i="2"/>
  <c r="P530" i="2"/>
  <c r="BI528" i="2"/>
  <c r="BH528" i="2"/>
  <c r="BG528" i="2"/>
  <c r="BF528" i="2"/>
  <c r="T528" i="2"/>
  <c r="R528" i="2"/>
  <c r="P528" i="2"/>
  <c r="BI524" i="2"/>
  <c r="BH524" i="2"/>
  <c r="BG524" i="2"/>
  <c r="BF524" i="2"/>
  <c r="T524" i="2"/>
  <c r="R524" i="2"/>
  <c r="P524" i="2"/>
  <c r="BI522" i="2"/>
  <c r="BH522" i="2"/>
  <c r="BG522" i="2"/>
  <c r="BF522" i="2"/>
  <c r="T522" i="2"/>
  <c r="R522" i="2"/>
  <c r="P522" i="2"/>
  <c r="BI521" i="2"/>
  <c r="BH521" i="2"/>
  <c r="BG521" i="2"/>
  <c r="BF521" i="2"/>
  <c r="T521" i="2"/>
  <c r="R521" i="2"/>
  <c r="P521" i="2"/>
  <c r="BI508" i="2"/>
  <c r="BH508" i="2"/>
  <c r="BG508" i="2"/>
  <c r="BF508" i="2"/>
  <c r="T508" i="2"/>
  <c r="R508" i="2"/>
  <c r="P508" i="2"/>
  <c r="BI507" i="2"/>
  <c r="BH507" i="2"/>
  <c r="BG507" i="2"/>
  <c r="BF507" i="2"/>
  <c r="T507" i="2"/>
  <c r="R507" i="2"/>
  <c r="P507" i="2"/>
  <c r="BI494" i="2"/>
  <c r="BH494" i="2"/>
  <c r="BG494" i="2"/>
  <c r="BF494" i="2"/>
  <c r="T494" i="2"/>
  <c r="R494" i="2"/>
  <c r="P494" i="2"/>
  <c r="BI492" i="2"/>
  <c r="BH492" i="2"/>
  <c r="BG492" i="2"/>
  <c r="BF492" i="2"/>
  <c r="T492" i="2"/>
  <c r="R492" i="2"/>
  <c r="P492" i="2"/>
  <c r="BI486" i="2"/>
  <c r="BH486" i="2"/>
  <c r="BG486" i="2"/>
  <c r="BF486" i="2"/>
  <c r="T486" i="2"/>
  <c r="R486" i="2"/>
  <c r="P486" i="2"/>
  <c r="BI484" i="2"/>
  <c r="BH484" i="2"/>
  <c r="BG484" i="2"/>
  <c r="BF484" i="2"/>
  <c r="T484" i="2"/>
  <c r="R484" i="2"/>
  <c r="P484" i="2"/>
  <c r="BI471" i="2"/>
  <c r="BH471" i="2"/>
  <c r="BG471" i="2"/>
  <c r="BF471" i="2"/>
  <c r="T471" i="2"/>
  <c r="R471" i="2"/>
  <c r="P471" i="2"/>
  <c r="BI469" i="2"/>
  <c r="BH469" i="2"/>
  <c r="BG469" i="2"/>
  <c r="BF469" i="2"/>
  <c r="T469" i="2"/>
  <c r="R469" i="2"/>
  <c r="P469" i="2"/>
  <c r="BI463" i="2"/>
  <c r="BH463" i="2"/>
  <c r="BG463" i="2"/>
  <c r="BF463" i="2"/>
  <c r="T463" i="2"/>
  <c r="R463" i="2"/>
  <c r="P463" i="2"/>
  <c r="BI460" i="2"/>
  <c r="BH460" i="2"/>
  <c r="BG460" i="2"/>
  <c r="BF460" i="2"/>
  <c r="T460" i="2"/>
  <c r="T459" i="2"/>
  <c r="R460" i="2"/>
  <c r="R459" i="2" s="1"/>
  <c r="P460" i="2"/>
  <c r="P459" i="2" s="1"/>
  <c r="BI453" i="2"/>
  <c r="BH453" i="2"/>
  <c r="BG453" i="2"/>
  <c r="BF453" i="2"/>
  <c r="T453" i="2"/>
  <c r="R453" i="2"/>
  <c r="P453" i="2"/>
  <c r="BI451" i="2"/>
  <c r="BH451" i="2"/>
  <c r="BG451" i="2"/>
  <c r="BF451" i="2"/>
  <c r="T451" i="2"/>
  <c r="R451" i="2"/>
  <c r="P451" i="2"/>
  <c r="BI450" i="2"/>
  <c r="BH450" i="2"/>
  <c r="BG450" i="2"/>
  <c r="BF450" i="2"/>
  <c r="T450" i="2"/>
  <c r="R450" i="2"/>
  <c r="P450" i="2"/>
  <c r="BI448" i="2"/>
  <c r="BH448" i="2"/>
  <c r="BG448" i="2"/>
  <c r="BF448" i="2"/>
  <c r="T448" i="2"/>
  <c r="R448" i="2"/>
  <c r="P448" i="2"/>
  <c r="BI447" i="2"/>
  <c r="BH447" i="2"/>
  <c r="BG447" i="2"/>
  <c r="BF447" i="2"/>
  <c r="T447" i="2"/>
  <c r="R447" i="2"/>
  <c r="P447" i="2"/>
  <c r="BI446" i="2"/>
  <c r="BH446" i="2"/>
  <c r="BG446" i="2"/>
  <c r="BF446" i="2"/>
  <c r="T446" i="2"/>
  <c r="R446" i="2"/>
  <c r="P446" i="2"/>
  <c r="BI444" i="2"/>
  <c r="BH444" i="2"/>
  <c r="BG444" i="2"/>
  <c r="BF444" i="2"/>
  <c r="T444" i="2"/>
  <c r="R444" i="2"/>
  <c r="P444" i="2"/>
  <c r="BI438" i="2"/>
  <c r="BH438" i="2"/>
  <c r="BG438" i="2"/>
  <c r="BF438" i="2"/>
  <c r="T438" i="2"/>
  <c r="R438" i="2"/>
  <c r="P438" i="2"/>
  <c r="BI435" i="2"/>
  <c r="BH435" i="2"/>
  <c r="BG435" i="2"/>
  <c r="BF435" i="2"/>
  <c r="T435" i="2"/>
  <c r="R435" i="2"/>
  <c r="P435" i="2"/>
  <c r="BI432" i="2"/>
  <c r="BH432" i="2"/>
  <c r="BG432" i="2"/>
  <c r="BF432" i="2"/>
  <c r="T432" i="2"/>
  <c r="R432" i="2"/>
  <c r="P432" i="2"/>
  <c r="BI430" i="2"/>
  <c r="BH430" i="2"/>
  <c r="BG430" i="2"/>
  <c r="BF430" i="2"/>
  <c r="T430" i="2"/>
  <c r="R430" i="2"/>
  <c r="P430" i="2"/>
  <c r="BI426" i="2"/>
  <c r="BH426" i="2"/>
  <c r="BG426" i="2"/>
  <c r="BF426" i="2"/>
  <c r="T426" i="2"/>
  <c r="R426" i="2"/>
  <c r="P426" i="2"/>
  <c r="BI423" i="2"/>
  <c r="BH423" i="2"/>
  <c r="BG423" i="2"/>
  <c r="BF423" i="2"/>
  <c r="T423" i="2"/>
  <c r="T422" i="2"/>
  <c r="R423" i="2"/>
  <c r="R422" i="2"/>
  <c r="P423" i="2"/>
  <c r="P422" i="2" s="1"/>
  <c r="BI420" i="2"/>
  <c r="BH420" i="2"/>
  <c r="BG420" i="2"/>
  <c r="BF420" i="2"/>
  <c r="T420" i="2"/>
  <c r="R420" i="2"/>
  <c r="P420" i="2"/>
  <c r="BI418" i="2"/>
  <c r="BH418" i="2"/>
  <c r="BG418" i="2"/>
  <c r="BF418" i="2"/>
  <c r="T418" i="2"/>
  <c r="R418" i="2"/>
  <c r="P418" i="2"/>
  <c r="BI417" i="2"/>
  <c r="BH417" i="2"/>
  <c r="BG417" i="2"/>
  <c r="BF417" i="2"/>
  <c r="T417" i="2"/>
  <c r="R417" i="2"/>
  <c r="P417" i="2"/>
  <c r="BI414" i="2"/>
  <c r="BH414" i="2"/>
  <c r="BG414" i="2"/>
  <c r="BF414" i="2"/>
  <c r="T414" i="2"/>
  <c r="R414" i="2"/>
  <c r="P414" i="2"/>
  <c r="BI412" i="2"/>
  <c r="BH412" i="2"/>
  <c r="BG412" i="2"/>
  <c r="BF412" i="2"/>
  <c r="T412" i="2"/>
  <c r="R412" i="2"/>
  <c r="P412" i="2"/>
  <c r="BI411" i="2"/>
  <c r="BH411" i="2"/>
  <c r="BG411" i="2"/>
  <c r="BF411" i="2"/>
  <c r="T411" i="2"/>
  <c r="R411" i="2"/>
  <c r="P411" i="2"/>
  <c r="BI408" i="2"/>
  <c r="BH408" i="2"/>
  <c r="BG408" i="2"/>
  <c r="BF408" i="2"/>
  <c r="T408" i="2"/>
  <c r="R408" i="2"/>
  <c r="P408" i="2"/>
  <c r="BI405" i="2"/>
  <c r="BH405" i="2"/>
  <c r="BG405" i="2"/>
  <c r="BF405" i="2"/>
  <c r="T405" i="2"/>
  <c r="R405" i="2"/>
  <c r="P405" i="2"/>
  <c r="BI389" i="2"/>
  <c r="BH389" i="2"/>
  <c r="BG389" i="2"/>
  <c r="BF389" i="2"/>
  <c r="T389" i="2"/>
  <c r="R389" i="2"/>
  <c r="P389" i="2"/>
  <c r="BI385" i="2"/>
  <c r="BH385" i="2"/>
  <c r="BG385" i="2"/>
  <c r="BF385" i="2"/>
  <c r="T385" i="2"/>
  <c r="R385" i="2"/>
  <c r="P385" i="2"/>
  <c r="BI383" i="2"/>
  <c r="BH383" i="2"/>
  <c r="BG383" i="2"/>
  <c r="BF383" i="2"/>
  <c r="T383" i="2"/>
  <c r="R383" i="2"/>
  <c r="P383" i="2"/>
  <c r="BI378" i="2"/>
  <c r="BH378" i="2"/>
  <c r="BG378" i="2"/>
  <c r="BF378" i="2"/>
  <c r="T378" i="2"/>
  <c r="R378" i="2"/>
  <c r="P378" i="2"/>
  <c r="BI372" i="2"/>
  <c r="BH372" i="2"/>
  <c r="BG372" i="2"/>
  <c r="BF372" i="2"/>
  <c r="T372" i="2"/>
  <c r="R372" i="2"/>
  <c r="P372" i="2"/>
  <c r="BI363" i="2"/>
  <c r="BH363" i="2"/>
  <c r="BG363" i="2"/>
  <c r="BF363" i="2"/>
  <c r="T363" i="2"/>
  <c r="R363" i="2"/>
  <c r="P363" i="2"/>
  <c r="BI360" i="2"/>
  <c r="BH360" i="2"/>
  <c r="BG360" i="2"/>
  <c r="BF360" i="2"/>
  <c r="T360" i="2"/>
  <c r="R360" i="2"/>
  <c r="P360" i="2"/>
  <c r="BI358" i="2"/>
  <c r="BH358" i="2"/>
  <c r="BG358" i="2"/>
  <c r="BF358" i="2"/>
  <c r="T358" i="2"/>
  <c r="R358" i="2"/>
  <c r="P358" i="2"/>
  <c r="BI356" i="2"/>
  <c r="BH356" i="2"/>
  <c r="BG356" i="2"/>
  <c r="BF356" i="2"/>
  <c r="T356" i="2"/>
  <c r="R356" i="2"/>
  <c r="P356" i="2"/>
  <c r="BI355" i="2"/>
  <c r="BH355" i="2"/>
  <c r="BG355" i="2"/>
  <c r="BF355" i="2"/>
  <c r="T355" i="2"/>
  <c r="R355" i="2"/>
  <c r="P355" i="2"/>
  <c r="BI353" i="2"/>
  <c r="BH353" i="2"/>
  <c r="BG353" i="2"/>
  <c r="BF353" i="2"/>
  <c r="T353" i="2"/>
  <c r="R353" i="2"/>
  <c r="P353" i="2"/>
  <c r="BI349" i="2"/>
  <c r="BH349" i="2"/>
  <c r="BG349" i="2"/>
  <c r="BF349" i="2"/>
  <c r="T349" i="2"/>
  <c r="R349" i="2"/>
  <c r="P349" i="2"/>
  <c r="BI347" i="2"/>
  <c r="BH347" i="2"/>
  <c r="BG347" i="2"/>
  <c r="BF347" i="2"/>
  <c r="T347" i="2"/>
  <c r="R347" i="2"/>
  <c r="P347" i="2"/>
  <c r="BI341" i="2"/>
  <c r="BH341" i="2"/>
  <c r="BG341" i="2"/>
  <c r="BF341" i="2"/>
  <c r="T341" i="2"/>
  <c r="R341" i="2"/>
  <c r="P341" i="2"/>
  <c r="BI340" i="2"/>
  <c r="BH340" i="2"/>
  <c r="BG340" i="2"/>
  <c r="BF340" i="2"/>
  <c r="T340" i="2"/>
  <c r="R340" i="2"/>
  <c r="P340" i="2"/>
  <c r="BI339" i="2"/>
  <c r="BH339" i="2"/>
  <c r="BG339" i="2"/>
  <c r="BF339" i="2"/>
  <c r="T339" i="2"/>
  <c r="R339" i="2"/>
  <c r="P339" i="2"/>
  <c r="BI337" i="2"/>
  <c r="BH337" i="2"/>
  <c r="BG337" i="2"/>
  <c r="BF337" i="2"/>
  <c r="T337" i="2"/>
  <c r="R337" i="2"/>
  <c r="P337" i="2"/>
  <c r="BI334" i="2"/>
  <c r="BH334" i="2"/>
  <c r="BG334" i="2"/>
  <c r="BF334" i="2"/>
  <c r="T334" i="2"/>
  <c r="R334" i="2"/>
  <c r="P334" i="2"/>
  <c r="BI331" i="2"/>
  <c r="BH331" i="2"/>
  <c r="BG331" i="2"/>
  <c r="BF331" i="2"/>
  <c r="T331" i="2"/>
  <c r="R331" i="2"/>
  <c r="P331" i="2"/>
  <c r="BI329" i="2"/>
  <c r="BH329" i="2"/>
  <c r="BG329" i="2"/>
  <c r="BF329" i="2"/>
  <c r="T329" i="2"/>
  <c r="R329" i="2"/>
  <c r="P329" i="2"/>
  <c r="BI327" i="2"/>
  <c r="BH327" i="2"/>
  <c r="BG327" i="2"/>
  <c r="BF327" i="2"/>
  <c r="T327" i="2"/>
  <c r="R327" i="2"/>
  <c r="P327" i="2"/>
  <c r="BI321" i="2"/>
  <c r="BH321" i="2"/>
  <c r="BG321" i="2"/>
  <c r="BF321" i="2"/>
  <c r="T321" i="2"/>
  <c r="R321" i="2"/>
  <c r="P321" i="2"/>
  <c r="BI317" i="2"/>
  <c r="BH317" i="2"/>
  <c r="BG317" i="2"/>
  <c r="BF317" i="2"/>
  <c r="T317" i="2"/>
  <c r="R317" i="2"/>
  <c r="P317" i="2"/>
  <c r="BI314" i="2"/>
  <c r="BH314" i="2"/>
  <c r="BG314" i="2"/>
  <c r="BF314" i="2"/>
  <c r="T314" i="2"/>
  <c r="R314" i="2"/>
  <c r="P314" i="2"/>
  <c r="BI306" i="2"/>
  <c r="BH306" i="2"/>
  <c r="BG306" i="2"/>
  <c r="BF306" i="2"/>
  <c r="T306" i="2"/>
  <c r="R306" i="2"/>
  <c r="P306" i="2"/>
  <c r="BI305" i="2"/>
  <c r="BH305" i="2"/>
  <c r="BG305" i="2"/>
  <c r="BF305" i="2"/>
  <c r="T305" i="2"/>
  <c r="R305" i="2"/>
  <c r="P305" i="2"/>
  <c r="BI292" i="2"/>
  <c r="BH292" i="2"/>
  <c r="BG292" i="2"/>
  <c r="BF292" i="2"/>
  <c r="T292" i="2"/>
  <c r="R292" i="2"/>
  <c r="P292" i="2"/>
  <c r="BI279" i="2"/>
  <c r="BH279" i="2"/>
  <c r="BG279" i="2"/>
  <c r="BF279" i="2"/>
  <c r="T279" i="2"/>
  <c r="R279" i="2"/>
  <c r="P279" i="2"/>
  <c r="BI276" i="2"/>
  <c r="BH276" i="2"/>
  <c r="BG276" i="2"/>
  <c r="BF276" i="2"/>
  <c r="T276" i="2"/>
  <c r="R276" i="2"/>
  <c r="P276" i="2"/>
  <c r="BI271" i="2"/>
  <c r="BH271" i="2"/>
  <c r="BG271" i="2"/>
  <c r="BF271" i="2"/>
  <c r="T271" i="2"/>
  <c r="R271" i="2"/>
  <c r="P271" i="2"/>
  <c r="BI266" i="2"/>
  <c r="BH266" i="2"/>
  <c r="BG266" i="2"/>
  <c r="BF266" i="2"/>
  <c r="T266" i="2"/>
  <c r="R266" i="2"/>
  <c r="P266" i="2"/>
  <c r="BI260" i="2"/>
  <c r="BH260" i="2"/>
  <c r="BG260" i="2"/>
  <c r="BF260" i="2"/>
  <c r="T260" i="2"/>
  <c r="R260" i="2"/>
  <c r="P260" i="2"/>
  <c r="BI253" i="2"/>
  <c r="BH253" i="2"/>
  <c r="BG253" i="2"/>
  <c r="BF253" i="2"/>
  <c r="T253" i="2"/>
  <c r="R253" i="2"/>
  <c r="P253" i="2"/>
  <c r="BI252" i="2"/>
  <c r="BH252" i="2"/>
  <c r="BG252" i="2"/>
  <c r="BF252" i="2"/>
  <c r="T252" i="2"/>
  <c r="R252" i="2"/>
  <c r="P252" i="2"/>
  <c r="BI236" i="2"/>
  <c r="BH236" i="2"/>
  <c r="BG236" i="2"/>
  <c r="BF236" i="2"/>
  <c r="T236" i="2"/>
  <c r="R236" i="2"/>
  <c r="P236" i="2"/>
  <c r="BI226" i="2"/>
  <c r="BH226" i="2"/>
  <c r="BG226" i="2"/>
  <c r="BF226" i="2"/>
  <c r="T226" i="2"/>
  <c r="R226" i="2"/>
  <c r="P226" i="2"/>
  <c r="BI210" i="2"/>
  <c r="BH210" i="2"/>
  <c r="BG210" i="2"/>
  <c r="BF210" i="2"/>
  <c r="T210" i="2"/>
  <c r="R210" i="2"/>
  <c r="P210" i="2"/>
  <c r="BI198" i="2"/>
  <c r="BH198" i="2"/>
  <c r="BG198" i="2"/>
  <c r="BF198" i="2"/>
  <c r="T198" i="2"/>
  <c r="R198" i="2"/>
  <c r="P198" i="2"/>
  <c r="BI196" i="2"/>
  <c r="BH196" i="2"/>
  <c r="BG196" i="2"/>
  <c r="BF196" i="2"/>
  <c r="T196" i="2"/>
  <c r="R196" i="2"/>
  <c r="P196" i="2"/>
  <c r="BI194" i="2"/>
  <c r="BH194" i="2"/>
  <c r="BG194" i="2"/>
  <c r="BF194" i="2"/>
  <c r="T194" i="2"/>
  <c r="R194" i="2"/>
  <c r="P194" i="2"/>
  <c r="BI192" i="2"/>
  <c r="BH192" i="2"/>
  <c r="BG192" i="2"/>
  <c r="BF192" i="2"/>
  <c r="T192" i="2"/>
  <c r="R192" i="2"/>
  <c r="P192" i="2"/>
  <c r="BI189" i="2"/>
  <c r="BH189" i="2"/>
  <c r="BG189" i="2"/>
  <c r="BF189" i="2"/>
  <c r="T189" i="2"/>
  <c r="R189" i="2"/>
  <c r="P189" i="2"/>
  <c r="BI186" i="2"/>
  <c r="BH186" i="2"/>
  <c r="BG186" i="2"/>
  <c r="BF186" i="2"/>
  <c r="T186" i="2"/>
  <c r="R186" i="2"/>
  <c r="P186" i="2"/>
  <c r="BI184" i="2"/>
  <c r="BH184" i="2"/>
  <c r="BG184" i="2"/>
  <c r="BF184" i="2"/>
  <c r="T184" i="2"/>
  <c r="R184" i="2"/>
  <c r="P184" i="2"/>
  <c r="BI158" i="2"/>
  <c r="BH158" i="2"/>
  <c r="BG158" i="2"/>
  <c r="BF158" i="2"/>
  <c r="T158" i="2"/>
  <c r="R158" i="2"/>
  <c r="P158" i="2"/>
  <c r="BI157" i="2"/>
  <c r="BH157" i="2"/>
  <c r="BG157" i="2"/>
  <c r="BF157" i="2"/>
  <c r="T157" i="2"/>
  <c r="R157" i="2"/>
  <c r="P157" i="2"/>
  <c r="BI155" i="2"/>
  <c r="BH155" i="2"/>
  <c r="BG155" i="2"/>
  <c r="BF155" i="2"/>
  <c r="T155" i="2"/>
  <c r="R155" i="2"/>
  <c r="P155" i="2"/>
  <c r="BI152" i="2"/>
  <c r="BH152" i="2"/>
  <c r="BG152" i="2"/>
  <c r="BF152" i="2"/>
  <c r="T152" i="2"/>
  <c r="R152" i="2"/>
  <c r="P152" i="2"/>
  <c r="BI136" i="2"/>
  <c r="BH136" i="2"/>
  <c r="BG136" i="2"/>
  <c r="BF136" i="2"/>
  <c r="T136" i="2"/>
  <c r="R136" i="2"/>
  <c r="P136" i="2"/>
  <c r="BI122" i="2"/>
  <c r="BH122" i="2"/>
  <c r="BG122" i="2"/>
  <c r="BF122" i="2"/>
  <c r="T122" i="2"/>
  <c r="R122" i="2"/>
  <c r="P122" i="2"/>
  <c r="BI120" i="2"/>
  <c r="BH120" i="2"/>
  <c r="BG120" i="2"/>
  <c r="BF120" i="2"/>
  <c r="T120" i="2"/>
  <c r="R120" i="2"/>
  <c r="P120" i="2"/>
  <c r="BI119" i="2"/>
  <c r="BH119" i="2"/>
  <c r="BG119" i="2"/>
  <c r="BF119" i="2"/>
  <c r="T119" i="2"/>
  <c r="R119" i="2"/>
  <c r="P119" i="2"/>
  <c r="BI118" i="2"/>
  <c r="BH118" i="2"/>
  <c r="BG118" i="2"/>
  <c r="BF118" i="2"/>
  <c r="T118" i="2"/>
  <c r="R118" i="2"/>
  <c r="P118" i="2"/>
  <c r="BI116" i="2"/>
  <c r="BH116" i="2"/>
  <c r="BG116" i="2"/>
  <c r="BF116" i="2"/>
  <c r="T116" i="2"/>
  <c r="R116" i="2"/>
  <c r="P116" i="2"/>
  <c r="BI113" i="2"/>
  <c r="BH113" i="2"/>
  <c r="BG113" i="2"/>
  <c r="BF113" i="2"/>
  <c r="T113" i="2"/>
  <c r="R113" i="2"/>
  <c r="P113" i="2"/>
  <c r="BI110" i="2"/>
  <c r="BH110" i="2"/>
  <c r="BG110" i="2"/>
  <c r="BF110" i="2"/>
  <c r="T110" i="2"/>
  <c r="R110" i="2"/>
  <c r="P110" i="2"/>
  <c r="BI109" i="2"/>
  <c r="BH109" i="2"/>
  <c r="BG109" i="2"/>
  <c r="BF109" i="2"/>
  <c r="T109" i="2"/>
  <c r="R109" i="2"/>
  <c r="P109" i="2"/>
  <c r="J102" i="2"/>
  <c r="F102" i="2"/>
  <c r="F100" i="2"/>
  <c r="E98" i="2"/>
  <c r="J54" i="2"/>
  <c r="F54" i="2"/>
  <c r="F52" i="2"/>
  <c r="E50" i="2"/>
  <c r="J24" i="2"/>
  <c r="E24" i="2"/>
  <c r="J103" i="2"/>
  <c r="J23" i="2"/>
  <c r="J18" i="2"/>
  <c r="E18" i="2"/>
  <c r="F55" i="2" s="1"/>
  <c r="J17" i="2"/>
  <c r="J12" i="2"/>
  <c r="J52" i="2"/>
  <c r="E7" i="2"/>
  <c r="E96" i="2" s="1"/>
  <c r="L50" i="1"/>
  <c r="AM50" i="1"/>
  <c r="AM49" i="1"/>
  <c r="L49" i="1"/>
  <c r="AM47" i="1"/>
  <c r="L47" i="1"/>
  <c r="L45" i="1"/>
  <c r="L44" i="1"/>
  <c r="BK98" i="9"/>
  <c r="BK155" i="8"/>
  <c r="BK142" i="8"/>
  <c r="J137" i="8"/>
  <c r="BK133" i="8"/>
  <c r="BK128" i="8"/>
  <c r="J125" i="8"/>
  <c r="BK121" i="8"/>
  <c r="BK117" i="8"/>
  <c r="J114" i="8"/>
  <c r="BK110" i="8"/>
  <c r="J104" i="8"/>
  <c r="BK97" i="8"/>
  <c r="BK93" i="8"/>
  <c r="BK89" i="8"/>
  <c r="J125" i="7"/>
  <c r="BK121" i="7"/>
  <c r="J114" i="7"/>
  <c r="J109" i="7"/>
  <c r="BK104" i="7"/>
  <c r="BK98" i="7"/>
  <c r="BK93" i="7"/>
  <c r="BK322" i="6"/>
  <c r="BK320" i="6"/>
  <c r="J315" i="6"/>
  <c r="J310" i="6"/>
  <c r="BK298" i="6"/>
  <c r="J295" i="6"/>
  <c r="BK289" i="6"/>
  <c r="J288" i="6"/>
  <c r="J283" i="6"/>
  <c r="BK278" i="6"/>
  <c r="BK272" i="6"/>
  <c r="BK267" i="6"/>
  <c r="J262" i="6"/>
  <c r="BK247" i="6"/>
  <c r="J241" i="6"/>
  <c r="J234" i="6"/>
  <c r="J217" i="6"/>
  <c r="BK208" i="6"/>
  <c r="BK202" i="6"/>
  <c r="J196" i="6"/>
  <c r="J193" i="6"/>
  <c r="J185" i="6"/>
  <c r="J174" i="6"/>
  <c r="J166" i="6"/>
  <c r="BK154" i="6"/>
  <c r="J149" i="6"/>
  <c r="J146" i="6"/>
  <c r="BK127" i="6"/>
  <c r="J116" i="6"/>
  <c r="J106" i="6"/>
  <c r="BK102" i="6"/>
  <c r="BK94" i="6"/>
  <c r="J114" i="5"/>
  <c r="J106" i="5"/>
  <c r="BK95" i="5"/>
  <c r="J90" i="5"/>
  <c r="BK155" i="4"/>
  <c r="BK144" i="4"/>
  <c r="BK138" i="4"/>
  <c r="BK131" i="4"/>
  <c r="BK122" i="4"/>
  <c r="J111" i="4"/>
  <c r="BK102" i="4"/>
  <c r="BK91" i="4"/>
  <c r="BK186" i="3"/>
  <c r="J180" i="3"/>
  <c r="J174" i="3"/>
  <c r="BK149" i="3"/>
  <c r="BK133" i="3"/>
  <c r="J126" i="3"/>
  <c r="BK112" i="3"/>
  <c r="J93" i="3"/>
  <c r="J1074" i="2"/>
  <c r="BK1063" i="2"/>
  <c r="J1054" i="2"/>
  <c r="J1045" i="2"/>
  <c r="J1031" i="2"/>
  <c r="BK1026" i="2"/>
  <c r="BK1016" i="2"/>
  <c r="BK1010" i="2"/>
  <c r="BK994" i="2"/>
  <c r="BK985" i="2"/>
  <c r="BK979" i="2"/>
  <c r="BK964" i="2"/>
  <c r="BK945" i="2"/>
  <c r="BK912" i="2"/>
  <c r="BK899" i="2"/>
  <c r="J885" i="2"/>
  <c r="BK872" i="2"/>
  <c r="J852" i="2"/>
  <c r="BK835" i="2"/>
  <c r="J829" i="2"/>
  <c r="BK826" i="2"/>
  <c r="J815" i="2"/>
  <c r="BK805" i="2"/>
  <c r="BK797" i="2"/>
  <c r="BK789" i="2"/>
  <c r="BK782" i="2"/>
  <c r="J772" i="2"/>
  <c r="J760" i="2"/>
  <c r="J745" i="2"/>
  <c r="J716" i="2"/>
  <c r="BK687" i="2"/>
  <c r="BK670" i="2"/>
  <c r="J655" i="2"/>
  <c r="BK637" i="2"/>
  <c r="J595" i="2"/>
  <c r="BK579" i="2"/>
  <c r="BK530" i="2"/>
  <c r="J507" i="2"/>
  <c r="BK453" i="2"/>
  <c r="J438" i="2"/>
  <c r="J414" i="2"/>
  <c r="BK408" i="2"/>
  <c r="J360" i="2"/>
  <c r="BK317" i="2"/>
  <c r="J279" i="2"/>
  <c r="BK252" i="2"/>
  <c r="BK192" i="2"/>
  <c r="BK116" i="2"/>
  <c r="BK104" i="9"/>
  <c r="J94" i="9"/>
  <c r="J90" i="9"/>
  <c r="BK84" i="9"/>
  <c r="BK151" i="8"/>
  <c r="J142" i="8"/>
  <c r="BK138" i="8"/>
  <c r="J134" i="8"/>
  <c r="BK131" i="8"/>
  <c r="J126" i="8"/>
  <c r="BK123" i="8"/>
  <c r="BK118" i="8"/>
  <c r="J112" i="8"/>
  <c r="J107" i="8"/>
  <c r="BK101" i="8"/>
  <c r="J94" i="7"/>
  <c r="J325" i="6"/>
  <c r="J319" i="6"/>
  <c r="BK308" i="6"/>
  <c r="J300" i="6"/>
  <c r="J294" i="6"/>
  <c r="BK287" i="6"/>
  <c r="BK281" i="6"/>
  <c r="J276" i="6"/>
  <c r="BK269" i="6"/>
  <c r="J259" i="6"/>
  <c r="J248" i="6"/>
  <c r="J242" i="6"/>
  <c r="J233" i="6"/>
  <c r="J230" i="6"/>
  <c r="BK222" i="6"/>
  <c r="BK214" i="6"/>
  <c r="J209" i="6"/>
  <c r="J202" i="6"/>
  <c r="BK193" i="6"/>
  <c r="BK186" i="6"/>
  <c r="BK181" i="6"/>
  <c r="BK178" i="6"/>
  <c r="J173" i="6"/>
  <c r="J167" i="6"/>
  <c r="J162" i="6"/>
  <c r="BK156" i="6"/>
  <c r="BK147" i="6"/>
  <c r="J142" i="6"/>
  <c r="BK137" i="6"/>
  <c r="J133" i="6"/>
  <c r="BK129" i="6"/>
  <c r="BK124" i="6"/>
  <c r="J120" i="6"/>
  <c r="BK112" i="6"/>
  <c r="BK101" i="6"/>
  <c r="J94" i="6"/>
  <c r="J90" i="6"/>
  <c r="J118" i="5"/>
  <c r="BK114" i="5"/>
  <c r="J108" i="5"/>
  <c r="J94" i="5"/>
  <c r="BK163" i="4"/>
  <c r="BK151" i="4"/>
  <c r="BK148" i="4"/>
  <c r="BK143" i="4"/>
  <c r="J137" i="4"/>
  <c r="J134" i="4"/>
  <c r="J130" i="4"/>
  <c r="BK121" i="4"/>
  <c r="J117" i="4"/>
  <c r="BK112" i="4"/>
  <c r="BK108" i="4"/>
  <c r="J101" i="4"/>
  <c r="BK197" i="3"/>
  <c r="J191" i="3"/>
  <c r="BK177" i="3"/>
  <c r="BK169" i="3"/>
  <c r="BK155" i="3"/>
  <c r="BK142" i="3"/>
  <c r="J128" i="3"/>
  <c r="J1078" i="2"/>
  <c r="J1069" i="2"/>
  <c r="J1057" i="2"/>
  <c r="BK1049" i="2"/>
  <c r="J1038" i="2"/>
  <c r="J1034" i="2"/>
  <c r="BK1023" i="2"/>
  <c r="BK1012" i="2"/>
  <c r="BK1005" i="2"/>
  <c r="BK1002" i="2"/>
  <c r="J994" i="2"/>
  <c r="BK983" i="2"/>
  <c r="J964" i="2"/>
  <c r="J943" i="2"/>
  <c r="J910" i="2"/>
  <c r="BK882" i="2"/>
  <c r="J864" i="2"/>
  <c r="BK850" i="2"/>
  <c r="J832" i="2"/>
  <c r="BK812" i="2"/>
  <c r="J801" i="2"/>
  <c r="J793" i="2"/>
  <c r="BK784" i="2"/>
  <c r="BK754" i="2"/>
  <c r="J721" i="2"/>
  <c r="BK699" i="2"/>
  <c r="J679" i="2"/>
  <c r="BK672" i="2"/>
  <c r="BK669" i="2"/>
  <c r="BK644" i="2"/>
  <c r="J632" i="2"/>
  <c r="BK600" i="2"/>
  <c r="BK589" i="2"/>
  <c r="J547" i="2"/>
  <c r="BK528" i="2"/>
  <c r="J494" i="2"/>
  <c r="BK484" i="2"/>
  <c r="J430" i="2"/>
  <c r="BK412" i="2"/>
  <c r="BK385" i="2"/>
  <c r="J372" i="2"/>
  <c r="J339" i="2"/>
  <c r="J226" i="2"/>
  <c r="BK119" i="2"/>
  <c r="J104" i="9"/>
  <c r="BK317" i="6"/>
  <c r="J306" i="6"/>
  <c r="J298" i="6"/>
  <c r="BK292" i="6"/>
  <c r="BK288" i="6"/>
  <c r="J278" i="6"/>
  <c r="J273" i="6"/>
  <c r="J267" i="6"/>
  <c r="J261" i="6"/>
  <c r="J254" i="6"/>
  <c r="BK244" i="6"/>
  <c r="BK235" i="6"/>
  <c r="J228" i="6"/>
  <c r="J222" i="6"/>
  <c r="J213" i="6"/>
  <c r="BK199" i="6"/>
  <c r="BK189" i="6"/>
  <c r="BK185" i="6"/>
  <c r="J170" i="6"/>
  <c r="BK167" i="6"/>
  <c r="J163" i="6"/>
  <c r="J155" i="6"/>
  <c r="J145" i="6"/>
  <c r="J135" i="6"/>
  <c r="BK125" i="6"/>
  <c r="J118" i="6"/>
  <c r="BK106" i="6"/>
  <c r="BK100" i="6"/>
  <c r="J92" i="6"/>
  <c r="BK111" i="5"/>
  <c r="J97" i="5"/>
  <c r="BK91" i="5"/>
  <c r="BK157" i="4"/>
  <c r="J153" i="4"/>
  <c r="J142" i="4"/>
  <c r="J132" i="4"/>
  <c r="J127" i="4"/>
  <c r="BK116" i="4"/>
  <c r="BK109" i="4"/>
  <c r="J103" i="4"/>
  <c r="BK93" i="4"/>
  <c r="J206" i="3"/>
  <c r="J178" i="3"/>
  <c r="BK162" i="3"/>
  <c r="BK147" i="3"/>
  <c r="BK111" i="3"/>
  <c r="BK93" i="3"/>
  <c r="BK1071" i="2"/>
  <c r="BK1064" i="2"/>
  <c r="BK1045" i="2"/>
  <c r="BK1040" i="2"/>
  <c r="J1024" i="2"/>
  <c r="BK1013" i="2"/>
  <c r="J1002" i="2"/>
  <c r="BK998" i="2"/>
  <c r="J991" i="2"/>
  <c r="J984" i="2"/>
  <c r="J972" i="2"/>
  <c r="BK951" i="2"/>
  <c r="J945" i="2"/>
  <c r="J929" i="2"/>
  <c r="BK922" i="2"/>
  <c r="J888" i="2"/>
  <c r="J872" i="2"/>
  <c r="J857" i="2"/>
  <c r="J848" i="2"/>
  <c r="BK838" i="2"/>
  <c r="J827" i="2"/>
  <c r="BK809" i="2"/>
  <c r="J805" i="2"/>
  <c r="J797" i="2"/>
  <c r="BK793" i="2"/>
  <c r="BK786" i="2"/>
  <c r="BK772" i="2"/>
  <c r="J754" i="2"/>
  <c r="BK745" i="2"/>
  <c r="J726" i="2"/>
  <c r="BK690" i="2"/>
  <c r="BK668" i="2"/>
  <c r="BK655" i="2"/>
  <c r="J617" i="2"/>
  <c r="J598" i="2"/>
  <c r="BK540" i="2"/>
  <c r="BK533" i="2"/>
  <c r="J528" i="2"/>
  <c r="BK471" i="2"/>
  <c r="J450" i="2"/>
  <c r="J363" i="2"/>
  <c r="J347" i="2"/>
  <c r="J337" i="2"/>
  <c r="BK321" i="2"/>
  <c r="J276" i="2"/>
  <c r="J189" i="2"/>
  <c r="J157" i="2"/>
  <c r="J119" i="2"/>
  <c r="BK113" i="2"/>
  <c r="BK103" i="8"/>
  <c r="J98" i="8"/>
  <c r="BK95" i="8"/>
  <c r="BK91" i="8"/>
  <c r="J87" i="8"/>
  <c r="J124" i="7"/>
  <c r="BK120" i="7"/>
  <c r="BK113" i="7"/>
  <c r="J108" i="7"/>
  <c r="J102" i="7"/>
  <c r="J97" i="7"/>
  <c r="BK91" i="7"/>
  <c r="J322" i="6"/>
  <c r="BK315" i="6"/>
  <c r="BK311" i="6"/>
  <c r="BK304" i="6"/>
  <c r="J292" i="6"/>
  <c r="J286" i="6"/>
  <c r="BK264" i="6"/>
  <c r="BK256" i="6"/>
  <c r="BK252" i="6"/>
  <c r="BK239" i="6"/>
  <c r="J236" i="6"/>
  <c r="BK227" i="6"/>
  <c r="J219" i="6"/>
  <c r="J214" i="6"/>
  <c r="J204" i="6"/>
  <c r="BK195" i="6"/>
  <c r="J187" i="6"/>
  <c r="BK177" i="6"/>
  <c r="BK161" i="6"/>
  <c r="J153" i="6"/>
  <c r="J143" i="6"/>
  <c r="BK134" i="6"/>
  <c r="J130" i="6"/>
  <c r="BK120" i="6"/>
  <c r="J117" i="6"/>
  <c r="J110" i="6"/>
  <c r="J100" i="6"/>
  <c r="BK92" i="6"/>
  <c r="BK118" i="5"/>
  <c r="J110" i="5"/>
  <c r="BK104" i="5"/>
  <c r="BK93" i="5"/>
  <c r="J164" i="4"/>
  <c r="J157" i="4"/>
  <c r="BK153" i="4"/>
  <c r="BK140" i="4"/>
  <c r="J128" i="4"/>
  <c r="J119" i="4"/>
  <c r="BK106" i="4"/>
  <c r="J94" i="4"/>
  <c r="J208" i="3"/>
  <c r="BK198" i="3"/>
  <c r="BK189" i="3"/>
  <c r="J182" i="3"/>
  <c r="BK176" i="3"/>
  <c r="J155" i="3"/>
  <c r="BK134" i="3"/>
  <c r="BK126" i="3"/>
  <c r="BK114" i="3"/>
  <c r="J103" i="3"/>
  <c r="BK1100" i="2"/>
  <c r="J1093" i="2"/>
  <c r="J1086" i="2"/>
  <c r="J1082" i="2"/>
  <c r="J1080" i="2"/>
  <c r="J1073" i="2"/>
  <c r="J1070" i="2"/>
  <c r="J1063" i="2"/>
  <c r="J1055" i="2"/>
  <c r="BK1039" i="2"/>
  <c r="BK1033" i="2"/>
  <c r="BK1029" i="2"/>
  <c r="BK1024" i="2"/>
  <c r="J1018" i="2"/>
  <c r="J1013" i="2"/>
  <c r="BK1007" i="2"/>
  <c r="BK997" i="2"/>
  <c r="BK989" i="2"/>
  <c r="BK978" i="2"/>
  <c r="BK972" i="2"/>
  <c r="J927" i="2"/>
  <c r="J902" i="2"/>
  <c r="J879" i="2"/>
  <c r="J856" i="2"/>
  <c r="BK842" i="2"/>
  <c r="J837" i="2"/>
  <c r="J833" i="2"/>
  <c r="BK825" i="2"/>
  <c r="BK822" i="2"/>
  <c r="J813" i="2"/>
  <c r="J799" i="2"/>
  <c r="BK768" i="2"/>
  <c r="BK758" i="2"/>
  <c r="BK739" i="2"/>
  <c r="BK716" i="2"/>
  <c r="J711" i="2"/>
  <c r="BK696" i="2"/>
  <c r="J687" i="2"/>
  <c r="J672" i="2"/>
  <c r="J666" i="2"/>
  <c r="BK632" i="2"/>
  <c r="J614" i="2"/>
  <c r="BK605" i="2"/>
  <c r="BK587" i="2"/>
  <c r="BK566" i="2"/>
  <c r="J562" i="2"/>
  <c r="BK556" i="2"/>
  <c r="BK535" i="2"/>
  <c r="BK492" i="2"/>
  <c r="J451" i="2"/>
  <c r="BK448" i="2"/>
  <c r="BK438" i="2"/>
  <c r="BK430" i="2"/>
  <c r="BK414" i="2"/>
  <c r="BK353" i="2"/>
  <c r="J331" i="2"/>
  <c r="J317" i="2"/>
  <c r="BK292" i="2"/>
  <c r="BK266" i="2"/>
  <c r="J252" i="2"/>
  <c r="BK226" i="2"/>
  <c r="J198" i="2"/>
  <c r="J192" i="2"/>
  <c r="BK152" i="2"/>
  <c r="J122" i="2"/>
  <c r="J109" i="2"/>
  <c r="BK96" i="9"/>
  <c r="BK150" i="8"/>
  <c r="J141" i="8"/>
  <c r="J136" i="8"/>
  <c r="BK132" i="8"/>
  <c r="J127" i="8"/>
  <c r="J123" i="8"/>
  <c r="BK119" i="8"/>
  <c r="BK115" i="8"/>
  <c r="J111" i="8"/>
  <c r="J105" i="8"/>
  <c r="BK96" i="8"/>
  <c r="BK92" i="8"/>
  <c r="J88" i="8"/>
  <c r="J126" i="7"/>
  <c r="J122" i="7"/>
  <c r="J116" i="7"/>
  <c r="J111" i="7"/>
  <c r="BK106" i="7"/>
  <c r="BK101" i="7"/>
  <c r="BK96" i="7"/>
  <c r="J92" i="7"/>
  <c r="J253" i="6"/>
  <c r="BK246" i="6"/>
  <c r="BK242" i="6"/>
  <c r="J231" i="6"/>
  <c r="J215" i="6"/>
  <c r="BK207" i="6"/>
  <c r="BK200" i="6"/>
  <c r="J192" i="6"/>
  <c r="J181" i="6"/>
  <c r="BK173" i="6"/>
  <c r="BK160" i="6"/>
  <c r="BK153" i="6"/>
  <c r="J147" i="6"/>
  <c r="J137" i="6"/>
  <c r="BK122" i="6"/>
  <c r="J114" i="6"/>
  <c r="J104" i="6"/>
  <c r="BK99" i="6"/>
  <c r="BK116" i="5"/>
  <c r="BK109" i="5"/>
  <c r="J101" i="5"/>
  <c r="BK94" i="5"/>
  <c r="J88" i="5"/>
  <c r="BK159" i="4"/>
  <c r="BK149" i="4"/>
  <c r="J139" i="4"/>
  <c r="J123" i="4"/>
  <c r="BK114" i="4"/>
  <c r="BK103" i="4"/>
  <c r="J96" i="4"/>
  <c r="BK200" i="3"/>
  <c r="J185" i="3"/>
  <c r="BK179" i="3"/>
  <c r="J171" i="3"/>
  <c r="J144" i="3"/>
  <c r="J131" i="3"/>
  <c r="J124" i="3"/>
  <c r="J114" i="3"/>
  <c r="BK94" i="3"/>
  <c r="BK1070" i="2"/>
  <c r="BK1055" i="2"/>
  <c r="BK1051" i="2"/>
  <c r="J1039" i="2"/>
  <c r="BK1030" i="2"/>
  <c r="J1021" i="2"/>
  <c r="BK1011" i="2"/>
  <c r="J999" i="2"/>
  <c r="J983" i="2"/>
  <c r="BK974" i="2"/>
  <c r="J951" i="2"/>
  <c r="BK943" i="2"/>
  <c r="BK910" i="2"/>
  <c r="BK896" i="2"/>
  <c r="J882" i="2"/>
  <c r="J875" i="2"/>
  <c r="BK857" i="2"/>
  <c r="J850" i="2"/>
  <c r="J831" i="2"/>
  <c r="J824" i="2"/>
  <c r="J809" i="2"/>
  <c r="J802" i="2"/>
  <c r="J796" i="2"/>
  <c r="J786" i="2"/>
  <c r="J777" i="2"/>
  <c r="J765" i="2"/>
  <c r="BK750" i="2"/>
  <c r="J730" i="2"/>
  <c r="J699" i="2"/>
  <c r="BK678" i="2"/>
  <c r="BK661" i="2"/>
  <c r="BK641" i="2"/>
  <c r="BK620" i="2"/>
  <c r="J589" i="2"/>
  <c r="BK571" i="2"/>
  <c r="BK536" i="2"/>
  <c r="J522" i="2"/>
  <c r="BK463" i="2"/>
  <c r="J444" i="2"/>
  <c r="J418" i="2"/>
  <c r="BK405" i="2"/>
  <c r="BK358" i="2"/>
  <c r="BK340" i="2"/>
  <c r="BK314" i="2"/>
  <c r="BK253" i="2"/>
  <c r="J196" i="2"/>
  <c r="BK157" i="2"/>
  <c r="J113" i="2"/>
  <c r="J106" i="9"/>
  <c r="BK92" i="9"/>
  <c r="BK88" i="9"/>
  <c r="J86" i="9"/>
  <c r="BK153" i="8"/>
  <c r="J144" i="8"/>
  <c r="BK137" i="8"/>
  <c r="J133" i="8"/>
  <c r="J128" i="8"/>
  <c r="J124" i="8"/>
  <c r="J120" i="8"/>
  <c r="J117" i="8"/>
  <c r="BK114" i="8"/>
  <c r="J110" i="8"/>
  <c r="BK105" i="8"/>
  <c r="BK102" i="8"/>
  <c r="BK92" i="7"/>
  <c r="J320" i="6"/>
  <c r="J313" i="6"/>
  <c r="J302" i="6"/>
  <c r="BK296" i="6"/>
  <c r="J290" i="6"/>
  <c r="BK282" i="6"/>
  <c r="BK274" i="6"/>
  <c r="BK265" i="6"/>
  <c r="BK261" i="6"/>
  <c r="J258" i="6"/>
  <c r="J247" i="6"/>
  <c r="BK241" i="6"/>
  <c r="BK234" i="6"/>
  <c r="BK229" i="6"/>
  <c r="BK223" i="6"/>
  <c r="J216" i="6"/>
  <c r="J211" i="6"/>
  <c r="BK205" i="6"/>
  <c r="J199" i="6"/>
  <c r="BK190" i="6"/>
  <c r="J183" i="6"/>
  <c r="BK180" i="6"/>
  <c r="J175" i="6"/>
  <c r="BK171" i="6"/>
  <c r="J164" i="6"/>
  <c r="BK158" i="6"/>
  <c r="BK150" i="6"/>
  <c r="J141" i="6"/>
  <c r="BK135" i="6"/>
  <c r="J131" i="6"/>
  <c r="J126" i="6"/>
  <c r="J124" i="6"/>
  <c r="BK115" i="6"/>
  <c r="J105" i="6"/>
  <c r="J98" i="6"/>
  <c r="J91" i="6"/>
  <c r="BK86" i="6"/>
  <c r="BK110" i="5"/>
  <c r="J96" i="5"/>
  <c r="J89" i="5"/>
  <c r="J161" i="4"/>
  <c r="J149" i="4"/>
  <c r="BK141" i="4"/>
  <c r="J136" i="4"/>
  <c r="BK132" i="4"/>
  <c r="BK123" i="4"/>
  <c r="J115" i="4"/>
  <c r="J110" i="4"/>
  <c r="J102" i="4"/>
  <c r="J92" i="4"/>
  <c r="BK195" i="3"/>
  <c r="J189" i="3"/>
  <c r="J175" i="3"/>
  <c r="J162" i="3"/>
  <c r="J147" i="3"/>
  <c r="BK136" i="3"/>
  <c r="J122" i="3"/>
  <c r="J1079" i="2"/>
  <c r="J1065" i="2"/>
  <c r="BK1053" i="2"/>
  <c r="J1043" i="2"/>
  <c r="BK1036" i="2"/>
  <c r="BK1027" i="2"/>
  <c r="BK1014" i="2"/>
  <c r="BK1004" i="2"/>
  <c r="BK995" i="2"/>
  <c r="BK988" i="2"/>
  <c r="J981" i="2"/>
  <c r="BK953" i="2"/>
  <c r="BK909" i="2"/>
  <c r="BK870" i="2"/>
  <c r="BK854" i="2"/>
  <c r="J834" i="2"/>
  <c r="J822" i="2"/>
  <c r="BK804" i="2"/>
  <c r="J794" i="2"/>
  <c r="BK790" i="2"/>
  <c r="BK756" i="2"/>
  <c r="BK724" i="2"/>
  <c r="BK709" i="2"/>
  <c r="BK697" i="2"/>
  <c r="BK677" i="2"/>
  <c r="J670" i="2"/>
  <c r="J657" i="2"/>
  <c r="J637" i="2"/>
  <c r="J611" i="2"/>
  <c r="BK595" i="2"/>
  <c r="J574" i="2"/>
  <c r="BK532" i="2"/>
  <c r="J521" i="2"/>
  <c r="J471" i="2"/>
  <c r="J432" i="2"/>
  <c r="J417" i="2"/>
  <c r="BK389" i="2"/>
  <c r="BK356" i="2"/>
  <c r="J327" i="2"/>
  <c r="BK196" i="2"/>
  <c r="J118" i="2"/>
  <c r="J102" i="9"/>
  <c r="BK316" i="6"/>
  <c r="BK305" i="6"/>
  <c r="BK297" i="6"/>
  <c r="J289" i="6"/>
  <c r="J281" i="6"/>
  <c r="J275" i="6"/>
  <c r="J269" i="6"/>
  <c r="J265" i="6"/>
  <c r="BK255" i="6"/>
  <c r="BK250" i="6"/>
  <c r="BK238" i="6"/>
  <c r="BK230" i="6"/>
  <c r="BK224" i="6"/>
  <c r="J206" i="6"/>
  <c r="J197" i="6"/>
  <c r="BK187" i="6"/>
  <c r="J180" i="6"/>
  <c r="BK168" i="6"/>
  <c r="BK164" i="6"/>
  <c r="BK159" i="6"/>
  <c r="BK146" i="6"/>
  <c r="J136" i="6"/>
  <c r="J128" i="6"/>
  <c r="BK119" i="6"/>
  <c r="BK108" i="6"/>
  <c r="J102" i="6"/>
  <c r="BK96" i="6"/>
  <c r="J88" i="6"/>
  <c r="BK117" i="5"/>
  <c r="J102" i="5"/>
  <c r="J93" i="5"/>
  <c r="J87" i="5"/>
  <c r="J155" i="4"/>
  <c r="J151" i="4"/>
  <c r="J141" i="4"/>
  <c r="BK129" i="4"/>
  <c r="J118" i="4"/>
  <c r="J112" i="4"/>
  <c r="J105" i="4"/>
  <c r="BK96" i="4"/>
  <c r="J211" i="3"/>
  <c r="J203" i="3"/>
  <c r="J183" i="3"/>
  <c r="J165" i="3"/>
  <c r="J149" i="3"/>
  <c r="J112" i="3"/>
  <c r="J100" i="3"/>
  <c r="J1068" i="2"/>
  <c r="J1051" i="2"/>
  <c r="BK1041" i="2"/>
  <c r="BK1028" i="2"/>
  <c r="BK1015" i="2"/>
  <c r="J1004" i="2"/>
  <c r="BK999" i="2"/>
  <c r="BK992" i="2"/>
  <c r="J987" i="2"/>
  <c r="J976" i="2"/>
  <c r="J960" i="2"/>
  <c r="J946" i="2"/>
  <c r="BK939" i="2"/>
  <c r="J924" i="2"/>
  <c r="BK906" i="2"/>
  <c r="BK875" i="2"/>
  <c r="J858" i="2"/>
  <c r="BK852" i="2"/>
  <c r="BK844" i="2"/>
  <c r="BK837" i="2"/>
  <c r="BK829" i="2"/>
  <c r="J808" i="2"/>
  <c r="J803" i="2"/>
  <c r="BK796" i="2"/>
  <c r="J789" i="2"/>
  <c r="J784" i="2"/>
  <c r="J771" i="2"/>
  <c r="J750" i="2"/>
  <c r="BK730" i="2"/>
  <c r="BK711" i="2"/>
  <c r="J677" i="2"/>
  <c r="BK664" i="2"/>
  <c r="BK653" i="2"/>
  <c r="BK610" i="2"/>
  <c r="J579" i="2"/>
  <c r="BK538" i="2"/>
  <c r="J530" i="2"/>
  <c r="J486" i="2"/>
  <c r="BK460" i="2"/>
  <c r="J385" i="2"/>
  <c r="BK355" i="2"/>
  <c r="BK339" i="2"/>
  <c r="BK329" i="2"/>
  <c r="J306" i="2"/>
  <c r="J253" i="2"/>
  <c r="BK184" i="2"/>
  <c r="BK122" i="2"/>
  <c r="J100" i="9"/>
  <c r="J102" i="8"/>
  <c r="J97" i="8"/>
  <c r="J94" i="8"/>
  <c r="BK90" i="8"/>
  <c r="BK86" i="8"/>
  <c r="J123" i="7"/>
  <c r="J117" i="7"/>
  <c r="J112" i="7"/>
  <c r="J107" i="7"/>
  <c r="J103" i="7"/>
  <c r="J98" i="7"/>
  <c r="J90" i="7"/>
  <c r="J316" i="6"/>
  <c r="BK313" i="6"/>
  <c r="J307" i="6"/>
  <c r="BK295" i="6"/>
  <c r="J287" i="6"/>
  <c r="J270" i="6"/>
  <c r="BK257" i="6"/>
  <c r="BK253" i="6"/>
  <c r="J249" i="6"/>
  <c r="BK237" i="6"/>
  <c r="BK228" i="6"/>
  <c r="BK221" i="6"/>
  <c r="BK216" i="6"/>
  <c r="BK210" i="6"/>
  <c r="J201" i="6"/>
  <c r="BK188" i="6"/>
  <c r="BK179" i="6"/>
  <c r="J168" i="6"/>
  <c r="J156" i="6"/>
  <c r="J148" i="6"/>
  <c r="BK141" i="6"/>
  <c r="BK131" i="6"/>
  <c r="J121" i="6"/>
  <c r="BK118" i="6"/>
  <c r="J113" i="6"/>
  <c r="BK109" i="6"/>
  <c r="J97" i="6"/>
  <c r="BK91" i="6"/>
  <c r="J89" i="6"/>
  <c r="J112" i="5"/>
  <c r="BK106" i="5"/>
  <c r="BK101" i="5"/>
  <c r="BK164" i="4"/>
  <c r="J159" i="4"/>
  <c r="J152" i="4"/>
  <c r="J144" i="4"/>
  <c r="J129" i="4"/>
  <c r="BK117" i="4"/>
  <c r="BK107" i="4"/>
  <c r="J93" i="4"/>
  <c r="BK206" i="3"/>
  <c r="J197" i="3"/>
  <c r="J188" i="3"/>
  <c r="BK181" i="3"/>
  <c r="BK174" i="3"/>
  <c r="BK140" i="3"/>
  <c r="J127" i="3"/>
  <c r="BK120" i="3"/>
  <c r="J106" i="3"/>
  <c r="BK100" i="3"/>
  <c r="J1103" i="2"/>
  <c r="J1096" i="2"/>
  <c r="J1089" i="2"/>
  <c r="J1083" i="2"/>
  <c r="J1081" i="2"/>
  <c r="BK1078" i="2"/>
  <c r="BK1074" i="2"/>
  <c r="BK1072" i="2"/>
  <c r="BK1065" i="2"/>
  <c r="J1056" i="2"/>
  <c r="J1040" i="2"/>
  <c r="J1036" i="2"/>
  <c r="J1028" i="2"/>
  <c r="J1025" i="2"/>
  <c r="J1017" i="2"/>
  <c r="J1010" i="2"/>
  <c r="J1006" i="2"/>
  <c r="BK991" i="2"/>
  <c r="BK984" i="2"/>
  <c r="BK977" i="2"/>
  <c r="J974" i="2"/>
  <c r="BK929" i="2"/>
  <c r="J906" i="2"/>
  <c r="BK878" i="2"/>
  <c r="J867" i="2"/>
  <c r="BK848" i="2"/>
  <c r="J840" i="2"/>
  <c r="BK836" i="2"/>
  <c r="BK827" i="2"/>
  <c r="BK815" i="2"/>
  <c r="J804" i="2"/>
  <c r="BK792" i="2"/>
  <c r="BK771" i="2"/>
  <c r="BK763" i="2"/>
  <c r="J756" i="2"/>
  <c r="J737" i="2"/>
  <c r="J715" i="2"/>
  <c r="J709" i="2"/>
  <c r="BK695" i="2"/>
  <c r="BK681" i="2"/>
  <c r="J671" i="2"/>
  <c r="J661" i="2"/>
  <c r="BK622" i="2"/>
  <c r="J607" i="2"/>
  <c r="J571" i="2"/>
  <c r="BK564" i="2"/>
  <c r="BK558" i="2"/>
  <c r="BK547" i="2"/>
  <c r="BK508" i="2"/>
  <c r="J469" i="2"/>
  <c r="J435" i="2"/>
  <c r="BK418" i="2"/>
  <c r="J358" i="2"/>
  <c r="BK337" i="2"/>
  <c r="J271" i="2"/>
  <c r="BK260" i="2"/>
  <c r="J236" i="2"/>
  <c r="BK210" i="2"/>
  <c r="J186" i="2"/>
  <c r="J136" i="2"/>
  <c r="BK120" i="2"/>
  <c r="AS54" i="1"/>
  <c r="BK106" i="9"/>
  <c r="J151" i="8"/>
  <c r="BK144" i="8"/>
  <c r="J138" i="8"/>
  <c r="BK134" i="8"/>
  <c r="J130" i="8"/>
  <c r="BK126" i="8"/>
  <c r="J122" i="8"/>
  <c r="J116" i="8"/>
  <c r="BK112" i="8"/>
  <c r="BK108" i="8"/>
  <c r="J101" i="8"/>
  <c r="J95" i="8"/>
  <c r="J91" i="8"/>
  <c r="BK87" i="8"/>
  <c r="BK123" i="7"/>
  <c r="J120" i="7"/>
  <c r="J113" i="7"/>
  <c r="BK108" i="7"/>
  <c r="J106" i="7"/>
  <c r="BK102" i="7"/>
  <c r="BK97" i="7"/>
  <c r="BK94" i="7"/>
  <c r="BK325" i="6"/>
  <c r="BK319" i="6"/>
  <c r="BK312" i="6"/>
  <c r="BK306" i="6"/>
  <c r="J301" i="6"/>
  <c r="J296" i="6"/>
  <c r="J293" i="6"/>
  <c r="BK284" i="6"/>
  <c r="J279" i="6"/>
  <c r="BK273" i="6"/>
  <c r="BK268" i="6"/>
  <c r="BK263" i="6"/>
  <c r="J252" i="6"/>
  <c r="J244" i="6"/>
  <c r="BK240" i="6"/>
  <c r="BK220" i="6"/>
  <c r="BK209" i="6"/>
  <c r="BK204" i="6"/>
  <c r="BK197" i="6"/>
  <c r="BK194" i="6"/>
  <c r="J190" i="6"/>
  <c r="BK175" i="6"/>
  <c r="J171" i="6"/>
  <c r="J157" i="6"/>
  <c r="J151" i="6"/>
  <c r="J139" i="6"/>
  <c r="BK126" i="6"/>
  <c r="J115" i="6"/>
  <c r="BK110" i="6"/>
  <c r="BK103" i="6"/>
  <c r="J86" i="6"/>
  <c r="BK112" i="5"/>
  <c r="J107" i="5"/>
  <c r="BK103" i="5"/>
  <c r="BK97" i="5"/>
  <c r="BK161" i="4"/>
  <c r="BK150" i="4"/>
  <c r="BK142" i="4"/>
  <c r="BK137" i="4"/>
  <c r="BK128" i="4"/>
  <c r="J121" i="4"/>
  <c r="BK110" i="4"/>
  <c r="J98" i="4"/>
  <c r="BK188" i="3"/>
  <c r="J181" i="3"/>
  <c r="BK175" i="3"/>
  <c r="J152" i="3"/>
  <c r="J134" i="3"/>
  <c r="BK127" i="3"/>
  <c r="BK118" i="3"/>
  <c r="BK104" i="3"/>
  <c r="BK1076" i="2"/>
  <c r="BK1068" i="2"/>
  <c r="BK1056" i="2"/>
  <c r="J1049" i="2"/>
  <c r="BK1042" i="2"/>
  <c r="BK1032" i="2"/>
  <c r="J1023" i="2"/>
  <c r="J1014" i="2"/>
  <c r="J1007" i="2"/>
  <c r="BK993" i="2"/>
  <c r="BK981" i="2"/>
  <c r="J977" i="2"/>
  <c r="J961" i="2"/>
  <c r="BK946" i="2"/>
  <c r="BK942" i="2"/>
  <c r="J905" i="2"/>
  <c r="J893" i="2"/>
  <c r="J876" i="2"/>
  <c r="J870" i="2"/>
  <c r="J844" i="2"/>
  <c r="J830" i="2"/>
  <c r="J825" i="2"/>
  <c r="J811" i="2"/>
  <c r="BK803" i="2"/>
  <c r="BK795" i="2"/>
  <c r="BK778" i="2"/>
  <c r="J768" i="2"/>
  <c r="J758" i="2"/>
  <c r="BK737" i="2"/>
  <c r="BK715" i="2"/>
  <c r="J681" i="2"/>
  <c r="J667" i="2"/>
  <c r="BK651" i="2"/>
  <c r="J633" i="2"/>
  <c r="J602" i="2"/>
  <c r="BK581" i="2"/>
  <c r="J549" i="2"/>
  <c r="J535" i="2"/>
  <c r="J484" i="2"/>
  <c r="J448" i="2"/>
  <c r="J423" i="2"/>
  <c r="BK417" i="2"/>
  <c r="J411" i="2"/>
  <c r="BK363" i="2"/>
  <c r="J355" i="2"/>
  <c r="BK327" i="2"/>
  <c r="J292" i="2"/>
  <c r="J266" i="2"/>
  <c r="BK198" i="2"/>
  <c r="BK194" i="2"/>
  <c r="J155" i="2"/>
  <c r="BK109" i="2"/>
  <c r="BK94" i="9"/>
  <c r="BK90" i="9"/>
  <c r="BK86" i="9"/>
  <c r="J155" i="8"/>
  <c r="BK147" i="8"/>
  <c r="BK139" i="8"/>
  <c r="BK135" i="8"/>
  <c r="BK130" i="8"/>
  <c r="BK125" i="8"/>
  <c r="BK122" i="8"/>
  <c r="J119" i="8"/>
  <c r="J115" i="8"/>
  <c r="BK111" i="8"/>
  <c r="BK106" i="8"/>
  <c r="J100" i="8"/>
  <c r="J93" i="7"/>
  <c r="J323" i="6"/>
  <c r="BK309" i="6"/>
  <c r="BK301" i="6"/>
  <c r="BK293" i="6"/>
  <c r="J285" i="6"/>
  <c r="J280" i="6"/>
  <c r="J272" i="6"/>
  <c r="J264" i="6"/>
  <c r="J260" i="6"/>
  <c r="BK249" i="6"/>
  <c r="J243" i="6"/>
  <c r="J239" i="6"/>
  <c r="BK231" i="6"/>
  <c r="J224" i="6"/>
  <c r="J220" i="6"/>
  <c r="J212" i="6"/>
  <c r="BK206" i="6"/>
  <c r="BK196" i="6"/>
  <c r="J191" i="6"/>
  <c r="BK182" i="6"/>
  <c r="J179" i="6"/>
  <c r="BK174" i="6"/>
  <c r="BK165" i="6"/>
  <c r="J161" i="6"/>
  <c r="BK151" i="6"/>
  <c r="BK145" i="6"/>
  <c r="BK140" i="6"/>
  <c r="BK136" i="6"/>
  <c r="BK132" i="6"/>
  <c r="BK128" i="6"/>
  <c r="BK123" i="6"/>
  <c r="BK116" i="6"/>
  <c r="BK107" i="6"/>
  <c r="J96" i="6"/>
  <c r="BK87" i="6"/>
  <c r="J116" i="5"/>
  <c r="BK113" i="5"/>
  <c r="J99" i="5"/>
  <c r="BK90" i="5"/>
  <c r="J162" i="4"/>
  <c r="J150" i="4"/>
  <c r="J146" i="4"/>
  <c r="J138" i="4"/>
  <c r="BK133" i="4"/>
  <c r="BK127" i="4"/>
  <c r="BK119" i="4"/>
  <c r="J116" i="4"/>
  <c r="J109" i="4"/>
  <c r="BK94" i="4"/>
  <c r="BK208" i="3"/>
  <c r="BK194" i="3"/>
  <c r="J176" i="3"/>
  <c r="J167" i="3"/>
  <c r="BK144" i="3"/>
  <c r="J133" i="3"/>
  <c r="BK1080" i="2"/>
  <c r="J1076" i="2"/>
  <c r="BK1062" i="2"/>
  <c r="J1041" i="2"/>
  <c r="J1035" i="2"/>
  <c r="BK1025" i="2"/>
  <c r="J1020" i="2"/>
  <c r="J1008" i="2"/>
  <c r="J1001" i="2"/>
  <c r="J993" i="2"/>
  <c r="BK982" i="2"/>
  <c r="BK960" i="2"/>
  <c r="J922" i="2"/>
  <c r="BK893" i="2"/>
  <c r="BK867" i="2"/>
  <c r="J836" i="2"/>
  <c r="BK833" i="2"/>
  <c r="BK823" i="2"/>
  <c r="BK808" i="2"/>
  <c r="J800" i="2"/>
  <c r="J792" i="2"/>
  <c r="J763" i="2"/>
  <c r="BK726" i="2"/>
  <c r="J714" i="2"/>
  <c r="BK702" i="2"/>
  <c r="BK693" i="2"/>
  <c r="J674" i="2"/>
  <c r="J664" i="2"/>
  <c r="J641" i="2"/>
  <c r="BK633" i="2"/>
  <c r="BK598" i="2"/>
  <c r="J581" i="2"/>
  <c r="J533" i="2"/>
  <c r="BK522" i="2"/>
  <c r="BK486" i="2"/>
  <c r="BK444" i="2"/>
  <c r="BK423" i="2"/>
  <c r="J405" i="2"/>
  <c r="J378" i="2"/>
  <c r="J353" i="2"/>
  <c r="BK236" i="2"/>
  <c r="J158" i="2"/>
  <c r="J110" i="2"/>
  <c r="BK100" i="9"/>
  <c r="J308" i="6"/>
  <c r="J304" i="6"/>
  <c r="BK290" i="6"/>
  <c r="J282" i="6"/>
  <c r="J277" i="6"/>
  <c r="J274" i="6"/>
  <c r="J268" i="6"/>
  <c r="BK262" i="6"/>
  <c r="BK251" i="6"/>
  <c r="BK243" i="6"/>
  <c r="J232" i="6"/>
  <c r="J227" i="6"/>
  <c r="J223" i="6"/>
  <c r="J207" i="6"/>
  <c r="BK198" i="6"/>
  <c r="J188" i="6"/>
  <c r="J184" i="6"/>
  <c r="BK169" i="6"/>
  <c r="J165" i="6"/>
  <c r="J160" i="6"/>
  <c r="BK152" i="6"/>
  <c r="J140" i="6"/>
  <c r="BK133" i="6"/>
  <c r="J122" i="6"/>
  <c r="J112" i="6"/>
  <c r="BK104" i="6"/>
  <c r="BK98" i="6"/>
  <c r="J93" i="6"/>
  <c r="BK120" i="5"/>
  <c r="J104" i="5"/>
  <c r="J95" i="5"/>
  <c r="BK89" i="5"/>
  <c r="J158" i="4"/>
  <c r="BK152" i="4"/>
  <c r="BK139" i="4"/>
  <c r="J131" i="4"/>
  <c r="J122" i="4"/>
  <c r="J114" i="4"/>
  <c r="J107" i="4"/>
  <c r="BK98" i="4"/>
  <c r="BK211" i="3"/>
  <c r="BK185" i="3"/>
  <c r="J177" i="3"/>
  <c r="BK167" i="3"/>
  <c r="BK152" i="3"/>
  <c r="BK131" i="3"/>
  <c r="BK103" i="3"/>
  <c r="J1072" i="2"/>
  <c r="J1066" i="2"/>
  <c r="J1052" i="2"/>
  <c r="J1042" i="2"/>
  <c r="J1033" i="2"/>
  <c r="BK1017" i="2"/>
  <c r="BK1006" i="2"/>
  <c r="BK1001" i="2"/>
  <c r="J997" i="2"/>
  <c r="J989" i="2"/>
  <c r="J982" i="2"/>
  <c r="BK961" i="2"/>
  <c r="J948" i="2"/>
  <c r="J942" i="2"/>
  <c r="BK927" i="2"/>
  <c r="J909" i="2"/>
  <c r="BK905" i="2"/>
  <c r="J878" i="2"/>
  <c r="BK862" i="2"/>
  <c r="BK856" i="2"/>
  <c r="J847" i="2"/>
  <c r="BK840" i="2"/>
  <c r="BK830" i="2"/>
  <c r="BK811" i="2"/>
  <c r="BK806" i="2"/>
  <c r="J798" i="2"/>
  <c r="BK794" i="2"/>
  <c r="BK788" i="2"/>
  <c r="BK777" i="2"/>
  <c r="BK765" i="2"/>
  <c r="BK741" i="2"/>
  <c r="J697" i="2"/>
  <c r="BK673" i="2"/>
  <c r="BK659" i="2"/>
  <c r="J620" i="2"/>
  <c r="J605" i="2"/>
  <c r="J576" i="2"/>
  <c r="J536" i="2"/>
  <c r="BK494" i="2"/>
  <c r="BK451" i="2"/>
  <c r="J408" i="2"/>
  <c r="BK360" i="2"/>
  <c r="J341" i="2"/>
  <c r="J334" i="2"/>
  <c r="J314" i="2"/>
  <c r="BK271" i="2"/>
  <c r="BK186" i="2"/>
  <c r="BK136" i="2"/>
  <c r="BK118" i="2"/>
  <c r="J106" i="8"/>
  <c r="J99" i="8"/>
  <c r="J93" i="8"/>
  <c r="BK88" i="8"/>
  <c r="BK125" i="7"/>
  <c r="J121" i="7"/>
  <c r="BK114" i="7"/>
  <c r="BK109" i="7"/>
  <c r="J99" i="7"/>
  <c r="BK95" i="7"/>
  <c r="BK323" i="6"/>
  <c r="J314" i="6"/>
  <c r="J309" i="6"/>
  <c r="BK300" i="6"/>
  <c r="BK275" i="6"/>
  <c r="BK258" i="6"/>
  <c r="J255" i="6"/>
  <c r="J251" i="6"/>
  <c r="J246" i="6"/>
  <c r="J235" i="6"/>
  <c r="BK225" i="6"/>
  <c r="BK217" i="6"/>
  <c r="BK212" i="6"/>
  <c r="BK203" i="6"/>
  <c r="J189" i="6"/>
  <c r="J182" i="6"/>
  <c r="J169" i="6"/>
  <c r="BK157" i="6"/>
  <c r="BK149" i="6"/>
  <c r="BK142" i="6"/>
  <c r="J127" i="6"/>
  <c r="BK114" i="6"/>
  <c r="J108" i="6"/>
  <c r="J95" i="6"/>
  <c r="BK89" i="6"/>
  <c r="BK115" i="5"/>
  <c r="J109" i="5"/>
  <c r="J103" i="5"/>
  <c r="J91" i="5"/>
  <c r="J163" i="4"/>
  <c r="J154" i="4"/>
  <c r="J148" i="4"/>
  <c r="BK136" i="4"/>
  <c r="J124" i="4"/>
  <c r="J108" i="4"/>
  <c r="BK101" i="4"/>
  <c r="BK90" i="4"/>
  <c r="J200" i="3"/>
  <c r="BK191" i="3"/>
  <c r="J186" i="3"/>
  <c r="BK180" i="3"/>
  <c r="BK156" i="3"/>
  <c r="J138" i="3"/>
  <c r="J130" i="3"/>
  <c r="BK124" i="3"/>
  <c r="J118" i="3"/>
  <c r="J104" i="3"/>
  <c r="BK1103" i="2"/>
  <c r="BK1096" i="2"/>
  <c r="BK1089" i="2"/>
  <c r="BK1083" i="2"/>
  <c r="BK1081" i="2"/>
  <c r="BK1077" i="2"/>
  <c r="J1071" i="2"/>
  <c r="BK1066" i="2"/>
  <c r="BK1057" i="2"/>
  <c r="BK1047" i="2"/>
  <c r="BK1037" i="2"/>
  <c r="J1030" i="2"/>
  <c r="J1026" i="2"/>
  <c r="J1019" i="2"/>
  <c r="J1015" i="2"/>
  <c r="BK1008" i="2"/>
  <c r="J998" i="2"/>
  <c r="J988" i="2"/>
  <c r="J980" i="2"/>
  <c r="BK976" i="2"/>
  <c r="J939" i="2"/>
  <c r="BK924" i="2"/>
  <c r="BK885" i="2"/>
  <c r="BK876" i="2"/>
  <c r="J860" i="2"/>
  <c r="J845" i="2"/>
  <c r="J838" i="2"/>
  <c r="J835" i="2"/>
  <c r="J826" i="2"/>
  <c r="J823" i="2"/>
  <c r="BK807" i="2"/>
  <c r="BK798" i="2"/>
  <c r="J780" i="2"/>
  <c r="BK769" i="2"/>
  <c r="BK760" i="2"/>
  <c r="J741" i="2"/>
  <c r="BK721" i="2"/>
  <c r="BK714" i="2"/>
  <c r="J690" i="2"/>
  <c r="J673" i="2"/>
  <c r="BK667" i="2"/>
  <c r="J644" i="2"/>
  <c r="BK611" i="2"/>
  <c r="BK602" i="2"/>
  <c r="BK569" i="2"/>
  <c r="J566" i="2"/>
  <c r="BK562" i="2"/>
  <c r="J556" i="2"/>
  <c r="BK521" i="2"/>
  <c r="J453" i="2"/>
  <c r="BK450" i="2"/>
  <c r="BK446" i="2"/>
  <c r="BK432" i="2"/>
  <c r="J389" i="2"/>
  <c r="BK349" i="2"/>
  <c r="J321" i="2"/>
  <c r="BK305" i="2"/>
  <c r="BK155" i="2"/>
  <c r="J98" i="9"/>
  <c r="J153" i="8"/>
  <c r="J147" i="8"/>
  <c r="J139" i="8"/>
  <c r="J135" i="8"/>
  <c r="J131" i="8"/>
  <c r="BK124" i="8"/>
  <c r="BK120" i="8"/>
  <c r="J118" i="8"/>
  <c r="BK113" i="8"/>
  <c r="BK107" i="8"/>
  <c r="BK99" i="8"/>
  <c r="BK94" i="8"/>
  <c r="J90" i="8"/>
  <c r="J86" i="8"/>
  <c r="BK124" i="7"/>
  <c r="BK117" i="7"/>
  <c r="BK112" i="7"/>
  <c r="BK107" i="7"/>
  <c r="BK103" i="7"/>
  <c r="BK99" i="7"/>
  <c r="J95" i="7"/>
  <c r="J91" i="7"/>
  <c r="J321" i="6"/>
  <c r="J317" i="6"/>
  <c r="J311" i="6"/>
  <c r="J305" i="6"/>
  <c r="J299" i="6"/>
  <c r="J297" i="6"/>
  <c r="BK294" i="6"/>
  <c r="BK285" i="6"/>
  <c r="BK280" i="6"/>
  <c r="BK277" i="6"/>
  <c r="J271" i="6"/>
  <c r="J266" i="6"/>
  <c r="BK259" i="6"/>
  <c r="BK245" i="6"/>
  <c r="J237" i="6"/>
  <c r="BK219" i="6"/>
  <c r="BK211" i="6"/>
  <c r="J205" i="6"/>
  <c r="BK201" i="6"/>
  <c r="J195" i="6"/>
  <c r="BK191" i="6"/>
  <c r="J176" i="6"/>
  <c r="BK172" i="6"/>
  <c r="J159" i="6"/>
  <c r="J152" i="6"/>
  <c r="BK148" i="6"/>
  <c r="BK138" i="6"/>
  <c r="BK117" i="6"/>
  <c r="BK113" i="6"/>
  <c r="BK105" i="6"/>
  <c r="J101" i="6"/>
  <c r="J117" i="5"/>
  <c r="J111" i="5"/>
  <c r="J105" i="5"/>
  <c r="BK99" i="5"/>
  <c r="J92" i="5"/>
  <c r="BK160" i="4"/>
  <c r="J156" i="4"/>
  <c r="J143" i="4"/>
  <c r="J135" i="4"/>
  <c r="J125" i="4"/>
  <c r="BK120" i="4"/>
  <c r="J106" i="4"/>
  <c r="BK92" i="4"/>
  <c r="J198" i="3"/>
  <c r="BK182" i="3"/>
  <c r="BK178" i="3"/>
  <c r="BK159" i="3"/>
  <c r="J140" i="3"/>
  <c r="BK130" i="3"/>
  <c r="J120" i="3"/>
  <c r="BK106" i="3"/>
  <c r="BK1075" i="2"/>
  <c r="J1067" i="2"/>
  <c r="J1058" i="2"/>
  <c r="J1053" i="2"/>
  <c r="J1047" i="2"/>
  <c r="BK1035" i="2"/>
  <c r="J1029" i="2"/>
  <c r="BK1019" i="2"/>
  <c r="BK1009" i="2"/>
  <c r="BK996" i="2"/>
  <c r="J990" i="2"/>
  <c r="BK980" i="2"/>
  <c r="BK971" i="2"/>
  <c r="J947" i="2"/>
  <c r="BK941" i="2"/>
  <c r="BK902" i="2"/>
  <c r="BK888" i="2"/>
  <c r="BK879" i="2"/>
  <c r="BK858" i="2"/>
  <c r="BK845" i="2"/>
  <c r="BK834" i="2"/>
  <c r="BK828" i="2"/>
  <c r="BK817" i="2"/>
  <c r="J806" i="2"/>
  <c r="BK799" i="2"/>
  <c r="J788" i="2"/>
  <c r="BK780" i="2"/>
  <c r="J769" i="2"/>
  <c r="BK752" i="2"/>
  <c r="J732" i="2"/>
  <c r="BK704" i="2"/>
  <c r="BK679" i="2"/>
  <c r="BK666" i="2"/>
  <c r="J653" i="2"/>
  <c r="J639" i="2"/>
  <c r="BK614" i="2"/>
  <c r="BK576" i="2"/>
  <c r="J538" i="2"/>
  <c r="J524" i="2"/>
  <c r="BK469" i="2"/>
  <c r="J447" i="2"/>
  <c r="J420" i="2"/>
  <c r="J412" i="2"/>
  <c r="BK383" i="2"/>
  <c r="J356" i="2"/>
  <c r="BK334" i="2"/>
  <c r="J305" i="2"/>
  <c r="BK276" i="2"/>
  <c r="J210" i="2"/>
  <c r="BK189" i="2"/>
  <c r="J152" i="2"/>
  <c r="BK110" i="2"/>
  <c r="J96" i="9"/>
  <c r="J92" i="9"/>
  <c r="J88" i="9"/>
  <c r="J84" i="9"/>
  <c r="J150" i="8"/>
  <c r="BK141" i="8"/>
  <c r="BK136" i="8"/>
  <c r="J132" i="8"/>
  <c r="BK127" i="8"/>
  <c r="J121" i="8"/>
  <c r="BK116" i="8"/>
  <c r="J113" i="8"/>
  <c r="J108" i="8"/>
  <c r="J103" i="8"/>
  <c r="BK98" i="8"/>
  <c r="BK90" i="7"/>
  <c r="BK314" i="6"/>
  <c r="BK303" i="6"/>
  <c r="BK299" i="6"/>
  <c r="BK286" i="6"/>
  <c r="BK279" i="6"/>
  <c r="BK270" i="6"/>
  <c r="J263" i="6"/>
  <c r="J257" i="6"/>
  <c r="J245" i="6"/>
  <c r="J240" i="6"/>
  <c r="BK232" i="6"/>
  <c r="J225" i="6"/>
  <c r="J221" i="6"/>
  <c r="BK213" i="6"/>
  <c r="J210" i="6"/>
  <c r="J200" i="6"/>
  <c r="BK192" i="6"/>
  <c r="BK184" i="6"/>
  <c r="J177" i="6"/>
  <c r="J172" i="6"/>
  <c r="BK170" i="6"/>
  <c r="BK163" i="6"/>
  <c r="BK155" i="6"/>
  <c r="BK143" i="6"/>
  <c r="J138" i="6"/>
  <c r="J134" i="6"/>
  <c r="BK130" i="6"/>
  <c r="J125" i="6"/>
  <c r="J123" i="6"/>
  <c r="J111" i="6"/>
  <c r="J99" i="6"/>
  <c r="BK95" i="6"/>
  <c r="BK88" i="6"/>
  <c r="J120" i="5"/>
  <c r="J115" i="5"/>
  <c r="BK105" i="5"/>
  <c r="BK92" i="5"/>
  <c r="BK88" i="5"/>
  <c r="BK158" i="4"/>
  <c r="BK147" i="4"/>
  <c r="J140" i="4"/>
  <c r="BK135" i="4"/>
  <c r="BK124" i="4"/>
  <c r="BK118" i="4"/>
  <c r="BK113" i="4"/>
  <c r="J104" i="4"/>
  <c r="J209" i="3"/>
  <c r="J195" i="3"/>
  <c r="J184" i="3"/>
  <c r="BK171" i="3"/>
  <c r="J156" i="3"/>
  <c r="BK138" i="3"/>
  <c r="J111" i="3"/>
  <c r="J1077" i="2"/>
  <c r="J1064" i="2"/>
  <c r="BK1052" i="2"/>
  <c r="J1037" i="2"/>
  <c r="J1032" i="2"/>
  <c r="BK1021" i="2"/>
  <c r="J1011" i="2"/>
  <c r="BK1003" i="2"/>
  <c r="BK1000" i="2"/>
  <c r="J992" i="2"/>
  <c r="J978" i="2"/>
  <c r="BK948" i="2"/>
  <c r="J912" i="2"/>
  <c r="BK908" i="2"/>
  <c r="J862" i="2"/>
  <c r="BK839" i="2"/>
  <c r="BK831" i="2"/>
  <c r="BK813" i="2"/>
  <c r="BK802" i="2"/>
  <c r="BK791" i="2"/>
  <c r="J782" i="2"/>
  <c r="J739" i="2"/>
  <c r="BK712" i="2"/>
  <c r="J704" i="2"/>
  <c r="J695" i="2"/>
  <c r="J678" i="2"/>
  <c r="BK671" i="2"/>
  <c r="J651" i="2"/>
  <c r="BK639" i="2"/>
  <c r="J622" i="2"/>
  <c r="J587" i="2"/>
  <c r="BK549" i="2"/>
  <c r="BK524" i="2"/>
  <c r="J492" i="2"/>
  <c r="J446" i="2"/>
  <c r="BK426" i="2"/>
  <c r="BK420" i="2"/>
  <c r="J383" i="2"/>
  <c r="BK341" i="2"/>
  <c r="J260" i="2"/>
  <c r="J184" i="2"/>
  <c r="BK102" i="9"/>
  <c r="J326" i="6"/>
  <c r="BK307" i="6"/>
  <c r="BK302" i="6"/>
  <c r="J291" i="6"/>
  <c r="BK283" i="6"/>
  <c r="BK276" i="6"/>
  <c r="BK271" i="6"/>
  <c r="BK266" i="6"/>
  <c r="J256" i="6"/>
  <c r="BK248" i="6"/>
  <c r="BK236" i="6"/>
  <c r="J229" i="6"/>
  <c r="J226" i="6"/>
  <c r="BK218" i="6"/>
  <c r="J203" i="6"/>
  <c r="J194" i="6"/>
  <c r="J186" i="6"/>
  <c r="J178" i="6"/>
  <c r="BK166" i="6"/>
  <c r="BK162" i="6"/>
  <c r="J154" i="6"/>
  <c r="J144" i="6"/>
  <c r="J132" i="6"/>
  <c r="BK121" i="6"/>
  <c r="J109" i="6"/>
  <c r="J103" i="6"/>
  <c r="BK97" i="6"/>
  <c r="J87" i="6"/>
  <c r="BK108" i="5"/>
  <c r="BK96" i="5"/>
  <c r="J160" i="4"/>
  <c r="BK154" i="4"/>
  <c r="J147" i="4"/>
  <c r="BK134" i="4"/>
  <c r="BK130" i="4"/>
  <c r="BK125" i="4"/>
  <c r="BK115" i="4"/>
  <c r="BK111" i="4"/>
  <c r="BK104" i="4"/>
  <c r="J90" i="4"/>
  <c r="BK209" i="3"/>
  <c r="BK184" i="3"/>
  <c r="J169" i="3"/>
  <c r="J159" i="3"/>
  <c r="J142" i="3"/>
  <c r="J109" i="3"/>
  <c r="BK1073" i="2"/>
  <c r="BK1069" i="2"/>
  <c r="J1062" i="2"/>
  <c r="BK1043" i="2"/>
  <c r="BK1034" i="2"/>
  <c r="BK1018" i="2"/>
  <c r="J1012" i="2"/>
  <c r="J1005" i="2"/>
  <c r="J1000" i="2"/>
  <c r="J995" i="2"/>
  <c r="BK990" i="2"/>
  <c r="J985" i="2"/>
  <c r="BK975" i="2"/>
  <c r="J953" i="2"/>
  <c r="BK947" i="2"/>
  <c r="J941" i="2"/>
  <c r="BK926" i="2"/>
  <c r="J908" i="2"/>
  <c r="J896" i="2"/>
  <c r="J877" i="2"/>
  <c r="BK860" i="2"/>
  <c r="J854" i="2"/>
  <c r="J842" i="2"/>
  <c r="BK832" i="2"/>
  <c r="J812" i="2"/>
  <c r="J807" i="2"/>
  <c r="BK800" i="2"/>
  <c r="J795" i="2"/>
  <c r="J790" i="2"/>
  <c r="J778" i="2"/>
  <c r="BK770" i="2"/>
  <c r="J752" i="2"/>
  <c r="J743" i="2"/>
  <c r="J724" i="2"/>
  <c r="J696" i="2"/>
  <c r="J669" i="2"/>
  <c r="BK657" i="2"/>
  <c r="BK607" i="2"/>
  <c r="BK574" i="2"/>
  <c r="J532" i="2"/>
  <c r="J508" i="2"/>
  <c r="J463" i="2"/>
  <c r="BK411" i="2"/>
  <c r="BK372" i="2"/>
  <c r="J349" i="2"/>
  <c r="J340" i="2"/>
  <c r="BK331" i="2"/>
  <c r="BK279" i="2"/>
  <c r="J194" i="2"/>
  <c r="BK158" i="2"/>
  <c r="J120" i="2"/>
  <c r="J116" i="2"/>
  <c r="BK104" i="8"/>
  <c r="BK100" i="8"/>
  <c r="J96" i="8"/>
  <c r="J92" i="8"/>
  <c r="J89" i="8"/>
  <c r="BK126" i="7"/>
  <c r="BK122" i="7"/>
  <c r="BK116" i="7"/>
  <c r="BK111" i="7"/>
  <c r="J104" i="7"/>
  <c r="J101" i="7"/>
  <c r="J96" i="7"/>
  <c r="BK326" i="6"/>
  <c r="BK321" i="6"/>
  <c r="J312" i="6"/>
  <c r="BK310" i="6"/>
  <c r="J303" i="6"/>
  <c r="BK291" i="6"/>
  <c r="J284" i="6"/>
  <c r="BK260" i="6"/>
  <c r="BK254" i="6"/>
  <c r="J250" i="6"/>
  <c r="J238" i="6"/>
  <c r="BK233" i="6"/>
  <c r="BK226" i="6"/>
  <c r="J218" i="6"/>
  <c r="BK215" i="6"/>
  <c r="J208" i="6"/>
  <c r="J198" i="6"/>
  <c r="BK183" i="6"/>
  <c r="BK176" i="6"/>
  <c r="J158" i="6"/>
  <c r="J150" i="6"/>
  <c r="BK144" i="6"/>
  <c r="BK139" i="6"/>
  <c r="J129" i="6"/>
  <c r="J119" i="6"/>
  <c r="BK111" i="6"/>
  <c r="J107" i="6"/>
  <c r="BK93" i="6"/>
  <c r="BK90" i="6"/>
  <c r="J113" i="5"/>
  <c r="BK107" i="5"/>
  <c r="BK102" i="5"/>
  <c r="BK87" i="5"/>
  <c r="BK162" i="4"/>
  <c r="BK156" i="4"/>
  <c r="BK146" i="4"/>
  <c r="J133" i="4"/>
  <c r="J120" i="4"/>
  <c r="J113" i="4"/>
  <c r="BK105" i="4"/>
  <c r="J91" i="4"/>
  <c r="BK203" i="3"/>
  <c r="J194" i="3"/>
  <c r="BK183" i="3"/>
  <c r="J179" i="3"/>
  <c r="BK165" i="3"/>
  <c r="J136" i="3"/>
  <c r="BK128" i="3"/>
  <c r="BK122" i="3"/>
  <c r="BK109" i="3"/>
  <c r="J94" i="3"/>
  <c r="J1100" i="2"/>
  <c r="BK1093" i="2"/>
  <c r="BK1086" i="2"/>
  <c r="BK1082" i="2"/>
  <c r="BK1079" i="2"/>
  <c r="J1075" i="2"/>
  <c r="BK1067" i="2"/>
  <c r="BK1058" i="2"/>
  <c r="BK1054" i="2"/>
  <c r="BK1038" i="2"/>
  <c r="BK1031" i="2"/>
  <c r="J1027" i="2"/>
  <c r="BK1020" i="2"/>
  <c r="J1016" i="2"/>
  <c r="J1009" i="2"/>
  <c r="J1003" i="2"/>
  <c r="J996" i="2"/>
  <c r="BK987" i="2"/>
  <c r="J979" i="2"/>
  <c r="J975" i="2"/>
  <c r="J971" i="2"/>
  <c r="J926" i="2"/>
  <c r="J899" i="2"/>
  <c r="BK877" i="2"/>
  <c r="BK864" i="2"/>
  <c r="BK847" i="2"/>
  <c r="J839" i="2"/>
  <c r="J828" i="2"/>
  <c r="BK824" i="2"/>
  <c r="J817" i="2"/>
  <c r="BK801" i="2"/>
  <c r="J791" i="2"/>
  <c r="J770" i="2"/>
  <c r="BK743" i="2"/>
  <c r="BK732" i="2"/>
  <c r="J712" i="2"/>
  <c r="J702" i="2"/>
  <c r="J693" i="2"/>
  <c r="BK674" i="2"/>
  <c r="J668" i="2"/>
  <c r="J659" i="2"/>
  <c r="BK617" i="2"/>
  <c r="J610" i="2"/>
  <c r="J600" i="2"/>
  <c r="J569" i="2"/>
  <c r="J564" i="2"/>
  <c r="J558" i="2"/>
  <c r="J540" i="2"/>
  <c r="BK507" i="2"/>
  <c r="J460" i="2"/>
  <c r="BK447" i="2"/>
  <c r="BK435" i="2"/>
  <c r="J426" i="2"/>
  <c r="BK378" i="2"/>
  <c r="BK347" i="2"/>
  <c r="J329" i="2"/>
  <c r="BK306" i="2"/>
  <c r="P108" i="2" l="1"/>
  <c r="R188" i="2"/>
  <c r="T320" i="2"/>
  <c r="P333" i="2"/>
  <c r="R425" i="2"/>
  <c r="P462" i="2"/>
  <c r="P539" i="2"/>
  <c r="R570" i="2"/>
  <c r="P640" i="2"/>
  <c r="T652" i="2"/>
  <c r="R680" i="2"/>
  <c r="T703" i="2"/>
  <c r="R810" i="2"/>
  <c r="R841" i="2"/>
  <c r="R863" i="2"/>
  <c r="R911" i="2"/>
  <c r="R952" i="2"/>
  <c r="T963" i="2"/>
  <c r="T973" i="2"/>
  <c r="R986" i="2"/>
  <c r="R1022" i="2"/>
  <c r="R1061" i="2"/>
  <c r="R1060" i="2" s="1"/>
  <c r="T92" i="3"/>
  <c r="BK123" i="3"/>
  <c r="J123" i="3" s="1"/>
  <c r="J63" i="3" s="1"/>
  <c r="R135" i="3"/>
  <c r="T187" i="3"/>
  <c r="T158" i="3"/>
  <c r="R193" i="3"/>
  <c r="R202" i="3"/>
  <c r="R201" i="3"/>
  <c r="BK89" i="4"/>
  <c r="T100" i="4"/>
  <c r="R126" i="4"/>
  <c r="P145" i="4"/>
  <c r="T86" i="5"/>
  <c r="P100" i="5"/>
  <c r="BK85" i="6"/>
  <c r="J85" i="6" s="1"/>
  <c r="J61" i="6" s="1"/>
  <c r="P85" i="6"/>
  <c r="P84" i="6" s="1"/>
  <c r="P83" i="6" s="1"/>
  <c r="AU59" i="1" s="1"/>
  <c r="BK318" i="6"/>
  <c r="J318" i="6"/>
  <c r="J62" i="6"/>
  <c r="P318" i="6"/>
  <c r="BK324" i="6"/>
  <c r="J324" i="6"/>
  <c r="J63" i="6" s="1"/>
  <c r="P324" i="6"/>
  <c r="P89" i="7"/>
  <c r="T89" i="7"/>
  <c r="R100" i="7"/>
  <c r="BK105" i="7"/>
  <c r="J105" i="7" s="1"/>
  <c r="J63" i="7" s="1"/>
  <c r="R105" i="7"/>
  <c r="BK110" i="7"/>
  <c r="J110" i="7"/>
  <c r="J64" i="7"/>
  <c r="R110" i="7"/>
  <c r="BK115" i="7"/>
  <c r="J115" i="7"/>
  <c r="J65" i="7" s="1"/>
  <c r="R115" i="7"/>
  <c r="BK119" i="7"/>
  <c r="J119" i="7" s="1"/>
  <c r="J67" i="7" s="1"/>
  <c r="T119" i="7"/>
  <c r="T118" i="7" s="1"/>
  <c r="P83" i="9"/>
  <c r="P82" i="9"/>
  <c r="P81" i="9" s="1"/>
  <c r="AU62" i="1" s="1"/>
  <c r="BK108" i="2"/>
  <c r="T188" i="2"/>
  <c r="P320" i="2"/>
  <c r="T333" i="2"/>
  <c r="BK425" i="2"/>
  <c r="J425" i="2"/>
  <c r="J66" i="2"/>
  <c r="R462" i="2"/>
  <c r="T539" i="2"/>
  <c r="P570" i="2"/>
  <c r="R640" i="2"/>
  <c r="R652" i="2"/>
  <c r="P680" i="2"/>
  <c r="P703" i="2"/>
  <c r="T810" i="2"/>
  <c r="T841" i="2"/>
  <c r="T863" i="2"/>
  <c r="T911" i="2"/>
  <c r="T952" i="2"/>
  <c r="R963" i="2"/>
  <c r="R973" i="2"/>
  <c r="T986" i="2"/>
  <c r="T1022" i="2"/>
  <c r="BK1061" i="2"/>
  <c r="BK1060" i="2"/>
  <c r="J1060" i="2" s="1"/>
  <c r="J85" i="2" s="1"/>
  <c r="R92" i="3"/>
  <c r="T117" i="3"/>
  <c r="T123" i="3"/>
  <c r="BK135" i="3"/>
  <c r="J135" i="3" s="1"/>
  <c r="J64" i="3" s="1"/>
  <c r="BK187" i="3"/>
  <c r="J187" i="3" s="1"/>
  <c r="J66" i="3" s="1"/>
  <c r="R187" i="3"/>
  <c r="R158" i="3" s="1"/>
  <c r="T193" i="3"/>
  <c r="T202" i="3"/>
  <c r="T201" i="3" s="1"/>
  <c r="R89" i="4"/>
  <c r="R88" i="4"/>
  <c r="BK100" i="4"/>
  <c r="BK126" i="4"/>
  <c r="J126" i="4"/>
  <c r="J66" i="4" s="1"/>
  <c r="BK145" i="4"/>
  <c r="J145" i="4"/>
  <c r="J67" i="4" s="1"/>
  <c r="P86" i="5"/>
  <c r="P85" i="5"/>
  <c r="P84" i="5" s="1"/>
  <c r="AU58" i="1" s="1"/>
  <c r="R100" i="5"/>
  <c r="R83" i="9"/>
  <c r="R82" i="9"/>
  <c r="R81" i="9"/>
  <c r="T108" i="2"/>
  <c r="P188" i="2"/>
  <c r="R320" i="2"/>
  <c r="BK333" i="2"/>
  <c r="J333" i="2" s="1"/>
  <c r="J64" i="2" s="1"/>
  <c r="T425" i="2"/>
  <c r="BK462" i="2"/>
  <c r="J462" i="2"/>
  <c r="J69" i="2" s="1"/>
  <c r="BK539" i="2"/>
  <c r="J539" i="2"/>
  <c r="J70" i="2" s="1"/>
  <c r="BK570" i="2"/>
  <c r="J570" i="2"/>
  <c r="J71" i="2" s="1"/>
  <c r="BK640" i="2"/>
  <c r="J640" i="2"/>
  <c r="J72" i="2" s="1"/>
  <c r="BK652" i="2"/>
  <c r="J652" i="2"/>
  <c r="J73" i="2" s="1"/>
  <c r="BK680" i="2"/>
  <c r="J680" i="2"/>
  <c r="J74" i="2" s="1"/>
  <c r="BK703" i="2"/>
  <c r="J703" i="2"/>
  <c r="J75" i="2" s="1"/>
  <c r="BK810" i="2"/>
  <c r="J810" i="2"/>
  <c r="J76" i="2" s="1"/>
  <c r="BK841" i="2"/>
  <c r="J841" i="2"/>
  <c r="J77" i="2" s="1"/>
  <c r="P841" i="2"/>
  <c r="P863" i="2"/>
  <c r="P911" i="2"/>
  <c r="P952" i="2"/>
  <c r="P963" i="2"/>
  <c r="P973" i="2"/>
  <c r="P986" i="2"/>
  <c r="BK1022" i="2"/>
  <c r="J1022" i="2" s="1"/>
  <c r="J84" i="2" s="1"/>
  <c r="T1061" i="2"/>
  <c r="T1060" i="2" s="1"/>
  <c r="P92" i="3"/>
  <c r="R117" i="3"/>
  <c r="P123" i="3"/>
  <c r="P135" i="3"/>
  <c r="P187" i="3"/>
  <c r="P158" i="3" s="1"/>
  <c r="P193" i="3"/>
  <c r="BK202" i="3"/>
  <c r="J202" i="3" s="1"/>
  <c r="J70" i="3" s="1"/>
  <c r="P89" i="4"/>
  <c r="P88" i="4" s="1"/>
  <c r="R100" i="4"/>
  <c r="T126" i="4"/>
  <c r="T145" i="4"/>
  <c r="BK86" i="5"/>
  <c r="J86" i="5"/>
  <c r="J61" i="5" s="1"/>
  <c r="BK100" i="5"/>
  <c r="J100" i="5"/>
  <c r="J63" i="5" s="1"/>
  <c r="T85" i="6"/>
  <c r="R318" i="6"/>
  <c r="R324" i="6"/>
  <c r="P85" i="8"/>
  <c r="T85" i="8"/>
  <c r="P109" i="8"/>
  <c r="T109" i="8"/>
  <c r="P129" i="8"/>
  <c r="R129" i="8"/>
  <c r="BK83" i="9"/>
  <c r="J83" i="9"/>
  <c r="J61" i="9" s="1"/>
  <c r="R108" i="2"/>
  <c r="BK188" i="2"/>
  <c r="J188" i="2" s="1"/>
  <c r="J62" i="2" s="1"/>
  <c r="BK320" i="2"/>
  <c r="J320" i="2" s="1"/>
  <c r="J63" i="2" s="1"/>
  <c r="R333" i="2"/>
  <c r="P425" i="2"/>
  <c r="T462" i="2"/>
  <c r="R539" i="2"/>
  <c r="T570" i="2"/>
  <c r="T640" i="2"/>
  <c r="P652" i="2"/>
  <c r="T680" i="2"/>
  <c r="R703" i="2"/>
  <c r="P810" i="2"/>
  <c r="BK863" i="2"/>
  <c r="J863" i="2"/>
  <c r="J78" i="2"/>
  <c r="BK911" i="2"/>
  <c r="J911" i="2"/>
  <c r="J79" i="2"/>
  <c r="BK952" i="2"/>
  <c r="J952" i="2"/>
  <c r="J80" i="2"/>
  <c r="BK963" i="2"/>
  <c r="J963" i="2"/>
  <c r="J81" i="2"/>
  <c r="BK973" i="2"/>
  <c r="J973" i="2"/>
  <c r="J82" i="2"/>
  <c r="BK986" i="2"/>
  <c r="J986" i="2"/>
  <c r="J83" i="2"/>
  <c r="P1022" i="2"/>
  <c r="P1061" i="2"/>
  <c r="P1060" i="2"/>
  <c r="BK92" i="3"/>
  <c r="J92" i="3"/>
  <c r="J61" i="3"/>
  <c r="BK117" i="3"/>
  <c r="J117" i="3"/>
  <c r="J62" i="3"/>
  <c r="P117" i="3"/>
  <c r="R123" i="3"/>
  <c r="T135" i="3"/>
  <c r="BK193" i="3"/>
  <c r="J193" i="3"/>
  <c r="J67" i="3"/>
  <c r="P202" i="3"/>
  <c r="P201" i="3"/>
  <c r="T89" i="4"/>
  <c r="T88" i="4" s="1"/>
  <c r="P100" i="4"/>
  <c r="P99" i="4"/>
  <c r="P126" i="4"/>
  <c r="R145" i="4"/>
  <c r="R86" i="5"/>
  <c r="R85" i="5" s="1"/>
  <c r="R84" i="5" s="1"/>
  <c r="T100" i="5"/>
  <c r="R85" i="6"/>
  <c r="R84" i="6" s="1"/>
  <c r="R83" i="6" s="1"/>
  <c r="T318" i="6"/>
  <c r="T324" i="6"/>
  <c r="BK89" i="7"/>
  <c r="J89" i="7" s="1"/>
  <c r="J61" i="7" s="1"/>
  <c r="R89" i="7"/>
  <c r="R88" i="7" s="1"/>
  <c r="BK100" i="7"/>
  <c r="J100" i="7"/>
  <c r="J62" i="7" s="1"/>
  <c r="P100" i="7"/>
  <c r="T100" i="7"/>
  <c r="P105" i="7"/>
  <c r="T105" i="7"/>
  <c r="P110" i="7"/>
  <c r="T110" i="7"/>
  <c r="P115" i="7"/>
  <c r="T115" i="7"/>
  <c r="P119" i="7"/>
  <c r="P118" i="7"/>
  <c r="R119" i="7"/>
  <c r="R118" i="7" s="1"/>
  <c r="BK85" i="8"/>
  <c r="J85" i="8"/>
  <c r="J60" i="8" s="1"/>
  <c r="R85" i="8"/>
  <c r="BK109" i="8"/>
  <c r="J109" i="8" s="1"/>
  <c r="J61" i="8" s="1"/>
  <c r="R109" i="8"/>
  <c r="BK129" i="8"/>
  <c r="J129" i="8"/>
  <c r="J62" i="8"/>
  <c r="T129" i="8"/>
  <c r="T83" i="9"/>
  <c r="T82" i="9"/>
  <c r="T81" i="9" s="1"/>
  <c r="J100" i="2"/>
  <c r="F103" i="2"/>
  <c r="BE113" i="2"/>
  <c r="BE157" i="2"/>
  <c r="BE194" i="2"/>
  <c r="BE253" i="2"/>
  <c r="BE276" i="2"/>
  <c r="BE314" i="2"/>
  <c r="BE339" i="2"/>
  <c r="BE340" i="2"/>
  <c r="BE355" i="2"/>
  <c r="BE358" i="2"/>
  <c r="BE363" i="2"/>
  <c r="BE383" i="2"/>
  <c r="BE385" i="2"/>
  <c r="BE405" i="2"/>
  <c r="BE411" i="2"/>
  <c r="BE412" i="2"/>
  <c r="BE417" i="2"/>
  <c r="BE420" i="2"/>
  <c r="BE430" i="2"/>
  <c r="BE432" i="2"/>
  <c r="BE471" i="2"/>
  <c r="BE484" i="2"/>
  <c r="BE494" i="2"/>
  <c r="BE522" i="2"/>
  <c r="BE528" i="2"/>
  <c r="BE530" i="2"/>
  <c r="BE533" i="2"/>
  <c r="BE538" i="2"/>
  <c r="BE549" i="2"/>
  <c r="BE556" i="2"/>
  <c r="BE558" i="2"/>
  <c r="BE562" i="2"/>
  <c r="BE564" i="2"/>
  <c r="BE566" i="2"/>
  <c r="BE574" i="2"/>
  <c r="BE595" i="2"/>
  <c r="BE620" i="2"/>
  <c r="BE637" i="2"/>
  <c r="BE639" i="2"/>
  <c r="BE651" i="2"/>
  <c r="BE653" i="2"/>
  <c r="BE664" i="2"/>
  <c r="BE669" i="2"/>
  <c r="BE677" i="2"/>
  <c r="BE678" i="2"/>
  <c r="BE697" i="2"/>
  <c r="BE724" i="2"/>
  <c r="BE726" i="2"/>
  <c r="BE745" i="2"/>
  <c r="BE752" i="2"/>
  <c r="BE777" i="2"/>
  <c r="BE782" i="2"/>
  <c r="BE786" i="2"/>
  <c r="BE789" i="2"/>
  <c r="BE793" i="2"/>
  <c r="BE794" i="2"/>
  <c r="BE795" i="2"/>
  <c r="BE796" i="2"/>
  <c r="BE802" i="2"/>
  <c r="BE808" i="2"/>
  <c r="BE811" i="2"/>
  <c r="BE830" i="2"/>
  <c r="BE844" i="2"/>
  <c r="BE852" i="2"/>
  <c r="BE857" i="2"/>
  <c r="BE860" i="2"/>
  <c r="BE870" i="2"/>
  <c r="BE879" i="2"/>
  <c r="BE888" i="2"/>
  <c r="BE908" i="2"/>
  <c r="BE910" i="2"/>
  <c r="BE912" i="2"/>
  <c r="BE941" i="2"/>
  <c r="BE942" i="2"/>
  <c r="BE945" i="2"/>
  <c r="BE947" i="2"/>
  <c r="BE948" i="2"/>
  <c r="BE951" i="2"/>
  <c r="BE960" i="2"/>
  <c r="BE981" i="2"/>
  <c r="BE982" i="2"/>
  <c r="BE985" i="2"/>
  <c r="BE990" i="2"/>
  <c r="BE994" i="2"/>
  <c r="BE999" i="2"/>
  <c r="BE1001" i="2"/>
  <c r="BE1004" i="2"/>
  <c r="BE1011" i="2"/>
  <c r="BE1015" i="2"/>
  <c r="BE1032" i="2"/>
  <c r="BE1034" i="2"/>
  <c r="BE1040" i="2"/>
  <c r="BE1042" i="2"/>
  <c r="BE1049" i="2"/>
  <c r="BE1052" i="2"/>
  <c r="BE1069" i="2"/>
  <c r="BE1078" i="2"/>
  <c r="BE1079" i="2"/>
  <c r="BE1080" i="2"/>
  <c r="BE1081" i="2"/>
  <c r="BE1082" i="2"/>
  <c r="BE1083" i="2"/>
  <c r="BE1086" i="2"/>
  <c r="BE1089" i="2"/>
  <c r="BE1093" i="2"/>
  <c r="BE1096" i="2"/>
  <c r="BE1100" i="2"/>
  <c r="BE1103" i="2"/>
  <c r="BK422" i="2"/>
  <c r="J422" i="2"/>
  <c r="J65" i="2" s="1"/>
  <c r="BE111" i="3"/>
  <c r="BE131" i="3"/>
  <c r="BE142" i="3"/>
  <c r="BE144" i="3"/>
  <c r="BE147" i="3"/>
  <c r="BE152" i="3"/>
  <c r="BE159" i="3"/>
  <c r="BE167" i="3"/>
  <c r="BE177" i="3"/>
  <c r="BE184" i="3"/>
  <c r="E77" i="4"/>
  <c r="F84" i="4"/>
  <c r="BE92" i="4"/>
  <c r="BE96" i="4"/>
  <c r="BE98" i="4"/>
  <c r="BE102" i="4"/>
  <c r="BE104" i="4"/>
  <c r="BE109" i="4"/>
  <c r="BE113" i="4"/>
  <c r="BE114" i="4"/>
  <c r="BE115" i="4"/>
  <c r="BE116" i="4"/>
  <c r="BE122" i="4"/>
  <c r="BE130" i="4"/>
  <c r="BE134" i="4"/>
  <c r="BE139" i="4"/>
  <c r="BE147" i="4"/>
  <c r="BE149" i="4"/>
  <c r="BE154" i="4"/>
  <c r="BE156" i="4"/>
  <c r="BE157" i="4"/>
  <c r="BE160" i="4"/>
  <c r="BE164" i="4"/>
  <c r="BK95" i="4"/>
  <c r="J95" i="4"/>
  <c r="J62" i="4" s="1"/>
  <c r="F55" i="5"/>
  <c r="J81" i="5"/>
  <c r="BE89" i="5"/>
  <c r="BE91" i="5"/>
  <c r="BE93" i="5"/>
  <c r="BE95" i="5"/>
  <c r="BE96" i="5"/>
  <c r="BE99" i="5"/>
  <c r="BE103" i="5"/>
  <c r="BE111" i="5"/>
  <c r="BE115" i="5"/>
  <c r="BE120" i="5"/>
  <c r="J52" i="6"/>
  <c r="F80" i="6"/>
  <c r="BE102" i="6"/>
  <c r="BE103" i="6"/>
  <c r="BE105" i="6"/>
  <c r="BE107" i="6"/>
  <c r="BE113" i="6"/>
  <c r="BE115" i="6"/>
  <c r="BE124" i="6"/>
  <c r="BE125" i="6"/>
  <c r="BE132" i="6"/>
  <c r="BE136" i="6"/>
  <c r="BE145" i="6"/>
  <c r="BE146" i="6"/>
  <c r="BE151" i="6"/>
  <c r="BE154" i="6"/>
  <c r="BE158" i="6"/>
  <c r="BE160" i="6"/>
  <c r="BE162" i="6"/>
  <c r="BE164" i="6"/>
  <c r="BE165" i="6"/>
  <c r="BE166" i="6"/>
  <c r="BE171" i="6"/>
  <c r="BE172" i="6"/>
  <c r="BE174" i="6"/>
  <c r="BE178" i="6"/>
  <c r="BE180" i="6"/>
  <c r="BE184" i="6"/>
  <c r="BE185" i="6"/>
  <c r="BE192" i="6"/>
  <c r="BE194" i="6"/>
  <c r="BE196" i="6"/>
  <c r="BE199" i="6"/>
  <c r="BE201" i="6"/>
  <c r="BE205" i="6"/>
  <c r="BE206" i="6"/>
  <c r="BE220" i="6"/>
  <c r="BE222" i="6"/>
  <c r="BE223" i="6"/>
  <c r="BE230" i="6"/>
  <c r="BE231" i="6"/>
  <c r="BE240" i="6"/>
  <c r="BE244" i="6"/>
  <c r="BE245" i="6"/>
  <c r="BE247" i="6"/>
  <c r="BE249" i="6"/>
  <c r="BE261" i="6"/>
  <c r="BE262" i="6"/>
  <c r="BE263" i="6"/>
  <c r="BE265" i="6"/>
  <c r="BE266" i="6"/>
  <c r="BE268" i="6"/>
  <c r="BE270" i="6"/>
  <c r="BE271" i="6"/>
  <c r="BE272" i="6"/>
  <c r="BE273" i="6"/>
  <c r="BE276" i="6"/>
  <c r="BE278" i="6"/>
  <c r="BE279" i="6"/>
  <c r="BE280" i="6"/>
  <c r="BE282" i="6"/>
  <c r="BE292" i="6"/>
  <c r="BE293" i="6"/>
  <c r="BE294" i="6"/>
  <c r="BE297" i="6"/>
  <c r="BE299" i="6"/>
  <c r="BE305" i="6"/>
  <c r="BE308" i="6"/>
  <c r="BE317" i="6"/>
  <c r="BE319" i="6"/>
  <c r="BE326" i="6"/>
  <c r="J52" i="7"/>
  <c r="J55" i="7"/>
  <c r="F84" i="7"/>
  <c r="BE90" i="7"/>
  <c r="BE92" i="7"/>
  <c r="BE95" i="7"/>
  <c r="BE96" i="7"/>
  <c r="BE97" i="7"/>
  <c r="BE101" i="7"/>
  <c r="BE103" i="7"/>
  <c r="BE108" i="7"/>
  <c r="BE112" i="7"/>
  <c r="BE113" i="7"/>
  <c r="BE117" i="7"/>
  <c r="BE121" i="7"/>
  <c r="BE124" i="7"/>
  <c r="E48" i="8"/>
  <c r="F55" i="8"/>
  <c r="J55" i="8"/>
  <c r="BE87" i="8"/>
  <c r="BE89" i="8"/>
  <c r="BE91" i="8"/>
  <c r="BE94" i="8"/>
  <c r="BE97" i="8"/>
  <c r="BE98" i="8"/>
  <c r="BE99" i="8"/>
  <c r="BE101" i="8"/>
  <c r="BE102" i="8"/>
  <c r="BE105" i="8"/>
  <c r="BE98" i="9"/>
  <c r="BE100" i="9"/>
  <c r="J55" i="2"/>
  <c r="BE110" i="2"/>
  <c r="BE152" i="2"/>
  <c r="BE192" i="2"/>
  <c r="BE196" i="2"/>
  <c r="BE198" i="2"/>
  <c r="BE210" i="2"/>
  <c r="BE236" i="2"/>
  <c r="BE292" i="2"/>
  <c r="BE353" i="2"/>
  <c r="BE356" i="2"/>
  <c r="BE378" i="2"/>
  <c r="BE389" i="2"/>
  <c r="BE438" i="2"/>
  <c r="BE444" i="2"/>
  <c r="BE447" i="2"/>
  <c r="BE453" i="2"/>
  <c r="BE469" i="2"/>
  <c r="BE521" i="2"/>
  <c r="BE524" i="2"/>
  <c r="BE547" i="2"/>
  <c r="BE571" i="2"/>
  <c r="BE579" i="2"/>
  <c r="BE581" i="2"/>
  <c r="BE587" i="2"/>
  <c r="BE589" i="2"/>
  <c r="BE600" i="2"/>
  <c r="BE611" i="2"/>
  <c r="BE632" i="2"/>
  <c r="BE633" i="2"/>
  <c r="BE641" i="2"/>
  <c r="BE644" i="2"/>
  <c r="BE661" i="2"/>
  <c r="BE666" i="2"/>
  <c r="BE667" i="2"/>
  <c r="BE670" i="2"/>
  <c r="BE672" i="2"/>
  <c r="BE679" i="2"/>
  <c r="BE693" i="2"/>
  <c r="BE699" i="2"/>
  <c r="BE704" i="2"/>
  <c r="BE714" i="2"/>
  <c r="BE732" i="2"/>
  <c r="BE756" i="2"/>
  <c r="BE760" i="2"/>
  <c r="BE768" i="2"/>
  <c r="BE780" i="2"/>
  <c r="BE791" i="2"/>
  <c r="BE799" i="2"/>
  <c r="BE801" i="2"/>
  <c r="BE804" i="2"/>
  <c r="BE813" i="2"/>
  <c r="BE817" i="2"/>
  <c r="BE823" i="2"/>
  <c r="BE825" i="2"/>
  <c r="BE826" i="2"/>
  <c r="BE828" i="2"/>
  <c r="BE831" i="2"/>
  <c r="BE833" i="2"/>
  <c r="BE834" i="2"/>
  <c r="BE850" i="2"/>
  <c r="BE867" i="2"/>
  <c r="BE882" i="2"/>
  <c r="BE893" i="2"/>
  <c r="BE943" i="2"/>
  <c r="BE964" i="2"/>
  <c r="BE976" i="2"/>
  <c r="BE977" i="2"/>
  <c r="BE978" i="2"/>
  <c r="BE980" i="2"/>
  <c r="BE983" i="2"/>
  <c r="BE993" i="2"/>
  <c r="BE1002" i="2"/>
  <c r="BE1007" i="2"/>
  <c r="BE1008" i="2"/>
  <c r="BE1009" i="2"/>
  <c r="BE1019" i="2"/>
  <c r="BE1021" i="2"/>
  <c r="BE1023" i="2"/>
  <c r="BE1024" i="2"/>
  <c r="BE1025" i="2"/>
  <c r="BE1026" i="2"/>
  <c r="BE1029" i="2"/>
  <c r="BE1031" i="2"/>
  <c r="BE1035" i="2"/>
  <c r="BE1037" i="2"/>
  <c r="BE1038" i="2"/>
  <c r="BE1047" i="2"/>
  <c r="BE1053" i="2"/>
  <c r="BE1056" i="2"/>
  <c r="BE1057" i="2"/>
  <c r="BE1062" i="2"/>
  <c r="BE1074" i="2"/>
  <c r="E80" i="3"/>
  <c r="F87" i="3"/>
  <c r="BE104" i="3"/>
  <c r="BE112" i="3"/>
  <c r="BE122" i="3"/>
  <c r="BE124" i="3"/>
  <c r="BE127" i="3"/>
  <c r="BE133" i="3"/>
  <c r="BE155" i="3"/>
  <c r="BE171" i="3"/>
  <c r="BE175" i="3"/>
  <c r="BE181" i="3"/>
  <c r="BE186" i="3"/>
  <c r="BE188" i="3"/>
  <c r="BE191" i="3"/>
  <c r="BE198" i="3"/>
  <c r="BE200" i="3"/>
  <c r="BE208" i="3"/>
  <c r="BE209" i="3"/>
  <c r="BE211" i="3"/>
  <c r="J81" i="4"/>
  <c r="J84" i="4"/>
  <c r="BE91" i="4"/>
  <c r="BE94" i="4"/>
  <c r="BE101" i="4"/>
  <c r="BE108" i="4"/>
  <c r="BE110" i="4"/>
  <c r="BE117" i="4"/>
  <c r="BE120" i="4"/>
  <c r="BE121" i="4"/>
  <c r="BE127" i="4"/>
  <c r="BE128" i="4"/>
  <c r="BE133" i="4"/>
  <c r="BE136" i="4"/>
  <c r="BE143" i="4"/>
  <c r="BE148" i="4"/>
  <c r="BE159" i="4"/>
  <c r="J52" i="5"/>
  <c r="BE92" i="5"/>
  <c r="BE94" i="5"/>
  <c r="BE105" i="5"/>
  <c r="BE106" i="5"/>
  <c r="BE107" i="5"/>
  <c r="BE110" i="5"/>
  <c r="BE112" i="5"/>
  <c r="BE113" i="5"/>
  <c r="BE114" i="5"/>
  <c r="BE116" i="5"/>
  <c r="J55" i="6"/>
  <c r="BE86" i="6"/>
  <c r="BE89" i="6"/>
  <c r="BE95" i="6"/>
  <c r="BE101" i="6"/>
  <c r="BE110" i="6"/>
  <c r="BE114" i="6"/>
  <c r="BE116" i="6"/>
  <c r="BE126" i="6"/>
  <c r="BE130" i="6"/>
  <c r="BE133" i="6"/>
  <c r="BE137" i="6"/>
  <c r="BE138" i="6"/>
  <c r="BE141" i="6"/>
  <c r="BE143" i="6"/>
  <c r="BE147" i="6"/>
  <c r="BE148" i="6"/>
  <c r="BE150" i="6"/>
  <c r="BE156" i="6"/>
  <c r="BE157" i="6"/>
  <c r="BE170" i="6"/>
  <c r="BE173" i="6"/>
  <c r="BE175" i="6"/>
  <c r="BE176" i="6"/>
  <c r="BE179" i="6"/>
  <c r="BE181" i="6"/>
  <c r="BE182" i="6"/>
  <c r="BE190" i="6"/>
  <c r="BE191" i="6"/>
  <c r="BE193" i="6"/>
  <c r="BE195" i="6"/>
  <c r="BE200" i="6"/>
  <c r="BE202" i="6"/>
  <c r="BE204" i="6"/>
  <c r="BE208" i="6"/>
  <c r="BE209" i="6"/>
  <c r="BE210" i="6"/>
  <c r="BE211" i="6"/>
  <c r="BE214" i="6"/>
  <c r="BE215" i="6"/>
  <c r="BE217" i="6"/>
  <c r="BE233" i="6"/>
  <c r="BE239" i="6"/>
  <c r="BE241" i="6"/>
  <c r="BE242" i="6"/>
  <c r="BE246" i="6"/>
  <c r="BE258" i="6"/>
  <c r="BE259" i="6"/>
  <c r="BE269" i="6"/>
  <c r="BE284" i="6"/>
  <c r="BE285" i="6"/>
  <c r="BE287" i="6"/>
  <c r="BE296" i="6"/>
  <c r="BE303" i="6"/>
  <c r="BE309" i="6"/>
  <c r="BE312" i="6"/>
  <c r="BE314" i="6"/>
  <c r="BE320" i="6"/>
  <c r="BE321" i="6"/>
  <c r="BE322" i="6"/>
  <c r="BE323" i="6"/>
  <c r="BE325" i="6"/>
  <c r="BE102" i="9"/>
  <c r="BE106" i="9"/>
  <c r="E48" i="2"/>
  <c r="BE109" i="2"/>
  <c r="BE116" i="2"/>
  <c r="BE120" i="2"/>
  <c r="BE136" i="2"/>
  <c r="BE155" i="2"/>
  <c r="BE186" i="2"/>
  <c r="BE189" i="2"/>
  <c r="BE252" i="2"/>
  <c r="BE271" i="2"/>
  <c r="BE279" i="2"/>
  <c r="BE305" i="2"/>
  <c r="BE306" i="2"/>
  <c r="BE317" i="2"/>
  <c r="BE321" i="2"/>
  <c r="BE327" i="2"/>
  <c r="BE329" i="2"/>
  <c r="BE334" i="2"/>
  <c r="BE347" i="2"/>
  <c r="BE360" i="2"/>
  <c r="BE408" i="2"/>
  <c r="BE418" i="2"/>
  <c r="BE435" i="2"/>
  <c r="BE446" i="2"/>
  <c r="BE448" i="2"/>
  <c r="BE451" i="2"/>
  <c r="BE463" i="2"/>
  <c r="BE507" i="2"/>
  <c r="BE535" i="2"/>
  <c r="BE536" i="2"/>
  <c r="BE576" i="2"/>
  <c r="BE602" i="2"/>
  <c r="BE607" i="2"/>
  <c r="BE614" i="2"/>
  <c r="BE617" i="2"/>
  <c r="BE655" i="2"/>
  <c r="BE659" i="2"/>
  <c r="BE668" i="2"/>
  <c r="BE681" i="2"/>
  <c r="BE687" i="2"/>
  <c r="BE715" i="2"/>
  <c r="BE716" i="2"/>
  <c r="BE730" i="2"/>
  <c r="BE737" i="2"/>
  <c r="BE741" i="2"/>
  <c r="BE743" i="2"/>
  <c r="BE750" i="2"/>
  <c r="BE758" i="2"/>
  <c r="BE765" i="2"/>
  <c r="BE769" i="2"/>
  <c r="BE770" i="2"/>
  <c r="BE771" i="2"/>
  <c r="BE772" i="2"/>
  <c r="BE778" i="2"/>
  <c r="BE788" i="2"/>
  <c r="BE797" i="2"/>
  <c r="BE803" i="2"/>
  <c r="BE805" i="2"/>
  <c r="BE806" i="2"/>
  <c r="BE809" i="2"/>
  <c r="BE815" i="2"/>
  <c r="BE824" i="2"/>
  <c r="BE827" i="2"/>
  <c r="BE829" i="2"/>
  <c r="BE835" i="2"/>
  <c r="BE837" i="2"/>
  <c r="BE840" i="2"/>
  <c r="BE842" i="2"/>
  <c r="BE845" i="2"/>
  <c r="BE856" i="2"/>
  <c r="BE858" i="2"/>
  <c r="BE872" i="2"/>
  <c r="BE875" i="2"/>
  <c r="BE876" i="2"/>
  <c r="BE878" i="2"/>
  <c r="BE885" i="2"/>
  <c r="BE896" i="2"/>
  <c r="BE899" i="2"/>
  <c r="BE902" i="2"/>
  <c r="BE905" i="2"/>
  <c r="BE924" i="2"/>
  <c r="BE927" i="2"/>
  <c r="BE939" i="2"/>
  <c r="BE946" i="2"/>
  <c r="BE961" i="2"/>
  <c r="BE971" i="2"/>
  <c r="BE972" i="2"/>
  <c r="BE974" i="2"/>
  <c r="BE979" i="2"/>
  <c r="BE984" i="2"/>
  <c r="BE989" i="2"/>
  <c r="BE991" i="2"/>
  <c r="BE996" i="2"/>
  <c r="BE998" i="2"/>
  <c r="BE1006" i="2"/>
  <c r="BE1010" i="2"/>
  <c r="BE1016" i="2"/>
  <c r="BE1018" i="2"/>
  <c r="BE1028" i="2"/>
  <c r="BE1030" i="2"/>
  <c r="BE1039" i="2"/>
  <c r="BE1045" i="2"/>
  <c r="BE1051" i="2"/>
  <c r="BE1054" i="2"/>
  <c r="BE1055" i="2"/>
  <c r="BE1058" i="2"/>
  <c r="BE1063" i="2"/>
  <c r="BE1066" i="2"/>
  <c r="BE1067" i="2"/>
  <c r="BE1068" i="2"/>
  <c r="BE1070" i="2"/>
  <c r="BE1071" i="2"/>
  <c r="BE1073" i="2"/>
  <c r="BE1075" i="2"/>
  <c r="BE1076" i="2"/>
  <c r="BE1077" i="2"/>
  <c r="J55" i="3"/>
  <c r="BE93" i="3"/>
  <c r="BE94" i="3"/>
  <c r="BE103" i="3"/>
  <c r="BE106" i="3"/>
  <c r="BE114" i="3"/>
  <c r="BE118" i="3"/>
  <c r="BE120" i="3"/>
  <c r="BE126" i="3"/>
  <c r="BE128" i="3"/>
  <c r="BE130" i="3"/>
  <c r="BE149" i="3"/>
  <c r="BE165" i="3"/>
  <c r="BE174" i="3"/>
  <c r="BE178" i="3"/>
  <c r="BE179" i="3"/>
  <c r="BE180" i="3"/>
  <c r="BE182" i="3"/>
  <c r="BE185" i="3"/>
  <c r="BE194" i="3"/>
  <c r="BE203" i="3"/>
  <c r="BK158" i="3"/>
  <c r="J158" i="3"/>
  <c r="J65" i="3"/>
  <c r="BK199" i="3"/>
  <c r="J199" i="3"/>
  <c r="J68" i="3" s="1"/>
  <c r="BE90" i="4"/>
  <c r="BE93" i="4"/>
  <c r="BE103" i="4"/>
  <c r="BE111" i="4"/>
  <c r="BE123" i="4"/>
  <c r="BE124" i="4"/>
  <c r="BE125" i="4"/>
  <c r="BE129" i="4"/>
  <c r="BE135" i="4"/>
  <c r="BE137" i="4"/>
  <c r="BE138" i="4"/>
  <c r="BE142" i="4"/>
  <c r="BE144" i="4"/>
  <c r="BE150" i="4"/>
  <c r="BE153" i="4"/>
  <c r="BE155" i="4"/>
  <c r="BE158" i="4"/>
  <c r="BE162" i="4"/>
  <c r="BE163" i="4"/>
  <c r="BK97" i="4"/>
  <c r="J97" i="4"/>
  <c r="J63" i="4" s="1"/>
  <c r="E48" i="5"/>
  <c r="BE97" i="5"/>
  <c r="BE102" i="5"/>
  <c r="BE104" i="5"/>
  <c r="BE118" i="5"/>
  <c r="BK98" i="5"/>
  <c r="J98" i="5"/>
  <c r="J62" i="5" s="1"/>
  <c r="BK119" i="5"/>
  <c r="J119" i="5"/>
  <c r="J64" i="5"/>
  <c r="E73" i="6"/>
  <c r="BE88" i="6"/>
  <c r="BE92" i="6"/>
  <c r="BE94" i="6"/>
  <c r="BE100" i="6"/>
  <c r="BE104" i="6"/>
  <c r="BE106" i="6"/>
  <c r="BE108" i="6"/>
  <c r="BE117" i="6"/>
  <c r="BE118" i="6"/>
  <c r="BE121" i="6"/>
  <c r="BE122" i="6"/>
  <c r="BE123" i="6"/>
  <c r="BE127" i="6"/>
  <c r="BE144" i="6"/>
  <c r="BE152" i="6"/>
  <c r="BE153" i="6"/>
  <c r="BE159" i="6"/>
  <c r="BE187" i="6"/>
  <c r="BE197" i="6"/>
  <c r="BE203" i="6"/>
  <c r="BE207" i="6"/>
  <c r="BE216" i="6"/>
  <c r="BE218" i="6"/>
  <c r="BE226" i="6"/>
  <c r="BE235" i="6"/>
  <c r="BE236" i="6"/>
  <c r="BE237" i="6"/>
  <c r="BE251" i="6"/>
  <c r="BE252" i="6"/>
  <c r="BE253" i="6"/>
  <c r="BE255" i="6"/>
  <c r="BE256" i="6"/>
  <c r="BE257" i="6"/>
  <c r="BE267" i="6"/>
  <c r="BE275" i="6"/>
  <c r="BE277" i="6"/>
  <c r="BE283" i="6"/>
  <c r="BE288" i="6"/>
  <c r="BE289" i="6"/>
  <c r="BE291" i="6"/>
  <c r="BE295" i="6"/>
  <c r="BE298" i="6"/>
  <c r="BE300" i="6"/>
  <c r="BE304" i="6"/>
  <c r="BE306" i="6"/>
  <c r="BE310" i="6"/>
  <c r="BE311" i="6"/>
  <c r="BE315" i="6"/>
  <c r="BE106" i="8"/>
  <c r="BE107" i="8"/>
  <c r="BE110" i="8"/>
  <c r="BE112" i="8"/>
  <c r="BE113" i="8"/>
  <c r="BE115" i="8"/>
  <c r="BE117" i="8"/>
  <c r="BE120" i="8"/>
  <c r="BE122" i="8"/>
  <c r="BE124" i="8"/>
  <c r="BE126" i="8"/>
  <c r="BE128" i="8"/>
  <c r="BE130" i="8"/>
  <c r="BE134" i="8"/>
  <c r="BE135" i="8"/>
  <c r="BE136" i="8"/>
  <c r="BE137" i="8"/>
  <c r="BE138" i="8"/>
  <c r="BE144" i="8"/>
  <c r="BE150" i="8"/>
  <c r="BE151" i="8"/>
  <c r="BK140" i="8"/>
  <c r="J140" i="8"/>
  <c r="J63" i="8" s="1"/>
  <c r="BK154" i="8"/>
  <c r="J154" i="8" s="1"/>
  <c r="J64" i="8" s="1"/>
  <c r="E48" i="9"/>
  <c r="J52" i="9"/>
  <c r="F55" i="9"/>
  <c r="J55" i="9"/>
  <c r="BE84" i="9"/>
  <c r="BE86" i="9"/>
  <c r="BE88" i="9"/>
  <c r="BE90" i="9"/>
  <c r="BE92" i="9"/>
  <c r="BE94" i="9"/>
  <c r="BE104" i="9"/>
  <c r="BE118" i="2"/>
  <c r="BE119" i="2"/>
  <c r="BE122" i="2"/>
  <c r="BE158" i="2"/>
  <c r="BE184" i="2"/>
  <c r="BE226" i="2"/>
  <c r="BE260" i="2"/>
  <c r="BE266" i="2"/>
  <c r="BE331" i="2"/>
  <c r="BE337" i="2"/>
  <c r="BE341" i="2"/>
  <c r="BE349" i="2"/>
  <c r="BE372" i="2"/>
  <c r="BE414" i="2"/>
  <c r="BE423" i="2"/>
  <c r="BE426" i="2"/>
  <c r="BE450" i="2"/>
  <c r="BE460" i="2"/>
  <c r="BE486" i="2"/>
  <c r="BE492" i="2"/>
  <c r="BE508" i="2"/>
  <c r="BE532" i="2"/>
  <c r="BE540" i="2"/>
  <c r="BE569" i="2"/>
  <c r="BE598" i="2"/>
  <c r="BE605" i="2"/>
  <c r="BE610" i="2"/>
  <c r="BE622" i="2"/>
  <c r="BE657" i="2"/>
  <c r="BE671" i="2"/>
  <c r="BE673" i="2"/>
  <c r="BE674" i="2"/>
  <c r="BE690" i="2"/>
  <c r="BE695" i="2"/>
  <c r="BE696" i="2"/>
  <c r="BE702" i="2"/>
  <c r="BE709" i="2"/>
  <c r="BE711" i="2"/>
  <c r="BE712" i="2"/>
  <c r="BE721" i="2"/>
  <c r="BE739" i="2"/>
  <c r="BE754" i="2"/>
  <c r="BE763" i="2"/>
  <c r="BE784" i="2"/>
  <c r="BE790" i="2"/>
  <c r="BE792" i="2"/>
  <c r="BE798" i="2"/>
  <c r="BE800" i="2"/>
  <c r="BE807" i="2"/>
  <c r="BE812" i="2"/>
  <c r="BE822" i="2"/>
  <c r="BE832" i="2"/>
  <c r="BE836" i="2"/>
  <c r="BE838" i="2"/>
  <c r="BE839" i="2"/>
  <c r="BE847" i="2"/>
  <c r="BE848" i="2"/>
  <c r="BE854" i="2"/>
  <c r="BE862" i="2"/>
  <c r="BE864" i="2"/>
  <c r="BE877" i="2"/>
  <c r="BE906" i="2"/>
  <c r="BE909" i="2"/>
  <c r="BE922" i="2"/>
  <c r="BE926" i="2"/>
  <c r="BE929" i="2"/>
  <c r="BE953" i="2"/>
  <c r="BE975" i="2"/>
  <c r="BE987" i="2"/>
  <c r="BE988" i="2"/>
  <c r="BE992" i="2"/>
  <c r="BE995" i="2"/>
  <c r="BE997" i="2"/>
  <c r="BE1000" i="2"/>
  <c r="BE1003" i="2"/>
  <c r="BE1005" i="2"/>
  <c r="BE1012" i="2"/>
  <c r="BE1013" i="2"/>
  <c r="BE1014" i="2"/>
  <c r="BE1017" i="2"/>
  <c r="BE1020" i="2"/>
  <c r="BE1027" i="2"/>
  <c r="BE1033" i="2"/>
  <c r="BE1036" i="2"/>
  <c r="BE1041" i="2"/>
  <c r="BE1043" i="2"/>
  <c r="BE1064" i="2"/>
  <c r="BE1065" i="2"/>
  <c r="BE1072" i="2"/>
  <c r="BK459" i="2"/>
  <c r="J459" i="2" s="1"/>
  <c r="J67" i="2" s="1"/>
  <c r="J52" i="3"/>
  <c r="BE100" i="3"/>
  <c r="BE109" i="3"/>
  <c r="BE134" i="3"/>
  <c r="BE136" i="3"/>
  <c r="BE138" i="3"/>
  <c r="BE140" i="3"/>
  <c r="BE156" i="3"/>
  <c r="BE162" i="3"/>
  <c r="BE169" i="3"/>
  <c r="BE176" i="3"/>
  <c r="BE183" i="3"/>
  <c r="BE189" i="3"/>
  <c r="BE195" i="3"/>
  <c r="BE197" i="3"/>
  <c r="BE206" i="3"/>
  <c r="BE105" i="4"/>
  <c r="BE106" i="4"/>
  <c r="BE107" i="4"/>
  <c r="BE112" i="4"/>
  <c r="BE118" i="4"/>
  <c r="BE119" i="4"/>
  <c r="BE131" i="4"/>
  <c r="BE132" i="4"/>
  <c r="BE140" i="4"/>
  <c r="BE141" i="4"/>
  <c r="BE146" i="4"/>
  <c r="BE151" i="4"/>
  <c r="BE152" i="4"/>
  <c r="BE161" i="4"/>
  <c r="BE87" i="5"/>
  <c r="BE88" i="5"/>
  <c r="BE90" i="5"/>
  <c r="BE101" i="5"/>
  <c r="BE108" i="5"/>
  <c r="BE109" i="5"/>
  <c r="BE117" i="5"/>
  <c r="BE87" i="6"/>
  <c r="BE90" i="6"/>
  <c r="BE91" i="6"/>
  <c r="BE93" i="6"/>
  <c r="BE96" i="6"/>
  <c r="BE97" i="6"/>
  <c r="BE98" i="6"/>
  <c r="BE99" i="6"/>
  <c r="BE109" i="6"/>
  <c r="BE111" i="6"/>
  <c r="BE112" i="6"/>
  <c r="BE119" i="6"/>
  <c r="BE120" i="6"/>
  <c r="BE128" i="6"/>
  <c r="BE129" i="6"/>
  <c r="BE131" i="6"/>
  <c r="BE134" i="6"/>
  <c r="BE135" i="6"/>
  <c r="BE139" i="6"/>
  <c r="BE140" i="6"/>
  <c r="BE142" i="6"/>
  <c r="BE149" i="6"/>
  <c r="BE155" i="6"/>
  <c r="BE161" i="6"/>
  <c r="BE163" i="6"/>
  <c r="BE167" i="6"/>
  <c r="BE168" i="6"/>
  <c r="BE169" i="6"/>
  <c r="BE177" i="6"/>
  <c r="BE183" i="6"/>
  <c r="BE186" i="6"/>
  <c r="BE188" i="6"/>
  <c r="BE189" i="6"/>
  <c r="BE198" i="6"/>
  <c r="BE212" i="6"/>
  <c r="BE213" i="6"/>
  <c r="BE219" i="6"/>
  <c r="BE221" i="6"/>
  <c r="BE224" i="6"/>
  <c r="BE225" i="6"/>
  <c r="BE227" i="6"/>
  <c r="BE228" i="6"/>
  <c r="BE229" i="6"/>
  <c r="BE232" i="6"/>
  <c r="BE234" i="6"/>
  <c r="BE238" i="6"/>
  <c r="BE243" i="6"/>
  <c r="BE248" i="6"/>
  <c r="BE250" i="6"/>
  <c r="BE254" i="6"/>
  <c r="BE260" i="6"/>
  <c r="BE264" i="6"/>
  <c r="BE274" i="6"/>
  <c r="BE281" i="6"/>
  <c r="BE286" i="6"/>
  <c r="BE290" i="6"/>
  <c r="BE301" i="6"/>
  <c r="BE302" i="6"/>
  <c r="BE307" i="6"/>
  <c r="BE313" i="6"/>
  <c r="BE316" i="6"/>
  <c r="E48" i="7"/>
  <c r="BE91" i="7"/>
  <c r="BE93" i="7"/>
  <c r="BE94" i="7"/>
  <c r="BE98" i="7"/>
  <c r="BE99" i="7"/>
  <c r="BE102" i="7"/>
  <c r="BE104" i="7"/>
  <c r="BE106" i="7"/>
  <c r="BE107" i="7"/>
  <c r="BE109" i="7"/>
  <c r="BE111" i="7"/>
  <c r="BE114" i="7"/>
  <c r="BE116" i="7"/>
  <c r="BE120" i="7"/>
  <c r="BE122" i="7"/>
  <c r="BE123" i="7"/>
  <c r="BE125" i="7"/>
  <c r="BE126" i="7"/>
  <c r="J52" i="8"/>
  <c r="BE86" i="8"/>
  <c r="BE88" i="8"/>
  <c r="BE90" i="8"/>
  <c r="BE92" i="8"/>
  <c r="BE93" i="8"/>
  <c r="BE95" i="8"/>
  <c r="BE96" i="8"/>
  <c r="BE100" i="8"/>
  <c r="BE103" i="8"/>
  <c r="BE104" i="8"/>
  <c r="BE108" i="8"/>
  <c r="BE111" i="8"/>
  <c r="BE114" i="8"/>
  <c r="BE116" i="8"/>
  <c r="BE118" i="8"/>
  <c r="BE119" i="8"/>
  <c r="BE121" i="8"/>
  <c r="BE123" i="8"/>
  <c r="BE125" i="8"/>
  <c r="BE127" i="8"/>
  <c r="BE131" i="8"/>
  <c r="BE132" i="8"/>
  <c r="BE133" i="8"/>
  <c r="BE139" i="8"/>
  <c r="BE141" i="8"/>
  <c r="BE142" i="8"/>
  <c r="BE147" i="8"/>
  <c r="BE153" i="8"/>
  <c r="BE155" i="8"/>
  <c r="BE96" i="9"/>
  <c r="F36" i="3"/>
  <c r="BC56" i="1"/>
  <c r="F36" i="6"/>
  <c r="BC59" i="1" s="1"/>
  <c r="J34" i="3"/>
  <c r="AW56" i="1" s="1"/>
  <c r="F35" i="8"/>
  <c r="BB61" i="1"/>
  <c r="F35" i="5"/>
  <c r="BB58" i="1" s="1"/>
  <c r="F34" i="3"/>
  <c r="BA56" i="1" s="1"/>
  <c r="F36" i="5"/>
  <c r="BC58" i="1"/>
  <c r="F34" i="8"/>
  <c r="BA61" i="1" s="1"/>
  <c r="F37" i="2"/>
  <c r="BD55" i="1" s="1"/>
  <c r="F35" i="7"/>
  <c r="BB60" i="1"/>
  <c r="F36" i="9"/>
  <c r="BC62" i="1" s="1"/>
  <c r="F35" i="2"/>
  <c r="BB55" i="1" s="1"/>
  <c r="F35" i="3"/>
  <c r="BB56" i="1"/>
  <c r="F37" i="4"/>
  <c r="BD57" i="1" s="1"/>
  <c r="J34" i="5"/>
  <c r="AW58" i="1" s="1"/>
  <c r="J34" i="4"/>
  <c r="AW57" i="1"/>
  <c r="F34" i="9"/>
  <c r="BA62" i="1" s="1"/>
  <c r="F35" i="9"/>
  <c r="BB62" i="1" s="1"/>
  <c r="F34" i="2"/>
  <c r="BA55" i="1" s="1"/>
  <c r="J34" i="8"/>
  <c r="AW61" i="1" s="1"/>
  <c r="F37" i="5"/>
  <c r="BD58" i="1" s="1"/>
  <c r="J34" i="9"/>
  <c r="AW62" i="1"/>
  <c r="F35" i="6"/>
  <c r="BB59" i="1" s="1"/>
  <c r="F35" i="4"/>
  <c r="BB57" i="1" s="1"/>
  <c r="F37" i="3"/>
  <c r="BD56" i="1"/>
  <c r="F34" i="7"/>
  <c r="BA60" i="1" s="1"/>
  <c r="F34" i="4"/>
  <c r="BA57" i="1" s="1"/>
  <c r="F37" i="8"/>
  <c r="BD61" i="1"/>
  <c r="F36" i="8"/>
  <c r="BC61" i="1" s="1"/>
  <c r="J34" i="2"/>
  <c r="AW55" i="1" s="1"/>
  <c r="J34" i="7"/>
  <c r="AW60" i="1" s="1"/>
  <c r="F37" i="7"/>
  <c r="BD60" i="1" s="1"/>
  <c r="F34" i="6"/>
  <c r="BA59" i="1" s="1"/>
  <c r="F36" i="7"/>
  <c r="BC60" i="1" s="1"/>
  <c r="F37" i="6"/>
  <c r="BD59" i="1" s="1"/>
  <c r="F36" i="2"/>
  <c r="BC55" i="1" s="1"/>
  <c r="J34" i="6"/>
  <c r="AW59" i="1" s="1"/>
  <c r="F37" i="9"/>
  <c r="BD62" i="1" s="1"/>
  <c r="F34" i="5"/>
  <c r="BA58" i="1" s="1"/>
  <c r="F36" i="4"/>
  <c r="BC57" i="1" s="1"/>
  <c r="R84" i="8" l="1"/>
  <c r="R87" i="7"/>
  <c r="T84" i="6"/>
  <c r="T83" i="6" s="1"/>
  <c r="P87" i="4"/>
  <c r="AU57" i="1" s="1"/>
  <c r="P91" i="3"/>
  <c r="P90" i="3" s="1"/>
  <c r="AU56" i="1" s="1"/>
  <c r="T107" i="2"/>
  <c r="R91" i="3"/>
  <c r="R90" i="3" s="1"/>
  <c r="BK107" i="2"/>
  <c r="T88" i="7"/>
  <c r="T87" i="7"/>
  <c r="P88" i="7"/>
  <c r="P87" i="7"/>
  <c r="AU60" i="1" s="1"/>
  <c r="T85" i="5"/>
  <c r="T84" i="5" s="1"/>
  <c r="T99" i="4"/>
  <c r="T87" i="4" s="1"/>
  <c r="BK88" i="4"/>
  <c r="J88" i="4"/>
  <c r="J60" i="4" s="1"/>
  <c r="T91" i="3"/>
  <c r="T90" i="3" s="1"/>
  <c r="P461" i="2"/>
  <c r="R99" i="4"/>
  <c r="T461" i="2"/>
  <c r="T84" i="8"/>
  <c r="P84" i="8"/>
  <c r="AU61" i="1" s="1"/>
  <c r="BK99" i="4"/>
  <c r="J99" i="4" s="1"/>
  <c r="J64" i="4" s="1"/>
  <c r="R87" i="4"/>
  <c r="P107" i="2"/>
  <c r="P106" i="2" s="1"/>
  <c r="AU55" i="1" s="1"/>
  <c r="R107" i="2"/>
  <c r="R461" i="2"/>
  <c r="BK201" i="3"/>
  <c r="J201" i="3" s="1"/>
  <c r="J69" i="3" s="1"/>
  <c r="J89" i="4"/>
  <c r="J61" i="4"/>
  <c r="BK85" i="5"/>
  <c r="J85" i="5"/>
  <c r="J60" i="5" s="1"/>
  <c r="BK118" i="7"/>
  <c r="J118" i="7" s="1"/>
  <c r="J66" i="7" s="1"/>
  <c r="J108" i="2"/>
  <c r="J61" i="2"/>
  <c r="BK461" i="2"/>
  <c r="J461" i="2"/>
  <c r="J68" i="2" s="1"/>
  <c r="J1061" i="2"/>
  <c r="J86" i="2" s="1"/>
  <c r="J100" i="4"/>
  <c r="J65" i="4" s="1"/>
  <c r="BK82" i="9"/>
  <c r="J82" i="9" s="1"/>
  <c r="J60" i="9" s="1"/>
  <c r="BK91" i="3"/>
  <c r="J91" i="3"/>
  <c r="J60" i="3" s="1"/>
  <c r="BK84" i="8"/>
  <c r="J84" i="8" s="1"/>
  <c r="J30" i="8" s="1"/>
  <c r="AG61" i="1" s="1"/>
  <c r="BK84" i="6"/>
  <c r="J84" i="6" s="1"/>
  <c r="J60" i="6" s="1"/>
  <c r="BK88" i="7"/>
  <c r="BK87" i="7"/>
  <c r="J87" i="7" s="1"/>
  <c r="J59" i="7" s="1"/>
  <c r="F33" i="8"/>
  <c r="AZ61" i="1"/>
  <c r="J33" i="7"/>
  <c r="AV60" i="1"/>
  <c r="AT60" i="1" s="1"/>
  <c r="J33" i="9"/>
  <c r="AV62" i="1" s="1"/>
  <c r="AT62" i="1" s="1"/>
  <c r="F33" i="7"/>
  <c r="AZ60" i="1"/>
  <c r="J33" i="5"/>
  <c r="AV58" i="1"/>
  <c r="AT58" i="1" s="1"/>
  <c r="F33" i="9"/>
  <c r="AZ62" i="1" s="1"/>
  <c r="J33" i="6"/>
  <c r="AV59" i="1" s="1"/>
  <c r="AT59" i="1" s="1"/>
  <c r="J33" i="4"/>
  <c r="AV57" i="1"/>
  <c r="AT57" i="1" s="1"/>
  <c r="F33" i="6"/>
  <c r="AZ59" i="1" s="1"/>
  <c r="J33" i="8"/>
  <c r="AV61" i="1" s="1"/>
  <c r="AT61" i="1" s="1"/>
  <c r="BC54" i="1"/>
  <c r="W32" i="1"/>
  <c r="F33" i="3"/>
  <c r="AZ56" i="1"/>
  <c r="BD54" i="1"/>
  <c r="W33" i="1"/>
  <c r="J33" i="3"/>
  <c r="AV56" i="1"/>
  <c r="AT56" i="1" s="1"/>
  <c r="BA54" i="1"/>
  <c r="AW54" i="1" s="1"/>
  <c r="AK30" i="1" s="1"/>
  <c r="J33" i="2"/>
  <c r="AV55" i="1" s="1"/>
  <c r="AT55" i="1" s="1"/>
  <c r="BB54" i="1"/>
  <c r="W31" i="1" s="1"/>
  <c r="F33" i="4"/>
  <c r="AZ57" i="1"/>
  <c r="F33" i="5"/>
  <c r="AZ58" i="1" s="1"/>
  <c r="F33" i="2"/>
  <c r="AZ55" i="1" s="1"/>
  <c r="R106" i="2" l="1"/>
  <c r="BK106" i="2"/>
  <c r="J106" i="2"/>
  <c r="J59" i="2" s="1"/>
  <c r="T106" i="2"/>
  <c r="J39" i="8"/>
  <c r="J107" i="2"/>
  <c r="J60" i="2"/>
  <c r="BK90" i="3"/>
  <c r="J90" i="3" s="1"/>
  <c r="J30" i="3" s="1"/>
  <c r="AG56" i="1" s="1"/>
  <c r="AN56" i="1" s="1"/>
  <c r="J88" i="7"/>
  <c r="J60" i="7" s="1"/>
  <c r="BK84" i="5"/>
  <c r="J84" i="5"/>
  <c r="J59" i="5"/>
  <c r="BK81" i="9"/>
  <c r="J81" i="9"/>
  <c r="J59" i="9" s="1"/>
  <c r="BK87" i="4"/>
  <c r="J87" i="4"/>
  <c r="J59" i="8"/>
  <c r="BK83" i="6"/>
  <c r="J83" i="6"/>
  <c r="J59" i="6" s="1"/>
  <c r="AN61" i="1"/>
  <c r="AZ54" i="1"/>
  <c r="W29" i="1"/>
  <c r="AY54" i="1"/>
  <c r="J30" i="7"/>
  <c r="AG60" i="1" s="1"/>
  <c r="AN60" i="1" s="1"/>
  <c r="AX54" i="1"/>
  <c r="W30" i="1"/>
  <c r="J30" i="4"/>
  <c r="AG57" i="1"/>
  <c r="AN57" i="1"/>
  <c r="AU54" i="1"/>
  <c r="J59" i="3" l="1"/>
  <c r="J59" i="4"/>
  <c r="J39" i="7"/>
  <c r="J39" i="3"/>
  <c r="J39" i="4"/>
  <c r="AV54" i="1"/>
  <c r="AK29" i="1" s="1"/>
  <c r="J30" i="2"/>
  <c r="AG55" i="1"/>
  <c r="AN55" i="1"/>
  <c r="J30" i="5"/>
  <c r="AG58" i="1"/>
  <c r="AN58" i="1" s="1"/>
  <c r="J30" i="9"/>
  <c r="AG62" i="1"/>
  <c r="AN62" i="1" s="1"/>
  <c r="J30" i="6"/>
  <c r="AG59" i="1"/>
  <c r="AN59" i="1" s="1"/>
  <c r="J39" i="2" l="1"/>
  <c r="J39" i="6"/>
  <c r="J39" i="9"/>
  <c r="J39" i="5"/>
  <c r="AG54" i="1"/>
  <c r="AK26" i="1" s="1"/>
  <c r="AK35" i="1" s="1"/>
  <c r="AT54" i="1"/>
  <c r="AN54" i="1" l="1"/>
</calcChain>
</file>

<file path=xl/sharedStrings.xml><?xml version="1.0" encoding="utf-8"?>
<sst xmlns="http://schemas.openxmlformats.org/spreadsheetml/2006/main" count="21160" uniqueCount="3945">
  <si>
    <t>Export Komplet</t>
  </si>
  <si>
    <t>VZ</t>
  </si>
  <si>
    <t>2.0</t>
  </si>
  <si>
    <t/>
  </si>
  <si>
    <t>False</t>
  </si>
  <si>
    <t>{df183a2e-3836-47ec-924a-038f45a78ea5}</t>
  </si>
  <si>
    <t>&gt;&gt;  skryté sloupce  &lt;&lt;</t>
  </si>
  <si>
    <t>0,01</t>
  </si>
  <si>
    <t>21</t>
  </si>
  <si>
    <t>15</t>
  </si>
  <si>
    <t>REKAPITULACE STAVBY</t>
  </si>
  <si>
    <t>v ---  níže se nacházejí doplnkové a pomocné údaje k sestavám  --- v</t>
  </si>
  <si>
    <t>Návod na vyplnění</t>
  </si>
  <si>
    <t>0,001</t>
  </si>
  <si>
    <t>Kód:</t>
  </si>
  <si>
    <t>2021-017</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</si>
  <si>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</si>
  <si>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</si>
  <si>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Sportovní hala Bordovice úprava</t>
  </si>
  <si>
    <t>KSO:</t>
  </si>
  <si>
    <t>CC-CZ:</t>
  </si>
  <si>
    <t>Místo:</t>
  </si>
  <si>
    <t xml:space="preserve"> </t>
  </si>
  <si>
    <t>Datum:</t>
  </si>
  <si>
    <t>27. 3. 2021</t>
  </si>
  <si>
    <t>Zadavatel:</t>
  </si>
  <si>
    <t>IČ:</t>
  </si>
  <si>
    <t>DIČ:</t>
  </si>
  <si>
    <t>Uchazeč:</t>
  </si>
  <si>
    <t>Vyplň údaj</t>
  </si>
  <si>
    <t>Projektant:</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</si>
  <si>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</si>
  <si>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</si>
  <si>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</si>
  <si>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www.podminky.urs.cz.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</si>
  <si>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</si>
  <si>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</si>
  <si>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</si>
  <si>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</si>
  <si>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</si>
  <si>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</si>
  <si>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</si>
  <si>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</si>
  <si>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</si>
  <si>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</si>
  <si>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</si>
  <si>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</si>
  <si>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</si>
  <si>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</si>
  <si>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</si>
  <si>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</si>
  <si>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</si>
  <si>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</si>
  <si>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</si>
  <si>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</si>
  <si>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</si>
  <si>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</si>
  <si>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</si>
  <si>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</si>
  <si>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</si>
  <si>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</si>
  <si>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</si>
  <si>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</si>
  <si>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</si>
  <si>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</si>
  <si>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</si>
  <si>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</si>
  <si>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</si>
  <si>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</si>
  <si>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</si>
  <si>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</si>
  <si>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</si>
  <si>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</si>
  <si>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</si>
  <si>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</si>
  <si>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stavební objekt</t>
  </si>
  <si>
    <t>STA</t>
  </si>
  <si>
    <t>1</t>
  </si>
  <si>
    <t>{7ce3bdd3-a651-417a-8429-82a390ab8b99}</t>
  </si>
  <si>
    <t>2</t>
  </si>
  <si>
    <t>02</t>
  </si>
  <si>
    <t>Zpevněné plochy</t>
  </si>
  <si>
    <t>{5dc1e0e7-c014-42a3-af51-a2ab56842a6a}</t>
  </si>
  <si>
    <t>03</t>
  </si>
  <si>
    <t>zdravotechnika</t>
  </si>
  <si>
    <t>{342502f2-fc06-4615-84bb-06e0615cc9c5}</t>
  </si>
  <si>
    <t>04</t>
  </si>
  <si>
    <t>přípojky</t>
  </si>
  <si>
    <t>{8b30542e-10e1-4f43-a92f-1c579d49d28d}</t>
  </si>
  <si>
    <t>05</t>
  </si>
  <si>
    <t>elektroinstalace</t>
  </si>
  <si>
    <t>{1b963d33-90b3-4cb3-afa7-3ef2c55f675b}</t>
  </si>
  <si>
    <t>06</t>
  </si>
  <si>
    <t>vzduchotechnika</t>
  </si>
  <si>
    <t>{d741f958-6038-4921-b842-358e451504cd}</t>
  </si>
  <si>
    <t>07</t>
  </si>
  <si>
    <t>sadové úpravy</t>
  </si>
  <si>
    <t>{9bc34ac3-5365-47ae-a8ae-560d768639c8}</t>
  </si>
  <si>
    <t>08</t>
  </si>
  <si>
    <t>VRN</t>
  </si>
  <si>
    <t>{ad0b8076-a5c6-406e-9bb3-1996ee7af40e}</t>
  </si>
  <si>
    <t>KRYCÍ LIST SOUPISU PRACÍ</t>
  </si>
  <si>
    <t>Objekt:</t>
  </si>
  <si>
    <t>01 - stavební objekt</t>
  </si>
  <si>
    <t>Obec Bordovice, Bordovice 130, 744 01 Bordovice</t>
  </si>
  <si>
    <t>ing.arch. Tomáš Kudělka, Kunín 104, 742 53 Kunín</t>
  </si>
  <si>
    <t>REKAPITULACE ČLENĚNÍ SOUPISU PRACÍ</t>
  </si>
  <si>
    <t>Kód dílu - Popis</t>
  </si>
  <si>
    <t>Cena celkem [CZK]</t>
  </si>
  <si>
    <t>-1</t>
  </si>
  <si>
    <t>HSV - Práce a dodávky HSV</t>
  </si>
  <si>
    <t xml:space="preserve">    1 - Zemní práce</t>
  </si>
  <si>
    <t xml:space="preserve">    2 - Zakládání</t>
  </si>
  <si>
    <t xml:space="preserve">    5 - Komunikace pozemní</t>
  </si>
  <si>
    <t xml:space="preserve">    6 - Úpravy povrchů, podlahy a osazování výplní</t>
  </si>
  <si>
    <t xml:space="preserve">    8 - Trubní vedení</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</si>
  <si>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</si>
  <si>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</si>
  <si>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</si>
  <si>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</si>
  <si>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</si>
  <si>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</si>
  <si>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</si>
  <si>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</si>
  <si>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</si>
  <si>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</si>
  <si>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</si>
  <si>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</si>
  <si>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775 - Podlahy skládané</t>
  </si>
  <si>
    <t xml:space="preserve">    781 - Dokončovací práce - obklady</t>
  </si>
  <si>
    <t xml:space="preserve">    783 - Dokončovací práce - nátěry</t>
  </si>
  <si>
    <t xml:space="preserve">    784 - Dokončovací práce - malby a tapety</t>
  </si>
  <si>
    <t xml:space="preserve">    786 - Dokončovací práce - čalounické úpravy</t>
  </si>
  <si>
    <t xml:space="preserve">    791 - Zařízení kuchyňky</t>
  </si>
  <si>
    <t xml:space="preserve">    OST - Ostatní</t>
  </si>
  <si>
    <t>M - Práce a dodávky M</t>
  </si>
  <si>
    <t xml:space="preserve">    43-M - Montáž dřevostaveb a ocelových konstrukcí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</si>
  <si>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</si>
  <si>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</si>
  <si>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</si>
  <si>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</si>
  <si>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</si>
  <si>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</si>
  <si>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</si>
  <si>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</si>
  <si>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</si>
  <si>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</si>
  <si>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</si>
  <si>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</si>
  <si>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</si>
  <si>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</si>
  <si>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</si>
  <si>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</si>
  <si>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</si>
  <si>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</si>
  <si>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11002</t>
  </si>
  <si>
    <t>Geodet - vytýčení stavby, lavičky, příprava výškového osazení</t>
  </si>
  <si>
    <t>soubor</t>
  </si>
  <si>
    <t>4</t>
  </si>
  <si>
    <t>-367302286</t>
  </si>
  <si>
    <t>121151113</t>
  </si>
  <si>
    <t>Sejmutí ornice strojně při souvislé ploše přes 100 do 500 m2, tl. vrstvy do 200 mm</t>
  </si>
  <si>
    <t>m2</t>
  </si>
  <si>
    <t>CS ÚRS 2021 01</t>
  </si>
  <si>
    <t>-1943131950</t>
  </si>
  <si>
    <t>P</t>
  </si>
  <si>
    <t>Poznámka k položce:_x000D_
pro celou stavbu včetně venkovních objektů</t>
  </si>
  <si>
    <t>VV</t>
  </si>
  <si>
    <t>3</t>
  </si>
  <si>
    <t>162251102</t>
  </si>
  <si>
    <t>Vodorovné přemístění výkopku nebo sypaniny po suchu na obvyklém dopravním prostředku, bez naložení výkopku, avšak se složením bez rozhrnutí z horniny třídy těžitelnosti I skupiny 1 až 3 na vzdálenost přes 20 do 50 m</t>
  </si>
  <si>
    <t>m3</t>
  </si>
  <si>
    <t>583506106</t>
  </si>
  <si>
    <t>Poznámka k položce:_x000D_
ornice na meziskládku po shrnutí</t>
  </si>
  <si>
    <t>167151111</t>
  </si>
  <si>
    <t>Nakládání, skládání a překládání neulehlého výkopku nebo sypaniny strojně nakládání, množství přes 100 m3, z hornin třídy těžitelnosti I, skupiny 1 až 3</t>
  </si>
  <si>
    <t>1099832545</t>
  </si>
  <si>
    <t>Poznámka k položce:_x000D_
ornice</t>
  </si>
  <si>
    <t>5</t>
  </si>
  <si>
    <t>162551108</t>
  </si>
  <si>
    <t>Vodorovné přemístění výkopku nebo sypaniny po suchu na obvyklém dopravním prostředku, bez naložení výkopku, avšak se složením bez rozhrnutí z horniny třídy těžitelnosti I skupiny 1 až 3 na vzdálenost přes 2 500 do 3 000 m</t>
  </si>
  <si>
    <t>-1642237001</t>
  </si>
  <si>
    <t>404</t>
  </si>
  <si>
    <t>162540000</t>
  </si>
  <si>
    <t>Skládkovné včetně rozboru</t>
  </si>
  <si>
    <t>-144733146</t>
  </si>
  <si>
    <t>6</t>
  </si>
  <si>
    <t>122251105</t>
  </si>
  <si>
    <t>Odkopávky a prokopávky nezapažené strojně v hornině třídy těžitelnosti I skupiny 3 přes 500 do 1 000 m3</t>
  </si>
  <si>
    <t>-1470142830</t>
  </si>
  <si>
    <t>32*21*0,6</t>
  </si>
  <si>
    <t>7</t>
  </si>
  <si>
    <t>132151102</t>
  </si>
  <si>
    <t>Hloubení nezapažených rýh šířky do 800 mm strojně s urovnáním dna do předepsaného profilu a spádu v hornině třídy těžitelnosti I skupiny 1 a 2 přes 20 do 50 m3</t>
  </si>
  <si>
    <t>744209342</t>
  </si>
  <si>
    <t>střední základ monolit</t>
  </si>
  <si>
    <t>0,7*0,5*(1,945+1,7*6+0,8+0,85)</t>
  </si>
  <si>
    <t>základ pod ZB</t>
  </si>
  <si>
    <t>0,5*0,4*(5,064+13,265+2,0*2+2,295+5,47+15,23+4,97)</t>
  </si>
  <si>
    <t>0,5*0,5*(2,145+2,325+1,6+2,689*3+11,115)</t>
  </si>
  <si>
    <t>0,5*0,5*(1,5*2+4,57*4+15,23)</t>
  </si>
  <si>
    <t>0,5*(0,15+0,45)*1,0*3</t>
  </si>
  <si>
    <t>prohloubení -1,65 do -2,05</t>
  </si>
  <si>
    <t>0,4*0,5*13,365</t>
  </si>
  <si>
    <t>spodní pás opěrné stěny</t>
  </si>
  <si>
    <t>1,3*0,7*3,0</t>
  </si>
  <si>
    <t>Součet</t>
  </si>
  <si>
    <t>8</t>
  </si>
  <si>
    <t>132151254</t>
  </si>
  <si>
    <t>Hloubení nezapažených rýh šířky přes 800 do 2 000 mm strojně s urovnáním dna do předepsaného profilu a spádu v hornině třídy těžitelnosti I skupiny 1 a 2 přes 100 do 500 m3</t>
  </si>
  <si>
    <t>-1944777874</t>
  </si>
  <si>
    <t>0,445*1,0*(1,945+1,7*6+0,8+0,85)</t>
  </si>
  <si>
    <t>0,65*1,0*(5,064+13,265+2,0*2+2,295+5,47+15,23+4,97)+0,65*0,4*13,265</t>
  </si>
  <si>
    <t>0,65*1,0*(2,145+2,325+1,6+2,689*3+11,115)</t>
  </si>
  <si>
    <t>0,65*1,0*(1,5*2+4,57*4+15,23)</t>
  </si>
  <si>
    <t>spodní stupně základů pod opěrnou stěnu od -0,95 do -1,65</t>
  </si>
  <si>
    <t>1,145*1,3*14,53</t>
  </si>
  <si>
    <t>1,145*1,1*25,23</t>
  </si>
  <si>
    <t>0,5*1,3*4,94</t>
  </si>
  <si>
    <t>rozšíření spodního základu opěrné stěny pro základ sloupů</t>
  </si>
  <si>
    <t>0,7*1,19*2,3*7</t>
  </si>
  <si>
    <t>9</t>
  </si>
  <si>
    <t>131151100</t>
  </si>
  <si>
    <t>Hloubení nezapažených jam a zářezů strojně s urovnáním dna do předepsaného profilu a spádu v hornině třídy těžitelnosti I skupiny 1 a 2 do 20 m3</t>
  </si>
  <si>
    <t>1023018432</t>
  </si>
  <si>
    <t>patky ve střední základové řadě -0,505 do -1,65</t>
  </si>
  <si>
    <t>1,145*2,3*2,5*7</t>
  </si>
  <si>
    <t>10</t>
  </si>
  <si>
    <t>162751114</t>
  </si>
  <si>
    <t>Vodorovné přemístění výkopku nebo sypaniny po suchu na obvyklém dopravním prostředku, bez naložení výkopku, avšak se složením bez rozhrnutí z horniny třídy těžitelnosti I skupiny 1 až 3 na vzdálenost přes 6 000 do 7 000 m</t>
  </si>
  <si>
    <t>1632300156</t>
  </si>
  <si>
    <t>403,2+36,631+152,452+46,086</t>
  </si>
  <si>
    <t>11</t>
  </si>
  <si>
    <t>903774920</t>
  </si>
  <si>
    <t>12</t>
  </si>
  <si>
    <t>174111101</t>
  </si>
  <si>
    <t>Zásyp sypaninou z jakékoliv horniny ručně s uložením výkopku ve vrstvách se zhutněním jam, šachet, rýh nebo kolem objektů v těchto vykopávkách</t>
  </si>
  <si>
    <t>74783310</t>
  </si>
  <si>
    <t>-0,445*0,2*(1,945+1,7*6+0,8+0,85)</t>
  </si>
  <si>
    <t>-0,65*0,25*(5,064+13,265+2,0*2+2,295+5,47+15,23+4,97)+0,65*0,4*13,265</t>
  </si>
  <si>
    <t>-0,65*0,2*(2,145+2,325+1,6+2,689*3+11,115)</t>
  </si>
  <si>
    <t>-0,65*0,2*(1,5*2+4,57*4+15,23)</t>
  </si>
  <si>
    <t>-0,7*0,44*1,0*7</t>
  </si>
  <si>
    <t>-(0,6*1,3*1,5*7+0,445*1,0*1,0*7)</t>
  </si>
  <si>
    <t>prohloubení opěrné stěny</t>
  </si>
  <si>
    <t>-0,5*0,25*4,94</t>
  </si>
  <si>
    <t>zásyp kolem objektu nad úroveň pláně kolem opěrné stěny</t>
  </si>
  <si>
    <t>1,5*1,5*(27+3,0)+1,5*1,5*0,5*8,0+1,5*1,5*0,5*14,0</t>
  </si>
  <si>
    <t>dosypání nerovnosti pláně po stažení ornice na cca 30% plochy</t>
  </si>
  <si>
    <t>32*21*0,3*0,6</t>
  </si>
  <si>
    <t>13</t>
  </si>
  <si>
    <t>M</t>
  </si>
  <si>
    <t>58344197</t>
  </si>
  <si>
    <t>štěrkodrť frakce 0/63</t>
  </si>
  <si>
    <t>t</t>
  </si>
  <si>
    <t>-296687296</t>
  </si>
  <si>
    <t>14</t>
  </si>
  <si>
    <t>181951112</t>
  </si>
  <si>
    <t>Úprava pláně vyrovnáním výškových rozdílů strojně v hornině třídy těžitelnosti I, skupiny 1 až 3 se zhutněním</t>
  </si>
  <si>
    <t>1827640706</t>
  </si>
  <si>
    <t>32*21</t>
  </si>
  <si>
    <t>Zakládání</t>
  </si>
  <si>
    <t>211531111</t>
  </si>
  <si>
    <t>Výplň kamenivem do rýh odvodňovacích žeber nebo trativodů bez zhutnění, s úpravou povrchu výplně kamenivem hrubým drceným frakce 16 až 63 mm</t>
  </si>
  <si>
    <t>1233968298</t>
  </si>
  <si>
    <t>Poznámka k položce:_x000D_
drenáž na celou stavbu včetně zpevněných ploch</t>
  </si>
  <si>
    <t>16</t>
  </si>
  <si>
    <t>211971110</t>
  </si>
  <si>
    <t>Zřízení opláštění výplně z geotextilie odvodňovacích žeber nebo trativodů v rýze nebo zářezu se stěnami šikmými o sklonu do 1:2</t>
  </si>
  <si>
    <t>975543758</t>
  </si>
  <si>
    <t>17</t>
  </si>
  <si>
    <t>69311081</t>
  </si>
  <si>
    <t>geotextilie netkaná separační, ochranná, filtrační, drenážní PES 300g/m2</t>
  </si>
  <si>
    <t>-690844343</t>
  </si>
  <si>
    <t>364*1,1845 'Přepočtené koeficientem množství</t>
  </si>
  <si>
    <t>18</t>
  </si>
  <si>
    <t>212755215</t>
  </si>
  <si>
    <t>Trativody bez lože z drenážních trubek plastových flexibilních D 125 mm</t>
  </si>
  <si>
    <t>m</t>
  </si>
  <si>
    <t>1968197295</t>
  </si>
  <si>
    <t>(47+14,5+14+35)</t>
  </si>
  <si>
    <t>19</t>
  </si>
  <si>
    <t>274313711</t>
  </si>
  <si>
    <t>Základy z betonu prostého pasy betonu kamenem neprokládaného tř. C 20/25</t>
  </si>
  <si>
    <t>649835415</t>
  </si>
  <si>
    <t>0,4*0,4*(5,064+13,265+2,0*2+2,295+5,47+15,23+4,97)</t>
  </si>
  <si>
    <t>0,4*0,5*(2,145+2,325+1,6+2,689*3+11,115)</t>
  </si>
  <si>
    <t>0,4*0,5*(1,5*2+4,57*4+15,23)</t>
  </si>
  <si>
    <t>0,4*(0,15+0,45)*1,0*3</t>
  </si>
  <si>
    <t>1,4*0,6*3,0</t>
  </si>
  <si>
    <t>20</t>
  </si>
  <si>
    <t>274321411</t>
  </si>
  <si>
    <t>Základy z betonu železového (bez výztuže) pasy z betonu bez zvláštních nároků na prostředí tř. C 20/25</t>
  </si>
  <si>
    <t>-1394787500</t>
  </si>
  <si>
    <t>OS1</t>
  </si>
  <si>
    <t>1,3*1,1*25,23</t>
  </si>
  <si>
    <t>OS2</t>
  </si>
  <si>
    <t>1,3*1,3*5,085</t>
  </si>
  <si>
    <t>OS3</t>
  </si>
  <si>
    <t>1,3*1,3*4,505</t>
  </si>
  <si>
    <t>OS4</t>
  </si>
  <si>
    <t>1,8*1,3*4,94-0,5*0,35*4,94</t>
  </si>
  <si>
    <t>0,6*1,3*0,69*7</t>
  </si>
  <si>
    <t>0,7*1,0*0,44*7</t>
  </si>
  <si>
    <t>1,3*0,6*3,0</t>
  </si>
  <si>
    <t>275321411</t>
  </si>
  <si>
    <t>Základy z betonu železového (bez výztuže) patky z betonu bez zvláštních nároků na prostředí tř. C 20/25</t>
  </si>
  <si>
    <t>367577618</t>
  </si>
  <si>
    <t>patky ve střední základové řadě spodní stupeň -0,95 do -1,55</t>
  </si>
  <si>
    <t>0,6*1,3*1,5*7</t>
  </si>
  <si>
    <t>patky ve střední základové řadě horní stupeň -</t>
  </si>
  <si>
    <t>0,7*1,0*1,0*7</t>
  </si>
  <si>
    <t>patky v krajní řadě - zázemí - spodní stupeň</t>
  </si>
  <si>
    <t>0,7*(1,0*1,0*3)</t>
  </si>
  <si>
    <t>patky v krajní řadě - horní stupeň</t>
  </si>
  <si>
    <t>0,6*1,0*0,4*3</t>
  </si>
  <si>
    <t>22</t>
  </si>
  <si>
    <t>275351121</t>
  </si>
  <si>
    <t>Bednění základů patek zřízení</t>
  </si>
  <si>
    <t>-1996016278</t>
  </si>
  <si>
    <t>0,3*2*14,53</t>
  </si>
  <si>
    <t>0,3*2*25,23</t>
  </si>
  <si>
    <t>0,6*(0,69*2+1,3)*7</t>
  </si>
  <si>
    <t>0,7*(0,44*2+1,0)*7</t>
  </si>
  <si>
    <t>0,6*(1,3+1,5)*2*7</t>
  </si>
  <si>
    <t>0,7*1,0*4*7</t>
  </si>
  <si>
    <t>0,7*1,0*4*3</t>
  </si>
  <si>
    <t>0,6*(1,0+0,4)*2*3</t>
  </si>
  <si>
    <t>23</t>
  </si>
  <si>
    <t>275351122</t>
  </si>
  <si>
    <t>Bednění základů patek odstranění</t>
  </si>
  <si>
    <t>780403019</t>
  </si>
  <si>
    <t>24</t>
  </si>
  <si>
    <t>272361821</t>
  </si>
  <si>
    <t>Výztuž základů kleneb z betonářské oceli 10 505 (R) nebo BSt 500</t>
  </si>
  <si>
    <t>753442314</t>
  </si>
  <si>
    <t>výztuž patek P1,2</t>
  </si>
  <si>
    <t>(1553,22-41,04)*0,001*1,15</t>
  </si>
  <si>
    <t>patky P3</t>
  </si>
  <si>
    <t>(176,34-23,92)*0,001*1,15</t>
  </si>
  <si>
    <t>25</t>
  </si>
  <si>
    <t>272362021</t>
  </si>
  <si>
    <t>Výztuž základů kleneb ze svařovaných sítí z drátů typu KARI</t>
  </si>
  <si>
    <t>1044496877</t>
  </si>
  <si>
    <t>41,04*1,2*0,001</t>
  </si>
  <si>
    <t>23,92*1,2*0,001</t>
  </si>
  <si>
    <t>26</t>
  </si>
  <si>
    <t>279113142</t>
  </si>
  <si>
    <t>Základové zdi z tvárnic ztraceného bednění včetně výplně z betonu bez zvláštních nároků na vliv prostředí třídy C 20/25, tloušťky zdiva přes 150 do 200 mm</t>
  </si>
  <si>
    <t>2121235171</t>
  </si>
  <si>
    <t>0,75*(2,445+2,625+2,025+2,839*2+10,465)</t>
  </si>
  <si>
    <t>0,75*(1,5*2+4,72*4+15,23)</t>
  </si>
  <si>
    <t>27</t>
  </si>
  <si>
    <t>279113143</t>
  </si>
  <si>
    <t>Základové zdi z tvárnic ztraceného bednění včetně výplně z betonu bez zvláštních nároků na vliv prostředí třídy C 20/25, tloušťky zdiva přes 200 do 250 mm</t>
  </si>
  <si>
    <t>-2031344503</t>
  </si>
  <si>
    <t>1,25*13,15</t>
  </si>
  <si>
    <t>0,75*(5,064+2,0*2+2,445+5,17+15,73+4,97)</t>
  </si>
  <si>
    <t>28</t>
  </si>
  <si>
    <t>279361821</t>
  </si>
  <si>
    <t>Výztuž základových zdí nosných svislých nebo odkloněných od svislice, rovinných nebo oblých, deskových nebo žebrových, včetně výztuže jejich žeber z betonářské oceli 10 505 (R) nebo BSt 500</t>
  </si>
  <si>
    <t>-2115974291</t>
  </si>
  <si>
    <t>2526,13*0,001*1,15</t>
  </si>
  <si>
    <t>29</t>
  </si>
  <si>
    <t>279321347</t>
  </si>
  <si>
    <t>Základové zdi z betonu železového (bez výztuže) bez zvláštních nároků na prostředí tř. C 25/30</t>
  </si>
  <si>
    <t>922884891</t>
  </si>
  <si>
    <t>0,25*1,75*(24,85+3,3)</t>
  </si>
  <si>
    <t>0,25*1,25*4,835</t>
  </si>
  <si>
    <t>0,25*0,75*4,505</t>
  </si>
  <si>
    <t>0,25*0,25*4,94</t>
  </si>
  <si>
    <t>dřík základu středního pasu</t>
  </si>
  <si>
    <t>0,2*0,7*(2,095+0,8+1,85+2,0*6)</t>
  </si>
  <si>
    <t>30</t>
  </si>
  <si>
    <t>279351121</t>
  </si>
  <si>
    <t>Bednění základových zdí rovné oboustranné za každou stranu zřízení</t>
  </si>
  <si>
    <t>1100728678</t>
  </si>
  <si>
    <t>2*1,75*(24,85+3,3)+0,25*1,75*2</t>
  </si>
  <si>
    <t>2*1,25*4,835</t>
  </si>
  <si>
    <t>2*0,75*4,505</t>
  </si>
  <si>
    <t>2*0,25*4,94+0,25*0,25</t>
  </si>
  <si>
    <t>2*0,7*(2,095+0,8+1,85+2,0*6)</t>
  </si>
  <si>
    <t>31</t>
  </si>
  <si>
    <t>279351122</t>
  </si>
  <si>
    <t>Bednění základových zdí rovné oboustranné za každou stranu odstranění</t>
  </si>
  <si>
    <t>-633726082</t>
  </si>
  <si>
    <t>32</t>
  </si>
  <si>
    <t>33704708</t>
  </si>
  <si>
    <t>OS1-4</t>
  </si>
  <si>
    <t>(1676,87+323,33+261,88+300,26)*0,001*1,15</t>
  </si>
  <si>
    <t>střední základ  - odhad</t>
  </si>
  <si>
    <t>0,25*0,7*(2,095+0,8+1,85+2,0*6)*0,05*1,15</t>
  </si>
  <si>
    <t>0,7*0,5*(1,945+1,7*6+0,8+0,85)*0,05*1,15</t>
  </si>
  <si>
    <t>396</t>
  </si>
  <si>
    <t>2985000</t>
  </si>
  <si>
    <t>Podlívková speciální plastifikační malta k OK kotvení sloupů včetně dodávky</t>
  </si>
  <si>
    <t>-2070826174</t>
  </si>
  <si>
    <t>0,75*0,45*0,03*14</t>
  </si>
  <si>
    <t>0,35*0,25*0,03*3</t>
  </si>
  <si>
    <t>33</t>
  </si>
  <si>
    <t>388790000</t>
  </si>
  <si>
    <t>Chráničky, prostupy přes základy pro instalace</t>
  </si>
  <si>
    <t>1722609194</t>
  </si>
  <si>
    <t>Komunikace pozemní</t>
  </si>
  <si>
    <t>34</t>
  </si>
  <si>
    <t>564760011</t>
  </si>
  <si>
    <t>Podklad nebo kryt z kameniva hrubého drceného vel. 8-16 mm s rozprostřením a zhutněním, po zhutnění tl. 200 mm</t>
  </si>
  <si>
    <t>-2029958942</t>
  </si>
  <si>
    <t>(12+25,66)*0,5</t>
  </si>
  <si>
    <t>pod okapový chodník</t>
  </si>
  <si>
    <t>23,27*0,5</t>
  </si>
  <si>
    <t>35</t>
  </si>
  <si>
    <t>637121111</t>
  </si>
  <si>
    <t>Okapový chodník z kameniva s udusáním a urovnáním povrchu z kačírku tl. 100 mm</t>
  </si>
  <si>
    <t>-371467482</t>
  </si>
  <si>
    <t>36</t>
  </si>
  <si>
    <t>935111111</t>
  </si>
  <si>
    <t>Osazení betonového příkopového žlabu s vyplněním a zatřením spár cementovou maltou s ložem tl. 100 mm z kameniva těženého nebo štěrkopísku z betonových příkopových tvárnic šířky do 500 mm</t>
  </si>
  <si>
    <t>1155751074</t>
  </si>
  <si>
    <t>12+25,7</t>
  </si>
  <si>
    <t>37</t>
  </si>
  <si>
    <t>59227029</t>
  </si>
  <si>
    <t>žlabovka příkopová betonová 500x680x60mm</t>
  </si>
  <si>
    <t>-877168333</t>
  </si>
  <si>
    <t>Úpravy povrchů, podlahy a osazování výplní</t>
  </si>
  <si>
    <t>38</t>
  </si>
  <si>
    <t>621211001</t>
  </si>
  <si>
    <t>Montáž kontaktního zateplení lepením a mechanickým kotvením z polystyrenových desek nebo z kombinovaných desek na vnější podhledy, tloušťky desek do 40 mm</t>
  </si>
  <si>
    <t>1066969848</t>
  </si>
  <si>
    <t>podhled vstupu</t>
  </si>
  <si>
    <t>1,5*15,33</t>
  </si>
  <si>
    <t>39</t>
  </si>
  <si>
    <t>28375932</t>
  </si>
  <si>
    <t>deska EPS 70 fasádní λ=0,039 tl 40mm</t>
  </si>
  <si>
    <t>63156609</t>
  </si>
  <si>
    <t>40</t>
  </si>
  <si>
    <t>621251101</t>
  </si>
  <si>
    <t>Montáž kontaktního zateplení lepením a mechanickým kotvením Příplatek k cenám za zápustnou montáž kotev s použitím tepelněizolačních zátek na vnější podhledy z polystyrenu</t>
  </si>
  <si>
    <t>45498078</t>
  </si>
  <si>
    <t>41</t>
  </si>
  <si>
    <t>621531011</t>
  </si>
  <si>
    <t>Omítka tenkovrstvá silikonová vnějších ploch probarvená, včetně penetrace podkladu zrnitá, tloušťky 1,5 mm podhledů</t>
  </si>
  <si>
    <t>-1089069540</t>
  </si>
  <si>
    <t>42</t>
  </si>
  <si>
    <t>622211031</t>
  </si>
  <si>
    <t>Montáž kontaktního zateplení lepením a mechanickým kotvením z polystyrenových desek nebo z kombinovaných desek na vnější stěny, tloušťky desek přes 120 do 160 mm</t>
  </si>
  <si>
    <t>-1475247769</t>
  </si>
  <si>
    <t>plocha objektu zázemí</t>
  </si>
  <si>
    <t>4,0*(5,08+29,55+16,05+6,465)</t>
  </si>
  <si>
    <t>-(1,525*0,75+6,125*0,75+8,895*2,25+3,125*0,75*2)</t>
  </si>
  <si>
    <t>-(1,05*2,75+1,5*3,0+2,0*3,0)</t>
  </si>
  <si>
    <t>43</t>
  </si>
  <si>
    <t>28375935</t>
  </si>
  <si>
    <t>deska EPS 70 fasádní λ=0,039 tl 150mm</t>
  </si>
  <si>
    <t>619020922</t>
  </si>
  <si>
    <t>184,753*1,02 'Přepočtené koeficientem množství</t>
  </si>
  <si>
    <t>44</t>
  </si>
  <si>
    <t>622212001</t>
  </si>
  <si>
    <t>Montáž kontaktního zateplení vnějšího ostění, nadpraží nebo parapetu lepením z polystyrenových desek nebo z kombinovaných desek hloubky špalet do 200 mm, tloušťky desek do 40 mm</t>
  </si>
  <si>
    <t>1931124811</t>
  </si>
  <si>
    <t>8,8*2+1,5*4+3,0+5,8+1,5*4+1,525+6,125+0,75*4+8,895+2,25*2+1,5*2+3,125*2+0,75*2</t>
  </si>
  <si>
    <t>1,05+2,75*2+1,5+3,0*2+1,0+2,25*2+2,0+3,0*2+1,2+2,25*2</t>
  </si>
  <si>
    <t>45</t>
  </si>
  <si>
    <t>28375931</t>
  </si>
  <si>
    <t>deska EPS 70 fasádní λ=0,039 tl 30mm</t>
  </si>
  <si>
    <t>2069560371</t>
  </si>
  <si>
    <t>106,445*1,1 'Přepočtené koeficientem množství</t>
  </si>
  <si>
    <t>46</t>
  </si>
  <si>
    <t>622251101</t>
  </si>
  <si>
    <t>Montáž kontaktního zateplení lepením a mechanickým kotvením Příplatek k cenám za zápustnou montáž kotev s použitím tepelněizolačních zátek na vnější stěny z polystyrenu</t>
  </si>
  <si>
    <t>-805391865</t>
  </si>
  <si>
    <t>47</t>
  </si>
  <si>
    <t>622252001</t>
  </si>
  <si>
    <t>Montáž profilů kontaktního zateplení zakládacích soklových připevněných hmoždinkami</t>
  </si>
  <si>
    <t>443082446</t>
  </si>
  <si>
    <t>24,66+3,04+6,465+16,05+29,55+5,08+1,532+14-(1,2+1,5+2,0)</t>
  </si>
  <si>
    <t>48</t>
  </si>
  <si>
    <t>59051668</t>
  </si>
  <si>
    <t>profil zakládací Al tl 0,7mm pro ETICS pro izolant tl 150mm</t>
  </si>
  <si>
    <t>173462097</t>
  </si>
  <si>
    <t>95,677*1,05 'Přepočtené koeficientem množství</t>
  </si>
  <si>
    <t>49</t>
  </si>
  <si>
    <t>59051440</t>
  </si>
  <si>
    <t>spojka plastová zakládacích profilů zateplovacích systémů dl 30mm</t>
  </si>
  <si>
    <t>kus</t>
  </si>
  <si>
    <t>1583005991</t>
  </si>
  <si>
    <t>95,677*2</t>
  </si>
  <si>
    <t>191,354*1,05 'Přepočtené koeficientem množství</t>
  </si>
  <si>
    <t>50</t>
  </si>
  <si>
    <t>622252002</t>
  </si>
  <si>
    <t>Montáž profilů kontaktního zateplení ostatních stěnových, dilatačních apod. lepených do tmelu</t>
  </si>
  <si>
    <t>-285487490</t>
  </si>
  <si>
    <t>4,0*5+15,33</t>
  </si>
  <si>
    <t>Mezisoučet</t>
  </si>
  <si>
    <t>51</t>
  </si>
  <si>
    <t>63127464</t>
  </si>
  <si>
    <t>profil rohový Al 15x15mm s výztužnou tkaninou š 100mm pro ETICS</t>
  </si>
  <si>
    <t>924910381</t>
  </si>
  <si>
    <t>141,775*1,05 'Přepočtené koeficientem množství</t>
  </si>
  <si>
    <t>52</t>
  </si>
  <si>
    <t>28342205</t>
  </si>
  <si>
    <t>profil začišťovací PVC 6mm s výztužnou tkaninou pro ostění ETICS</t>
  </si>
  <si>
    <t>-843135158</t>
  </si>
  <si>
    <t>106,445*1,05 'Přepočtené koeficientem množství</t>
  </si>
  <si>
    <t>53</t>
  </si>
  <si>
    <t>622531011</t>
  </si>
  <si>
    <t>Omítka tenkovrstvá silikonová vnějších ploch probarvená, včetně penetrace podkladu zrnitá, tloušťky 1,5 mm stěn</t>
  </si>
  <si>
    <t>212349127</t>
  </si>
  <si>
    <t>54</t>
  </si>
  <si>
    <t>629991012</t>
  </si>
  <si>
    <t>Zakrytí vnějších ploch před znečištěním včetně pozdějšího odkrytí výplní otvorů a svislých ploch fólií přilepenou na začišťovací lištu</t>
  </si>
  <si>
    <t>-409064612</t>
  </si>
  <si>
    <t>1,05*2,75+1,5*3,0+1,0*2,25+2,0*3,0+1,2*2,25</t>
  </si>
  <si>
    <t>55</t>
  </si>
  <si>
    <t>631311124</t>
  </si>
  <si>
    <t>Mazanina z betonu prostého bez zvýšených nároků na prostředí tl. přes 80 do 120 mm tř. C 16/20</t>
  </si>
  <si>
    <t>165645514</t>
  </si>
  <si>
    <t>0,1*0,4*(1,945+1,7*6+2,145+0,8+2,325*2+1,6+2,64*3+11,065+10,315+2,0*3+2,295)</t>
  </si>
  <si>
    <t>0,1*0,4*(18,555+6,47*2+4,52*4+15,13)</t>
  </si>
  <si>
    <t>0,1*(0,15+0,45)*1,0*3</t>
  </si>
  <si>
    <t>0,1*1,3*14,53</t>
  </si>
  <si>
    <t>0,1*1,1*25,19</t>
  </si>
  <si>
    <t>0,1*1,19*2,3*7</t>
  </si>
  <si>
    <t>0,1*2,3*2,5*7</t>
  </si>
  <si>
    <t>0,1*0,6*3,0</t>
  </si>
  <si>
    <t>56</t>
  </si>
  <si>
    <t>635111215</t>
  </si>
  <si>
    <t>Násyp ze štěrkopísku, písku nebo kameniva pod podlahy se zhutněním ze štěrkopísku</t>
  </si>
  <si>
    <t>-1133961562</t>
  </si>
  <si>
    <t>Poznámka k položce:_x000D_
podkladní</t>
  </si>
  <si>
    <t>57</t>
  </si>
  <si>
    <t>631311135</t>
  </si>
  <si>
    <t>Mazanina z betonu prostého bez zvýšených nároků na prostředí tl. přes 120 do 240 mm tř. C 20/25</t>
  </si>
  <si>
    <t>973769031</t>
  </si>
  <si>
    <t>Poznámka k položce:_x000D_
podkladní deska</t>
  </si>
  <si>
    <t>58</t>
  </si>
  <si>
    <t>631319175</t>
  </si>
  <si>
    <t>Příplatek k cenám mazanin za stržení povrchu spodní vrstvy mazaniny latí před vložením výztuže nebo pletiva pro tl. obou vrstev mazaniny přes 120 do 240 mm</t>
  </si>
  <si>
    <t>-393917105</t>
  </si>
  <si>
    <t>59</t>
  </si>
  <si>
    <t>631362021</t>
  </si>
  <si>
    <t>Výztuž mazanin ze svařovaných sítí z drátů typu KARI</t>
  </si>
  <si>
    <t>-592676420</t>
  </si>
  <si>
    <t>(24,49*13,98+5,4*23,01+5,02*15,83)*0,00303*1,15</t>
  </si>
  <si>
    <t>60</t>
  </si>
  <si>
    <t>632451254</t>
  </si>
  <si>
    <t>Potěr cementový samonivelační litý tř. C 30, tl. přes 45 do 50 mm</t>
  </si>
  <si>
    <t>386167833</t>
  </si>
  <si>
    <t>Poznámka k položce:_x000D_
podlaha zázemí</t>
  </si>
  <si>
    <t>10,0+4,92*2,415+52,88+2,85*5,955+5,9*3,04+4,465*3,04+5,965*2,735+4,4*2,735+4,92*(4,54+1,55+4,525)</t>
  </si>
  <si>
    <t>61</t>
  </si>
  <si>
    <t>632451293</t>
  </si>
  <si>
    <t>Potěr cementový samonivelační litý Příplatek k cenám za každých dalších i započatých 5 mm tloušťky přes 50 mm tř. C 30</t>
  </si>
  <si>
    <t>1380468856</t>
  </si>
  <si>
    <t>62</t>
  </si>
  <si>
    <t>633811111</t>
  </si>
  <si>
    <t>Broušení betonových podlah nerovností do 2 mm (stržení šlemu)</t>
  </si>
  <si>
    <t>-586007144</t>
  </si>
  <si>
    <t>203,817</t>
  </si>
  <si>
    <t>63</t>
  </si>
  <si>
    <t>633811119</t>
  </si>
  <si>
    <t>Broušení betonových podlah Příplatek k ceně za každý další 1 mm úběru</t>
  </si>
  <si>
    <t>-1908211276</t>
  </si>
  <si>
    <t>203,817*2</t>
  </si>
  <si>
    <t>Trubní vedení</t>
  </si>
  <si>
    <t>397</t>
  </si>
  <si>
    <t>871315211</t>
  </si>
  <si>
    <t>Kanalizační potrubí z tvrdého PVC v otevřeném výkopu ve sklonu do 20 %, hladkého plnostěnného jednovrstvého, tuhost třídy SN 4 DN 160</t>
  </si>
  <si>
    <t>698392662</t>
  </si>
  <si>
    <t>Ostatní konstrukce a práce, bourání</t>
  </si>
  <si>
    <t>64</t>
  </si>
  <si>
    <t>916231213</t>
  </si>
  <si>
    <t>Osazení chodníkového obrubníku betonového se zřízením lože, s vyplněním a zatřením spár cementovou maltou stojatého s boční opěrou z betonu prostého, do lože z betonu prostého</t>
  </si>
  <si>
    <t>-454699543</t>
  </si>
  <si>
    <t>23,27+0,5</t>
  </si>
  <si>
    <t>65</t>
  </si>
  <si>
    <t>59217001</t>
  </si>
  <si>
    <t>obrubník betonový zahradní 1000x50x250mm</t>
  </si>
  <si>
    <t>1367327130</t>
  </si>
  <si>
    <t>23,77*1,02 'Přepočtené koeficientem množství</t>
  </si>
  <si>
    <t>66</t>
  </si>
  <si>
    <t>931994101</t>
  </si>
  <si>
    <t>Těsnění spáry betonové konstrukce pásy, profily, tmely těsnicím pásem povrchovým, spáry pracovní</t>
  </si>
  <si>
    <t>1418664554</t>
  </si>
  <si>
    <t>14,53+25,23+4,0</t>
  </si>
  <si>
    <t>67</t>
  </si>
  <si>
    <t>931994105</t>
  </si>
  <si>
    <t>Těsnění spáry betonové konstrukce pásy, profily, tmely těsnicím pásem vnitřním, spáry pracovní</t>
  </si>
  <si>
    <t>-317340346</t>
  </si>
  <si>
    <t>2*(14,53+25,23+4,0)</t>
  </si>
  <si>
    <t>68</t>
  </si>
  <si>
    <t>941311111</t>
  </si>
  <si>
    <t>Montáž lešení řadového modulového lehkého pracovního s podlahami s provozním zatížením tř. 3 do 200 kg/m2 šířky tř. SW06 přes 0,6 do 0,9 m, výšky do 10 m</t>
  </si>
  <si>
    <t>-836186179</t>
  </si>
  <si>
    <t>5,0*(5,08+29,55+16,05+6,465)</t>
  </si>
  <si>
    <t>plocha objektu tělocvičny</t>
  </si>
  <si>
    <t>7,0*24,66+8,5*3,04+5,0*(10,96+23,125)+8,5*1,535+7,0*4,6+8,0*4,6+8,0*4,8</t>
  </si>
  <si>
    <t>69</t>
  </si>
  <si>
    <t>941311211</t>
  </si>
  <si>
    <t>Montáž lešení řadového modulového lehkého pracovního s podlahami s provozním zatížením tř. 3 do 200 kg/m2 Příplatek za první a každý další den použití lešení k ceně -1111 nebo -1112</t>
  </si>
  <si>
    <t>-827590</t>
  </si>
  <si>
    <t>775,058*90</t>
  </si>
  <si>
    <t>70</t>
  </si>
  <si>
    <t>941311811</t>
  </si>
  <si>
    <t>Demontáž lešení řadového modulového lehkého pracovního s podlahami s provozním zatížením tř. 3 do 200 kg/m2 šířky SW06 přes 0,6 do 0,9 m, výšky do 10 m</t>
  </si>
  <si>
    <t>1615035676</t>
  </si>
  <si>
    <t>71</t>
  </si>
  <si>
    <t>944511111</t>
  </si>
  <si>
    <t>Montáž ochranné sítě zavěšené na konstrukci lešení z textilie z umělých vláken</t>
  </si>
  <si>
    <t>1258448097</t>
  </si>
  <si>
    <t>72</t>
  </si>
  <si>
    <t>944511211</t>
  </si>
  <si>
    <t>Montáž ochranné sítě Příplatek za první a každý další den použití sítě k ceně -1111</t>
  </si>
  <si>
    <t>-175840568</t>
  </si>
  <si>
    <t>73</t>
  </si>
  <si>
    <t>944511811</t>
  </si>
  <si>
    <t>Demontáž ochranné sítě zavěšené na konstrukci lešení z textilie z umělých vláken</t>
  </si>
  <si>
    <t>789226183</t>
  </si>
  <si>
    <t>74</t>
  </si>
  <si>
    <t>94550000</t>
  </si>
  <si>
    <t>Ochranná konstrukce na střeše zázemí pod lešení fasády haly</t>
  </si>
  <si>
    <t>-1312212090</t>
  </si>
  <si>
    <t>24*2,0+12*2,0</t>
  </si>
  <si>
    <t>75</t>
  </si>
  <si>
    <t>952901111</t>
  </si>
  <si>
    <t>Vyčištění budov nebo objektů před předáním do užívání budov bytové nebo občanské výstavby, světlé výšky podlaží do 4 m</t>
  </si>
  <si>
    <t>-1518362161</t>
  </si>
  <si>
    <t>(6,465*16,05+5,275*22,87)</t>
  </si>
  <si>
    <t>hala</t>
  </si>
  <si>
    <t>24,78*14</t>
  </si>
  <si>
    <t>998</t>
  </si>
  <si>
    <t>Přesun hmot</t>
  </si>
  <si>
    <t>76</t>
  </si>
  <si>
    <t>998014211</t>
  </si>
  <si>
    <t>Přesun hmot pro budovy a haly občanské výstavby, bydlení, výrobu a služby s nosnou svislou konstrukcí montovanou z dílců dřevěných vodorovná dopravní vzdálenost do 100 m, pro budovy a haly jednopodlažní</t>
  </si>
  <si>
    <t>-1372433976</t>
  </si>
  <si>
    <t>PSV</t>
  </si>
  <si>
    <t>Práce a dodávky PSV</t>
  </si>
  <si>
    <t>711</t>
  </si>
  <si>
    <t>Izolace proti vodě, vlhkosti a plynům</t>
  </si>
  <si>
    <t>77</t>
  </si>
  <si>
    <t>711111053</t>
  </si>
  <si>
    <t>Provedení izolace proti zemní vlhkosti natěradly a tmely za studena na ploše vodorovné V dvojnásobným nátěrem krystalickou hydroizolací</t>
  </si>
  <si>
    <t>964415797</t>
  </si>
  <si>
    <t>1,3*14,53+1,0*25,23+0,8*3,0+0,44*1,0*7</t>
  </si>
  <si>
    <t>plocha podkladní desky</t>
  </si>
  <si>
    <t>(24,49*13,98+5,4*23,01+5,02*15,83)</t>
  </si>
  <si>
    <t>78</t>
  </si>
  <si>
    <t>24551050</t>
  </si>
  <si>
    <t>stěrka hydroizolační cementová kapilárně aktivní s dodatečnou krystalizací do spodní stavby</t>
  </si>
  <si>
    <t>kg</t>
  </si>
  <si>
    <t>860209705</t>
  </si>
  <si>
    <t>79</t>
  </si>
  <si>
    <t>711112053</t>
  </si>
  <si>
    <t>Provedení izolace proti zemní vlhkosti natěradly a tmely za studena na ploše svislé S dvojnásobným nátěrem krystalickou hydroizolací</t>
  </si>
  <si>
    <t>1376931069</t>
  </si>
  <si>
    <t>1,3*(14,53+25,23+4,0)</t>
  </si>
  <si>
    <t>0,3*(14,53+25,23+4,0)</t>
  </si>
  <si>
    <t>OS</t>
  </si>
  <si>
    <t>1,75*(24,85+3,3)</t>
  </si>
  <si>
    <t>1,25*4,835</t>
  </si>
  <si>
    <t>0,75*4,505</t>
  </si>
  <si>
    <t>0,25*4,94</t>
  </si>
  <si>
    <t>0,7*1,93</t>
  </si>
  <si>
    <t>obvod zázemí</t>
  </si>
  <si>
    <t>0,5*(5,064+13,15+1,0*3+2,0*2+2,445+5,17+15,73+4,97+1,5*4+0,2*2)</t>
  </si>
  <si>
    <t>80</t>
  </si>
  <si>
    <t>590664303</t>
  </si>
  <si>
    <t>81</t>
  </si>
  <si>
    <t>711191101</t>
  </si>
  <si>
    <t>Provedení izolace proti zemní vlhkosti hydroizolační stěrkou na ploše vodorovné V jednovrstvá na betonu</t>
  </si>
  <si>
    <t>-21545664</t>
  </si>
  <si>
    <t>0,3*(14,53+25,23+4,0)+0,7*(13,98+24,64+3,45)+0,15*(13,98+24,64+3,45)</t>
  </si>
  <si>
    <t>izolace podkladní desky</t>
  </si>
  <si>
    <t>82</t>
  </si>
  <si>
    <t>11163001</t>
  </si>
  <si>
    <t>stěrka hydroizolační asfaltová jednosložková do spodní stavby</t>
  </si>
  <si>
    <t>-578874823</t>
  </si>
  <si>
    <t>83</t>
  </si>
  <si>
    <t>711192101</t>
  </si>
  <si>
    <t>Provedení izolace proti zemní vlhkosti hydroizolační stěrkou na ploše svislé S jednovrstvá na betonu</t>
  </si>
  <si>
    <t>-2142242489</t>
  </si>
  <si>
    <t>84</t>
  </si>
  <si>
    <t>1406490687</t>
  </si>
  <si>
    <t>85</t>
  </si>
  <si>
    <t>711161212</t>
  </si>
  <si>
    <t>Izolace proti zemní vlhkosti a beztlakové vodě nopovými fóliemi na ploše svislé S vrstva ochranná, odvětrávací a drenážní výška nopku 8,0 mm, tl. fólie do 0,6 mm</t>
  </si>
  <si>
    <t>2074459052</t>
  </si>
  <si>
    <t>Poznámka k položce:_x000D_
opěrná stěna a základ opěrné stěny</t>
  </si>
  <si>
    <t>86</t>
  </si>
  <si>
    <t>711491272</t>
  </si>
  <si>
    <t>Provedení doplňků izolace proti vodě textilií na ploše svislé S vrstva ochranná</t>
  </si>
  <si>
    <t>1788712631</t>
  </si>
  <si>
    <t>87</t>
  </si>
  <si>
    <t>69311035</t>
  </si>
  <si>
    <t>geotextilie tkaná separační, filtrační, výztužná PP pevnost v tahu 30kN/m</t>
  </si>
  <si>
    <t>2098381377</t>
  </si>
  <si>
    <t>88</t>
  </si>
  <si>
    <t>711161383</t>
  </si>
  <si>
    <t>Izolace proti zemní vlhkosti a beztlakové vodě nopovými fóliemi ostatní ukončení izolace lištou</t>
  </si>
  <si>
    <t>1743075978</t>
  </si>
  <si>
    <t>(24,85+3,3+4,6*4)</t>
  </si>
  <si>
    <t>89</t>
  </si>
  <si>
    <t>711471053</t>
  </si>
  <si>
    <t>Provedení izolace proti povrchové a podpovrchové tlakové vodě termoplasty na ploše vodorovné V folií z nízkolehčeného PE položenou volně</t>
  </si>
  <si>
    <t>661853168</t>
  </si>
  <si>
    <t>90</t>
  </si>
  <si>
    <t>28322005</t>
  </si>
  <si>
    <t>fólie hydroizolační pro spodní stavbu mPVC tl 2mm</t>
  </si>
  <si>
    <t>-21708379</t>
  </si>
  <si>
    <t>91</t>
  </si>
  <si>
    <t>711491171</t>
  </si>
  <si>
    <t>Provedení doplňků izolace proti vodě textilií na ploše vodorovné V vrstva podkladní</t>
  </si>
  <si>
    <t>191138612</t>
  </si>
  <si>
    <t>92</t>
  </si>
  <si>
    <t>69311199</t>
  </si>
  <si>
    <t>geotextilie netkaná separační, ochranná, filtrační, drenážní PES(70%)+PP(30%) 300g/m2</t>
  </si>
  <si>
    <t>-398256582</t>
  </si>
  <si>
    <t>600,7*1,05 'Přepočtené koeficientem množství</t>
  </si>
  <si>
    <t>93</t>
  </si>
  <si>
    <t>711491172</t>
  </si>
  <si>
    <t>Provedení doplňků izolace proti vodě textilií na ploše vodorovné V vrstva ochranná</t>
  </si>
  <si>
    <t>431496843</t>
  </si>
  <si>
    <t>94</t>
  </si>
  <si>
    <t>-188891494</t>
  </si>
  <si>
    <t>95</t>
  </si>
  <si>
    <t>998711202</t>
  </si>
  <si>
    <t>Přesun hmot pro izolace proti vodě, vlhkosti a plynům stanovený procentní sazbou (%) z ceny vodorovná dopravní vzdálenost do 50 m v objektech výšky přes 6 do 12 m</t>
  </si>
  <si>
    <t>%</t>
  </si>
  <si>
    <t>-1306612936</t>
  </si>
  <si>
    <t>712</t>
  </si>
  <si>
    <t>Povlakové krytiny</t>
  </si>
  <si>
    <t>96</t>
  </si>
  <si>
    <t>712361301</t>
  </si>
  <si>
    <t>Provedení dvojitého hydroizolačního systému plochých střech na ploše vodorovné V fólií z mPVC kladenou volně jednovrstvá s horkovzdušným navařením jednotlivých segmentů</t>
  </si>
  <si>
    <t>-1651106547</t>
  </si>
  <si>
    <t>střecha zázemí</t>
  </si>
  <si>
    <t>(29,03+15,53)*2*0,5</t>
  </si>
  <si>
    <t>střecha haly</t>
  </si>
  <si>
    <t>(24,225+13,45)*2*0,5+24,78*14</t>
  </si>
  <si>
    <t>97</t>
  </si>
  <si>
    <t>28322000</t>
  </si>
  <si>
    <t>fólie hydroizolační střešní mPVC mechanicky kotvená tl 2,0mm šedá</t>
  </si>
  <si>
    <t>-382696769</t>
  </si>
  <si>
    <t>98</t>
  </si>
  <si>
    <t>712391171</t>
  </si>
  <si>
    <t>Provedení povlakové krytiny střech plochých do 10° -ostatní práce provedení vrstvy textilní podkladní</t>
  </si>
  <si>
    <t>1466468981</t>
  </si>
  <si>
    <t>99</t>
  </si>
  <si>
    <t>69311172</t>
  </si>
  <si>
    <t>geotextilie PP s ÚV stabilizací 300g/m2</t>
  </si>
  <si>
    <t>-1623719337</t>
  </si>
  <si>
    <t>653,558*1,15 'Přepočtené koeficientem množství</t>
  </si>
  <si>
    <t>100</t>
  </si>
  <si>
    <t>712391172</t>
  </si>
  <si>
    <t>Provedení povlakové krytiny střech plochých do 10° -ostatní práce provedení vrstvy textilní ochranné</t>
  </si>
  <si>
    <t>-387120735</t>
  </si>
  <si>
    <t>101</t>
  </si>
  <si>
    <t>1047832858</t>
  </si>
  <si>
    <t>102</t>
  </si>
  <si>
    <t>712391181R</t>
  </si>
  <si>
    <t>Provedení povlakové krytiny střech plochých do 10° -ostatní práce dokončení izolace posypem a zatlačením křemílku</t>
  </si>
  <si>
    <t>-930387129</t>
  </si>
  <si>
    <t>Poznámka k položce:_x000D_
včetně rozprostření a dopravy štěrku na střechu</t>
  </si>
  <si>
    <t>103</t>
  </si>
  <si>
    <t>58337303</t>
  </si>
  <si>
    <t>štěrkopísek frakce 0/8</t>
  </si>
  <si>
    <t>807102429</t>
  </si>
  <si>
    <t>20,196*1,008 'Přepočtené koeficientem množství</t>
  </si>
  <si>
    <t>104</t>
  </si>
  <si>
    <t>998712201</t>
  </si>
  <si>
    <t>Přesun hmot pro povlakové krytiny stanovený procentní sazbou (%) z ceny vodorovná dopravní vzdálenost do 50 m v objektech výšky do 6 m</t>
  </si>
  <si>
    <t>-403762436</t>
  </si>
  <si>
    <t>713</t>
  </si>
  <si>
    <t>Izolace tepelné</t>
  </si>
  <si>
    <t>105</t>
  </si>
  <si>
    <t>713121121</t>
  </si>
  <si>
    <t>Montáž izolace tepelné podlah volně kladenými rohožemi, pásy, dílci, deskami 2 vrstvy</t>
  </si>
  <si>
    <t>674289806</t>
  </si>
  <si>
    <t>292,02</t>
  </si>
  <si>
    <t>106</t>
  </si>
  <si>
    <t>63150823</t>
  </si>
  <si>
    <t>pás tepelně izolační pro všechny druhy nezatížených izolací λ=0,038-0,039 tl 50mm</t>
  </si>
  <si>
    <t>646348925</t>
  </si>
  <si>
    <t>292,02*2*1,02</t>
  </si>
  <si>
    <t>107</t>
  </si>
  <si>
    <t>856439809</t>
  </si>
  <si>
    <t>108</t>
  </si>
  <si>
    <t>28375030</t>
  </si>
  <si>
    <t>deska EPS 150 do plochých střech a podlah λ=0,035 tl 90mm</t>
  </si>
  <si>
    <t>-1005102032</t>
  </si>
  <si>
    <t>203,817*2,04 'Přepočtené koeficientem množství</t>
  </si>
  <si>
    <t>109</t>
  </si>
  <si>
    <t>713131161</t>
  </si>
  <si>
    <t>Montáž tepelné izolace stěn rohožemi, pásy, deskami, dílci, bloky (izolační materiál ve specifikaci) připevněné sponkami parotěsná reflexní, tloušťka izolace do 5 mm</t>
  </si>
  <si>
    <t>823368837</t>
  </si>
  <si>
    <t>Poznámka k položce:_x000D_
do provětrávaní fasády</t>
  </si>
  <si>
    <t>6,125*24,66+7,65*3,04+4,23*(10,96+23,125)+7,875*1,535+6,625*4,6+7,125*4,6+7,625*4,8+0,25*0,3</t>
  </si>
  <si>
    <t>-(8,895*1,5+5,8*1,5+8,8*1,5+8,8*1,5+3,0*1,5+1,2*2,25+1,0*2,25)</t>
  </si>
  <si>
    <t>110</t>
  </si>
  <si>
    <t>63150818</t>
  </si>
  <si>
    <t>fólie kontaktní difuzně propustná pro doplňkovou hydroizolační vrstvu, jednovrstvá mikrovláknitá s reflexní a funkční vrstvou tl 175μm</t>
  </si>
  <si>
    <t>1556327752</t>
  </si>
  <si>
    <t>372,598*1,05 'Přepočtené koeficientem množství</t>
  </si>
  <si>
    <t>111</t>
  </si>
  <si>
    <t>713133329</t>
  </si>
  <si>
    <t>Montáž tepelné izolace stěn pro skládané pláště vkládáním do samonosných C-kazet výška budovy přes 6 do 12 m nepřekrývající zámky kazet, tloušťka izolace přes 150 mm</t>
  </si>
  <si>
    <t>-773967626</t>
  </si>
  <si>
    <t>(6,125*24,66+7,65*3,04+4,23*(10,96+23,125)+7,875*1,535+6,625*4,6+7,125*4,6+7,625*4,8+0,25*0,3)*2</t>
  </si>
  <si>
    <t>-(8,895*1,5+5,8*1,5+8,8*1,5+8,8*1,5+3,0*1,5+1,2*2,25+1,0*2,25)*2</t>
  </si>
  <si>
    <t>112</t>
  </si>
  <si>
    <t>63152353</t>
  </si>
  <si>
    <t>deska tepelně izolační minerální vkládaná do roštů nebo kazet provětrávaných kcí λ=0,035 tl 80mm</t>
  </si>
  <si>
    <t>456719992</t>
  </si>
  <si>
    <t>745,197</t>
  </si>
  <si>
    <t>745,197*1,05 'Přepočtené koeficientem množství</t>
  </si>
  <si>
    <t>113</t>
  </si>
  <si>
    <t>713191132</t>
  </si>
  <si>
    <t>Montáž tepelné izolace stavebních konstrukcí - doplňky a konstrukční součásti podlah, stropů vrchem nebo střech překrytím fólií separační z PE</t>
  </si>
  <si>
    <t>1335026139</t>
  </si>
  <si>
    <t>114</t>
  </si>
  <si>
    <t>28323053</t>
  </si>
  <si>
    <t>fólie PE (500 kg/m3) separační podlahová oddělující tepelnou izolaci tl 0,6mm</t>
  </si>
  <si>
    <t>-703642586</t>
  </si>
  <si>
    <t>495,837*1,1655 'Přepočtené koeficientem množství</t>
  </si>
  <si>
    <t>115</t>
  </si>
  <si>
    <t>713141136</t>
  </si>
  <si>
    <t>Montáž tepelné izolace střech plochých rohožemi, pásy, deskami, dílci, bloky (izolační materiál ve specifikaci) přilepenými za studena nízkoexpanzní (PUR) pěnou</t>
  </si>
  <si>
    <t>-1206269789</t>
  </si>
  <si>
    <t>2*(6,205*15,53+5,08*22,825)</t>
  </si>
  <si>
    <t>116</t>
  </si>
  <si>
    <t>28375914</t>
  </si>
  <si>
    <t>deska EPS 150 do plochých střech a podlah λ=0,035 tl 100mm</t>
  </si>
  <si>
    <t>-2146018977</t>
  </si>
  <si>
    <t>424,629*1,02 'Přepočtené koeficientem množství</t>
  </si>
  <si>
    <t>117</t>
  </si>
  <si>
    <t>713141336</t>
  </si>
  <si>
    <t>Montáž tepelné izolace střech plochých spádovými klíny v ploše přilepenými za studena nízkoexpanzní (PUR) pěnou</t>
  </si>
  <si>
    <t>1347986064</t>
  </si>
  <si>
    <t>Poznámka k položce:_x000D_
spádové klíny střechy zázemí</t>
  </si>
  <si>
    <t>(6,205*15,53+5,08*22,825)</t>
  </si>
  <si>
    <t>118</t>
  </si>
  <si>
    <t>28376142</t>
  </si>
  <si>
    <t>klín izolační z pěnového polystyrenu EPS 150 spádový</t>
  </si>
  <si>
    <t>1452185591</t>
  </si>
  <si>
    <t>119</t>
  </si>
  <si>
    <t>771631914</t>
  </si>
  <si>
    <t>2*24,225*13,45</t>
  </si>
  <si>
    <t>120</t>
  </si>
  <si>
    <t>28375032</t>
  </si>
  <si>
    <t>deska EPS 150 do plochých střech a podlah λ=0,035 tl 130mm</t>
  </si>
  <si>
    <t>1892006784</t>
  </si>
  <si>
    <t>651,653*1,02</t>
  </si>
  <si>
    <t>664,686*1,02 'Přepočtené koeficientem množství</t>
  </si>
  <si>
    <t>121</t>
  </si>
  <si>
    <t>-1437533725</t>
  </si>
  <si>
    <t>24,225*13,45</t>
  </si>
  <si>
    <t>122</t>
  </si>
  <si>
    <t>1222060459</t>
  </si>
  <si>
    <t>24,225*13,45*(0,05+0,317)*0,5*1,02</t>
  </si>
  <si>
    <t>123</t>
  </si>
  <si>
    <t>713131141</t>
  </si>
  <si>
    <t>Montáž tepelné izolace stěn rohožemi, pásy, deskami, dílci, bloky (izolační materiál ve specifikaci) lepením celoplošně</t>
  </si>
  <si>
    <t>700311350</t>
  </si>
  <si>
    <t>0,5*(5,064+13,15+2,0*2+2,445+5,17+15,73+4,97)</t>
  </si>
  <si>
    <t>124</t>
  </si>
  <si>
    <t>28376446</t>
  </si>
  <si>
    <t>deska z polystyrénu XPS, hrana rovná a strukturovaný povrch 300kPa tl 150mm</t>
  </si>
  <si>
    <t>1201127854</t>
  </si>
  <si>
    <t>125</t>
  </si>
  <si>
    <t>-1450922415</t>
  </si>
  <si>
    <t>horní stupně pásů v zázemí  - obvod stavby</t>
  </si>
  <si>
    <t>0,7*(5,064+13,15+1,0*3+2,0*2+2,445+5,17+15,73+4,97+1,5*4)</t>
  </si>
  <si>
    <t>126</t>
  </si>
  <si>
    <t>28376442</t>
  </si>
  <si>
    <t>deska z polystyrénu XPS, hrana rovná a strukturovaný povrch 300kPa tl 80mm</t>
  </si>
  <si>
    <t>-1824917267</t>
  </si>
  <si>
    <t>41,67*1,1 'Přepočtené koeficientem množství</t>
  </si>
  <si>
    <t>127</t>
  </si>
  <si>
    <t>998713202</t>
  </si>
  <si>
    <t>Přesun hmot pro izolace tepelné stanovený procentní sazbou (%) z ceny vodorovná dopravní vzdálenost do 50 m v objektech výšky přes 6 do 12 m</t>
  </si>
  <si>
    <t>835981054</t>
  </si>
  <si>
    <t>762</t>
  </si>
  <si>
    <t>Konstrukce tesařské</t>
  </si>
  <si>
    <t>128</t>
  </si>
  <si>
    <t>762511217</t>
  </si>
  <si>
    <t>Podlahové kce podkladové z vodovzdorných překližek tl 25 mm na sraz lepených</t>
  </si>
  <si>
    <t>295913361</t>
  </si>
  <si>
    <t>vytvoření  podkladní konstrukce žlabu</t>
  </si>
  <si>
    <t>24,16*(0,3+0,3*2*2)</t>
  </si>
  <si>
    <t>129</t>
  </si>
  <si>
    <t>762810037</t>
  </si>
  <si>
    <t>Záklop stropů z vodovzdorných překližek tl 25 mm na sraz šroubovaných na rošt</t>
  </si>
  <si>
    <t>808646441</t>
  </si>
  <si>
    <t>(29,55+16,05+5,015+6,465)*0,215</t>
  </si>
  <si>
    <t>(24,78+14,0)*2*0,215</t>
  </si>
  <si>
    <t>130</t>
  </si>
  <si>
    <t>998762202</t>
  </si>
  <si>
    <t>Přesun hmot pro konstrukce tesařské stanovený procentní sazbou (%) z ceny vodorovná dopravní vzdálenost do 50 m v objektech výšky přes 6 do 12 m</t>
  </si>
  <si>
    <t>-476126484</t>
  </si>
  <si>
    <t>763</t>
  </si>
  <si>
    <t>Konstrukce suché výstavby</t>
  </si>
  <si>
    <t>131</t>
  </si>
  <si>
    <t>763111331</t>
  </si>
  <si>
    <t>Příčka ze sádrokartonových desek s nosnou konstrukcí z jednoduchých ocelových profilů UW, CW jednoduše opláštěná deskou impregnovanou H2 tl. 12,5 mm, příčka tl. 75 mm, profil 50, s izolací, EI 30, Rw do 45 dB</t>
  </si>
  <si>
    <t>1583300215</t>
  </si>
  <si>
    <t>132</t>
  </si>
  <si>
    <t>763111316</t>
  </si>
  <si>
    <t>Příčka ze sádrokartonových desek s nosnou konstrukcí z jednoduchých ocelových profilů UW, CW jednoduše opláštěná deskou standardní A tl. 12,5 mm, příčka tl. 125 mm, profil 100, s izolací, EI 30, Rw do 48 dB</t>
  </si>
  <si>
    <t>-1212963890</t>
  </si>
  <si>
    <t>133</t>
  </si>
  <si>
    <t>763111336</t>
  </si>
  <si>
    <t>Příčka ze sádrokartonových desek s nosnou konstrukcí z jednoduchých ocelových profilů UW, CW jednoduše opláštěná deskou impregnovanou H2 tl. 12,5 mm, příčka tl. 125 mm, profil 100, s izolací, EI 30, Rw do 48 dB</t>
  </si>
  <si>
    <t>732602378</t>
  </si>
  <si>
    <t>134</t>
  </si>
  <si>
    <t>763113349</t>
  </si>
  <si>
    <t>Příčka instalační ze sádrokartonových desek s nosnou konstrukcí ze zdvojených ocelových profilů UW, CW s mezerou, CW profily navzájem spojeny páskem sádry dvojitě opláštěná deskami impregnovanými H2 tl. 2 x 12,5 mm s izolací, EI 60, Rw do 54 dB, příčka tl. 255 - 750 mm, profil 100</t>
  </si>
  <si>
    <t>-299987824</t>
  </si>
  <si>
    <t>3,05*1,825</t>
  </si>
  <si>
    <t>135</t>
  </si>
  <si>
    <t>763122425</t>
  </si>
  <si>
    <t>Stěna šachtová ze sádrokartonových desek s nosnou konstrukcí z ocelových profilů CW, UW dvojitě opláštěná deskami protipožárními impregnovanými DFH2 tl. 2 x 12,5 mm bez izolace, EI 30, stěna tl. 125 mm, profil 100</t>
  </si>
  <si>
    <t>1411744243</t>
  </si>
  <si>
    <t>1,2*(1,4+1,213+1,026+0,8+1,265+1,015+1,5+0,9*2+1,305+1,815+1,0*2)</t>
  </si>
  <si>
    <t>136</t>
  </si>
  <si>
    <t>763131451</t>
  </si>
  <si>
    <t>Podhled ze sádrokartonových desek dvouvrstvá zavěšená spodní konstrukce z ocelových profilů CD, UD jednoduše opláštěná deskou impregnovanou H2, tl. 12,5 mm, bez izolace</t>
  </si>
  <si>
    <t>-895846231</t>
  </si>
  <si>
    <t>2,38+4,28+4,33+4,05+5,79+6,08+4,05+6,77+2,22+3,81</t>
  </si>
  <si>
    <t>137</t>
  </si>
  <si>
    <t>763173111</t>
  </si>
  <si>
    <t>Montáž nosičů zařizovacích předmětů pro konstrukce ze sádrokartonových desek úchytu pro umyvadlo</t>
  </si>
  <si>
    <t>-476553575</t>
  </si>
  <si>
    <t>138</t>
  </si>
  <si>
    <t>59030729</t>
  </si>
  <si>
    <t>konstrukce pro uchycení umyvadla s nástěnnými bateriemi osová rozteč CW profilů 450-625mm</t>
  </si>
  <si>
    <t>534654969</t>
  </si>
  <si>
    <t>139</t>
  </si>
  <si>
    <t>763173112</t>
  </si>
  <si>
    <t>Montáž nosičů zařizovacích předmětů pro konstrukce ze sádrokartonových desek úchytu pro pisoár</t>
  </si>
  <si>
    <t>1419812736</t>
  </si>
  <si>
    <t>140</t>
  </si>
  <si>
    <t>59030728</t>
  </si>
  <si>
    <t>konstrukce pro uchycení pisoáru osová rozteč CW profilů 450-625mm</t>
  </si>
  <si>
    <t>1177088178</t>
  </si>
  <si>
    <t>141</t>
  </si>
  <si>
    <t>763173113</t>
  </si>
  <si>
    <t>Montáž nosičů zařizovacích předmětů pro konstrukce ze sádrokartonových desek úchytu pro WC</t>
  </si>
  <si>
    <t>-1986549344</t>
  </si>
  <si>
    <t>142</t>
  </si>
  <si>
    <t>59030731</t>
  </si>
  <si>
    <t>konstrukce pro uchycení WC osová rozteč CW profilů 450-625mm</t>
  </si>
  <si>
    <t>-131470470</t>
  </si>
  <si>
    <t>143</t>
  </si>
  <si>
    <t>763173121</t>
  </si>
  <si>
    <t>Montáž nosičů zařizovacích předmětů pro konstrukce ze sádrokartonových desek nosníku pro pisoáry, umývátka a boilery jednostranného</t>
  </si>
  <si>
    <t>-1425593179</t>
  </si>
  <si>
    <t>144</t>
  </si>
  <si>
    <t>59030732</t>
  </si>
  <si>
    <t>konstrukce pro uchycení závěsného zásobníkového ohřívače, 1400mm, nástěnná armatura na omítku</t>
  </si>
  <si>
    <t>-1352274487</t>
  </si>
  <si>
    <t>145</t>
  </si>
  <si>
    <t>763181311</t>
  </si>
  <si>
    <t>Výplně otvorů konstrukcí ze sádrokartonových desek montáž zárubně kovové s konstrukcí jednokřídlové</t>
  </si>
  <si>
    <t>557204913</t>
  </si>
  <si>
    <t>zarubeň pro O1</t>
  </si>
  <si>
    <t>146</t>
  </si>
  <si>
    <t>5533000000</t>
  </si>
  <si>
    <t>zárubeň ocelová pro kyvné dveře</t>
  </si>
  <si>
    <t>-873773026</t>
  </si>
  <si>
    <t>147</t>
  </si>
  <si>
    <t>763181421</t>
  </si>
  <si>
    <t>Výplně otvorů konstrukcí ze sádrokartonových desek ztužující výplň otvoru pro dveře s UA a UW profilem, výšky příčky přes 2,75 do 3,25 m nebo zátěže dveřního křídla přes 25 kg</t>
  </si>
  <si>
    <t>-968712539</t>
  </si>
  <si>
    <t>148</t>
  </si>
  <si>
    <t>998763201</t>
  </si>
  <si>
    <t>Přesun hmot pro dřevostavby stanovený procentní sazbou (%) z ceny vodorovná dopravní vzdálenost do 50 m v objektech výšky přes 6 do 12 m</t>
  </si>
  <si>
    <t>-1830524507</t>
  </si>
  <si>
    <t>764</t>
  </si>
  <si>
    <t>Konstrukce klempířské</t>
  </si>
  <si>
    <t>149</t>
  </si>
  <si>
    <t>764041423</t>
  </si>
  <si>
    <t>Dilatační lišta z titanzinkového předzvětralého plechu připojovací, včetně tmelení rš 150 mm</t>
  </si>
  <si>
    <t>-684926694</t>
  </si>
  <si>
    <t>29,55+16,05+5,08+6,465</t>
  </si>
  <si>
    <t>(24,78+14,0)*2</t>
  </si>
  <si>
    <t>150</t>
  </si>
  <si>
    <t>764244405</t>
  </si>
  <si>
    <t>Oplechování horních ploch zdí a nadezdívek (atik) z titanzinkového předzvětralého plechu mechanicky kotvené rš 400 mm</t>
  </si>
  <si>
    <t>-89570706</t>
  </si>
  <si>
    <t>151</t>
  </si>
  <si>
    <t>764244407</t>
  </si>
  <si>
    <t>Oplechování horních ploch zdí a nadezdívek (atik) z titanzinkového předzvětralého plechu mechanicky kotvené rš 670 mm</t>
  </si>
  <si>
    <t>1763165197</t>
  </si>
  <si>
    <t>152</t>
  </si>
  <si>
    <t>764011403</t>
  </si>
  <si>
    <t>Podkladní plech z pozinkovaného plechu tloušťky 0,55 mm rš 250 mm</t>
  </si>
  <si>
    <t>1572468265</t>
  </si>
  <si>
    <t>57,145+77,56</t>
  </si>
  <si>
    <t>153</t>
  </si>
  <si>
    <t>764245445</t>
  </si>
  <si>
    <t>Oplechování horních ploch zdí a nadezdívek (atik) z titanzinkového předzvětralého plechu Příplatek k cenám za zvýšenou pracnost při provedení rohu nebo koutu do rš 400 mm</t>
  </si>
  <si>
    <t>1210954405</t>
  </si>
  <si>
    <t>154</t>
  </si>
  <si>
    <t>764245446</t>
  </si>
  <si>
    <t>Oplechování horních ploch zdí a nadezdívek (atik) z titanzinkového předzvětralého plechu Příplatek k cenám za zvýšenou pracnost při provedení rohu nebo koutu přes rš 400 mm</t>
  </si>
  <si>
    <t>527054238</t>
  </si>
  <si>
    <t>155</t>
  </si>
  <si>
    <t>764246444</t>
  </si>
  <si>
    <t>Oplechování parapetů z titanzinkového předzvětralého plechu rovných celoplošně lepené, bez rohů rš 330 mm</t>
  </si>
  <si>
    <t>950824214</t>
  </si>
  <si>
    <t>8,8+3,0+1,525+6,125+8,895*2+3,125*2+8,8+5,8</t>
  </si>
  <si>
    <t>156</t>
  </si>
  <si>
    <t>764341403</t>
  </si>
  <si>
    <t>Lemování zdí z titanzinkového předzvětralého plechu boční nebo horní rovných, střech s krytinou prejzovou nebo vlnitou rš 250 mm</t>
  </si>
  <si>
    <t>-632582308</t>
  </si>
  <si>
    <t>22,88+10,52</t>
  </si>
  <si>
    <t>157</t>
  </si>
  <si>
    <t>998764202</t>
  </si>
  <si>
    <t>Přesun hmot pro konstrukce klempířské stanovený procentní sazbou (%) z ceny vodorovná dopravní vzdálenost do 50 m v objektech výšky přes 6 do 12 m</t>
  </si>
  <si>
    <t>220188925</t>
  </si>
  <si>
    <t>766</t>
  </si>
  <si>
    <t>Konstrukce truhlářské</t>
  </si>
  <si>
    <t>158</t>
  </si>
  <si>
    <t>7664111000</t>
  </si>
  <si>
    <t>Montáž obložení akustickým obkladem stěn včetně lešení</t>
  </si>
  <si>
    <t>1643674766</t>
  </si>
  <si>
    <t>2,25*(23,99*2+12,24*2)+0,4*23,99</t>
  </si>
  <si>
    <t>-2,25*(2,72*2+1,36+2,8+2,9+2,8)</t>
  </si>
  <si>
    <t>159</t>
  </si>
  <si>
    <t>6110000</t>
  </si>
  <si>
    <t>obklad akustickým materiálem</t>
  </si>
  <si>
    <t>-866442344</t>
  </si>
  <si>
    <t>138,206*1,1 'Přepočtené koeficientem množství</t>
  </si>
  <si>
    <t>160</t>
  </si>
  <si>
    <t>7664111001</t>
  </si>
  <si>
    <t>Montáž obložení akustickým obkladem stropů včetně montážní plošiny, lešení</t>
  </si>
  <si>
    <t>-731736479</t>
  </si>
  <si>
    <t>161</t>
  </si>
  <si>
    <t>294605317</t>
  </si>
  <si>
    <t>292,02*1,1 'Přepočtené koeficientem množství</t>
  </si>
  <si>
    <t>162</t>
  </si>
  <si>
    <t>7664200</t>
  </si>
  <si>
    <t>Montáž podkladového roštu stěn včetně lešení</t>
  </si>
  <si>
    <t>-1841941040</t>
  </si>
  <si>
    <t>163</t>
  </si>
  <si>
    <t>7664201</t>
  </si>
  <si>
    <t>Montáž podkladového roštu stropů včetně plošiny, lešení</t>
  </si>
  <si>
    <t>1661207410</t>
  </si>
  <si>
    <t>164</t>
  </si>
  <si>
    <t>60514106</t>
  </si>
  <si>
    <t>řezivo jehličnaté lať pevnostní třída S10-13 průřez 40x60mm</t>
  </si>
  <si>
    <t>1497101955</t>
  </si>
  <si>
    <t>stěny</t>
  </si>
  <si>
    <t>138,206*2,5*0,06*0,06*1,2</t>
  </si>
  <si>
    <t>strop</t>
  </si>
  <si>
    <t>292,02*2,8*0,06*0,06*1,2</t>
  </si>
  <si>
    <t>165</t>
  </si>
  <si>
    <t>766417211</t>
  </si>
  <si>
    <t>Montáž obložení stěn rošt podkladový</t>
  </si>
  <si>
    <t>-1339277993</t>
  </si>
  <si>
    <t>zapláštění pilířů box mezi pilíři - zesílení roštu</t>
  </si>
  <si>
    <t>2,25*23,99*3</t>
  </si>
  <si>
    <t>166</t>
  </si>
  <si>
    <t>617398082</t>
  </si>
  <si>
    <t>161,933*0,06*0,06*1,2</t>
  </si>
  <si>
    <t>167</t>
  </si>
  <si>
    <t>766629631</t>
  </si>
  <si>
    <t>Předsazená montáž otvorových výplní dveří utěsnění připojovací spáry ostění nebo nadpraží komprimační páskou</t>
  </si>
  <si>
    <t>-1985077528</t>
  </si>
  <si>
    <t>8,8*4+1,5*4+3,0*2+5,8*2+1,5*4+1,525*2+6,125*2+0,75*4+8,895*2+2,25*2+1,5*2+3,125*2+0,75*2</t>
  </si>
  <si>
    <t>1,05*2+2,75*2+1,5*2+3,0*2+1,0*2+2,25*2+2,0*2+3,0*2+1,2*2+2,25*2</t>
  </si>
  <si>
    <t>168</t>
  </si>
  <si>
    <t>59071025</t>
  </si>
  <si>
    <t>páska okenní těsnící měkčený pěnový PUR impregnovaná s integrovanou páskou 6-22x58mm</t>
  </si>
  <si>
    <t>1334971518</t>
  </si>
  <si>
    <t>156,14*1,1 'Přepočtené koeficientem množství</t>
  </si>
  <si>
    <t>169</t>
  </si>
  <si>
    <t>766660171</t>
  </si>
  <si>
    <t>Montáž dveřních křídel dřevěných nebo plastových otevíravých do obložkové zárubně povrchově upravených jednokřídlových, šířky do 800 mm</t>
  </si>
  <si>
    <t>-417262979</t>
  </si>
  <si>
    <t>L1-L2,  P1-P2</t>
  </si>
  <si>
    <t>5+2</t>
  </si>
  <si>
    <t>6+1</t>
  </si>
  <si>
    <t>170</t>
  </si>
  <si>
    <t>61162013</t>
  </si>
  <si>
    <t>dveře jednokřídlé voštinové povrch fóliový plné 700x1970-2100mm</t>
  </si>
  <si>
    <t>-596625944</t>
  </si>
  <si>
    <t>Poznámka k položce:_x000D_
L1</t>
  </si>
  <si>
    <t>171</t>
  </si>
  <si>
    <t>61162014</t>
  </si>
  <si>
    <t>dveře jednokřídlé voštinové povrch fóliový plné 800x1970-2100mm</t>
  </si>
  <si>
    <t>1953428589</t>
  </si>
  <si>
    <t>Poznámka k položce:_x000D_
L2</t>
  </si>
  <si>
    <t>172</t>
  </si>
  <si>
    <t>-1639907418</t>
  </si>
  <si>
    <t>Poznámka k položce:_x000D_
P1</t>
  </si>
  <si>
    <t>173</t>
  </si>
  <si>
    <t>-997908615</t>
  </si>
  <si>
    <t>Poznámka k položce:_x000D_
P2</t>
  </si>
  <si>
    <t>174</t>
  </si>
  <si>
    <t>766660172</t>
  </si>
  <si>
    <t>Montáž dveřních křídel dřevěných nebo plastových otevíravých do obložkové zárubně povrchově upravených jednokřídlových, šířky přes 800 mm</t>
  </si>
  <si>
    <t>1640712641</t>
  </si>
  <si>
    <t>L3-L4, P3</t>
  </si>
  <si>
    <t>1+1</t>
  </si>
  <si>
    <t>175</t>
  </si>
  <si>
    <t>61162015</t>
  </si>
  <si>
    <t>dveře jednokřídlé voštinové povrch fóliový plné 900x1970-2100mm</t>
  </si>
  <si>
    <t>669299520</t>
  </si>
  <si>
    <t>Poznámka k položce:_x000D_
L3</t>
  </si>
  <si>
    <t>176</t>
  </si>
  <si>
    <t>611620152</t>
  </si>
  <si>
    <t>dveře jednokřídlové povrch foliový plné 900x2250</t>
  </si>
  <si>
    <t>-599503218</t>
  </si>
  <si>
    <t>Poznámka k položce:_x000D_
L4</t>
  </si>
  <si>
    <t>177</t>
  </si>
  <si>
    <t>61162016</t>
  </si>
  <si>
    <t>dveře jednokřídlé voštinové povrch fóliový plné 1000x1970-2100mm</t>
  </si>
  <si>
    <t>-889162309</t>
  </si>
  <si>
    <t>Poznámka k položce:_x000D_
P3</t>
  </si>
  <si>
    <t>178</t>
  </si>
  <si>
    <t>766660201</t>
  </si>
  <si>
    <t>Montáž dveřních křídel dřevěných nebo plastových kývavých do ocelové zárubně povrchově upravených jednokřídlových, šířky do 1000 mm</t>
  </si>
  <si>
    <t>-1200269624</t>
  </si>
  <si>
    <t>Poznámka k položce:_x000D_
O1</t>
  </si>
  <si>
    <t>179</t>
  </si>
  <si>
    <t>611622222</t>
  </si>
  <si>
    <t>dveře jednokřídlové kyvné povrch folie 750/1970</t>
  </si>
  <si>
    <t>-1367808680</t>
  </si>
  <si>
    <t>180</t>
  </si>
  <si>
    <t>766660351</t>
  </si>
  <si>
    <t>Montáž dveřních křídel dřevěných nebo plastových posuvných dveří do pojezdu na stěnu výšky do 2,5 m jednokřídlových, průchozí šířky do 800 mm</t>
  </si>
  <si>
    <t>1960410284</t>
  </si>
  <si>
    <t>S1 a S2</t>
  </si>
  <si>
    <t>181</t>
  </si>
  <si>
    <t>611622223</t>
  </si>
  <si>
    <t>dveře jednokřídlové posuvné včetně pojezdu a kování na stěnu 800/2000</t>
  </si>
  <si>
    <t>804110428</t>
  </si>
  <si>
    <t>Poznámka k položce:_x000D_
S1, S2</t>
  </si>
  <si>
    <t>399</t>
  </si>
  <si>
    <t>766660728</t>
  </si>
  <si>
    <t>Montáž dveřních doplňků dveřního kování interiérového zámku</t>
  </si>
  <si>
    <t>979537602</t>
  </si>
  <si>
    <t>L1-L3, O1, P1-P3</t>
  </si>
  <si>
    <t>5+2+1+1+6+1+1</t>
  </si>
  <si>
    <t>400</t>
  </si>
  <si>
    <t>54924004</t>
  </si>
  <si>
    <t>zámek zadlabací 190/140/20 L cylinder</t>
  </si>
  <si>
    <t>1971301478</t>
  </si>
  <si>
    <t>401</t>
  </si>
  <si>
    <t>766660729</t>
  </si>
  <si>
    <t>Montáž dveřních doplňků dveřního kování interiérového štítku s klikou</t>
  </si>
  <si>
    <t>1021548438</t>
  </si>
  <si>
    <t>402</t>
  </si>
  <si>
    <t>54914620</t>
  </si>
  <si>
    <t>kování dveřní vrchní klika včetně rozet a montážního materiálu R PZ nerez PK</t>
  </si>
  <si>
    <t>1847589154</t>
  </si>
  <si>
    <t>403</t>
  </si>
  <si>
    <t>766661000</t>
  </si>
  <si>
    <t>Dodávka a montáž panikového kování</t>
  </si>
  <si>
    <t>-1011288393</t>
  </si>
  <si>
    <t>182</t>
  </si>
  <si>
    <t>766682111</t>
  </si>
  <si>
    <t>Montáž zárubní dřevěných, plastových nebo z lamina obložkových, pro dveře jednokřídlové, tloušťky stěny do 170 mm</t>
  </si>
  <si>
    <t>801393083</t>
  </si>
  <si>
    <t>L1 až P3 kromě O1</t>
  </si>
  <si>
    <t>5+2+1+1</t>
  </si>
  <si>
    <t>6+1+1</t>
  </si>
  <si>
    <t>183</t>
  </si>
  <si>
    <t>61182301</t>
  </si>
  <si>
    <t>zárubeň jednokřídlá obložková s fóliovým povrchem tl stěny 60-150mm rozměru 600-1100/1970, 2100mm</t>
  </si>
  <si>
    <t>-1378525782</t>
  </si>
  <si>
    <t>184</t>
  </si>
  <si>
    <t>76668300</t>
  </si>
  <si>
    <t>1483387348</t>
  </si>
  <si>
    <t>Poznámka k položce:_x000D_
H1</t>
  </si>
  <si>
    <t>185</t>
  </si>
  <si>
    <t>76668302</t>
  </si>
  <si>
    <t>723397107</t>
  </si>
  <si>
    <t>Poznámka k položce:_x000D_
H2</t>
  </si>
  <si>
    <t>186</t>
  </si>
  <si>
    <t>76668303</t>
  </si>
  <si>
    <t>-46565194</t>
  </si>
  <si>
    <t>Poznámka k položce:_x000D_
H3</t>
  </si>
  <si>
    <t>187</t>
  </si>
  <si>
    <t>76668304</t>
  </si>
  <si>
    <t>-1092160453</t>
  </si>
  <si>
    <t>Poznámka k položce:_x000D_
H4</t>
  </si>
  <si>
    <t>188</t>
  </si>
  <si>
    <t>766694111</t>
  </si>
  <si>
    <t>Montáž ostatních truhlářských konstrukcí parapetních desek dřevěných nebo plastových šířky do 300 mm, délky do 1000 mm</t>
  </si>
  <si>
    <t>1943723720</t>
  </si>
  <si>
    <t>189</t>
  </si>
  <si>
    <t>60794101</t>
  </si>
  <si>
    <t>parapet dřevotřískový vnitřní povrch laminátový š 200mm</t>
  </si>
  <si>
    <t>658839047</t>
  </si>
  <si>
    <t>190</t>
  </si>
  <si>
    <t>7668001</t>
  </si>
  <si>
    <t>Dod a mont plastové sestavy oken šedá dle PD vč. el.otvírání oken 8800/1500 T1a</t>
  </si>
  <si>
    <t>475479981</t>
  </si>
  <si>
    <t>191</t>
  </si>
  <si>
    <t>7668002</t>
  </si>
  <si>
    <t>Dod a mont plastové sestavy oken šedá dle PD vč. el.otvírání oken 3000/1500 T1b</t>
  </si>
  <si>
    <t>514031620</t>
  </si>
  <si>
    <t>192</t>
  </si>
  <si>
    <t>7668003</t>
  </si>
  <si>
    <t>Dod a mont plastových dveří šedá dle PD se světlíkem 1050/2750 T2a včetně výplně dle výběru</t>
  </si>
  <si>
    <t>-1173010512</t>
  </si>
  <si>
    <t>193</t>
  </si>
  <si>
    <t>7668004</t>
  </si>
  <si>
    <t>Dod a mont plastové sestavy oken šedá dle PD vč. el.otvírání oken 1525/750 T2b</t>
  </si>
  <si>
    <t>-1053727693</t>
  </si>
  <si>
    <t>194</t>
  </si>
  <si>
    <t>7668005</t>
  </si>
  <si>
    <t>Dod a mont plastové sestavy oken šedá dle PD vč. el.otvírání oken 6125/750 T3</t>
  </si>
  <si>
    <t>1052560522</t>
  </si>
  <si>
    <t>195</t>
  </si>
  <si>
    <t>7668006</t>
  </si>
  <si>
    <t>Dod a mont plastové sestavy oken šedá dle PD vč. el.otvírání oken 8895/2250 T4</t>
  </si>
  <si>
    <t>-1838284722</t>
  </si>
  <si>
    <t>196</t>
  </si>
  <si>
    <t>7668007</t>
  </si>
  <si>
    <t>Dod a mont plastové sestavy oken šedá dle PD vč. el.otvírání oken 3125/750 T5a</t>
  </si>
  <si>
    <t>930555372</t>
  </si>
  <si>
    <t>197</t>
  </si>
  <si>
    <t>7668008</t>
  </si>
  <si>
    <t>Dod a mont plastové sestavy dveří šedá dle PD vč. panikového kování 1500/3000 T5b</t>
  </si>
  <si>
    <t>-1909477993</t>
  </si>
  <si>
    <t>198</t>
  </si>
  <si>
    <t>7668009</t>
  </si>
  <si>
    <t>Dod a mont plastové sestavy oken šedá dle PD vč. el.otvírání oken 3125/750 T5c</t>
  </si>
  <si>
    <t>-1233351652</t>
  </si>
  <si>
    <t>199</t>
  </si>
  <si>
    <t>7668010</t>
  </si>
  <si>
    <t>Dod a mont plastové sestavy oken šedá dle PD vč. el.otvírání oken 8895/1500 T6</t>
  </si>
  <si>
    <t>1513868818</t>
  </si>
  <si>
    <t>200</t>
  </si>
  <si>
    <t>7668011</t>
  </si>
  <si>
    <t>Dod a mont plastové sestavy oken šedá dle PD vč. el.otvírání oken 8800/1500 T7</t>
  </si>
  <si>
    <t>-1531784883</t>
  </si>
  <si>
    <t>201</t>
  </si>
  <si>
    <t>7668012</t>
  </si>
  <si>
    <t>Dod a mont plastové sestavy oken šedá dle PD vč. el.otvírání oken 5800/1500 T8</t>
  </si>
  <si>
    <t>-1357042310</t>
  </si>
  <si>
    <t>202</t>
  </si>
  <si>
    <t>7668013</t>
  </si>
  <si>
    <t>Dod a mont plastových dveří šedá dle PD 1000/2250 T9 včetně výplně dle výběru a panikového kování</t>
  </si>
  <si>
    <t>-1252671951</t>
  </si>
  <si>
    <t>203</t>
  </si>
  <si>
    <t>7668014</t>
  </si>
  <si>
    <t>Dod a mont plastových dveří šedá dle PD se světlíkem včetně panikového kování 2000/3000 T10 sklo</t>
  </si>
  <si>
    <t>2018319967</t>
  </si>
  <si>
    <t>204</t>
  </si>
  <si>
    <t>7668015</t>
  </si>
  <si>
    <t>Dod a mont plastových dveří šedá dle PD včetně panikového kování 1200/2250 T11 včetně výplně dle výběru</t>
  </si>
  <si>
    <t>982382986</t>
  </si>
  <si>
    <t>205</t>
  </si>
  <si>
    <t>7668016</t>
  </si>
  <si>
    <t>Dod a mont dřevěných dveří dle PD s nadsvětlíkem včetně panikového kování 2000/2750 TD1</t>
  </si>
  <si>
    <t>-1657941854</t>
  </si>
  <si>
    <t>206</t>
  </si>
  <si>
    <t>7668017</t>
  </si>
  <si>
    <t>Dod a mont dřevěných dveří dle PD s nadsvětlíkem 2900/2750 TD2</t>
  </si>
  <si>
    <t>-1922628774</t>
  </si>
  <si>
    <t>207</t>
  </si>
  <si>
    <t>7668018</t>
  </si>
  <si>
    <t>Dod a mont dřevěné fixní stěny dle PD s nadsvětlíkem 2800/2750 TD3</t>
  </si>
  <si>
    <t>1055474024</t>
  </si>
  <si>
    <t>208</t>
  </si>
  <si>
    <t>7668019</t>
  </si>
  <si>
    <t>Dod a mont dřevěných dveří dle PD s nadsvětlíkem včetně panikového kování 2800/2750 TD4</t>
  </si>
  <si>
    <t>-273245405</t>
  </si>
  <si>
    <t>209</t>
  </si>
  <si>
    <t>7668020</t>
  </si>
  <si>
    <t>Dod a mont lavice se sedákem z lepeného panelu 60mm a krytem z akupanelu dle specifikace</t>
  </si>
  <si>
    <t>853315794</t>
  </si>
  <si>
    <t>210</t>
  </si>
  <si>
    <t>998766201</t>
  </si>
  <si>
    <t>Přesun hmot pro konstrukce truhlářské stanovený procentní sazbou (%) z ceny vodorovná dopravní vzdálenost do 50 m v objektech výšky do 6 m</t>
  </si>
  <si>
    <t>-776981609</t>
  </si>
  <si>
    <t>767</t>
  </si>
  <si>
    <t>Konstrukce zámečnické</t>
  </si>
  <si>
    <t>211</t>
  </si>
  <si>
    <t>767416122</t>
  </si>
  <si>
    <t>Montáž lehkých obvodových plášťů rastrová (roštová) konstrukce tvořená lehkou nosnou rámovou konstrukcí sestavenou na místě ze stavebních prvků s neprůhlednými výplňovými panely, předem sestavenými výšky budovy přes 6 do 12 m</t>
  </si>
  <si>
    <t>-287814349</t>
  </si>
  <si>
    <t>212</t>
  </si>
  <si>
    <t>55362000</t>
  </si>
  <si>
    <t>panely tahokov oko kosočtverec 62,5x25mm můstek 9mm hliník Al99 včetně prořezu</t>
  </si>
  <si>
    <t>-812654252</t>
  </si>
  <si>
    <t>213</t>
  </si>
  <si>
    <t>767493001</t>
  </si>
  <si>
    <t>Montáž nosného roštu fasád a stěn výztužných kovových profilů pro sádrokarton, kotvených do zdiva nebo lehčeného betonu</t>
  </si>
  <si>
    <t>-387526348</t>
  </si>
  <si>
    <t>214</t>
  </si>
  <si>
    <t>19413712AL</t>
  </si>
  <si>
    <t>profil ocelový čtvercový svařovaný 40x40x2mm Pz</t>
  </si>
  <si>
    <t>-627133116</t>
  </si>
  <si>
    <t>558,897*2,4*1,1</t>
  </si>
  <si>
    <t>215</t>
  </si>
  <si>
    <t>7675600</t>
  </si>
  <si>
    <t>Dodávka a montáž dvojitého roštu pod závěsnou fasádu pro vložení TI 2x80mm</t>
  </si>
  <si>
    <t>-1813260745</t>
  </si>
  <si>
    <t>216</t>
  </si>
  <si>
    <t>76788113</t>
  </si>
  <si>
    <t>dodávka a montáž záchytného systému - kotvící bodu typu C dle ČSN EN 795</t>
  </si>
  <si>
    <t>152600023</t>
  </si>
  <si>
    <t>217</t>
  </si>
  <si>
    <t>76788114</t>
  </si>
  <si>
    <t xml:space="preserve">Dodávka a montáž záchytného systému - vedení </t>
  </si>
  <si>
    <t>1380080084</t>
  </si>
  <si>
    <t>218</t>
  </si>
  <si>
    <t>76788115</t>
  </si>
  <si>
    <t>Kotevní systém ID štítek</t>
  </si>
  <si>
    <t>-449148894</t>
  </si>
  <si>
    <t>219</t>
  </si>
  <si>
    <t>76788116</t>
  </si>
  <si>
    <t>Kotevní systém - výchozí prohlídka</t>
  </si>
  <si>
    <t>-1870111041</t>
  </si>
  <si>
    <t>220</t>
  </si>
  <si>
    <t>76790</t>
  </si>
  <si>
    <t>MOBILNÍ TRIBUNA</t>
  </si>
  <si>
    <t>1411153463</t>
  </si>
  <si>
    <t>221</t>
  </si>
  <si>
    <t>76790001</t>
  </si>
  <si>
    <t>Montážní práce včetně zaškolení při dodávce zboží</t>
  </si>
  <si>
    <t>879016218</t>
  </si>
  <si>
    <t>222</t>
  </si>
  <si>
    <t>76790002</t>
  </si>
  <si>
    <t>přepravné a balné</t>
  </si>
  <si>
    <t>-356173605</t>
  </si>
  <si>
    <t>223</t>
  </si>
  <si>
    <t>55301</t>
  </si>
  <si>
    <t>podesta 200x100 nosnost 750kg/m2</t>
  </si>
  <si>
    <t>1915610022</t>
  </si>
  <si>
    <t>224</t>
  </si>
  <si>
    <t>55302</t>
  </si>
  <si>
    <t>Noha teleskopická 60-100cm vč aretace - 1 sada 4 nohy</t>
  </si>
  <si>
    <t>298183257</t>
  </si>
  <si>
    <t>225</t>
  </si>
  <si>
    <t>55303</t>
  </si>
  <si>
    <t>spojka rámová - pár</t>
  </si>
  <si>
    <t>pár</t>
  </si>
  <si>
    <t>-195263163</t>
  </si>
  <si>
    <t>226</t>
  </si>
  <si>
    <t>55304</t>
  </si>
  <si>
    <t>spojka noh obvodová</t>
  </si>
  <si>
    <t>1441820604</t>
  </si>
  <si>
    <t>227</t>
  </si>
  <si>
    <t>55305</t>
  </si>
  <si>
    <t>spojka noh křížová</t>
  </si>
  <si>
    <t>2005039202</t>
  </si>
  <si>
    <t>228</t>
  </si>
  <si>
    <t>55306</t>
  </si>
  <si>
    <t>schody  100x30, stupně do výšky podesty 100cm</t>
  </si>
  <si>
    <t>843449201</t>
  </si>
  <si>
    <t>229</t>
  </si>
  <si>
    <t>55307</t>
  </si>
  <si>
    <t>spojka schodů</t>
  </si>
  <si>
    <t>-797996122</t>
  </si>
  <si>
    <t>230</t>
  </si>
  <si>
    <t>55308</t>
  </si>
  <si>
    <t>zábradlí schodišťové jednostranné</t>
  </si>
  <si>
    <t>-1093647877</t>
  </si>
  <si>
    <t>231</t>
  </si>
  <si>
    <t>55309</t>
  </si>
  <si>
    <t>přepravní vozík 200x100, madlo zátěžová kola 2x pevná, 2x otočná s brzdou</t>
  </si>
  <si>
    <t>362294930</t>
  </si>
  <si>
    <t>232</t>
  </si>
  <si>
    <t>55310</t>
  </si>
  <si>
    <t>vykrývací textilie černá, hladká, výška 100cm vč úchytů</t>
  </si>
  <si>
    <t>-463413646</t>
  </si>
  <si>
    <t>233</t>
  </si>
  <si>
    <t>76790003</t>
  </si>
  <si>
    <t xml:space="preserve">Kryt TČ a dtřechu - jekl AL 40x40, opláštění z tahokovu 7,5m2 - rozměr 300x100x1500 bez zadní stěny v tahokovu </t>
  </si>
  <si>
    <t>2126126424</t>
  </si>
  <si>
    <t>234</t>
  </si>
  <si>
    <t>998767202</t>
  </si>
  <si>
    <t>Přesun hmot pro zámečnické konstrukce stanovený procentní sazbou (%) z ceny vodorovná dopravní vzdálenost do 50 m v objektech výšky přes 6 do 12 m</t>
  </si>
  <si>
    <t>-903248022</t>
  </si>
  <si>
    <t>771</t>
  </si>
  <si>
    <t>Podlahy z dlaždic</t>
  </si>
  <si>
    <t>235</t>
  </si>
  <si>
    <t>771111011</t>
  </si>
  <si>
    <t>Příprava podkladu před provedením dlažby vysátí podlah</t>
  </si>
  <si>
    <t>-222013184</t>
  </si>
  <si>
    <t>2,38+4,28+4,33+11,26+17,88+6,77+2,22+3,81+16,18+11,92+5,27+11,25+4,05+5,79+7,36+11,56+4,05+6,08</t>
  </si>
  <si>
    <t>236</t>
  </si>
  <si>
    <t>771121011</t>
  </si>
  <si>
    <t>Příprava podkladu před provedením dlažby nátěr penetrační na podlahu</t>
  </si>
  <si>
    <t>1188497868</t>
  </si>
  <si>
    <t>237</t>
  </si>
  <si>
    <t>771591112</t>
  </si>
  <si>
    <t>Izolace podlahy pod dlažbu nátěrem nebo stěrkou ve dvou vrstvách</t>
  </si>
  <si>
    <t>1205130795</t>
  </si>
  <si>
    <t>2,38+4,28+4,33+3,81+4,05+5,79+4,05+6,08</t>
  </si>
  <si>
    <t>238</t>
  </si>
  <si>
    <t>771591251</t>
  </si>
  <si>
    <t>Izolace podlahy pod dlažbu těsnícími izolačními pásy z manžety pro prostupy potrubí</t>
  </si>
  <si>
    <t>-407449129</t>
  </si>
  <si>
    <t>239</t>
  </si>
  <si>
    <t>771591264</t>
  </si>
  <si>
    <t>Izolace podlahy pod dlažbu těsnícími izolačními pásy mezi podlahou a stěnu</t>
  </si>
  <si>
    <t>-874566404</t>
  </si>
  <si>
    <t>(1,4*2+1,4+1,213+1,265+1,026+1,855*2+2,415+1,415+1,015+2,28*4+1,825+1,815+1,0*2+1,0305*2+0,9*2+1,5*2+1,625*2)*2</t>
  </si>
  <si>
    <t>240</t>
  </si>
  <si>
    <t>771574243</t>
  </si>
  <si>
    <t>Montáž podlah z dlaždic keramických lepených flexibilním lepidlem maloformátových pro vysoké mechanické zatížení hladkých přes 9 do 12 ks/m2</t>
  </si>
  <si>
    <t>1665309414</t>
  </si>
  <si>
    <t>241</t>
  </si>
  <si>
    <t>59761434</t>
  </si>
  <si>
    <t>dlažba keramická slinutá hladká do interiéru i exteriéru pro vysoké mechanické namáhání přes 9 do 12ks/m2</t>
  </si>
  <si>
    <t>121301894</t>
  </si>
  <si>
    <t>136,44*1,1 'Přepočtené koeficientem množství</t>
  </si>
  <si>
    <t>242</t>
  </si>
  <si>
    <t>771577111</t>
  </si>
  <si>
    <t>Montáž podlah z dlaždic keramických lepených flexibilním lepidlem Příplatek k cenám za plochu do 5 m2 jednotlivě</t>
  </si>
  <si>
    <t>1273231393</t>
  </si>
  <si>
    <t>2,38+4,28+4,33+2,22+3,81+4,05+4,05</t>
  </si>
  <si>
    <t>243</t>
  </si>
  <si>
    <t>771577114</t>
  </si>
  <si>
    <t>Montáž podlah z dlaždic keramických lepených flexibilním lepidlem Příplatek k cenám za dvousložkový spárovací tmel</t>
  </si>
  <si>
    <t>1603993249</t>
  </si>
  <si>
    <t>244</t>
  </si>
  <si>
    <t>771577115</t>
  </si>
  <si>
    <t>Montáž podlah z dlaždic keramických lepených flexibilním lepidlem Příplatek k cenám za dvousložkové lepidlo</t>
  </si>
  <si>
    <t>-287084299</t>
  </si>
  <si>
    <t>245</t>
  </si>
  <si>
    <t>771474112</t>
  </si>
  <si>
    <t>Montáž soklů z dlaždic keramických lepených flexibilním lepidlem rovných, výšky přes 65 do 90 mm</t>
  </si>
  <si>
    <t>730010274</t>
  </si>
  <si>
    <t>(4,525+2,515*2+4,54+4,92+1,55+0,7*2+2,85+2,85+1,4*2+2,735*2+5,965+4,4+4,465+1,515+1,602+1,4)*2</t>
  </si>
  <si>
    <t>246</t>
  </si>
  <si>
    <t>1502904513</t>
  </si>
  <si>
    <t>110,564*0,09*1,15</t>
  </si>
  <si>
    <t>247</t>
  </si>
  <si>
    <t>998771201</t>
  </si>
  <si>
    <t>Přesun hmot pro podlahy z dlaždic stanovený procentní sazbou (%) z ceny vodorovná dopravní vzdálenost do 50 m v objektech výšky do 6 m</t>
  </si>
  <si>
    <t>-1965694543</t>
  </si>
  <si>
    <t>775</t>
  </si>
  <si>
    <t>Podlahy skládané</t>
  </si>
  <si>
    <t>248</t>
  </si>
  <si>
    <t>-873732648</t>
  </si>
  <si>
    <t>101, 110 a 105 klubovna</t>
  </si>
  <si>
    <t>10,0+52,88+292,02</t>
  </si>
  <si>
    <t>249</t>
  </si>
  <si>
    <t>-1629663771</t>
  </si>
  <si>
    <t>ochrana izolace proti vodě pod podklad sportovní podlahy</t>
  </si>
  <si>
    <t>250</t>
  </si>
  <si>
    <t>155850438</t>
  </si>
  <si>
    <t>292,02*1,05 'Přepočtené koeficientem množství</t>
  </si>
  <si>
    <t>251</t>
  </si>
  <si>
    <t>76553000</t>
  </si>
  <si>
    <t>Dod a mont podložek 100mm - např betonová zámková dlaždice v rastru 600/600</t>
  </si>
  <si>
    <t>-1082616662</t>
  </si>
  <si>
    <t>292,2</t>
  </si>
  <si>
    <t>252</t>
  </si>
  <si>
    <t>76553001</t>
  </si>
  <si>
    <t>Dod a montáž pružných gumových podložek 10mm na podkladky</t>
  </si>
  <si>
    <t>-1541678744</t>
  </si>
  <si>
    <t>253</t>
  </si>
  <si>
    <t>76553002</t>
  </si>
  <si>
    <t>Dodávka a montáž rošt pružný 2x22mm v rastru 600/600</t>
  </si>
  <si>
    <t>110485917</t>
  </si>
  <si>
    <t>254</t>
  </si>
  <si>
    <t>76553003</t>
  </si>
  <si>
    <t>Dodávka a montáž parotěsná zábrana fólií</t>
  </si>
  <si>
    <t>1753826985</t>
  </si>
  <si>
    <t>255</t>
  </si>
  <si>
    <t>76553004</t>
  </si>
  <si>
    <t>Dodávka a montáž vícevrstvé překližky ti. 2x12mm</t>
  </si>
  <si>
    <t>2097096679</t>
  </si>
  <si>
    <t>256</t>
  </si>
  <si>
    <t>775541151</t>
  </si>
  <si>
    <t>Montáž podlah plovoucích z velkoplošných lamel dýhovaných a laminovaných bez podložky, spojovaných zaklapnutím</t>
  </si>
  <si>
    <t>-214770023</t>
  </si>
  <si>
    <t xml:space="preserve">hala </t>
  </si>
  <si>
    <t>257</t>
  </si>
  <si>
    <t>6119511R</t>
  </si>
  <si>
    <t>Průmyslová dřevěná mozaika 12mm dub</t>
  </si>
  <si>
    <t>-2145247208</t>
  </si>
  <si>
    <t>258</t>
  </si>
  <si>
    <t>771151012</t>
  </si>
  <si>
    <t>Příprava podkladu před provedením dlažby samonivelační stěrka min.pevnosti 20 MPa, tloušťky přes 3 do 5 mm</t>
  </si>
  <si>
    <t>-1467169203</t>
  </si>
  <si>
    <t>101 a 105</t>
  </si>
  <si>
    <t>10,0+52,88</t>
  </si>
  <si>
    <t>259</t>
  </si>
  <si>
    <t>775413310</t>
  </si>
  <si>
    <t>Montáž podlahového soklíku nebo lišty obvodové (soklové) dřevěné bez základního nátěru soklíku ze dřeva tvrdého nebo měkkého, v přírodní barvě přibíjeného, s přetmelením</t>
  </si>
  <si>
    <t>-881865266</t>
  </si>
  <si>
    <t>zádveří , hala a klubovna</t>
  </si>
  <si>
    <t>23,9*2+12,64*2+0,4*2*7-(2,72*2+1,3*2+2,8*2+1,2+0,9)</t>
  </si>
  <si>
    <t>5,02*2+5,875*2+8,995*2-(2,0+3,5+2,8*2+0,9+1,0)</t>
  </si>
  <si>
    <t>260</t>
  </si>
  <si>
    <t>61418101</t>
  </si>
  <si>
    <t>lišta podlahová dřevěná dub 8x35mm</t>
  </si>
  <si>
    <t>1099812899</t>
  </si>
  <si>
    <t>88,106</t>
  </si>
  <si>
    <t>88,106*1,08 'Přepočtené koeficientem množství</t>
  </si>
  <si>
    <t>261</t>
  </si>
  <si>
    <t>775541111</t>
  </si>
  <si>
    <t>Montáž podlah plovoucích z velkoplošných lamel dýhovaných a laminovaných bez podložky, spojovaných lepením v drážce šířka dílce přes 100 do 150 mm</t>
  </si>
  <si>
    <t>-1087819585</t>
  </si>
  <si>
    <t>m. 101 a 105</t>
  </si>
  <si>
    <t>262</t>
  </si>
  <si>
    <t>769495908</t>
  </si>
  <si>
    <t>62,88</t>
  </si>
  <si>
    <t>62,88*1,1 'Přepočtené koeficientem množství</t>
  </si>
  <si>
    <t>263</t>
  </si>
  <si>
    <t>775591311</t>
  </si>
  <si>
    <t>Skládané podlahy - ostatní práce lakování jednotlivé operace základní lak</t>
  </si>
  <si>
    <t>-1448244579</t>
  </si>
  <si>
    <t>zádveří ,hala a klubovna</t>
  </si>
  <si>
    <t>292,02+52,88+10,0</t>
  </si>
  <si>
    <t>264</t>
  </si>
  <si>
    <t>775591314</t>
  </si>
  <si>
    <t>Skládané podlahy - ostatní práce lakování jednotlivé operace vrchní lak pro velmi vysokou zátěž (schodiště, taneční sály, restaurace apod.)</t>
  </si>
  <si>
    <t>876055189</t>
  </si>
  <si>
    <t>265</t>
  </si>
  <si>
    <t>775591316</t>
  </si>
  <si>
    <t>Skládané podlahy - ostatní práce lakování jednotlivé operace mezibroušení mezi vrstvami laku</t>
  </si>
  <si>
    <t>-921370390</t>
  </si>
  <si>
    <t>354,9*2</t>
  </si>
  <si>
    <t>266</t>
  </si>
  <si>
    <t>775591411</t>
  </si>
  <si>
    <t>Skládané podlahy - ostatní práce dokončovací nátěr olejem a voskování</t>
  </si>
  <si>
    <t>1765223333</t>
  </si>
  <si>
    <t>267</t>
  </si>
  <si>
    <t>77559141191</t>
  </si>
  <si>
    <t>Dodávka a montáž lajnování</t>
  </si>
  <si>
    <t>1319634365</t>
  </si>
  <si>
    <t>268</t>
  </si>
  <si>
    <t>998775202</t>
  </si>
  <si>
    <t>Přesun hmot pro podlahy skládané stanovený procentní sazbou (%) z ceny vodorovná dopravní vzdálenost do 50 m v objektech výšky přes 6 do 12 m</t>
  </si>
  <si>
    <t>-1208227979</t>
  </si>
  <si>
    <t>781</t>
  </si>
  <si>
    <t>Dokončovací práce - obklady</t>
  </si>
  <si>
    <t>269</t>
  </si>
  <si>
    <t>781121011</t>
  </si>
  <si>
    <t>Příprava podkladu před provedením obkladu nátěr penetrační na stěnu</t>
  </si>
  <si>
    <t>-412887056</t>
  </si>
  <si>
    <t>m.102,103,104</t>
  </si>
  <si>
    <t>2,1*(1,415+1,015+2,415+1,8+1,026+1,265+1,855*2)*2-(0,7*1,97*3+0,8*1,97+0,9*1,97)</t>
  </si>
  <si>
    <t>m 116,117,121,120</t>
  </si>
  <si>
    <t>2,1*(2,28*4+1,825+1,815+1,0*2+1,305*2+0,9*2+1,625*2+1,5*2)*2-(0,7*1,97*10+0,8*2,0*2)</t>
  </si>
  <si>
    <t>m. 110</t>
  </si>
  <si>
    <t>2,1*(1,4+1,213+1,4*2)*2-(0,7*1,97*3)</t>
  </si>
  <si>
    <t>m.107</t>
  </si>
  <si>
    <t>2,1*(5,9*2+0,7*4+2,2)-2,2*1,1</t>
  </si>
  <si>
    <t>270</t>
  </si>
  <si>
    <t>781131112</t>
  </si>
  <si>
    <t>Izolace stěny pod obklad izolace nátěrem nebo stěrkou ve dvou vrstvách</t>
  </si>
  <si>
    <t>-1356775748</t>
  </si>
  <si>
    <t>2,1*(2,28+1,2*2)*2</t>
  </si>
  <si>
    <t>271</t>
  </si>
  <si>
    <t>781131241</t>
  </si>
  <si>
    <t>Izolace stěny pod obklad izolace těsnícími izolačními pásy vnitřní kout</t>
  </si>
  <si>
    <t>1257991264</t>
  </si>
  <si>
    <t>2,1*4</t>
  </si>
  <si>
    <t>272</t>
  </si>
  <si>
    <t>781131251</t>
  </si>
  <si>
    <t>Izolace stěny pod obklad izolace těsnícími izolačními pásy z manžety pro prostupy potrubí</t>
  </si>
  <si>
    <t>309062971</t>
  </si>
  <si>
    <t>273</t>
  </si>
  <si>
    <t>781131264</t>
  </si>
  <si>
    <t>Izolace stěny pod obklad izolace těsnícími izolačními pásy mezi podlahou a stěnu</t>
  </si>
  <si>
    <t>-798532983</t>
  </si>
  <si>
    <t>2,28*2+1,2*4</t>
  </si>
  <si>
    <t>274</t>
  </si>
  <si>
    <t>781474111</t>
  </si>
  <si>
    <t>Montáž obkladů vnitřních stěn z dlaždic keramických lepených flexibilním lepidlem maloformátových hladkých přes 6 do 9 ks/m2</t>
  </si>
  <si>
    <t>-1229044805</t>
  </si>
  <si>
    <t>m.116,117,121,120</t>
  </si>
  <si>
    <t>m.110</t>
  </si>
  <si>
    <t>275</t>
  </si>
  <si>
    <t>59761026</t>
  </si>
  <si>
    <t>obklad keramický hladký do 12ks/m2</t>
  </si>
  <si>
    <t>835855950</t>
  </si>
  <si>
    <t>186,859*1,08 'Přepočtené koeficientem množství</t>
  </si>
  <si>
    <t>276</t>
  </si>
  <si>
    <t>781477114</t>
  </si>
  <si>
    <t>Montáž obkladů vnitřních stěn z dlaždic keramických Příplatek k cenám za dvousložkový spárovací tmel</t>
  </si>
  <si>
    <t>-306370963</t>
  </si>
  <si>
    <t>277</t>
  </si>
  <si>
    <t>781477115</t>
  </si>
  <si>
    <t>Montáž obkladů vnitřních stěn z dlaždic keramických Příplatek k cenám za dvousložkové lepidlo</t>
  </si>
  <si>
    <t>1377197549</t>
  </si>
  <si>
    <t>278</t>
  </si>
  <si>
    <t>781494111</t>
  </si>
  <si>
    <t>Obklad - dokončující práce profily ukončovací lepené flexibilním lepidlem rohové</t>
  </si>
  <si>
    <t>-1941339109</t>
  </si>
  <si>
    <t>1,4+1,213+1,265+1,026+0,8+1,2+1,5+0,9*2+1,0*2+1,625+1,815</t>
  </si>
  <si>
    <t>279</t>
  </si>
  <si>
    <t>781495141</t>
  </si>
  <si>
    <t>Obklad - dokončující práce průnik obkladem kruhový, bez izolace do DN 30</t>
  </si>
  <si>
    <t>1885099133</t>
  </si>
  <si>
    <t>280</t>
  </si>
  <si>
    <t>781495142</t>
  </si>
  <si>
    <t>Obklad - dokončující práce průnik obkladem kruhový, bez izolace přes DN 30 do DN 90</t>
  </si>
  <si>
    <t>1554245164</t>
  </si>
  <si>
    <t>281</t>
  </si>
  <si>
    <t>781495143</t>
  </si>
  <si>
    <t>Obklad - dokončující práce průnik obkladem kruhový, bez izolace přes DN 90</t>
  </si>
  <si>
    <t>273320708</t>
  </si>
  <si>
    <t>398</t>
  </si>
  <si>
    <t>781990000</t>
  </si>
  <si>
    <t>Dodávka a montáž skleněného obkladu včetně příslušenství</t>
  </si>
  <si>
    <t>-945013257</t>
  </si>
  <si>
    <t>m.č. 106</t>
  </si>
  <si>
    <t>2,1*(2,2+2,85+0,3)</t>
  </si>
  <si>
    <t>282</t>
  </si>
  <si>
    <t>998781201</t>
  </si>
  <si>
    <t>Přesun hmot pro obklady keramické stanovený procentní sazbou (%) z ceny vodorovná dopravní vzdálenost do 50 m v objektech výšky do 6 m</t>
  </si>
  <si>
    <t>1473412122</t>
  </si>
  <si>
    <t>783</t>
  </si>
  <si>
    <t>Dokončovací práce - nátěry</t>
  </si>
  <si>
    <t>283</t>
  </si>
  <si>
    <t>783002</t>
  </si>
  <si>
    <t>Celoplošné dobroušení a dočištění stěn a stropů akustického obkladu</t>
  </si>
  <si>
    <t>1663240282</t>
  </si>
  <si>
    <t>284</t>
  </si>
  <si>
    <t>783003</t>
  </si>
  <si>
    <t>Nátěry stěn a stropů akustický obklad bezbarvá lazura</t>
  </si>
  <si>
    <t>-196801472</t>
  </si>
  <si>
    <t>285</t>
  </si>
  <si>
    <t>783004</t>
  </si>
  <si>
    <t>Příplatek za nátěry ve výškách 3-7m</t>
  </si>
  <si>
    <t>1750133671</t>
  </si>
  <si>
    <t>784</t>
  </si>
  <si>
    <t>Dokončovací práce - malby a tapety</t>
  </si>
  <si>
    <t>286</t>
  </si>
  <si>
    <t>763111717</t>
  </si>
  <si>
    <t>Příčka ze sádrokartonových desek ostatní konstrukce a práce na příčkách ze sádrokartonových desek základní penetrační nátěr (oboustranný)</t>
  </si>
  <si>
    <t>-1087864150</t>
  </si>
  <si>
    <t>3,05*(1,625+2,28*2+1,5)*2</t>
  </si>
  <si>
    <t>3,05*2,85*2</t>
  </si>
  <si>
    <t>3,05*(4,465+1,4*2+2,415*2+1,855+1,015+4,525+4,54+2,28*2)*2</t>
  </si>
  <si>
    <t>287</t>
  </si>
  <si>
    <t>78111010</t>
  </si>
  <si>
    <t>Obroušení podkladu, příprava , tmelení prasklinek, zakrývání povrchů, olepení ploch</t>
  </si>
  <si>
    <t>644266762</t>
  </si>
  <si>
    <t>288</t>
  </si>
  <si>
    <t>784211101</t>
  </si>
  <si>
    <t>Malby z malířských směsí otěruvzdorných za mokra dvojnásobné, bílé za mokra otěruvzdorné výborně v místnostech výšky do 3,80 m</t>
  </si>
  <si>
    <t>233593470</t>
  </si>
  <si>
    <t>786</t>
  </si>
  <si>
    <t>Dokončovací práce - čalounické úpravy</t>
  </si>
  <si>
    <t>289</t>
  </si>
  <si>
    <t>78601</t>
  </si>
  <si>
    <t>screen rolety ovládání elektromoterem a roletovými spínači včetně montáže a vývodu kabeláže 2900/1640</t>
  </si>
  <si>
    <t>-994336068</t>
  </si>
  <si>
    <t>290</t>
  </si>
  <si>
    <t>78602</t>
  </si>
  <si>
    <t>screen rolety ovládání elektromoterem a roletovými spínači včetně montáže a vývodu kabeláže 3100/1640</t>
  </si>
  <si>
    <t>-1093064869</t>
  </si>
  <si>
    <t>291</t>
  </si>
  <si>
    <t>78603</t>
  </si>
  <si>
    <t>-308251632</t>
  </si>
  <si>
    <t>292</t>
  </si>
  <si>
    <t>78604</t>
  </si>
  <si>
    <t>screen rolety ovládání elektromoterem a roletovými spínači včetně montáže a vývodu kabeláže 3000/1640</t>
  </si>
  <si>
    <t>1842307174</t>
  </si>
  <si>
    <t>293</t>
  </si>
  <si>
    <t>78605</t>
  </si>
  <si>
    <t>151486245</t>
  </si>
  <si>
    <t>294</t>
  </si>
  <si>
    <t>78606</t>
  </si>
  <si>
    <t>-2030737782</t>
  </si>
  <si>
    <t>295</t>
  </si>
  <si>
    <t>78607</t>
  </si>
  <si>
    <t>286974809</t>
  </si>
  <si>
    <t>296</t>
  </si>
  <si>
    <t>78608</t>
  </si>
  <si>
    <t>screen rolety ovládání elektromoterem a roletovými spínači včetně montáže a vývodu kabeláže 3000/2390</t>
  </si>
  <si>
    <t>-1378913034</t>
  </si>
  <si>
    <t>297</t>
  </si>
  <si>
    <t>78609</t>
  </si>
  <si>
    <t>screen rolety ovládání elektromotorem a roletovými spínači včetně montáže a vývodu kabeláže 2900/2390</t>
  </si>
  <si>
    <t>-670803488</t>
  </si>
  <si>
    <t>298</t>
  </si>
  <si>
    <t>78610</t>
  </si>
  <si>
    <t>screen rolety ovládání elektromotorem a roletovými spínači včetně montáže a vývodu kabeláže 1600/640</t>
  </si>
  <si>
    <t>-1632657118</t>
  </si>
  <si>
    <t>299</t>
  </si>
  <si>
    <t>78611</t>
  </si>
  <si>
    <t>screen rolety ovládání elektromotorem a roletovými spínači včetně montáže a vývodu kabeláže 2900/2800 k dveřím TD2-4</t>
  </si>
  <si>
    <t>-488319787</t>
  </si>
  <si>
    <t>300</t>
  </si>
  <si>
    <t>998786202</t>
  </si>
  <si>
    <t>Přesun hmot pro stínění a čalounické úpravy stanovený procentní sazbou (%) z ceny vodorovná dopravní vzdálenost do 50 m v objektech výšky přes 6 do 12 m</t>
  </si>
  <si>
    <t>1876297124</t>
  </si>
  <si>
    <t>791</t>
  </si>
  <si>
    <t>Zařízení kuchyňky</t>
  </si>
  <si>
    <t>301</t>
  </si>
  <si>
    <t>-1610589995</t>
  </si>
  <si>
    <t>302</t>
  </si>
  <si>
    <t>001</t>
  </si>
  <si>
    <t>ks</t>
  </si>
  <si>
    <t>1524132528</t>
  </si>
  <si>
    <t>303</t>
  </si>
  <si>
    <t>001a</t>
  </si>
  <si>
    <t>-351915148</t>
  </si>
  <si>
    <t>304</t>
  </si>
  <si>
    <t>002</t>
  </si>
  <si>
    <t>Umývadlo keramické.55CM, odpad, baterie</t>
  </si>
  <si>
    <t>1321157683</t>
  </si>
  <si>
    <t>305</t>
  </si>
  <si>
    <t>002a</t>
  </si>
  <si>
    <t>81229642</t>
  </si>
  <si>
    <t>306</t>
  </si>
  <si>
    <t>003</t>
  </si>
  <si>
    <t>-724336209</t>
  </si>
  <si>
    <t>307</t>
  </si>
  <si>
    <t>003a</t>
  </si>
  <si>
    <t>1082940391</t>
  </si>
  <si>
    <t>308</t>
  </si>
  <si>
    <t>004</t>
  </si>
  <si>
    <t>-752113692</t>
  </si>
  <si>
    <t>309</t>
  </si>
  <si>
    <t>005</t>
  </si>
  <si>
    <t>422644267</t>
  </si>
  <si>
    <t>310</t>
  </si>
  <si>
    <t>006</t>
  </si>
  <si>
    <t>-119987060</t>
  </si>
  <si>
    <t>311</t>
  </si>
  <si>
    <t>007</t>
  </si>
  <si>
    <t>-911452958</t>
  </si>
  <si>
    <t>312</t>
  </si>
  <si>
    <t>007a</t>
  </si>
  <si>
    <t>1857799884</t>
  </si>
  <si>
    <t>313</t>
  </si>
  <si>
    <t>008</t>
  </si>
  <si>
    <t>1875426773</t>
  </si>
  <si>
    <t>314</t>
  </si>
  <si>
    <t>009</t>
  </si>
  <si>
    <t>-439360545</t>
  </si>
  <si>
    <t>315</t>
  </si>
  <si>
    <t>010</t>
  </si>
  <si>
    <t>1096975762</t>
  </si>
  <si>
    <t>316</t>
  </si>
  <si>
    <t>011</t>
  </si>
  <si>
    <t>Chladící skříň HR-600, bílá</t>
  </si>
  <si>
    <t>-1567153739</t>
  </si>
  <si>
    <t>317</t>
  </si>
  <si>
    <t>012</t>
  </si>
  <si>
    <t>-1303073866</t>
  </si>
  <si>
    <t>318</t>
  </si>
  <si>
    <t>013</t>
  </si>
  <si>
    <t>-2012388258</t>
  </si>
  <si>
    <t>319</t>
  </si>
  <si>
    <t>014</t>
  </si>
  <si>
    <t>1309561628</t>
  </si>
  <si>
    <t>320</t>
  </si>
  <si>
    <t>015</t>
  </si>
  <si>
    <t>-333860176</t>
  </si>
  <si>
    <t>321</t>
  </si>
  <si>
    <t>016</t>
  </si>
  <si>
    <t>Změkčovač vody</t>
  </si>
  <si>
    <t>-1188161311</t>
  </si>
  <si>
    <t>322</t>
  </si>
  <si>
    <t>017</t>
  </si>
  <si>
    <t>1127664111</t>
  </si>
  <si>
    <t>323</t>
  </si>
  <si>
    <t>-245415741</t>
  </si>
  <si>
    <t>324</t>
  </si>
  <si>
    <t>-1621081100</t>
  </si>
  <si>
    <t>325</t>
  </si>
  <si>
    <t>818968325</t>
  </si>
  <si>
    <t>326</t>
  </si>
  <si>
    <t>-2089631627</t>
  </si>
  <si>
    <t>327</t>
  </si>
  <si>
    <t>1528149200</t>
  </si>
  <si>
    <t>328</t>
  </si>
  <si>
    <t>-1264843613</t>
  </si>
  <si>
    <t>329</t>
  </si>
  <si>
    <t>105a</t>
  </si>
  <si>
    <t>1655522858</t>
  </si>
  <si>
    <t>330</t>
  </si>
  <si>
    <t>-628236217</t>
  </si>
  <si>
    <t>331</t>
  </si>
  <si>
    <t>106a</t>
  </si>
  <si>
    <t>745922352</t>
  </si>
  <si>
    <t>332</t>
  </si>
  <si>
    <t>Pokladna - dle systému - nenaceněno</t>
  </si>
  <si>
    <t>-1098432265</t>
  </si>
  <si>
    <t>333</t>
  </si>
  <si>
    <t>SKLAD</t>
  </si>
  <si>
    <t>-1474723300</t>
  </si>
  <si>
    <t>334</t>
  </si>
  <si>
    <t>1870760318</t>
  </si>
  <si>
    <t>335</t>
  </si>
  <si>
    <t>-131101091</t>
  </si>
  <si>
    <t>OST</t>
  </si>
  <si>
    <t>Ostatní</t>
  </si>
  <si>
    <t>336</t>
  </si>
  <si>
    <t>sportovní vybavení</t>
  </si>
  <si>
    <t>512</t>
  </si>
  <si>
    <t>758879761</t>
  </si>
  <si>
    <t>337</t>
  </si>
  <si>
    <t>S1</t>
  </si>
  <si>
    <t>Žíněnka Standard 200x100x7 cm, molitan + protiskluz</t>
  </si>
  <si>
    <t>-1701226943</t>
  </si>
  <si>
    <t>338</t>
  </si>
  <si>
    <t>S2</t>
  </si>
  <si>
    <t>Žíněnka Standard 200x100x7 cm, PE pěna + protiskluz</t>
  </si>
  <si>
    <t>581171327</t>
  </si>
  <si>
    <t>339</t>
  </si>
  <si>
    <t>S3</t>
  </si>
  <si>
    <t>Švédská lavička tělocvičná s kladinkou, překližková, délka 3 m, lakovaná,</t>
  </si>
  <si>
    <t>499677101</t>
  </si>
  <si>
    <t>340</t>
  </si>
  <si>
    <t>S4</t>
  </si>
  <si>
    <t>Švédská bedna, konická 4-dílná, umělá kůže, v. 60 cm</t>
  </si>
  <si>
    <t>260939508</t>
  </si>
  <si>
    <t>341</t>
  </si>
  <si>
    <t>volejbal</t>
  </si>
  <si>
    <t>-2026767833</t>
  </si>
  <si>
    <t>342</t>
  </si>
  <si>
    <t>S5</t>
  </si>
  <si>
    <t>Volejbalové sloupky úprava vypalovací prášková barva) do zdi, prům.60 mm</t>
  </si>
  <si>
    <t>soupr</t>
  </si>
  <si>
    <t>-1469589359</t>
  </si>
  <si>
    <t>343</t>
  </si>
  <si>
    <t>S6</t>
  </si>
  <si>
    <t>Montáž volejbalu do zdi</t>
  </si>
  <si>
    <t>-1408300467</t>
  </si>
  <si>
    <t>344</t>
  </si>
  <si>
    <t>S7</t>
  </si>
  <si>
    <t>Síť volejbal SPORT, PP/3mm, s lankem (na rozteč sloupků 11 m), černá</t>
  </si>
  <si>
    <t>1433374702</t>
  </si>
  <si>
    <t>345</t>
  </si>
  <si>
    <t>florbal</t>
  </si>
  <si>
    <t>128442910</t>
  </si>
  <si>
    <t>346</t>
  </si>
  <si>
    <t>S8</t>
  </si>
  <si>
    <t>Branka na florbal 160 x 115 cm, úroveň B úprava vypalovací prášková barva</t>
  </si>
  <si>
    <t>-1397029996</t>
  </si>
  <si>
    <t>347</t>
  </si>
  <si>
    <t>S9</t>
  </si>
  <si>
    <t>Síť florbal 160 x 115 cm, polyamid, 2 mm, oko 40 mm, černá</t>
  </si>
  <si>
    <t>470814347</t>
  </si>
  <si>
    <t>348</t>
  </si>
  <si>
    <t>S10</t>
  </si>
  <si>
    <t>Zástěrka florbal 160 x 115 cm</t>
  </si>
  <si>
    <t>-1661126092</t>
  </si>
  <si>
    <t>349</t>
  </si>
  <si>
    <t>házená</t>
  </si>
  <si>
    <t>1802047286</t>
  </si>
  <si>
    <t>350</t>
  </si>
  <si>
    <t>S11</t>
  </si>
  <si>
    <t>Branka na házenou 2x3 m (AL) - CERTIFIKÁT</t>
  </si>
  <si>
    <t>-1144223032</t>
  </si>
  <si>
    <t>351</t>
  </si>
  <si>
    <t>S12</t>
  </si>
  <si>
    <t>Síť házená STANDARD 3 mm, strojová</t>
  </si>
  <si>
    <t>-1998281253</t>
  </si>
  <si>
    <t>352</t>
  </si>
  <si>
    <t>S13</t>
  </si>
  <si>
    <t>Montáž kotvení branky, kompletace branky, vypletení sítí</t>
  </si>
  <si>
    <t>1211627181</t>
  </si>
  <si>
    <t>353</t>
  </si>
  <si>
    <t>S14</t>
  </si>
  <si>
    <t>Přídavné břevno na miniházenou</t>
  </si>
  <si>
    <t>-2055780656</t>
  </si>
  <si>
    <t>354</t>
  </si>
  <si>
    <t>Doprava a ostatní náklady sportovního vybavení</t>
  </si>
  <si>
    <t>400307849</t>
  </si>
  <si>
    <t>355</t>
  </si>
  <si>
    <t xml:space="preserve">ostatní vybavení </t>
  </si>
  <si>
    <t>1333390178</t>
  </si>
  <si>
    <t>356</t>
  </si>
  <si>
    <t>S20</t>
  </si>
  <si>
    <t>3D nápis BORDOVICE + ZNAK OBCE</t>
  </si>
  <si>
    <t>1063674147</t>
  </si>
  <si>
    <t>Poznámka k položce:_x000D_
BORDOVICE_x000D_
rozměr cca 3000x800mm_x000D_
rozměr písmene cca 350/350/50mm_x000D_
materiál kartáčovaný nerez_x000D_
písmena odsazena distancemi a podsvícena LED smerem do fasády_x000D_
ZNAK OBCE _x000D_
rozměr 1000x1000mm v nerezu_x000D_
_x000D_
včetně montáže</t>
  </si>
  <si>
    <t>357</t>
  </si>
  <si>
    <t>S21</t>
  </si>
  <si>
    <t>Akustický obklad stěny textilní včetně montáže , ovládání a dopravy</t>
  </si>
  <si>
    <t>-1049957419</t>
  </si>
  <si>
    <t>12,24*6,05</t>
  </si>
  <si>
    <t>358</t>
  </si>
  <si>
    <t>S22</t>
  </si>
  <si>
    <t>Sítě proti rozbití oken včetně upevnění</t>
  </si>
  <si>
    <t>-404416677</t>
  </si>
  <si>
    <t>8,0*1,5*2+3,0*1,5+5,8*1,5+8,895*1,5</t>
  </si>
  <si>
    <t>359</t>
  </si>
  <si>
    <t>S23</t>
  </si>
  <si>
    <t>odcloňující závěs na skleněné dveře včetně upevnění</t>
  </si>
  <si>
    <t>-1309426335</t>
  </si>
  <si>
    <t>3,0*3,05*3</t>
  </si>
  <si>
    <t>360</t>
  </si>
  <si>
    <t>vybavení klubovny</t>
  </si>
  <si>
    <t>-706290083</t>
  </si>
  <si>
    <t>361</t>
  </si>
  <si>
    <t>S71</t>
  </si>
  <si>
    <t>dodávka židlí s možností stohování plastová s kovovým rámem včetně dopravy</t>
  </si>
  <si>
    <t>-1406214753</t>
  </si>
  <si>
    <t>362</t>
  </si>
  <si>
    <t>S72</t>
  </si>
  <si>
    <t>dodávka stolů kovových D700mm včetně dopravy</t>
  </si>
  <si>
    <t>396016007</t>
  </si>
  <si>
    <t>363</t>
  </si>
  <si>
    <t>S73</t>
  </si>
  <si>
    <t>dodávka barových židlí kovových kulatých</t>
  </si>
  <si>
    <t>1262560429</t>
  </si>
  <si>
    <t>364</t>
  </si>
  <si>
    <t>S74</t>
  </si>
  <si>
    <t>barový pult dle specifikace</t>
  </si>
  <si>
    <t>15595938</t>
  </si>
  <si>
    <t>365</t>
  </si>
  <si>
    <t>vybavení šatny</t>
  </si>
  <si>
    <t>-1960681146</t>
  </si>
  <si>
    <t>366</t>
  </si>
  <si>
    <t>S80</t>
  </si>
  <si>
    <t>šátní skříňka s lavicí 2 sekce 600/550 včetně dopravy</t>
  </si>
  <si>
    <t>-1716757761</t>
  </si>
  <si>
    <t>367</t>
  </si>
  <si>
    <t>S81</t>
  </si>
  <si>
    <t>šatní lavice včetně dopravy</t>
  </si>
  <si>
    <t>-662111171</t>
  </si>
  <si>
    <t>2*2 'Přepočtené koeficientem množství</t>
  </si>
  <si>
    <t>Práce a dodávky M</t>
  </si>
  <si>
    <t>43-M</t>
  </si>
  <si>
    <t>Montáž dřevostaveb a ocelových konstrukcí</t>
  </si>
  <si>
    <t>368</t>
  </si>
  <si>
    <t>4301</t>
  </si>
  <si>
    <t>1287944052</t>
  </si>
  <si>
    <t>369</t>
  </si>
  <si>
    <t>4302</t>
  </si>
  <si>
    <t>Montáž prostorových prvků BSH</t>
  </si>
  <si>
    <t>-743327277</t>
  </si>
  <si>
    <t>370</t>
  </si>
  <si>
    <t>4303</t>
  </si>
  <si>
    <t>Montáž prostorových prvků KVH</t>
  </si>
  <si>
    <t>-1122390224</t>
  </si>
  <si>
    <t>371</t>
  </si>
  <si>
    <t>4304</t>
  </si>
  <si>
    <t>Jeřáb pro CLT</t>
  </si>
  <si>
    <t>hod</t>
  </si>
  <si>
    <t>-723646894</t>
  </si>
  <si>
    <t>372</t>
  </si>
  <si>
    <t>4305</t>
  </si>
  <si>
    <t>Jeřáb pro BSH</t>
  </si>
  <si>
    <t>-818391599</t>
  </si>
  <si>
    <t>373</t>
  </si>
  <si>
    <t>4306</t>
  </si>
  <si>
    <t>Plošina do terénu</t>
  </si>
  <si>
    <t>-316694653</t>
  </si>
  <si>
    <t>374</t>
  </si>
  <si>
    <t>4307</t>
  </si>
  <si>
    <t>Nůžková plošina pro montáž</t>
  </si>
  <si>
    <t>-308606991</t>
  </si>
  <si>
    <t>375</t>
  </si>
  <si>
    <t>4308</t>
  </si>
  <si>
    <t>Technická příprava vžroby, montážní detaily, atd</t>
  </si>
  <si>
    <t>-1980930630</t>
  </si>
  <si>
    <t>376</t>
  </si>
  <si>
    <t>130501</t>
  </si>
  <si>
    <t>OK kotvení BSH k základům</t>
  </si>
  <si>
    <t>364272124</t>
  </si>
  <si>
    <t>377</t>
  </si>
  <si>
    <t>130502</t>
  </si>
  <si>
    <t>Kotvení BSH prvků, ztracené rybinové kování</t>
  </si>
  <si>
    <t>283277938</t>
  </si>
  <si>
    <t>378</t>
  </si>
  <si>
    <t>130503</t>
  </si>
  <si>
    <t>Spojovací materiál</t>
  </si>
  <si>
    <t>-271192791</t>
  </si>
  <si>
    <t>379</t>
  </si>
  <si>
    <t>61101</t>
  </si>
  <si>
    <t>prvky BSH včetně přířezu a opracování a transportu</t>
  </si>
  <si>
    <t>-1788933425</t>
  </si>
  <si>
    <t>380</t>
  </si>
  <si>
    <t>61102</t>
  </si>
  <si>
    <t>Prvky KVH  včetně transportu</t>
  </si>
  <si>
    <t>62342579</t>
  </si>
  <si>
    <t>381</t>
  </si>
  <si>
    <t>61103</t>
  </si>
  <si>
    <t>Panely CLT 140mm  včetně přířezu a opracování a transportu</t>
  </si>
  <si>
    <t>1935560996</t>
  </si>
  <si>
    <t>382</t>
  </si>
  <si>
    <t>61104</t>
  </si>
  <si>
    <t>panely CLT 100mm DL  včetně přířezu a opracování a transportu</t>
  </si>
  <si>
    <t>-2134675838</t>
  </si>
  <si>
    <t>383</t>
  </si>
  <si>
    <t>61105</t>
  </si>
  <si>
    <t>Panely CLT 80mm DL  včetně přířezu a opracování a transportu</t>
  </si>
  <si>
    <t>-1349231832</t>
  </si>
  <si>
    <t>384</t>
  </si>
  <si>
    <t>61106</t>
  </si>
  <si>
    <t>Panely CLT 60mm DL  včetně přířezu a opracování a transportu</t>
  </si>
  <si>
    <t>-1711216086</t>
  </si>
  <si>
    <t>385</t>
  </si>
  <si>
    <t>61107</t>
  </si>
  <si>
    <t>Panely CLT 140mm střecha  včetně přířezu a opracování a transportu</t>
  </si>
  <si>
    <t>2039540655</t>
  </si>
  <si>
    <t>386</t>
  </si>
  <si>
    <t>61108</t>
  </si>
  <si>
    <t>Panely CLT 110 mm DL  včetně přířezu a opracování a transportu</t>
  </si>
  <si>
    <t>517537563</t>
  </si>
  <si>
    <t>387</t>
  </si>
  <si>
    <t>61109</t>
  </si>
  <si>
    <t>Panely CLT 100 DL  včetně přířezu a opracování a transportu</t>
  </si>
  <si>
    <t>-1474518564</t>
  </si>
  <si>
    <t>388</t>
  </si>
  <si>
    <t>61110</t>
  </si>
  <si>
    <t>-1568000785</t>
  </si>
  <si>
    <t>389</t>
  </si>
  <si>
    <t>783001</t>
  </si>
  <si>
    <t>Vyspravení stěn a stropů CLT v pohledové kvalitě kvalitě - lokální vysprávky vypadlých suků a jiných vad</t>
  </si>
  <si>
    <t>1871172813</t>
  </si>
  <si>
    <t>vyměra dle PD</t>
  </si>
  <si>
    <t>718,02</t>
  </si>
  <si>
    <t>390</t>
  </si>
  <si>
    <t>7830012</t>
  </si>
  <si>
    <t>Celoplošné dobroušení a dočištění stěn a stropů CLT</t>
  </si>
  <si>
    <t>-986444155</t>
  </si>
  <si>
    <t>výměra dle PD</t>
  </si>
  <si>
    <t>391</t>
  </si>
  <si>
    <t>7830013</t>
  </si>
  <si>
    <t>Nátěry stěn a stropů CLT bezbarvá lazura</t>
  </si>
  <si>
    <t>-347932250</t>
  </si>
  <si>
    <t xml:space="preserve">výměra dle PD </t>
  </si>
  <si>
    <t>aplikace 1 vrstvy lazury válečkováním , mezibrus, aplikace 2 vrstvy lazury</t>
  </si>
  <si>
    <t>392</t>
  </si>
  <si>
    <t>158066626</t>
  </si>
  <si>
    <t>258,23</t>
  </si>
  <si>
    <t>393</t>
  </si>
  <si>
    <t>783005</t>
  </si>
  <si>
    <t>Nátěry vazníků na stavbě</t>
  </si>
  <si>
    <t>55263086</t>
  </si>
  <si>
    <t>266,23</t>
  </si>
  <si>
    <t>394</t>
  </si>
  <si>
    <t>783006</t>
  </si>
  <si>
    <t>Oprava před nátěrem</t>
  </si>
  <si>
    <t>-2003338128</t>
  </si>
  <si>
    <t>395</t>
  </si>
  <si>
    <t>783007</t>
  </si>
  <si>
    <t>-967255586</t>
  </si>
  <si>
    <t>207,14</t>
  </si>
  <si>
    <t>02 - Zpevněné plochy</t>
  </si>
  <si>
    <t xml:space="preserve">    3 - Svislé a kompletní konstrukce</t>
  </si>
  <si>
    <t xml:space="preserve">      96 - Bourání konstrukcí</t>
  </si>
  <si>
    <t xml:space="preserve">    997 - Přesun sutě</t>
  </si>
  <si>
    <t>121690465</t>
  </si>
  <si>
    <t>122251104</t>
  </si>
  <si>
    <t>Odkopávky a prokopávky nezapažené strojně v hornině třídy těžitelnosti I skupiny 3 přes 100 do 500 m3</t>
  </si>
  <si>
    <t>-825635466</t>
  </si>
  <si>
    <t>0,6*1,8*(23,9+15,5)+(1,25+2,2)*0,5*1,8*(24,9+16,5)</t>
  </si>
  <si>
    <t>odkopy pro dlažbu</t>
  </si>
  <si>
    <t>(42,61+93,48+56,38+201,95+71,21+46,67)*1,1*0,3</t>
  </si>
  <si>
    <t>131213101</t>
  </si>
  <si>
    <t>Hloubení jam ručně zapažených i nezapažených s urovnáním dna do předepsaného profilu a spádu v hornině třídy těžitelnosti I skupiny 3 soudržných</t>
  </si>
  <si>
    <t>1720959985</t>
  </si>
  <si>
    <t>Poznámka k položce:_x000D_
pro mobiliář</t>
  </si>
  <si>
    <t>1312721576</t>
  </si>
  <si>
    <t>1222447490</t>
  </si>
  <si>
    <t>340,158+0,504-277,408</t>
  </si>
  <si>
    <t>660325956</t>
  </si>
  <si>
    <t>-618884137</t>
  </si>
  <si>
    <t>0,5*1,8*(23,4+15,0)</t>
  </si>
  <si>
    <t>-1348007520</t>
  </si>
  <si>
    <t>-2138833296</t>
  </si>
  <si>
    <t>340,158-34,56-28,19</t>
  </si>
  <si>
    <t>-279493942</t>
  </si>
  <si>
    <t>(42,61+93,48+56,38+201,95+71,21+46,67)*1,1</t>
  </si>
  <si>
    <t>1393682115</t>
  </si>
  <si>
    <t>0,6*(1,15*(17,48+5,0)+1,45*(5,15+7,065)+0,9*3,8)</t>
  </si>
  <si>
    <t>274351121</t>
  </si>
  <si>
    <t>Bednění základů pasů rovné zřízení</t>
  </si>
  <si>
    <t>435709356</t>
  </si>
  <si>
    <t>0,6*2*(17,48+5,0+1,45+5,15+7,065+3,8+0,9)</t>
  </si>
  <si>
    <t>274351122</t>
  </si>
  <si>
    <t>Bednění základů pasů rovné odstranění</t>
  </si>
  <si>
    <t>1602100513</t>
  </si>
  <si>
    <t>Svislé a kompletní konstrukce</t>
  </si>
  <si>
    <t>388129130</t>
  </si>
  <si>
    <t>Montáž dílců prefabrikovaných kanálů ze železobetonu pro rozvody se zalitím spár šířky do 30 mm tvaru L, hmotnosti přes 0,5 do 1 t</t>
  </si>
  <si>
    <t>1489724609</t>
  </si>
  <si>
    <t>59385001</t>
  </si>
  <si>
    <t>Opěrná zeď 130/99/12</t>
  </si>
  <si>
    <t>-90117616</t>
  </si>
  <si>
    <t>59385001a</t>
  </si>
  <si>
    <t>Opěrná zeď 130/atyp/12</t>
  </si>
  <si>
    <t>-1632168684</t>
  </si>
  <si>
    <t>59385002</t>
  </si>
  <si>
    <t>Opěrná zeď 180/99/15</t>
  </si>
  <si>
    <t>499681854</t>
  </si>
  <si>
    <t>17+5</t>
  </si>
  <si>
    <t>59385002a</t>
  </si>
  <si>
    <t>Opěrná zeď 180/atyp/15</t>
  </si>
  <si>
    <t>-938867402</t>
  </si>
  <si>
    <t>59385003</t>
  </si>
  <si>
    <t>Opěrná zeď 230/99/15</t>
  </si>
  <si>
    <t>326137394</t>
  </si>
  <si>
    <t>3+4</t>
  </si>
  <si>
    <t>59385003a</t>
  </si>
  <si>
    <t>Opěrná zeď 230/atyp/15</t>
  </si>
  <si>
    <t>-343029348</t>
  </si>
  <si>
    <t>59385004</t>
  </si>
  <si>
    <t>Opěrná zeď roh vnitřní 230</t>
  </si>
  <si>
    <t>203451782</t>
  </si>
  <si>
    <t>564851111</t>
  </si>
  <si>
    <t>Podklad ze štěrkodrti ŠD s rozprostřením a zhutněním, po zhutnění tl. 150 mm</t>
  </si>
  <si>
    <t>1370574269</t>
  </si>
  <si>
    <t>564861111</t>
  </si>
  <si>
    <t>Podklad ze štěrkodrti ŠD s rozprostřením a zhutněním, po zhutnění tl. 200 mm</t>
  </si>
  <si>
    <t>CS ÚRS 2020 01</t>
  </si>
  <si>
    <t>1293527213</t>
  </si>
  <si>
    <t>596212212</t>
  </si>
  <si>
    <t>Kladení dlažby z betonových zámkových dlaždic pozemních komunikací s ložem z kameniva těženého nebo drceného tl. do 50 mm, s vyplněním spár, s dvojitým hutněním vibrováním a se smetením přebytečného materiálu na krajnici tl. 80 mm skupiny A, pro plochy přes 100 do 300 m2</t>
  </si>
  <si>
    <t>-1298503997</t>
  </si>
  <si>
    <t>42,61+201,95+46,67</t>
  </si>
  <si>
    <t>59245020</t>
  </si>
  <si>
    <t>dlažba tvar obdélník betonová 200x100x80mm přírodní</t>
  </si>
  <si>
    <t>962924444</t>
  </si>
  <si>
    <t>596212224</t>
  </si>
  <si>
    <t>Kladení dlažby z betonových zámkových dlaždic pozemních komunikací s ložem z kameniva těženého nebo drceného tl. do 50 mm, s vyplněním spár, s dvojitým hutněním vibrováním a se smetením přebytečného materiálu na krajnici tl. 80 mm skupiny B, pro plochy Příplatek k cenám za dlažbu z prvků dvou barev</t>
  </si>
  <si>
    <t>-289672680</t>
  </si>
  <si>
    <t>slepecký pruh</t>
  </si>
  <si>
    <t>596811122</t>
  </si>
  <si>
    <t>Kladení dlažby z betonových nebo kameninových dlaždic komunikací pro pěší s vyplněním spár a se smetením přebytečného materiálu na vzdálenost do 3 m s ložem z kameniva těženého tl. do 30 mm velikosti dlaždic do 0,09 m2 (bez zámku), pro plochy přes 100 do 300 m2</t>
  </si>
  <si>
    <t>572484313</t>
  </si>
  <si>
    <t>592450301</t>
  </si>
  <si>
    <t>dlažba tvar čtverec betonová distanční 200x200x80mm přírodní</t>
  </si>
  <si>
    <t>517688864</t>
  </si>
  <si>
    <t>119,172*1,02 'Přepočtené koeficientem množství</t>
  </si>
  <si>
    <t>59245226</t>
  </si>
  <si>
    <t>dlažba tvar obdélník betonová pro nevidomé 200x100x80mm barevná</t>
  </si>
  <si>
    <t>-2113932103</t>
  </si>
  <si>
    <t>0,4*(16,045+5,0)*1,02</t>
  </si>
  <si>
    <t>596811311</t>
  </si>
  <si>
    <t>Kladení velkoformátové dlažby pozemních komunikací a komunikací pro pěší s ložem z kameniva tl. 40 mm, s vyplněním spár, s hutněním, vibrováním a se smetením přebytečného materiálu tl. do 100 mm, velikosti dlaždic do 0,5 m2, pro plochy do 300 m2</t>
  </si>
  <si>
    <t>1206689700</t>
  </si>
  <si>
    <t>59246018</t>
  </si>
  <si>
    <t>dlažba velkoformátová betonová plochy 600x400x40mm přírodní</t>
  </si>
  <si>
    <t>1820920479</t>
  </si>
  <si>
    <t>775654883</t>
  </si>
  <si>
    <t>Poznámka k položce:_x000D_
kolem násypu terasy</t>
  </si>
  <si>
    <t>20+11+8,5+4*2+11,5+5,4+5,1+7,5</t>
  </si>
  <si>
    <t>59217017</t>
  </si>
  <si>
    <t>obrubník betonový chodníkový 1000x100x250mm</t>
  </si>
  <si>
    <t>1440251000</t>
  </si>
  <si>
    <t>46,46*1,02 'Přepočtené koeficientem množství</t>
  </si>
  <si>
    <t>59217029</t>
  </si>
  <si>
    <t>obrubník betonový silniční nájezdový 1000x150x150mm</t>
  </si>
  <si>
    <t>-559856541</t>
  </si>
  <si>
    <t>(3,5+8,5+7,5+11,5)*1,01</t>
  </si>
  <si>
    <t>-1896279040</t>
  </si>
  <si>
    <t>23,15+15</t>
  </si>
  <si>
    <t>1773068941</t>
  </si>
  <si>
    <t>9359322141</t>
  </si>
  <si>
    <t>Odvodňovací plastový žlab pro třídu zatížení B 125 vnitřní šířky 150 mm s krycím roštem mřížkovým z pozinkované oceli</t>
  </si>
  <si>
    <t>2005425740</t>
  </si>
  <si>
    <t>9359322141a</t>
  </si>
  <si>
    <t>odvodňovací nerez štěrbina na žlab včetně příslušenství a osazení</t>
  </si>
  <si>
    <t>2036361194</t>
  </si>
  <si>
    <t>935932614</t>
  </si>
  <si>
    <t>Odvodňovací plastový žlab vpusť s kalovým košem pro žlab vnitřní šířky 150 mm</t>
  </si>
  <si>
    <t>1191204273</t>
  </si>
  <si>
    <t>935932633</t>
  </si>
  <si>
    <t>Odvodňovací plastový žlab sifon + sítko pro žlab vnitřní šířky 150 mm z plastu a pozinkové oceli</t>
  </si>
  <si>
    <t>2098098370</t>
  </si>
  <si>
    <t>936104211a</t>
  </si>
  <si>
    <t>Montáž odpadkového koše do betonové patky</t>
  </si>
  <si>
    <t>-1096234103</t>
  </si>
  <si>
    <t>7491012011</t>
  </si>
  <si>
    <t>koš odpadkový kruhový opláštěný 24 lamelami borovice vč lazury, objem 45l , Zn + práškový vypalovací lak a závitové tyče</t>
  </si>
  <si>
    <t>826278019</t>
  </si>
  <si>
    <t>936124112a</t>
  </si>
  <si>
    <t>Montáž lavičky parkové stabilní se zabetonováním noh - základ včetně kotvení a osazení sedáku</t>
  </si>
  <si>
    <t>555611836</t>
  </si>
  <si>
    <t>936124112b</t>
  </si>
  <si>
    <t>Montáž lavičky parkové oboustranné stabilní se zabetonováním noh - základ včetně kotvení a osazení lavičky</t>
  </si>
  <si>
    <t>-93878802</t>
  </si>
  <si>
    <t>7491010811</t>
  </si>
  <si>
    <t xml:space="preserve">lavička oboustranná s opěradly 2995mm úprava Zn+prášk.vypalovací kal, lamely desky borovice s lazurou dle specifikace vč.kotevních tyčí </t>
  </si>
  <si>
    <t>-1486066444</t>
  </si>
  <si>
    <t>7491010813</t>
  </si>
  <si>
    <t>Lavička jednomístná 595mm úprava Zn+prášk.vypalovací kal, lamely desky borovice s lazurou dle specifikace vč.kotevních tyčí</t>
  </si>
  <si>
    <t>1144012939</t>
  </si>
  <si>
    <t>936174311a</t>
  </si>
  <si>
    <t>Montáž stojanu na kola přichyceného kotevními šrouby 5 kol</t>
  </si>
  <si>
    <t>57150797</t>
  </si>
  <si>
    <t>7491015111</t>
  </si>
  <si>
    <t>stojan na kola , kov 600x1005mm pz s práškovým vypalovacím lakem vč závitových tyčí a dopravy</t>
  </si>
  <si>
    <t>1759609398</t>
  </si>
  <si>
    <t>74999</t>
  </si>
  <si>
    <t>Montáž mříží ke stromům</t>
  </si>
  <si>
    <t>1590878079</t>
  </si>
  <si>
    <t>749101951</t>
  </si>
  <si>
    <t>mříže ke stromům čtverec 1200mm ok z pásové ohýbané oceli Pz, mezera 15mm mezi lamelami, zatížení 2t</t>
  </si>
  <si>
    <t>980352873</t>
  </si>
  <si>
    <t>Bourání konstrukcí</t>
  </si>
  <si>
    <t>113106023</t>
  </si>
  <si>
    <t>Rozebrání dlažeb a dílců při překopech inženýrských sítí s přemístěním hmot na skládku na vzdálenost do 3 m nebo s naložením na dopravní prostředek ručně komunikací pro pěší s ložem z kameniva nebo živice a s výplní spár ze zámkové dlažby</t>
  </si>
  <si>
    <t>682283736</t>
  </si>
  <si>
    <t>113202111</t>
  </si>
  <si>
    <t>Vytrhání obrub s vybouráním lože, s přemístěním hmot na skládku na vzdálenost do 3 m nebo s naložením na dopravní prostředek z krajníků nebo obrubníků stojatých</t>
  </si>
  <si>
    <t>-108404591</t>
  </si>
  <si>
    <t>919735112</t>
  </si>
  <si>
    <t>Řezání stávajícího živičného krytu nebo podkladu hloubky přes 50 do 100 mm</t>
  </si>
  <si>
    <t>935541396</t>
  </si>
  <si>
    <t>3,5+8,5</t>
  </si>
  <si>
    <t>997</t>
  </si>
  <si>
    <t>Přesun sutě</t>
  </si>
  <si>
    <t>997221561</t>
  </si>
  <si>
    <t>Vodorovná doprava suti bez naložení, ale se složením a s hrubým urovnáním z kusových materiálů, na vzdálenost do 1 km</t>
  </si>
  <si>
    <t>-453064385</t>
  </si>
  <si>
    <t>997221569</t>
  </si>
  <si>
    <t>Vodorovná doprava suti bez naložení, ale se složením a s hrubým urovnáním Příplatek k ceně za každý další i započatý 1 km přes 1 km</t>
  </si>
  <si>
    <t>1362983476</t>
  </si>
  <si>
    <t>997221611</t>
  </si>
  <si>
    <t>Nakládání na dopravní prostředky pro vodorovnou dopravu suti</t>
  </si>
  <si>
    <t>1487897703</t>
  </si>
  <si>
    <t>997221615</t>
  </si>
  <si>
    <t>Poplatek za uložení stavebního odpadu na skládce (skládkovné) z prostého betonu zatříděného do Katalogu odpadů pod kódem 17 01 01</t>
  </si>
  <si>
    <t>-774914342</t>
  </si>
  <si>
    <t>998223011</t>
  </si>
  <si>
    <t>Přesun hmot pro pozemní komunikace s krytem dlážděným dopravní vzdálenost do 200 m jakékoliv délky objektu</t>
  </si>
  <si>
    <t>1022126332</t>
  </si>
  <si>
    <t>1975344279</t>
  </si>
  <si>
    <t>425257952</t>
  </si>
  <si>
    <t>1921517339</t>
  </si>
  <si>
    <t>-1431817379</t>
  </si>
  <si>
    <t>998711201</t>
  </si>
  <si>
    <t>Přesun hmot pro izolace proti vodě, vlhkosti a plynům stanovený procentní sazbou (%) z ceny vodorovná dopravní vzdálenost do 50 m v objektech výšky do 6 m</t>
  </si>
  <si>
    <t>692653126</t>
  </si>
  <si>
    <t>03 - zdravotechnika</t>
  </si>
  <si>
    <t xml:space="preserve">HSV - Práce a dodávky HSV   </t>
  </si>
  <si>
    <t xml:space="preserve">    1 - Zemní práce   </t>
  </si>
  <si>
    <t xml:space="preserve">    4 - Vodorovné konstrukce   </t>
  </si>
  <si>
    <t xml:space="preserve">PSV - Práce a dodávky PSV   </t>
  </si>
  <si>
    <t xml:space="preserve">    721 - Zdravotechnika - vnitřní kanalizace   </t>
  </si>
  <si>
    <t xml:space="preserve">    722 - Zdravotechnika - vnitřní vodovod   </t>
  </si>
  <si>
    <t xml:space="preserve">    725 - Zdravotechnika - zařizovací předměty   </t>
  </si>
  <si>
    <t xml:space="preserve">Práce a dodávky HSV   </t>
  </si>
  <si>
    <t xml:space="preserve">Zemní práce   </t>
  </si>
  <si>
    <t>132151103</t>
  </si>
  <si>
    <t>Hloubení rýh nezapažených š do 800 mm v hornině třídy těžitelnosti I, skupiny 1 a 2 objem do 100 m3 strojně</t>
  </si>
  <si>
    <t>-215882702</t>
  </si>
  <si>
    <t>162651112</t>
  </si>
  <si>
    <t>Vodorovné přemístění do 5000 m výkopku/sypaniny z horniny třídy těžitelnosti I, skupiny 1 až 3</t>
  </si>
  <si>
    <t>-1688245028</t>
  </si>
  <si>
    <t>167151101</t>
  </si>
  <si>
    <t>Nakládání výkopku z hornin třídy těžitelnosti I, skupiny 1 až 3 do 100 m3</t>
  </si>
  <si>
    <t>-985540419</t>
  </si>
  <si>
    <t>171201221</t>
  </si>
  <si>
    <t>Poplatek za uložení na skládce (skládkovné) zeminy a kamení kód odpadu 17 05 04</t>
  </si>
  <si>
    <t>1740352736</t>
  </si>
  <si>
    <t>171251201</t>
  </si>
  <si>
    <t>Uložení sypaniny na skládky nebo meziskládky</t>
  </si>
  <si>
    <t>-417841083</t>
  </si>
  <si>
    <t xml:space="preserve">Vodorovné konstrukce   </t>
  </si>
  <si>
    <t>451573111</t>
  </si>
  <si>
    <t>Lože pod potrubí otevřený výkop ze štěrkopísku</t>
  </si>
  <si>
    <t>441600469</t>
  </si>
  <si>
    <t>956000</t>
  </si>
  <si>
    <t>Zednické výpomoci</t>
  </si>
  <si>
    <t>1076126027</t>
  </si>
  <si>
    <t xml:space="preserve">Práce a dodávky PSV   </t>
  </si>
  <si>
    <t>721</t>
  </si>
  <si>
    <t xml:space="preserve">Zdravotechnika - vnitřní kanalizace   </t>
  </si>
  <si>
    <t>721001</t>
  </si>
  <si>
    <t>Střešní vtok DN 100 s el.ohřevem 230 V 10-30W s izolační přírubou</t>
  </si>
  <si>
    <t>674183841</t>
  </si>
  <si>
    <t>721002</t>
  </si>
  <si>
    <t>Zápachová uzávěrka umyvadlová 40</t>
  </si>
  <si>
    <t>837127832</t>
  </si>
  <si>
    <t>721003</t>
  </si>
  <si>
    <t>Zápachová uzávěrka pisoárová</t>
  </si>
  <si>
    <t>924308103</t>
  </si>
  <si>
    <t>721004</t>
  </si>
  <si>
    <t>Zápachová buzávěrka sprchová</t>
  </si>
  <si>
    <t>-1472376527</t>
  </si>
  <si>
    <t>721005</t>
  </si>
  <si>
    <t>Práce HSV pro kanalizaci</t>
  </si>
  <si>
    <t>2098388488</t>
  </si>
  <si>
    <t>721173401</t>
  </si>
  <si>
    <t>Potrubí kanalizační z PVC SN 4 svodné DN 110</t>
  </si>
  <si>
    <t>2083888401</t>
  </si>
  <si>
    <t>721173402</t>
  </si>
  <si>
    <t>Potrubí kanalizační z PVC SN 4 svodné DN 125</t>
  </si>
  <si>
    <t>-2134780118</t>
  </si>
  <si>
    <t>721173403</t>
  </si>
  <si>
    <t>Potrubí kanalizační z PVC SN 4 svodné DN 160</t>
  </si>
  <si>
    <t>-193450165</t>
  </si>
  <si>
    <t>721173604</t>
  </si>
  <si>
    <t>Potrubí kanalizační z PE svodné DN 70</t>
  </si>
  <si>
    <t>-2060081724</t>
  </si>
  <si>
    <t>721173704</t>
  </si>
  <si>
    <t>Potrubí kanalizační z PE odpadní DN 70</t>
  </si>
  <si>
    <t>-1827664324</t>
  </si>
  <si>
    <t>721173706</t>
  </si>
  <si>
    <t>Potrubí kanalizační z PE odpadní DN 100</t>
  </si>
  <si>
    <t>998834500</t>
  </si>
  <si>
    <t>721173722</t>
  </si>
  <si>
    <t>Potrubí kanalizační z PE připojovací DN 40</t>
  </si>
  <si>
    <t>1991841060</t>
  </si>
  <si>
    <t>721173723</t>
  </si>
  <si>
    <t>Potrubí kanalizační z PE připojovací DN 50</t>
  </si>
  <si>
    <t>1044696360</t>
  </si>
  <si>
    <t>721173736</t>
  </si>
  <si>
    <t>Potrubí kanalizační z PE dešťové DN 100</t>
  </si>
  <si>
    <t>-22483632</t>
  </si>
  <si>
    <t>721194103</t>
  </si>
  <si>
    <t>Vyvedení a upevnění odpadních výpustek DN 32</t>
  </si>
  <si>
    <t>998667653</t>
  </si>
  <si>
    <t>721194104</t>
  </si>
  <si>
    <t>Vyvedení a upevnění odpadních výpustek DN 40</t>
  </si>
  <si>
    <t>1979000625</t>
  </si>
  <si>
    <t>721194105</t>
  </si>
  <si>
    <t>Vyvedení a upevnění odpadních výpustek DN 50</t>
  </si>
  <si>
    <t>-2115509471</t>
  </si>
  <si>
    <t>721194107</t>
  </si>
  <si>
    <t>Vyvedení a upevnění odpadních výpustek DN 70</t>
  </si>
  <si>
    <t>-962263302</t>
  </si>
  <si>
    <t>721194109</t>
  </si>
  <si>
    <t>Vyvedení a upevnění odpadních výpustek DN 110</t>
  </si>
  <si>
    <t>-1334285912</t>
  </si>
  <si>
    <t>721211403</t>
  </si>
  <si>
    <t>Vpusť podlahová s vodorovným odtokem DN 50/75 s kulovým kloubem</t>
  </si>
  <si>
    <t>-15911393</t>
  </si>
  <si>
    <t>721239114</t>
  </si>
  <si>
    <t>Montáž střešního vtoku svislý odtok do DN 160 ostatní typ</t>
  </si>
  <si>
    <t>-491079995</t>
  </si>
  <si>
    <t>721273152</t>
  </si>
  <si>
    <t>Hlavice ventilační polypropylen PP DN 75</t>
  </si>
  <si>
    <t>1679659525</t>
  </si>
  <si>
    <t>721290111</t>
  </si>
  <si>
    <t>Zkouška těsnosti potrubí kanalizace vodou do DN 125</t>
  </si>
  <si>
    <t>-1695003140</t>
  </si>
  <si>
    <t>721290112</t>
  </si>
  <si>
    <t>Zkouška těsnosti potrubí kanalizace vodou do DN 200</t>
  </si>
  <si>
    <t>1853900069</t>
  </si>
  <si>
    <t>998721201</t>
  </si>
  <si>
    <t>Přesun hmot procentní pro vnitřní kanalizace v objektech v do 6 m</t>
  </si>
  <si>
    <t>-880096954</t>
  </si>
  <si>
    <t>722</t>
  </si>
  <si>
    <t xml:space="preserve">Zdravotechnika - vnitřní vodovod   </t>
  </si>
  <si>
    <t>722174002</t>
  </si>
  <si>
    <t>Potrubí vodovodní plastové PPR svar polyfúze PN 16 D 20x2,8 mm</t>
  </si>
  <si>
    <t>-759127410</t>
  </si>
  <si>
    <t>722174003</t>
  </si>
  <si>
    <t>Potrubí vodovodní plastové PPR svar polyfúze PN 16 D 25x3,5 mm</t>
  </si>
  <si>
    <t>482920925</t>
  </si>
  <si>
    <t>722174004</t>
  </si>
  <si>
    <t>Potrubí vodovodní plastové PPR svar polyfúze PN 16 D 32x4,4 mm</t>
  </si>
  <si>
    <t>-174889046</t>
  </si>
  <si>
    <t>722174005</t>
  </si>
  <si>
    <t>Potrubí vodovodní plastové PPR svar polyfúze PN 16 D 40x5,5 mm</t>
  </si>
  <si>
    <t>1016601818</t>
  </si>
  <si>
    <t>722181221</t>
  </si>
  <si>
    <t>Ochrana vodovodního potrubí přilepenými termoizolačními trubicemi z PE tl do 9 mm DN do 22 mm</t>
  </si>
  <si>
    <t>1148762872</t>
  </si>
  <si>
    <t>722181222</t>
  </si>
  <si>
    <t>Ochrana vodovodního potrubí přilepenými termoizolačními trubicemi z PE tl do 9 mm DN do 45 mm</t>
  </si>
  <si>
    <t>-884375015</t>
  </si>
  <si>
    <t>722190401</t>
  </si>
  <si>
    <t>Vyvedení a upevnění výpustku do DN 25</t>
  </si>
  <si>
    <t>283063276</t>
  </si>
  <si>
    <t>722220111</t>
  </si>
  <si>
    <t>Nástěnka pro výtokový ventil G 1/2" s jedním závitem</t>
  </si>
  <si>
    <t>1291490976</t>
  </si>
  <si>
    <t>722224115</t>
  </si>
  <si>
    <t>Kohout plnicí nebo vypouštěcí G 1/2" PN 10 s jedním závitem</t>
  </si>
  <si>
    <t>1902245492</t>
  </si>
  <si>
    <t>722231073</t>
  </si>
  <si>
    <t>Ventil zpětný mosazný G 3/4" PN 10 do 110°C se dvěma závity</t>
  </si>
  <si>
    <t>-1593329164</t>
  </si>
  <si>
    <t>722231074</t>
  </si>
  <si>
    <t>Ventil zpětný mosazný G 1" PN 10 do 110°C se dvěma závity</t>
  </si>
  <si>
    <t>-419621938</t>
  </si>
  <si>
    <t>722231143</t>
  </si>
  <si>
    <t>Ventil závitový pojistný rohový G 1"</t>
  </si>
  <si>
    <t>-88233939</t>
  </si>
  <si>
    <t>722232044</t>
  </si>
  <si>
    <t>Kohout kulový přímý G 3/4" PN 42 do 185°C vnitřní závit</t>
  </si>
  <si>
    <t>1470322984</t>
  </si>
  <si>
    <t>722232045</t>
  </si>
  <si>
    <t>Kohout kulový přímý G 1" PN 42 do 185°C vnitřní závit</t>
  </si>
  <si>
    <t>554318446</t>
  </si>
  <si>
    <t>722250133</t>
  </si>
  <si>
    <t>Hydrantový systém s tvarově stálou hadicí D 25 x 30 m celoplechový</t>
  </si>
  <si>
    <t>-347183360</t>
  </si>
  <si>
    <t>722290226</t>
  </si>
  <si>
    <t>Zkouška těsnosti vodovodního potrubí závitového do DN 50</t>
  </si>
  <si>
    <t>-1975054919</t>
  </si>
  <si>
    <t>722290234</t>
  </si>
  <si>
    <t>Proplach a dezinfekce vodovodního potrubí do DN 80</t>
  </si>
  <si>
    <t>-1736781577</t>
  </si>
  <si>
    <t>998722201</t>
  </si>
  <si>
    <t>Přesun hmot procentní pro vnitřní vodovod v objektech v do 6 m</t>
  </si>
  <si>
    <t>402552317</t>
  </si>
  <si>
    <t>725</t>
  </si>
  <si>
    <t xml:space="preserve">Zdravotechnika - zařizovací předměty   </t>
  </si>
  <si>
    <t>725001</t>
  </si>
  <si>
    <t>Klozet závěsný včetně konzoly a splacovací desky</t>
  </si>
  <si>
    <t>-2008728507</t>
  </si>
  <si>
    <t>725002</t>
  </si>
  <si>
    <t>Dtto ale invalidní</t>
  </si>
  <si>
    <t>-2130945172</t>
  </si>
  <si>
    <t>725003</t>
  </si>
  <si>
    <t>Umyvadlo keramické</t>
  </si>
  <si>
    <t>-630604638</t>
  </si>
  <si>
    <t>725004</t>
  </si>
  <si>
    <t>Umyvadlo invalidní</t>
  </si>
  <si>
    <t>355506573</t>
  </si>
  <si>
    <t>725005</t>
  </si>
  <si>
    <t>El. ohřívač stacionární 300 l vložka 59 kW s přechod. přírubou</t>
  </si>
  <si>
    <t>-727690221</t>
  </si>
  <si>
    <t>725006</t>
  </si>
  <si>
    <t>Expanzní nádrž 12 l 1.0 Mpa vč. montáže</t>
  </si>
  <si>
    <t>-80037201</t>
  </si>
  <si>
    <t>725007</t>
  </si>
  <si>
    <t>Práce HSV pro vodoinstalaci</t>
  </si>
  <si>
    <t>1876546644</t>
  </si>
  <si>
    <t>725119125</t>
  </si>
  <si>
    <t>Montáž klozetových mís závěsných na nosné stěny</t>
  </si>
  <si>
    <t>-1393874029</t>
  </si>
  <si>
    <t>725121523</t>
  </si>
  <si>
    <t>Pisoárový záchodek automatický pro bateriové napájení</t>
  </si>
  <si>
    <t>-1181392646</t>
  </si>
  <si>
    <t>725219102</t>
  </si>
  <si>
    <t>Montáž umyvadla připevněného na šrouby do zdiva</t>
  </si>
  <si>
    <t>-300449022</t>
  </si>
  <si>
    <t>725241214</t>
  </si>
  <si>
    <t>Vanička sprchová z litého polymermramoru čtvercová 1000x1000 mm</t>
  </si>
  <si>
    <t>200508472</t>
  </si>
  <si>
    <t>725331111</t>
  </si>
  <si>
    <t>Výlevka bez výtokových armatur keramická se sklopnou plastovou mřížkou 500 mm</t>
  </si>
  <si>
    <t>-1320387504</t>
  </si>
  <si>
    <t>725539304</t>
  </si>
  <si>
    <t>Montáž ohřívačů zásobníkových stacionárních tlakových do 300 litrů</t>
  </si>
  <si>
    <t>-723612320</t>
  </si>
  <si>
    <t>725813111</t>
  </si>
  <si>
    <t>Ventil rohový bez připojovací trubičky nebo flexi hadičky G 1/2"</t>
  </si>
  <si>
    <t>1422051972</t>
  </si>
  <si>
    <t>725813112</t>
  </si>
  <si>
    <t>Ventil rohový pračkový G 3/4"</t>
  </si>
  <si>
    <t>-1672115867</t>
  </si>
  <si>
    <t>725822611</t>
  </si>
  <si>
    <t>Baterie umyvadlová stojánková páková bez výpusti</t>
  </si>
  <si>
    <t>868281469</t>
  </si>
  <si>
    <t>725822631</t>
  </si>
  <si>
    <t>Baterie umyvadlová stojánková klasická s otáčivým kulatým ústím a délkou ramínka 150 mm</t>
  </si>
  <si>
    <t>1099119119</t>
  </si>
  <si>
    <t>725841312</t>
  </si>
  <si>
    <t>Baterie sprchová nástěnná páková</t>
  </si>
  <si>
    <t>350426844</t>
  </si>
  <si>
    <t>998725201</t>
  </si>
  <si>
    <t>Přesun hmot procentní pro zařizovací předměty v objektech v do 6 m</t>
  </si>
  <si>
    <t>1951279945</t>
  </si>
  <si>
    <t>04 - přípojky</t>
  </si>
  <si>
    <t xml:space="preserve">    8 - Trubní vedení   </t>
  </si>
  <si>
    <t xml:space="preserve">    998 - Přesun hmot   </t>
  </si>
  <si>
    <t>119001405</t>
  </si>
  <si>
    <t>Dočasné zajištění potrubí z PE DN do 200 mm</t>
  </si>
  <si>
    <t>2126982766</t>
  </si>
  <si>
    <t>119001421</t>
  </si>
  <si>
    <t>Dočasné zajištění kabelů a kabelových tratí ze 3 volně ložených kabelů</t>
  </si>
  <si>
    <t>23378580</t>
  </si>
  <si>
    <t>131151102</t>
  </si>
  <si>
    <t>Hloubení jam nezapažených v hornině třídy těžitelnosti I, skupiny 1 a 2 objem do 50 m3 strojně</t>
  </si>
  <si>
    <t>1264914794</t>
  </si>
  <si>
    <t>132112211</t>
  </si>
  <si>
    <t>Hloubení rýh š do 2000 mm v soudržných horninách třídy těžitelnosti I, skupiny 1 a 2 ručně</t>
  </si>
  <si>
    <t>-1028923927</t>
  </si>
  <si>
    <t>151101101</t>
  </si>
  <si>
    <t>Zřízení příložného pažení a rozepření stěn rýh hl do 2 m</t>
  </si>
  <si>
    <t>-1465468167</t>
  </si>
  <si>
    <t>151101111</t>
  </si>
  <si>
    <t>Odstranění příložného pažení a rozepření stěn rýh hl do 2 m</t>
  </si>
  <si>
    <t>-107606600</t>
  </si>
  <si>
    <t>-1491115732</t>
  </si>
  <si>
    <t>-1861520560</t>
  </si>
  <si>
    <t>-1099366084</t>
  </si>
  <si>
    <t>1339982628</t>
  </si>
  <si>
    <t>Zásyp jam, šachet rýh nebo kolem objektů sypaninou se zhutněním ručně</t>
  </si>
  <si>
    <t>-832566484</t>
  </si>
  <si>
    <t>-714922674</t>
  </si>
  <si>
    <t xml:space="preserve">Trubní vedení   </t>
  </si>
  <si>
    <t>871171211</t>
  </si>
  <si>
    <t>Montáž potrubí z PE100 SDR 11 otevřený výkop svařovaných elektrotvarovkou D 40 x 3,7 mm</t>
  </si>
  <si>
    <t>2048689828</t>
  </si>
  <si>
    <t>871315221</t>
  </si>
  <si>
    <t>Kanalizační potrubí z tvrdého PVC jednovrstvé tuhost třídy SN8 DN 160</t>
  </si>
  <si>
    <t>2109297895</t>
  </si>
  <si>
    <t>871355221</t>
  </si>
  <si>
    <t>Kanalizační potrubí z tvrdého PVC jednovrstvé tuhost třídy SN8 DN 200</t>
  </si>
  <si>
    <t>-1121019208</t>
  </si>
  <si>
    <t>877171101</t>
  </si>
  <si>
    <t>Montáž elektrospojek na vodovodním potrubí z PE trub d 40</t>
  </si>
  <si>
    <t>1123005987</t>
  </si>
  <si>
    <t>877241127</t>
  </si>
  <si>
    <t>Montáž elektro navrtávacích T-kusů ventil a 360° otočná odbočka na vodovodním potrubí z PE trub d 90/63</t>
  </si>
  <si>
    <t>-392945393</t>
  </si>
  <si>
    <t>892233122</t>
  </si>
  <si>
    <t>Proplach a dezinfekce vodovodního potrubí DN od 40 do 70</t>
  </si>
  <si>
    <t>-1687539950</t>
  </si>
  <si>
    <t>899721111</t>
  </si>
  <si>
    <t>Signalizační vodič DN do 150 mm na potrubí</t>
  </si>
  <si>
    <t>-309010602</t>
  </si>
  <si>
    <t>899722113</t>
  </si>
  <si>
    <t>Krytí potrubí z plastů výstražnou fólií z PVC 34cm</t>
  </si>
  <si>
    <t>-1851534964</t>
  </si>
  <si>
    <t>R-1</t>
  </si>
  <si>
    <t>Potrubí PE 100 RC 40</t>
  </si>
  <si>
    <t>-640938209</t>
  </si>
  <si>
    <t>R-10</t>
  </si>
  <si>
    <t>Geodetické zaměření vodovodní pípojky a kanalizace</t>
  </si>
  <si>
    <t>183876458</t>
  </si>
  <si>
    <t>R-2</t>
  </si>
  <si>
    <t>Navrtávací pas s ventilem DN 5/4 a zmní soupravou teleskopickou a poklopem</t>
  </si>
  <si>
    <t>2087899622</t>
  </si>
  <si>
    <t>R-3</t>
  </si>
  <si>
    <t>Ochranná trubka DN 100</t>
  </si>
  <si>
    <t>788912157</t>
  </si>
  <si>
    <t>R-4</t>
  </si>
  <si>
    <t>Kulový kohout 1"</t>
  </si>
  <si>
    <t>1470262689</t>
  </si>
  <si>
    <t>R-5</t>
  </si>
  <si>
    <t>Kanalizační šaqchta plast s liin.poklopem DN 425</t>
  </si>
  <si>
    <t>708453951</t>
  </si>
  <si>
    <t>R-6</t>
  </si>
  <si>
    <t>Napojení na kanalizaci jádrovým vrtáním</t>
  </si>
  <si>
    <t>-1802275339</t>
  </si>
  <si>
    <t>R-7</t>
  </si>
  <si>
    <t>Napojení kanalizace na stáv. šachtu</t>
  </si>
  <si>
    <t>708609524</t>
  </si>
  <si>
    <t>R-7.1</t>
  </si>
  <si>
    <t>Samonosná betonová jímka včetně krycí desky 4.8x2,8x1,95</t>
  </si>
  <si>
    <t>-2066570990</t>
  </si>
  <si>
    <t>R-9</t>
  </si>
  <si>
    <t>Montáž jímky</t>
  </si>
  <si>
    <t>1222128034</t>
  </si>
  <si>
    <t xml:space="preserve">Přesun hmot   </t>
  </si>
  <si>
    <t>998276101</t>
  </si>
  <si>
    <t>Přesun hmot pro trubní vedení z trub z plastických hmot otevřený výkop</t>
  </si>
  <si>
    <t>146449388</t>
  </si>
  <si>
    <t>05 - elektroinstalace</t>
  </si>
  <si>
    <t xml:space="preserve">    21-M - Elektromontáže</t>
  </si>
  <si>
    <t xml:space="preserve">    22-M - Hodinové sazby a ostatní práce</t>
  </si>
  <si>
    <t>VRN - Vedlejší rozpočtové náklady</t>
  </si>
  <si>
    <t>21-M</t>
  </si>
  <si>
    <t>Elektromontáže</t>
  </si>
  <si>
    <t>21001</t>
  </si>
  <si>
    <t>NAPÁJENÍ VZT, EL..VYTÁPĚNÍ, ŽALUZIÍ A EL. OTVÍRAČŮ OKEN</t>
  </si>
  <si>
    <t>1613852295</t>
  </si>
  <si>
    <t>Pol192</t>
  </si>
  <si>
    <t>Žaluziový spínač - do panelu</t>
  </si>
  <si>
    <t>192546096</t>
  </si>
  <si>
    <t>Pol238</t>
  </si>
  <si>
    <t>Zásuvka 230V AC - do panelu</t>
  </si>
  <si>
    <t>1698740424</t>
  </si>
  <si>
    <t>Pol239</t>
  </si>
  <si>
    <t>Krabice přístrojová - do panelu</t>
  </si>
  <si>
    <t>209825740</t>
  </si>
  <si>
    <t>Pol240</t>
  </si>
  <si>
    <t>CYKY-J 5x4 volně</t>
  </si>
  <si>
    <t>995099816</t>
  </si>
  <si>
    <t>Pol241</t>
  </si>
  <si>
    <t>CYKY-J 5x2,5 volně</t>
  </si>
  <si>
    <t>-1041736930</t>
  </si>
  <si>
    <t>Pol242</t>
  </si>
  <si>
    <t>CYKY-J 5x1,5 volně</t>
  </si>
  <si>
    <t>1922324145</t>
  </si>
  <si>
    <t>Pol243</t>
  </si>
  <si>
    <t>CYKY-J 3x2,5 volně</t>
  </si>
  <si>
    <t>1849139349</t>
  </si>
  <si>
    <t>Pol335</t>
  </si>
  <si>
    <t>Žaluziový spínač, 250V AC, 10A, pod omítku, komplet</t>
  </si>
  <si>
    <t>-172644905</t>
  </si>
  <si>
    <t>Pol336</t>
  </si>
  <si>
    <t>Krabice přístrojová do dutých stěn</t>
  </si>
  <si>
    <t>2010826155</t>
  </si>
  <si>
    <t>Pol337</t>
  </si>
  <si>
    <t>Jednonásobná zásuvka 250V AC, 16A, pod omítku, komplet</t>
  </si>
  <si>
    <t>429466624</t>
  </si>
  <si>
    <t>Pol338</t>
  </si>
  <si>
    <t>CYKY-J 5x4</t>
  </si>
  <si>
    <t>-1971129203</t>
  </si>
  <si>
    <t>Pol339</t>
  </si>
  <si>
    <t>CYKY-J 5x2,5</t>
  </si>
  <si>
    <t>1895701994</t>
  </si>
  <si>
    <t>Pol340</t>
  </si>
  <si>
    <t>CYKY-J 5x1,5</t>
  </si>
  <si>
    <t>-1822340573</t>
  </si>
  <si>
    <t>Pol341</t>
  </si>
  <si>
    <t>CYKY-J 3x2,5</t>
  </si>
  <si>
    <t>856613101</t>
  </si>
  <si>
    <t>21002</t>
  </si>
  <si>
    <t>OSVĚTLENÍ A NOUZOVÉ OSVĚTLENÍ</t>
  </si>
  <si>
    <t>733114621</t>
  </si>
  <si>
    <t>Pol244</t>
  </si>
  <si>
    <t>Vypínač řaz 6 - do panelu</t>
  </si>
  <si>
    <t>2059640663</t>
  </si>
  <si>
    <t>Pol245</t>
  </si>
  <si>
    <t>Vypínač řaz 5 - do panelu</t>
  </si>
  <si>
    <t>504509933</t>
  </si>
  <si>
    <t>Pol246</t>
  </si>
  <si>
    <t>Vypínač řaz 1 - do panelu</t>
  </si>
  <si>
    <t>365466410</t>
  </si>
  <si>
    <t>Pol247</t>
  </si>
  <si>
    <t>Venkovní podlahové svítidlo - do dlažby</t>
  </si>
  <si>
    <t>553999512</t>
  </si>
  <si>
    <t>Pol248</t>
  </si>
  <si>
    <t>Venkovní nástěnné svítidlo - na zídku</t>
  </si>
  <si>
    <t>-387767731</t>
  </si>
  <si>
    <t>Pol249</t>
  </si>
  <si>
    <t>Sloupkové venkovní svítidlo - na dlažbu</t>
  </si>
  <si>
    <t>-1994145081</t>
  </si>
  <si>
    <t>Pol250</t>
  </si>
  <si>
    <t>Ovladač DALI, vč. programování</t>
  </si>
  <si>
    <t>-781255512</t>
  </si>
  <si>
    <t>Pol251</t>
  </si>
  <si>
    <t>Ochranná klec NO svítidla</t>
  </si>
  <si>
    <t>-1231221260</t>
  </si>
  <si>
    <t>Pol252</t>
  </si>
  <si>
    <t>Nouzové svítidlo</t>
  </si>
  <si>
    <t>351881940</t>
  </si>
  <si>
    <t>Pol253</t>
  </si>
  <si>
    <t>Liniové svítidlo do délky 1,5m - přisaz. montáž</t>
  </si>
  <si>
    <t>1833067388</t>
  </si>
  <si>
    <t>Pol254</t>
  </si>
  <si>
    <t>Liniové svítidlo délky 3m - přisaz. montáž</t>
  </si>
  <si>
    <t>-461406300</t>
  </si>
  <si>
    <t>Pol255</t>
  </si>
  <si>
    <t>LED reflektor - přisaz. montáž</t>
  </si>
  <si>
    <t>1951347674</t>
  </si>
  <si>
    <t>Pol256</t>
  </si>
  <si>
    <t>Kruhové svítidlo do pr. 300mm - přisaz. montáž</t>
  </si>
  <si>
    <t>189008251</t>
  </si>
  <si>
    <t>Pol257</t>
  </si>
  <si>
    <t>Kruhové svítidlo do pr. 120mm - vestavná montáž</t>
  </si>
  <si>
    <t>-227476807</t>
  </si>
  <si>
    <t>-2111886502</t>
  </si>
  <si>
    <t>Pol258</t>
  </si>
  <si>
    <t>kabelová chránička pr. 40mm - do výkopu</t>
  </si>
  <si>
    <t>27334347</t>
  </si>
  <si>
    <t>Pol259</t>
  </si>
  <si>
    <t>FTP cat 6 volně</t>
  </si>
  <si>
    <t>-907263559</t>
  </si>
  <si>
    <t>Pol260</t>
  </si>
  <si>
    <t>fotosenzor - na fasádu</t>
  </si>
  <si>
    <t>184597113</t>
  </si>
  <si>
    <t>Pol261</t>
  </si>
  <si>
    <t>Čtvercové svítidlo 140x140mm - závěs. montáž</t>
  </si>
  <si>
    <t>282224597</t>
  </si>
  <si>
    <t>Pol262</t>
  </si>
  <si>
    <t>Čtvercové svítidlo 140x140mm - přisaz. montáž</t>
  </si>
  <si>
    <t>-791650431</t>
  </si>
  <si>
    <t>Pol263</t>
  </si>
  <si>
    <t>CYKY-J(O) 3x1,5 volně</t>
  </si>
  <si>
    <t>28651888</t>
  </si>
  <si>
    <t>Pol264</t>
  </si>
  <si>
    <t>AIRSTOP Manžeta na kabely DD3 4 - 6 mm, K trvalému, vzduchotěsnému a parotěsnému uzavření</t>
  </si>
  <si>
    <t>-882993094</t>
  </si>
  <si>
    <t>-1883324459</t>
  </si>
  <si>
    <t>Pol342</t>
  </si>
  <si>
    <t>Vypínač řaz. 6, 250VAC, 10A, pod omítku, komplet</t>
  </si>
  <si>
    <t>63004395</t>
  </si>
  <si>
    <t>Pol343</t>
  </si>
  <si>
    <t>Vypínač řaz. 5, 250VAC, 10A, pod omítku, komplet</t>
  </si>
  <si>
    <t>1200948381</t>
  </si>
  <si>
    <t>Pol344</t>
  </si>
  <si>
    <t>Vypínač řaz. 1, 250VAC, 10A, pod omítku, komplet</t>
  </si>
  <si>
    <t>-594316661</t>
  </si>
  <si>
    <t>I</t>
  </si>
  <si>
    <t>Vestavné LED kruhové svítidlo, kvalitně lakovaný litý Al, PMMA difuzor, 230VAC, pr.118mm, 370lm, Ra80, 4000K, IP44</t>
  </si>
  <si>
    <t>-1149875963</t>
  </si>
  <si>
    <t>CH</t>
  </si>
  <si>
    <t>Sloupkové svítidlo s jednoduchým moderním vzhledem, nerezové, 230VAC, 80x80x1000mm, vč. LED žárovky E27 6W, 4000K, 510lm</t>
  </si>
  <si>
    <t>-333822950</t>
  </si>
  <si>
    <t>C</t>
  </si>
  <si>
    <t>Prachotěsné LED svítidlo, saténový difuzor, účinnost 94%, 230VAC, 59W, 8334lm, Ra80, 4000K, délka 1,5m, IP66</t>
  </si>
  <si>
    <t>810389817</t>
  </si>
  <si>
    <t>Pol345</t>
  </si>
  <si>
    <t>Ovladač DALI, modulární panel, 8x tlačítlo, 7 scén</t>
  </si>
  <si>
    <t>1434241188</t>
  </si>
  <si>
    <t>Pol346</t>
  </si>
  <si>
    <t>1610892849</t>
  </si>
  <si>
    <t>NO2</t>
  </si>
  <si>
    <t>Nouzové svítidlo LED přisazené, plastové, 230VAC, 346x32x197mm, IP65, 3W, chod 3h při výpadku napětí, Aku LiFePO4, IP65, s piktogramem ve směru úniku</t>
  </si>
  <si>
    <t>1966070168</t>
  </si>
  <si>
    <t>PPS</t>
  </si>
  <si>
    <t>Nouzové svítidlo LED přisazené, plastové, 230VAC, 346x32x197mm, IP65, 3W, chod 3h při výpadku napětí, Aku LiFePO4, IP65, červený pruh na krytu světelného zdroje</t>
  </si>
  <si>
    <t>-1852086270</t>
  </si>
  <si>
    <t>NO1</t>
  </si>
  <si>
    <t>Nouzové LED svítidlo s piktogramem ve směru úniku, vč. držáku k namontováni na stěnu, ať už souběžně se zdí nebo kolmo, nasvětlená deska s piktogramem z akrylátového skla, svítí při výpadku napětí, 230VAC, 346x32x197mm, LED, 19lm, chod 3h, IP20</t>
  </si>
  <si>
    <t>-652198319</t>
  </si>
  <si>
    <t>A</t>
  </si>
  <si>
    <t>Liniové LED svítidlo s mikroprismatickým opalizovaným difuzorem pro světlo bez viditelných bodů jednotlivých čipů, 230VAC, 65W, 10000lm, Ra80, 4000K, reg. DALI, délka 3m, IP40</t>
  </si>
  <si>
    <t>1285242037</t>
  </si>
  <si>
    <t>Liniové LED svítidlo s mikroprismatickým opalizovaným difuzorem pro světlo bez viditelných bodů jednotlivých čipů, 230VAC, 38W, 6739lm, Ra80, 4000K, délka 1,5m, IP40</t>
  </si>
  <si>
    <t>10535695</t>
  </si>
  <si>
    <t>B</t>
  </si>
  <si>
    <t>Liniové LED svítidlo s mikroprismatickým opalizovaným difuzorem pro světlo bez viditelných bodů jednotlivých čipů, 230VAC, 18W, 3000lm, Ra80, 4000K, délka 0,6m, IP40</t>
  </si>
  <si>
    <t>294507803</t>
  </si>
  <si>
    <t>E</t>
  </si>
  <si>
    <t>LED SMD přisazené svítidlo v moderním designu, 230VAC, 18W, 1200lm, Ra80, 4000K, pr.280mm, IP44</t>
  </si>
  <si>
    <t>-653666285</t>
  </si>
  <si>
    <t>G</t>
  </si>
  <si>
    <t>LED reflektorové svítidlo, 230VAC, 170x150x28mm, 30W, 4000K, 2700lm, IK07, IP65</t>
  </si>
  <si>
    <t>-601083783</t>
  </si>
  <si>
    <t>J</t>
  </si>
  <si>
    <t>LED nástěnné svítidlo pro venkovní použití, 230VAC, 97x92x80mm, 6W, 400lm, 4000K, IP54</t>
  </si>
  <si>
    <t>-732032628</t>
  </si>
  <si>
    <t>-1873470158</t>
  </si>
  <si>
    <t>Pol347</t>
  </si>
  <si>
    <t>Kabelová korugovaná chránička pr. 40mm, červená</t>
  </si>
  <si>
    <t>-451860339</t>
  </si>
  <si>
    <t>Pol348</t>
  </si>
  <si>
    <t>FTP cat 6</t>
  </si>
  <si>
    <t>-511497876</t>
  </si>
  <si>
    <t>Pol349</t>
  </si>
  <si>
    <t>Fotosenzor SKS</t>
  </si>
  <si>
    <t>-222444432</t>
  </si>
  <si>
    <t>F2</t>
  </si>
  <si>
    <t>Designové přisaz. stropní svítidlo v černém provedení, 230VAC, 140x140x110mm, vč. LED žárovky E27 11W, 4000K, 920lm, vč. stropního lankového závěsu</t>
  </si>
  <si>
    <t>1439620087</t>
  </si>
  <si>
    <t>F1</t>
  </si>
  <si>
    <t>Designové přisaz. stropní svítidlo v černém provedení, 230VAC, 140x140x110mm, vč. LED žárovky E27 11W, 4000K, 920lm</t>
  </si>
  <si>
    <t>-236016833</t>
  </si>
  <si>
    <t>H</t>
  </si>
  <si>
    <t>Čtvercové LED podlahové svítidlo, pochozí a odolné vůči nárazům, 230VAC, 100x100x60mm, 120lm, 1.5W, 4000K, IK10, IP67</t>
  </si>
  <si>
    <t>-999604101</t>
  </si>
  <si>
    <t>Pol350</t>
  </si>
  <si>
    <t>CYKY-O 3x1,5</t>
  </si>
  <si>
    <t>-1893028362</t>
  </si>
  <si>
    <t>-530893435</t>
  </si>
  <si>
    <t>Pol351</t>
  </si>
  <si>
    <t>1706548606</t>
  </si>
  <si>
    <t>Pol352</t>
  </si>
  <si>
    <t>CYKY-J 3x1,5</t>
  </si>
  <si>
    <t>-1456156002</t>
  </si>
  <si>
    <t>21003</t>
  </si>
  <si>
    <t>PŘÍPOJKA NN</t>
  </si>
  <si>
    <t>1683469247</t>
  </si>
  <si>
    <t>Pol265</t>
  </si>
  <si>
    <t>Rozváděč RE, plastový pilíř - Osazení, zapojení</t>
  </si>
  <si>
    <t>-162469935</t>
  </si>
  <si>
    <t>Pol266</t>
  </si>
  <si>
    <t>Kabel. chránička pr.63mm - do výkopu</t>
  </si>
  <si>
    <t>-141942519</t>
  </si>
  <si>
    <t>Pol267</t>
  </si>
  <si>
    <t>CYKY-J 3x1,5 - v kab. chr. do výkopu</t>
  </si>
  <si>
    <t>-855334289</t>
  </si>
  <si>
    <t>Pol268</t>
  </si>
  <si>
    <t>1-CYKY 4x do pr. 35mm - v kab. chr. do výkopu</t>
  </si>
  <si>
    <t>1199560839</t>
  </si>
  <si>
    <t>Pol353</t>
  </si>
  <si>
    <t>Rozváděče RE, plastový pilíř, 1x dvousazb. 3f. elektroměr, 1x HDO, do In 80A</t>
  </si>
  <si>
    <t>1584556101</t>
  </si>
  <si>
    <t>Pol354</t>
  </si>
  <si>
    <t>Kabelová korugovaná chránička pr. 63mm, červená</t>
  </si>
  <si>
    <t>2046911150</t>
  </si>
  <si>
    <t>-629887045</t>
  </si>
  <si>
    <t>Pol355</t>
  </si>
  <si>
    <t>1-CYKY 4x35</t>
  </si>
  <si>
    <t>-1341371783</t>
  </si>
  <si>
    <t>Pol356</t>
  </si>
  <si>
    <t>1-CYKY 4x25</t>
  </si>
  <si>
    <t>1353011568</t>
  </si>
  <si>
    <t>21004</t>
  </si>
  <si>
    <t>ROZVADĚČE</t>
  </si>
  <si>
    <t>-1162327368</t>
  </si>
  <si>
    <t>Pol269</t>
  </si>
  <si>
    <t>Rozváděč RT - osazení, zapojení, výplet - dle schéma č. 05/7-2021</t>
  </si>
  <si>
    <t>-1128477118</t>
  </si>
  <si>
    <t>Pol270</t>
  </si>
  <si>
    <t>Rozváděč RH - osazení, zapojení, výplet - dle schéma č. 06/7-2021</t>
  </si>
  <si>
    <t>-179878406</t>
  </si>
  <si>
    <t>Pol357</t>
  </si>
  <si>
    <t>Rozváděč RT- celek - dle schéma 05/7-2021</t>
  </si>
  <si>
    <t>2113131519</t>
  </si>
  <si>
    <t>Pol358</t>
  </si>
  <si>
    <t>Rozváděč RH - celek - dle schéma 06/7-2021</t>
  </si>
  <si>
    <t>730792918</t>
  </si>
  <si>
    <t>21005</t>
  </si>
  <si>
    <t>SLP ROZVODY, JEVIŠTNÍ OSVĚTLENÍ, AUDIO,CCTV A SNPP</t>
  </si>
  <si>
    <t>1487235465</t>
  </si>
  <si>
    <t>Pol271</t>
  </si>
  <si>
    <t>102641636</t>
  </si>
  <si>
    <t>Pol272</t>
  </si>
  <si>
    <t>záslepka přístroj. krabice - do panelu</t>
  </si>
  <si>
    <t>-1035069785</t>
  </si>
  <si>
    <t>Pol273</t>
  </si>
  <si>
    <t>WiFi router, vč. programování</t>
  </si>
  <si>
    <t>-122728005</t>
  </si>
  <si>
    <t>Pol274</t>
  </si>
  <si>
    <t>Videotelefon</t>
  </si>
  <si>
    <t>1390884346</t>
  </si>
  <si>
    <t>Pol275</t>
  </si>
  <si>
    <t>systém nouz. přivolání pomoci</t>
  </si>
  <si>
    <t>33994301</t>
  </si>
  <si>
    <t>Pol276</t>
  </si>
  <si>
    <t>Světelný ukazatel skóre</t>
  </si>
  <si>
    <t>-266469236</t>
  </si>
  <si>
    <t>Pol277</t>
  </si>
  <si>
    <t>stropní držák projektoru</t>
  </si>
  <si>
    <t>1560828037</t>
  </si>
  <si>
    <t>Pol278</t>
  </si>
  <si>
    <t>Spínač 400V AC, 25A - do panelu</t>
  </si>
  <si>
    <t>1908230230</t>
  </si>
  <si>
    <t>Pol279</t>
  </si>
  <si>
    <t>Rozváděč DT2 - osazení, zapojení - dle schéma 11/7-2021</t>
  </si>
  <si>
    <t>531958833</t>
  </si>
  <si>
    <t>Pol280</t>
  </si>
  <si>
    <t>Rozváděč DT1 - osazení, zapojení - dle schéma 11/7-2021</t>
  </si>
  <si>
    <t>-1495882496</t>
  </si>
  <si>
    <t>Pol281</t>
  </si>
  <si>
    <t>Repro systém</t>
  </si>
  <si>
    <t>-18646829</t>
  </si>
  <si>
    <t>Pol282</t>
  </si>
  <si>
    <t>Pult osvětlení jeviště</t>
  </si>
  <si>
    <t>479209880</t>
  </si>
  <si>
    <t>Pol283</t>
  </si>
  <si>
    <t>NVR pro IP kamery</t>
  </si>
  <si>
    <t>-1956414702</t>
  </si>
  <si>
    <t>Pol284</t>
  </si>
  <si>
    <t>Myš</t>
  </si>
  <si>
    <t>1372768663</t>
  </si>
  <si>
    <t>Pol285</t>
  </si>
  <si>
    <t>Mixážní zesilovač</t>
  </si>
  <si>
    <t>-1800518324</t>
  </si>
  <si>
    <t>Pol286</t>
  </si>
  <si>
    <t>mikrofonní set</t>
  </si>
  <si>
    <t>-284521996</t>
  </si>
  <si>
    <t>Pol287</t>
  </si>
  <si>
    <t>LED monitor</t>
  </si>
  <si>
    <t>-1805481831</t>
  </si>
  <si>
    <t>Pol288</t>
  </si>
  <si>
    <t>Laserový projektor</t>
  </si>
  <si>
    <t>-423185484</t>
  </si>
  <si>
    <t>Pol289</t>
  </si>
  <si>
    <t>-1475828072</t>
  </si>
  <si>
    <t>Pol290</t>
  </si>
  <si>
    <t>Kabeláž propojení zesilovače a mikrofonního setu</t>
  </si>
  <si>
    <t>434259280</t>
  </si>
  <si>
    <t>Pol291</t>
  </si>
  <si>
    <t>JYTY-O 2x1</t>
  </si>
  <si>
    <t>-1092589782</t>
  </si>
  <si>
    <t>Pol292</t>
  </si>
  <si>
    <t>IP kamera</t>
  </si>
  <si>
    <t>-941683902</t>
  </si>
  <si>
    <t>Pol293</t>
  </si>
  <si>
    <t>HDMI zásuvka - do panelu</t>
  </si>
  <si>
    <t>-42717160</t>
  </si>
  <si>
    <t>Pol294</t>
  </si>
  <si>
    <t>HDMI kabel 1,5m</t>
  </si>
  <si>
    <t>827073908</t>
  </si>
  <si>
    <t>Pol295</t>
  </si>
  <si>
    <t>HDD pro NVR</t>
  </si>
  <si>
    <t>2016206774</t>
  </si>
  <si>
    <t>Pol296</t>
  </si>
  <si>
    <t>1869454702</t>
  </si>
  <si>
    <t>Pol297</t>
  </si>
  <si>
    <t>El. plátno</t>
  </si>
  <si>
    <t>-92993104</t>
  </si>
  <si>
    <t>Pol298</t>
  </si>
  <si>
    <t>DXM příjímače a vysílač</t>
  </si>
  <si>
    <t>2037003514</t>
  </si>
  <si>
    <t>Pol299</t>
  </si>
  <si>
    <t>DXM konektory - do panelu</t>
  </si>
  <si>
    <t>clk</t>
  </si>
  <si>
    <t>1156277074</t>
  </si>
  <si>
    <t>Pol300</t>
  </si>
  <si>
    <t>DXM kabeláž</t>
  </si>
  <si>
    <t>-1817100577</t>
  </si>
  <si>
    <t>Pol301</t>
  </si>
  <si>
    <t>Dveřní jednotka videotelefonu</t>
  </si>
  <si>
    <t>-515809341</t>
  </si>
  <si>
    <t>Pol302</t>
  </si>
  <si>
    <t>Divadelní reflektor</t>
  </si>
  <si>
    <t>-1663984857</t>
  </si>
  <si>
    <t>Pol303</t>
  </si>
  <si>
    <t>Datová zásuvka 2xRJ45 - do panelu</t>
  </si>
  <si>
    <t>-1212443535</t>
  </si>
  <si>
    <t>Pol304</t>
  </si>
  <si>
    <t>1101420222</t>
  </si>
  <si>
    <t>Pol305</t>
  </si>
  <si>
    <t>Audio/stereo kabel</t>
  </si>
  <si>
    <t>-1856655913</t>
  </si>
  <si>
    <t>Pol306</t>
  </si>
  <si>
    <t>Mechanická ochrana svítidel jevišť. osv. a projektoru</t>
  </si>
  <si>
    <t>274063354</t>
  </si>
  <si>
    <t>Pol307</t>
  </si>
  <si>
    <t>Audio kabel 2x4 - volně</t>
  </si>
  <si>
    <t>358580841</t>
  </si>
  <si>
    <t>Pol359</t>
  </si>
  <si>
    <t>Zásuvka jednonásobná s ochranným kolíkem, s clonkami, 250V AC, 16A, podomítková, IP40, bezšroubové svorky - komplet</t>
  </si>
  <si>
    <t>-930026001</t>
  </si>
  <si>
    <t>Pol360</t>
  </si>
  <si>
    <t>Záslepka přístojová na krabici KP68 - komplet</t>
  </si>
  <si>
    <t>1603368703</t>
  </si>
  <si>
    <t>Pol127</t>
  </si>
  <si>
    <t>WIFI router,802.11a/b/g/n/ac až 1750Mbps, Dual-Band (2.4GHz 450Mbps + 5 GHz 1300Mbps), 3 odnímatelné antény, 2x USB 2.0, 1x GWAN, 4x GLAN, VPN server</t>
  </si>
  <si>
    <t>1596878677</t>
  </si>
  <si>
    <t>Pol361</t>
  </si>
  <si>
    <t>Vysoce výkonný 2-pásmový reprosystém 200W @ 100V, vysoká citlivost 100dB @ 1W/1m, max. SPL 123dB @ 1m, frekvenční rozsah 50-20000Hz, osazení 2x10" koax. woofer, i pro venkovní instalaci, celokovový, vč. mont. konzoly, provedení odolné proti úderu míčem s certifikací dle DIN18032-3</t>
  </si>
  <si>
    <t>467192509</t>
  </si>
  <si>
    <t>Pol75</t>
  </si>
  <si>
    <t>Videotelefon s 7" barevnou obrazovkou, možnost připojení dvou dveřních stanic, video paměť 128 snímků</t>
  </si>
  <si>
    <t>-376686817</t>
  </si>
  <si>
    <t>Pol176</t>
  </si>
  <si>
    <t>Světelný ukazatel skóre, hrací čas, trestný čas, time out, podání, držení míče, fauly sety, rzměr 140x70 cm, výška číslic 10cm (perioda, fauly, sety), 16cm (hrací čas, skóre.), bezdrátove ovládání, siréna, ovládací pult</t>
  </si>
  <si>
    <t>-426316920</t>
  </si>
  <si>
    <t>Pol96</t>
  </si>
  <si>
    <t>stropní držák na projektor, nosnost 15kg, +/- 30° otočení, +/- 20 ° zdvih a naklonění, 70 mm horizontální posun.</t>
  </si>
  <si>
    <t>-1012327220</t>
  </si>
  <si>
    <t>Pol95</t>
  </si>
  <si>
    <t>Spínač trojpólový stiskací, N a PE součástí spínače, se signalizační doutnavkou, 400V, IP55, In 25A, bílá, pod omítku</t>
  </si>
  <si>
    <t>-777253555</t>
  </si>
  <si>
    <t>Pol362</t>
  </si>
  <si>
    <t>Sestava pro nouzové přivolání pomoci pro bezbariérová WC</t>
  </si>
  <si>
    <t>sada</t>
  </si>
  <si>
    <t>1299090378</t>
  </si>
  <si>
    <t>Pol94</t>
  </si>
  <si>
    <t>sada DMX vysílače a 2ks přijímačů pro bezdrátový přenos až 512 DMX kanálů, dosah maximálně 400 metrů, díky modulaci GFSK se 78 kanály je provoz bez rušení také vedle dalších vysílačů QuickDMX a bezdrátových zařízení v pásmu 2,4 GHz</t>
  </si>
  <si>
    <t>-211201807</t>
  </si>
  <si>
    <t>Pol363</t>
  </si>
  <si>
    <t>Rozváděče DT2 - komplet skříň, vč. vybavení - dle výkresu č. 11/7-2021</t>
  </si>
  <si>
    <t>963664397</t>
  </si>
  <si>
    <t>Pol364</t>
  </si>
  <si>
    <t>Rozváděče DT1 - komplet skříň, vč. vybavení - dle výkresu č. 11/7-2021</t>
  </si>
  <si>
    <t>-1331119762</t>
  </si>
  <si>
    <t>Pol93</t>
  </si>
  <si>
    <t>Pult osvětlení jeviště - 24-kanálový DMX ovládací pult, paměťové banky po 12 programech, tedy až 48 různých programů k uložení. Zálohování paměti, funkce Black out, Full on a Blind. Master Dimmer pro stmívání všech kanálů</t>
  </si>
  <si>
    <t>1198902343</t>
  </si>
  <si>
    <t>Pol365</t>
  </si>
  <si>
    <t>Podomítková HDMI zásuvka - komplet</t>
  </si>
  <si>
    <t>1006154836</t>
  </si>
  <si>
    <t>Pol105</t>
  </si>
  <si>
    <t>NVR pro 4 IP kamery (40/80 Mbps), až 8 Mpx, 4x PoE, 1x SATA, HDMI 4K, 4x 10/100 LAN vstupy s PoE(802.3af/at - max. 40W) s technologií Plug &amp; Play možnost napájení kamer na vzdálenost až 300m</t>
  </si>
  <si>
    <t>1667904163</t>
  </si>
  <si>
    <t>Pol104</t>
  </si>
  <si>
    <t>Myš laserová, 6 tlačítek, posouvací kolečko, USB</t>
  </si>
  <si>
    <t>958268850</t>
  </si>
  <si>
    <t>Pol366</t>
  </si>
  <si>
    <t>Mixážní zesilovač ve třídě D, 240W do 4 ohmů nebo 100V výstupu, 1 symetrický alarmní linkový vstup (svorkovnice Euroblock), 2 mikrofonní nebo linkové vstupy (s tónovou regulací pro mikrofony a odpínatelným phantomovým napájením pro 1 mikrofon), 1 vstup pro mikrofonní stanici s nastavením gongu (Euroblock), 4 stereofonní linkové vstupy s konektory CINCH se společnou regulací basů a výšek (signál sloučený do mono výstupu), nastavení zisku a kontrolky přebuzení pro každý vstup, výstup signálu za mixážní částí (před i za hlavní regulací na čelním panelu) na kon. CINCH, 4 stupně priorit signálů, napájení 100 - 240V stř., 24V / 0,5A ss výstup pro relé nuceného poslechu, odpínatelný auto standby provoz s odběrem do 0,5W, tichý chod bez větráku, ochrany proti přetížení i přehřátí.</t>
  </si>
  <si>
    <t>-1844002973</t>
  </si>
  <si>
    <t>Pol103</t>
  </si>
  <si>
    <t>LED monitor 28´´,4K Ultra HD 3840x2160, TN, LED, 1ms, 300cd/m2, 1000:1, 2xHDMI, DisplayPort, Flicker-Free, Low Blue Light, FreeSync, VESA, Repro 2x2W, šedý</t>
  </si>
  <si>
    <t>1133308358</t>
  </si>
  <si>
    <t>-1685993119</t>
  </si>
  <si>
    <t>Pol88</t>
  </si>
  <si>
    <t>Kabel pro propojení zesilovače a setu mikrofonu</t>
  </si>
  <si>
    <t>-1788190659</t>
  </si>
  <si>
    <t>Pol71</t>
  </si>
  <si>
    <t>Kabel JYTY-O 2x1</t>
  </si>
  <si>
    <t>772296831</t>
  </si>
  <si>
    <t>Pol87</t>
  </si>
  <si>
    <t>Kabel GZSC 2-4.00</t>
  </si>
  <si>
    <t>-153258215</t>
  </si>
  <si>
    <t>Pol102</t>
  </si>
  <si>
    <t>IP kamera 8Mpx, H265+, WDR, ICR, EXIR, 1/2,5" CMOS čip Progressive Scan, úhel záběru 102°, kovové provedení, napájení PoE</t>
  </si>
  <si>
    <t>-1261295422</t>
  </si>
  <si>
    <t>Pol101</t>
  </si>
  <si>
    <t>HDMI kabel, délka 1,5m</t>
  </si>
  <si>
    <t>-775219072</t>
  </si>
  <si>
    <t>Pol85</t>
  </si>
  <si>
    <t>HDMI 2.0b High Speed aktivní optický fiber kabel</t>
  </si>
  <si>
    <t>-652752628</t>
  </si>
  <si>
    <t>Pol100</t>
  </si>
  <si>
    <t>HDD 2TB, SATA, 64MB cache</t>
  </si>
  <si>
    <t>-1168624164</t>
  </si>
  <si>
    <t>1024636760</t>
  </si>
  <si>
    <t>Pol84</t>
  </si>
  <si>
    <t>Elektrické plátno 360 x 200 cm, 16:9, 162", ovládání pomocí tlačítka nebo infračerveného dálkového ovladače, typ plátna D (difuzní) pro dokonalý světelný odraz, vypnuté vzpěrkou pro udržení hladké struktury a stability</t>
  </si>
  <si>
    <t>-1677235344</t>
  </si>
  <si>
    <t>Pol70</t>
  </si>
  <si>
    <t>Dveřní jednotka, barevná, 1x tlačítko, v.182mm, š.130mm, h.10mm, elox. hliník, nastavitelný kamer. modul do úhlu až 20°, v zapuštěné instal. krabici</t>
  </si>
  <si>
    <t>1203572002</t>
  </si>
  <si>
    <t>Pol83</t>
  </si>
  <si>
    <t>DMX konektory do panelu</t>
  </si>
  <si>
    <t>-1059251612</t>
  </si>
  <si>
    <t>Pol82</t>
  </si>
  <si>
    <t>DMX kabeláž</t>
  </si>
  <si>
    <t>765294342</t>
  </si>
  <si>
    <t>Pol81</t>
  </si>
  <si>
    <t>DLP laserový projektor, rozlišení 1080p Full HD (1920x1080), poměr stran 16:9, svítivost 5500 ANSI lm, kontrast 300 000:1, velikost obrazu 0.72 až 7.62 m, projekční vzdálenost 1 až 10 m, životnost laseru až 30 000 hodin. Vstupy: 1× HDMI 2.0, 1× HDMI</t>
  </si>
  <si>
    <t>35044577</t>
  </si>
  <si>
    <t>Pol80</t>
  </si>
  <si>
    <t>Divadelní LED reflektor - 250 W COB LED dioda, nastavitelná barevná teplota 2700 K - 6500 K, motorický zoom 6 - 46°, strobo efekt, focus, RDM</t>
  </si>
  <si>
    <t>135689603</t>
  </si>
  <si>
    <t>Pol79</t>
  </si>
  <si>
    <t>Divadelní LED reflektor - 125W,  funkce: RGBW míchání barev, automatická změna barvy, interní programy, stmívání, strobo efekt, ovládání pomocí vestavěného mikrofonu, Master/Slave</t>
  </si>
  <si>
    <t>1973672794</t>
  </si>
  <si>
    <t>Pol367</t>
  </si>
  <si>
    <t>Datová zásuvka 2vRJ45 cat 6, pod omítku - komplet</t>
  </si>
  <si>
    <t>361749961</t>
  </si>
  <si>
    <t>Pol78</t>
  </si>
  <si>
    <t>326080961</t>
  </si>
  <si>
    <t>Pol77</t>
  </si>
  <si>
    <t>Bezdrátový mikrofonní set s ručním mikrofonem, 530-559MHz, 8 kanálů, napájení 1x AA baterie pro provoz po dobu až 10 hodin, základní dosah pro aplikace s přenosem na krátkou vzdálenost a s přímou viditelností mezi vysílačem a přijímačem</t>
  </si>
  <si>
    <t>144796991</t>
  </si>
  <si>
    <t>Pol368</t>
  </si>
  <si>
    <t>1384508268</t>
  </si>
  <si>
    <t>Pol76</t>
  </si>
  <si>
    <t>Audio STEREO kabel 3,5mm jack Male /2x CINCH, 1,5m</t>
  </si>
  <si>
    <t>-975794316</t>
  </si>
  <si>
    <t>21006</t>
  </si>
  <si>
    <t>UZEMNĚNÍ, VNĚJŠÍ LSP A POSPOJOVÁNÍ</t>
  </si>
  <si>
    <t>423988720</t>
  </si>
  <si>
    <t>Pol308</t>
  </si>
  <si>
    <t>Zenmí litinová zkušební svorka</t>
  </si>
  <si>
    <t>2145000372</t>
  </si>
  <si>
    <t>Pol309</t>
  </si>
  <si>
    <t>vodič HVI long</t>
  </si>
  <si>
    <t>1218233740</t>
  </si>
  <si>
    <t>Pol310</t>
  </si>
  <si>
    <t>tříraměnný stojan</t>
  </si>
  <si>
    <t>-1336941361</t>
  </si>
  <si>
    <t>Pol311</t>
  </si>
  <si>
    <t>Svorky uzemnění</t>
  </si>
  <si>
    <t>-986443098</t>
  </si>
  <si>
    <t>Pol312</t>
  </si>
  <si>
    <t>Svorka ZSA a Cu pásek</t>
  </si>
  <si>
    <t>-1379120927</t>
  </si>
  <si>
    <t>Pol313</t>
  </si>
  <si>
    <t>střešní držák vedení</t>
  </si>
  <si>
    <t>141704228</t>
  </si>
  <si>
    <t>Pol314</t>
  </si>
  <si>
    <t>sada připoj. prvku pro HVI</t>
  </si>
  <si>
    <t>-604958892</t>
  </si>
  <si>
    <t>Pol315</t>
  </si>
  <si>
    <t>sada pro upevnění HVI HVI</t>
  </si>
  <si>
    <t>1920485417</t>
  </si>
  <si>
    <t>Pol316</t>
  </si>
  <si>
    <t>Připoj. prvek HVI</t>
  </si>
  <si>
    <t>-549457345</t>
  </si>
  <si>
    <t>405</t>
  </si>
  <si>
    <t>Pol317</t>
  </si>
  <si>
    <t>Podpůdná trubka, vč. zkrácení</t>
  </si>
  <si>
    <t>-1551900370</t>
  </si>
  <si>
    <t>406</t>
  </si>
  <si>
    <t>Pol318</t>
  </si>
  <si>
    <t>podlo plast.</t>
  </si>
  <si>
    <t>-320395394</t>
  </si>
  <si>
    <t>407</t>
  </si>
  <si>
    <t>Pol319</t>
  </si>
  <si>
    <t>FeZn 30x4 - do výkopu</t>
  </si>
  <si>
    <t>-719635816</t>
  </si>
  <si>
    <t>408</t>
  </si>
  <si>
    <t>Pol320</t>
  </si>
  <si>
    <t>FeZn 10</t>
  </si>
  <si>
    <t>-2036586004</t>
  </si>
  <si>
    <t>409</t>
  </si>
  <si>
    <t>Pol321</t>
  </si>
  <si>
    <t>Ekvipotenciální svorka, vč. připojení</t>
  </si>
  <si>
    <t>219372110</t>
  </si>
  <si>
    <t>410</t>
  </si>
  <si>
    <t>Pol322</t>
  </si>
  <si>
    <t>držák vedení HVI na stěnu</t>
  </si>
  <si>
    <t>886796924</t>
  </si>
  <si>
    <t>411</t>
  </si>
  <si>
    <t>Pol323</t>
  </si>
  <si>
    <t>CYA 6 - volně</t>
  </si>
  <si>
    <t>241713283</t>
  </si>
  <si>
    <t>412</t>
  </si>
  <si>
    <t>Pol324</t>
  </si>
  <si>
    <t>CYA 4 - volně</t>
  </si>
  <si>
    <t>-1981683418</t>
  </si>
  <si>
    <t>413</t>
  </si>
  <si>
    <t>Pol325</t>
  </si>
  <si>
    <t>CYA 16 - volně</t>
  </si>
  <si>
    <t>1229439544</t>
  </si>
  <si>
    <t>414</t>
  </si>
  <si>
    <t>Pol326</t>
  </si>
  <si>
    <t>beton. podstavec</t>
  </si>
  <si>
    <t>804512038</t>
  </si>
  <si>
    <t>415</t>
  </si>
  <si>
    <t>Pol327</t>
  </si>
  <si>
    <t>Aplikace gumoasfaltového nátěru</t>
  </si>
  <si>
    <t>452671205</t>
  </si>
  <si>
    <t>416</t>
  </si>
  <si>
    <t>Pol328</t>
  </si>
  <si>
    <t>adaptér pro HVI na střešní sržák vedení</t>
  </si>
  <si>
    <t>1434902029</t>
  </si>
  <si>
    <t>417</t>
  </si>
  <si>
    <t>Pol369</t>
  </si>
  <si>
    <t>Zemní litinová krabice se zkušební svorkou</t>
  </si>
  <si>
    <t>-774785775</t>
  </si>
  <si>
    <t>418</t>
  </si>
  <si>
    <t>Pol370</t>
  </si>
  <si>
    <t>Vodič HVI long šedý</t>
  </si>
  <si>
    <t>-1982136202</t>
  </si>
  <si>
    <t>419</t>
  </si>
  <si>
    <t>Pol371</t>
  </si>
  <si>
    <t>Tříramenný stojan malý</t>
  </si>
  <si>
    <t>789791340</t>
  </si>
  <si>
    <t>420</t>
  </si>
  <si>
    <t>Pol150</t>
  </si>
  <si>
    <t>Svorka ZSA16 + Cu pásek</t>
  </si>
  <si>
    <t>1014913381</t>
  </si>
  <si>
    <t>421</t>
  </si>
  <si>
    <t>Pol372</t>
  </si>
  <si>
    <t>Svorka připojovací FeZn</t>
  </si>
  <si>
    <t>-85733587</t>
  </si>
  <si>
    <t>422</t>
  </si>
  <si>
    <t>Pol148</t>
  </si>
  <si>
    <t>Svorka pásek/pásek</t>
  </si>
  <si>
    <t>-1092853901</t>
  </si>
  <si>
    <t>423</t>
  </si>
  <si>
    <t>Pol147</t>
  </si>
  <si>
    <t>Svorka pásek/kulatina</t>
  </si>
  <si>
    <t>-914765204</t>
  </si>
  <si>
    <t>424</t>
  </si>
  <si>
    <t>Pol373</t>
  </si>
  <si>
    <t>Střešní držák vedení</t>
  </si>
  <si>
    <t>-1565815398</t>
  </si>
  <si>
    <t>425</t>
  </si>
  <si>
    <t>Pol374</t>
  </si>
  <si>
    <t>Sada připojovacích prvků pro HVI vnější připojení</t>
  </si>
  <si>
    <t>-2032743427</t>
  </si>
  <si>
    <t>426</t>
  </si>
  <si>
    <t>Pol375</t>
  </si>
  <si>
    <t>Sada pro upevnění vodičů HVI</t>
  </si>
  <si>
    <t>-1615780357</t>
  </si>
  <si>
    <t>427</t>
  </si>
  <si>
    <t>Pol376</t>
  </si>
  <si>
    <t>Připojovací prvek pro HVI vnější připojení</t>
  </si>
  <si>
    <t>-59862261</t>
  </si>
  <si>
    <t>428</t>
  </si>
  <si>
    <t>Pol377</t>
  </si>
  <si>
    <t>Podpůrná trubka 3,2 m + JT 1 m (zkrátit dle výkresu)</t>
  </si>
  <si>
    <t>-1151031371</t>
  </si>
  <si>
    <t>429</t>
  </si>
  <si>
    <t>Pol378</t>
  </si>
  <si>
    <t>Podložka plastová</t>
  </si>
  <si>
    <t>-171600187</t>
  </si>
  <si>
    <t>430</t>
  </si>
  <si>
    <t>Pol142</t>
  </si>
  <si>
    <t>Pásek FeZn 30x4</t>
  </si>
  <si>
    <t>103138241</t>
  </si>
  <si>
    <t>431</t>
  </si>
  <si>
    <t>Pol379</t>
  </si>
  <si>
    <t>Kulatina FeZn 10 s ochr. pláštěm</t>
  </si>
  <si>
    <t>1182452162</t>
  </si>
  <si>
    <t>432</t>
  </si>
  <si>
    <t>Pol141</t>
  </si>
  <si>
    <t>Kulatina FeZn 10</t>
  </si>
  <si>
    <t>-101426200</t>
  </si>
  <si>
    <t>433</t>
  </si>
  <si>
    <t>Pol380</t>
  </si>
  <si>
    <t>H07V-K 6 ZŽ</t>
  </si>
  <si>
    <t>-1796533867</t>
  </si>
  <si>
    <t>434</t>
  </si>
  <si>
    <t>Pol381</t>
  </si>
  <si>
    <t>H07V-K 4 ZŽ</t>
  </si>
  <si>
    <t>696155801</t>
  </si>
  <si>
    <t>435</t>
  </si>
  <si>
    <t>Pol382</t>
  </si>
  <si>
    <t>H07V-K 16 ZŽ</t>
  </si>
  <si>
    <t>-1729256515</t>
  </si>
  <si>
    <t>436</t>
  </si>
  <si>
    <t>Pol136</t>
  </si>
  <si>
    <t>Gumoasfaltový nátěr</t>
  </si>
  <si>
    <t>-1082914743</t>
  </si>
  <si>
    <t>437</t>
  </si>
  <si>
    <t>Pol383</t>
  </si>
  <si>
    <t>Ekvipotenciální svorka</t>
  </si>
  <si>
    <t>-2059173412</t>
  </si>
  <si>
    <t>438</t>
  </si>
  <si>
    <t>Pol384</t>
  </si>
  <si>
    <t>Držák vedení HVI na stěnu</t>
  </si>
  <si>
    <t>-433200731</t>
  </si>
  <si>
    <t>439</t>
  </si>
  <si>
    <t>Pol385</t>
  </si>
  <si>
    <t>Betonový podstavec</t>
  </si>
  <si>
    <t>906757337</t>
  </si>
  <si>
    <t>440</t>
  </si>
  <si>
    <t>Pol386</t>
  </si>
  <si>
    <t>Adaptér pro HVI 23mm na střešní držák vedení</t>
  </si>
  <si>
    <t>-459859039</t>
  </si>
  <si>
    <t>21007</t>
  </si>
  <si>
    <t>ZÁSUVKY, NAPOJENÍ GASTRO, TOTAL STOP A VENTILÁTORŮ</t>
  </si>
  <si>
    <t>-209744451</t>
  </si>
  <si>
    <t>441</t>
  </si>
  <si>
    <t>-533311274</t>
  </si>
  <si>
    <t>442</t>
  </si>
  <si>
    <t>Pol329</t>
  </si>
  <si>
    <t>Tlačítko 250V AC, 10A - do panelu</t>
  </si>
  <si>
    <t>-60438839</t>
  </si>
  <si>
    <t>443</t>
  </si>
  <si>
    <t>Pol330</t>
  </si>
  <si>
    <t>Talčítko Total Stop</t>
  </si>
  <si>
    <t>-1714254973</t>
  </si>
  <si>
    <t>444</t>
  </si>
  <si>
    <t>Pol331</t>
  </si>
  <si>
    <t>-194501346</t>
  </si>
  <si>
    <t>445</t>
  </si>
  <si>
    <t>Pol332</t>
  </si>
  <si>
    <t>Ohniodolný kabel 3x1,5 - volně</t>
  </si>
  <si>
    <t>-715884805</t>
  </si>
  <si>
    <t>446</t>
  </si>
  <si>
    <t>218661590</t>
  </si>
  <si>
    <t>447</t>
  </si>
  <si>
    <t>Pol333</t>
  </si>
  <si>
    <t>H07RN-F 5G do pr. 4 - volně v trubce</t>
  </si>
  <si>
    <t>1203624683</t>
  </si>
  <si>
    <t>448</t>
  </si>
  <si>
    <t>Pol334</t>
  </si>
  <si>
    <t>Dvojzásuvka 230V AC - do panelu</t>
  </si>
  <si>
    <t>-1818550210</t>
  </si>
  <si>
    <t>449</t>
  </si>
  <si>
    <t>1186706314</t>
  </si>
  <si>
    <t>450</t>
  </si>
  <si>
    <t>1054866558</t>
  </si>
  <si>
    <t>451</t>
  </si>
  <si>
    <t>-1054741487</t>
  </si>
  <si>
    <t>452</t>
  </si>
  <si>
    <t>-1436539332</t>
  </si>
  <si>
    <t>453</t>
  </si>
  <si>
    <t>Pol387</t>
  </si>
  <si>
    <t>Tlačítko Spanel OA1-W01-B.G\10-230-M, 2xNO kontakt 230VAC</t>
  </si>
  <si>
    <t>808717581</t>
  </si>
  <si>
    <t>454</t>
  </si>
  <si>
    <t>Pol388</t>
  </si>
  <si>
    <t>Tlačítko 250V AC, 10A, pod omítku, komplet</t>
  </si>
  <si>
    <t>1041191257</t>
  </si>
  <si>
    <t>455</t>
  </si>
  <si>
    <t>Pol389</t>
  </si>
  <si>
    <t>Spínač 400V AC, 25A, N+PE, IP65, pod omítku</t>
  </si>
  <si>
    <t>-944913451</t>
  </si>
  <si>
    <t>456</t>
  </si>
  <si>
    <t>Pol390</t>
  </si>
  <si>
    <t>Ohniodolný kabel s CU jádry 3x1,5 P60-R</t>
  </si>
  <si>
    <t>2131648497</t>
  </si>
  <si>
    <t>457</t>
  </si>
  <si>
    <t>1939657347</t>
  </si>
  <si>
    <t>458</t>
  </si>
  <si>
    <t>Pol391</t>
  </si>
  <si>
    <t>Jednonásobná zásuvka 250V AC, 16A, pod omítku, s SPD T3, komplet</t>
  </si>
  <si>
    <t>1607244210</t>
  </si>
  <si>
    <t>459</t>
  </si>
  <si>
    <t>388071307</t>
  </si>
  <si>
    <t>460</t>
  </si>
  <si>
    <t>Pol392</t>
  </si>
  <si>
    <t>H07RN-F 5G4, vč. oheb. trubky</t>
  </si>
  <si>
    <t>1418833557</t>
  </si>
  <si>
    <t>461</t>
  </si>
  <si>
    <t>Pol393</t>
  </si>
  <si>
    <t>H07RN-F 5G2,5, vč. oheb. trubky</t>
  </si>
  <si>
    <t>-1036646943</t>
  </si>
  <si>
    <t>462</t>
  </si>
  <si>
    <t>Pol394</t>
  </si>
  <si>
    <t>Dvojnásobná zásuvka 250V AC, 16A, pod omítku, komplet</t>
  </si>
  <si>
    <t>1257976246</t>
  </si>
  <si>
    <t>463</t>
  </si>
  <si>
    <t>-1250654985</t>
  </si>
  <si>
    <t>464</t>
  </si>
  <si>
    <t>511516215</t>
  </si>
  <si>
    <t>465</t>
  </si>
  <si>
    <t>-2143271090</t>
  </si>
  <si>
    <t>466</t>
  </si>
  <si>
    <t>-603825888</t>
  </si>
  <si>
    <t>22-M</t>
  </si>
  <si>
    <t>Hodinové sazby a ostatní práce</t>
  </si>
  <si>
    <t>467</t>
  </si>
  <si>
    <t>Pol183</t>
  </si>
  <si>
    <t>Celková koordinace a plánování</t>
  </si>
  <si>
    <t>-1543852814</t>
  </si>
  <si>
    <t>468</t>
  </si>
  <si>
    <t>Pol184</t>
  </si>
  <si>
    <t>Dokumentace skutečného provedení</t>
  </si>
  <si>
    <t>-1263543732</t>
  </si>
  <si>
    <t>469</t>
  </si>
  <si>
    <t>Pol185</t>
  </si>
  <si>
    <t>Pojízdné lešení, výška 7m</t>
  </si>
  <si>
    <t>den</t>
  </si>
  <si>
    <t>-1823617445</t>
  </si>
  <si>
    <t>471</t>
  </si>
  <si>
    <t>Pol187</t>
  </si>
  <si>
    <t>Přesun a doprava materiálu</t>
  </si>
  <si>
    <t>obj.</t>
  </si>
  <si>
    <t>-1029887417</t>
  </si>
  <si>
    <t>473</t>
  </si>
  <si>
    <t>Pol189</t>
  </si>
  <si>
    <t>Výchozí revize elektroinstalace</t>
  </si>
  <si>
    <t>578801663</t>
  </si>
  <si>
    <t>Vedlejší rozpočtové náklady</t>
  </si>
  <si>
    <t>999</t>
  </si>
  <si>
    <t>Podružný montážní materiál</t>
  </si>
  <si>
    <t>2015018458</t>
  </si>
  <si>
    <t>9999</t>
  </si>
  <si>
    <t>zednické výpomoci</t>
  </si>
  <si>
    <t>-1328091460</t>
  </si>
  <si>
    <t>06 - vzduchotechnika</t>
  </si>
  <si>
    <t>HSV - zařízení pro větrání stavby</t>
  </si>
  <si>
    <t xml:space="preserve">    D1 - Ostatní náklady</t>
  </si>
  <si>
    <t xml:space="preserve">    Zařízení č.1 - Rekup - Zařízení č.1 – rekuperační větrání, vytápění a ochlazování víceúčelového sálu</t>
  </si>
  <si>
    <t xml:space="preserve">    Zařízení č.2 - Rekup - Zařízení č.2 – rekuperační větrání, vytápění a ochlazování foyer</t>
  </si>
  <si>
    <t xml:space="preserve">    Zařízení č.3 - Odvětrání hygienockého zázemí</t>
  </si>
  <si>
    <t>725 - zařízení ohřevu teplé vody</t>
  </si>
  <si>
    <t>PSV - zařízení pro vytápění - bivalentní systém</t>
  </si>
  <si>
    <t xml:space="preserve">    735 - zařízení pro vytápění - bivalentní systém</t>
  </si>
  <si>
    <t>zařízení pro větrání stavby</t>
  </si>
  <si>
    <t>D1</t>
  </si>
  <si>
    <t>Ostatní náklady</t>
  </si>
  <si>
    <t>01X101</t>
  </si>
  <si>
    <t>Přesun hmot vnitrostaveništní</t>
  </si>
  <si>
    <t>-434305641</t>
  </si>
  <si>
    <t>01X102</t>
  </si>
  <si>
    <t>Příplatek k přesunu hmot za zvětšený přesun do 500 m</t>
  </si>
  <si>
    <t>-349156311</t>
  </si>
  <si>
    <t>01X103</t>
  </si>
  <si>
    <t>Zprovoznění zařízení, měření, zaregulování a uvedení do provozu</t>
  </si>
  <si>
    <t>-1792121800</t>
  </si>
  <si>
    <t>01X104</t>
  </si>
  <si>
    <t>Revize PPK (protipožárních klapek)</t>
  </si>
  <si>
    <t>1371417515</t>
  </si>
  <si>
    <t>01X105</t>
  </si>
  <si>
    <t>Dopravní a režijní náklady</t>
  </si>
  <si>
    <t>2137561676</t>
  </si>
  <si>
    <t>01X106</t>
  </si>
  <si>
    <t>Stavební přípomoce a ostatní pomocné práce</t>
  </si>
  <si>
    <t>-2054326105</t>
  </si>
  <si>
    <t>01X107</t>
  </si>
  <si>
    <t>Závěsový a montážní materiál</t>
  </si>
  <si>
    <t>-1028166966</t>
  </si>
  <si>
    <t>01X108</t>
  </si>
  <si>
    <t>Pomocné ocelové konstrukce pro uložení potrubí a zařízení</t>
  </si>
  <si>
    <t>-668965415</t>
  </si>
  <si>
    <t>01X109</t>
  </si>
  <si>
    <t>Montážní plošina přenosná - instalace a zpětná demontáž</t>
  </si>
  <si>
    <t>112190706</t>
  </si>
  <si>
    <t>01X110</t>
  </si>
  <si>
    <t>Pryžové podložky pro vzduchotechnické jednotky</t>
  </si>
  <si>
    <t>-349368099</t>
  </si>
  <si>
    <t>Zařízení č.1 - Rekup</t>
  </si>
  <si>
    <t>Zařízení č.1 – rekuperační větrání, vytápění a ochlazování víceúčelového sálu</t>
  </si>
  <si>
    <t>X01101</t>
  </si>
  <si>
    <t>Vnitřní kompaktní vzduchotechnická jednotka s rekuperací tepla s elektrickým ohřevem, tepelným čerpadlem, uzavírací klapky, filtry G4, by-pass, cirkulace vč.příslušenství a digitální regulace - Ve=5500 m3/h - dodávka a montáž</t>
  </si>
  <si>
    <t>1373321242</t>
  </si>
  <si>
    <t>X01102</t>
  </si>
  <si>
    <t>Dodávka a montáž potrubních rozvodů I skupiny včetně koncových elementů a požárních bezpečnostních prvků.</t>
  </si>
  <si>
    <t>232618353</t>
  </si>
  <si>
    <t>X01103</t>
  </si>
  <si>
    <t>Tlumiče hluku pro čtyřhranné potrubí</t>
  </si>
  <si>
    <t>-1353201007</t>
  </si>
  <si>
    <t>X01104</t>
  </si>
  <si>
    <t>Izolace požární a tepelná z minerální vaty o tl. 60 mm s AL polepem, případně oplechováním</t>
  </si>
  <si>
    <t>474925024</t>
  </si>
  <si>
    <t>Zařízení č.2 - Rekup</t>
  </si>
  <si>
    <t>Zařízení č.2 – rekuperační větrání, vytápění a ochlazování foyer</t>
  </si>
  <si>
    <t>X02101</t>
  </si>
  <si>
    <t>Vnitřní kompaktní vzduchotechnická jednotka s rekuperací tepla s elektrickým ohřevem, tepelným čerpadlem, uzavírací klapky, filtry G4, by-pass, cirkulace vč.příslušenství a digitální regulace - Ve=3500 m3/h - dodávka a montáž</t>
  </si>
  <si>
    <t>1678511330</t>
  </si>
  <si>
    <t>X02102</t>
  </si>
  <si>
    <t>1051127319</t>
  </si>
  <si>
    <t>X02103</t>
  </si>
  <si>
    <t>-330654842</t>
  </si>
  <si>
    <t>X02104</t>
  </si>
  <si>
    <t>-1112441760</t>
  </si>
  <si>
    <t>Zařízení č.3</t>
  </si>
  <si>
    <t>Odvětrání hygienockého zázemí</t>
  </si>
  <si>
    <t>X03101</t>
  </si>
  <si>
    <t>Diagonální ventilátor s montáží do kruhového potrubí - V=800m3/h - dodávka a montáž.</t>
  </si>
  <si>
    <t>1840846075</t>
  </si>
  <si>
    <t>X03102</t>
  </si>
  <si>
    <t>Odvodní ventilátor se zpětnou klapkou s montáží do podhledu s doběhem - V=100 m3/h - dodávka a montáž.</t>
  </si>
  <si>
    <t>1420104923</t>
  </si>
  <si>
    <t>X03103</t>
  </si>
  <si>
    <t>Stěnový větrací tubus pr. 160 mm - včetně vestavěného tlumiče hluku,1x větrací mřížka, 1x mřížka se síťkou proti hmyzu - dodávka a montáž.</t>
  </si>
  <si>
    <t>-1844606075</t>
  </si>
  <si>
    <t>X03104</t>
  </si>
  <si>
    <t>Dodávka a montáž kruhových potrubních rozvodů včetně koncových elementů a požárních bezpečnostních prvků.</t>
  </si>
  <si>
    <t>174609147</t>
  </si>
  <si>
    <t>zařízení ohřevu teplé vody</t>
  </si>
  <si>
    <t>725TVX101</t>
  </si>
  <si>
    <t>Zásobníkový ohřívač vody s tepelným čerpadlem o objemu 250l - Q = 1,5kW / 1,8kW / 230V - dodávka a montáž</t>
  </si>
  <si>
    <t>1324219328</t>
  </si>
  <si>
    <t>725TVX102</t>
  </si>
  <si>
    <t>Přívodní a odvodní vzduchovod k tepelnému čerpadlu v hlavě zásobníkového ohřívače včetně protidšťových žaluzií - dodávka a montáž</t>
  </si>
  <si>
    <t>1937371073</t>
  </si>
  <si>
    <t>zařízení pro vytápění - bivalentní systém</t>
  </si>
  <si>
    <t>735</t>
  </si>
  <si>
    <t>735531003</t>
  </si>
  <si>
    <t>Podlahové vytápění elektrickými přímotopnými rohožemi - dodávka a položení topné rohože 100 W/m2 až 160 W/m2</t>
  </si>
  <si>
    <t>1186466429</t>
  </si>
  <si>
    <t>735531003.1</t>
  </si>
  <si>
    <t>Podlahová teplotní sonda k elektrickému podlahovému vytápění</t>
  </si>
  <si>
    <t>644641940</t>
  </si>
  <si>
    <t>735531007</t>
  </si>
  <si>
    <t>Podlahové vytápění - kontrolní měření odporu vyhřívacích rohoží</t>
  </si>
  <si>
    <t>430308327</t>
  </si>
  <si>
    <t>735531008</t>
  </si>
  <si>
    <t>Podlahové vytápění - napojení topné rohože na síť</t>
  </si>
  <si>
    <t>1168544855</t>
  </si>
  <si>
    <t>735OTX01</t>
  </si>
  <si>
    <t>Trubkové koupelnové topné těleso, osazeno elektrickým topným tělesem s integrovaným regulátorem teploty, s teplotním spínačem a omezovačem teploty, plnění nemrznoucí směsí, rozměr 1820x600 - Qel = 1,0kW / 230V - dodávka a montáž.</t>
  </si>
  <si>
    <t>-1370839293</t>
  </si>
  <si>
    <t>735EPX01</t>
  </si>
  <si>
    <t>Elektrický sálavý panel pro nebyotvé prostory s podstropní instalací, Qel = 3600W/ 230V - rozměr 1550 x 350 x 60mm - barva bílá - dodávka a montáž.</t>
  </si>
  <si>
    <t>-1390632137</t>
  </si>
  <si>
    <t>735REG01</t>
  </si>
  <si>
    <t>Digitální regulační systém - dodávka a montáž.</t>
  </si>
  <si>
    <t>177836730</t>
  </si>
  <si>
    <t>07 - sadové úpravy</t>
  </si>
  <si>
    <t xml:space="preserve">D1 - Stromy výsadba </t>
  </si>
  <si>
    <t>D2 - Trvalky</t>
  </si>
  <si>
    <t>D3 - POPÍNAVKY</t>
  </si>
  <si>
    <t>HSV - založení travnatých ploch</t>
  </si>
  <si>
    <t xml:space="preserve">Stromy výsadba </t>
  </si>
  <si>
    <t>Pol193</t>
  </si>
  <si>
    <t>Acer campestre 'Elsrijk' 12/14 dtbal</t>
  </si>
  <si>
    <t>2135585733</t>
  </si>
  <si>
    <t>Pol194</t>
  </si>
  <si>
    <t>Doprava na místo, umístění stromů do jam</t>
  </si>
  <si>
    <t>-328391285</t>
  </si>
  <si>
    <t>Pol195</t>
  </si>
  <si>
    <t>Řez stromů výchovný dle potřeby, stromy o průměru koruny 4-6 m</t>
  </si>
  <si>
    <t>1447289199</t>
  </si>
  <si>
    <t>Pol196</t>
  </si>
  <si>
    <t>Vytyčení stromů</t>
  </si>
  <si>
    <t>1288674996</t>
  </si>
  <si>
    <t>Pol197</t>
  </si>
  <si>
    <t>Výsadba dřevin s balem do vyhloubené jamky, ve svahu přes 1:5- do 1:2, pr. balu 1000-1200mm</t>
  </si>
  <si>
    <t>-1786056341</t>
  </si>
  <si>
    <t>Pol198</t>
  </si>
  <si>
    <t>Ukotvení dřeviny třemi kůly při prům. kůlů do 10cm a délce od 2 do 3m</t>
  </si>
  <si>
    <t>1838600366</t>
  </si>
  <si>
    <t>Pol199</t>
  </si>
  <si>
    <t>kůly délka 250 cm, průměr 7cm (3 ks/listnatý strom, 1 ks/jehličnatý strom)</t>
  </si>
  <si>
    <t>202171458</t>
  </si>
  <si>
    <t>Pol200</t>
  </si>
  <si>
    <t>příčky ke kůlům (kůl půlený, délka 50cm)</t>
  </si>
  <si>
    <t>-2018552887</t>
  </si>
  <si>
    <t>Pol201</t>
  </si>
  <si>
    <t>PP úvazky, šířka 30mm (2,5m/strom)</t>
  </si>
  <si>
    <t>bm</t>
  </si>
  <si>
    <t>-347173582</t>
  </si>
  <si>
    <t>Pol202</t>
  </si>
  <si>
    <t>voda zálivková ( 50l/strom; 5 l/keř; ostatní plošně 10l/m2)</t>
  </si>
  <si>
    <t>1640751705</t>
  </si>
  <si>
    <t>Pol203</t>
  </si>
  <si>
    <t>Silvamix Forte 60, 10 g/ks</t>
  </si>
  <si>
    <t>348676995</t>
  </si>
  <si>
    <t>Pol204</t>
  </si>
  <si>
    <t>Hnojení umělým hnojivem s rozdělením k jednotlivým rostlinám v rovině</t>
  </si>
  <si>
    <t>-529987665</t>
  </si>
  <si>
    <t>Pol205</t>
  </si>
  <si>
    <t>Mulčování vysazených rostlin do 100mm, v rovině, vrstva 5cm</t>
  </si>
  <si>
    <t>-2063831270</t>
  </si>
  <si>
    <t>Pol206</t>
  </si>
  <si>
    <t>Jemná kůra 8-15mm, ztratné 5%, vrstva  7cm</t>
  </si>
  <si>
    <t>1453401840</t>
  </si>
  <si>
    <t>Pol207</t>
  </si>
  <si>
    <t>Rohož 1,5 výšky, štípaný bambus, prořez 5%</t>
  </si>
  <si>
    <t>1252329267</t>
  </si>
  <si>
    <t>Pol208</t>
  </si>
  <si>
    <t>Zhotovení obalu kmnene z rákosové rohože</t>
  </si>
  <si>
    <t>-260229517</t>
  </si>
  <si>
    <t>Pol209</t>
  </si>
  <si>
    <t>Substrát spodní minerální -stávající půda a štěrk (1:1)</t>
  </si>
  <si>
    <t>-1731906390</t>
  </si>
  <si>
    <t>Pol210</t>
  </si>
  <si>
    <t>Substrát horní organicko minerální - stávající půda, štěrk, kompost - ornice (2:1:1)</t>
  </si>
  <si>
    <t>-336579440</t>
  </si>
  <si>
    <t>Pol211</t>
  </si>
  <si>
    <t>Štěrk 16-32</t>
  </si>
  <si>
    <t>-182181384</t>
  </si>
  <si>
    <t>Pol212</t>
  </si>
  <si>
    <t>Ornice,  kompostní zemina</t>
  </si>
  <si>
    <t>-1071164665</t>
  </si>
  <si>
    <t>Pol213</t>
  </si>
  <si>
    <t>Příprava substrátů - stavájící půdu promísit se štěrkem a ornicí ve výše uvedených poměrech</t>
  </si>
  <si>
    <t>-1923725370</t>
  </si>
  <si>
    <t>Pol214</t>
  </si>
  <si>
    <t>Zalití rostlin vodou po výsadbě, výsevu, plochy jednotlivě 200l/ks, ve dvou dávkách</t>
  </si>
  <si>
    <t>-912877353</t>
  </si>
  <si>
    <t>Pol215</t>
  </si>
  <si>
    <t>Přesun hmot pro sadovnické a krajinářské úpravy vodorovně do 5000 m</t>
  </si>
  <si>
    <t>-1715796255</t>
  </si>
  <si>
    <t>D2</t>
  </si>
  <si>
    <t>Trvalky</t>
  </si>
  <si>
    <t>Pol216</t>
  </si>
  <si>
    <t>trvalky C1</t>
  </si>
  <si>
    <t>-1992813817</t>
  </si>
  <si>
    <t>Pol217</t>
  </si>
  <si>
    <t>Cibuloviny</t>
  </si>
  <si>
    <t>585952204</t>
  </si>
  <si>
    <t>Pol218</t>
  </si>
  <si>
    <t>Štěrk 4/8 (hmotnost sypaného kameniva 1,5t/m3), ztratné 5%, vrstva 4,5cm</t>
  </si>
  <si>
    <t>-1458108581</t>
  </si>
  <si>
    <t>Pol219</t>
  </si>
  <si>
    <t>Substrát, ztratné 5% , vrstva 4,5cm</t>
  </si>
  <si>
    <t>-812866328</t>
  </si>
  <si>
    <t>Pol220</t>
  </si>
  <si>
    <t>Jemná kůra 8-15mm, ztratné 5%, vrstva  5cm</t>
  </si>
  <si>
    <t>1652267924</t>
  </si>
  <si>
    <t>849609056</t>
  </si>
  <si>
    <t>246766500</t>
  </si>
  <si>
    <t>Pol221</t>
  </si>
  <si>
    <t>Vytyčení záhonu a rostlin</t>
  </si>
  <si>
    <t>-1283469257</t>
  </si>
  <si>
    <t>Pol222</t>
  </si>
  <si>
    <t>Doplnění substrátu dle specifikace včetně dopravy</t>
  </si>
  <si>
    <t>1448759682</t>
  </si>
  <si>
    <t>Pol223</t>
  </si>
  <si>
    <t>Nakládání sypaniny</t>
  </si>
  <si>
    <t>-24460064</t>
  </si>
  <si>
    <t>Pol224</t>
  </si>
  <si>
    <t>Skládání sypaniny</t>
  </si>
  <si>
    <t>-743419998</t>
  </si>
  <si>
    <t>Pol225</t>
  </si>
  <si>
    <t>Rozprostření štěrku - doplnění substrátu v rovině, přes 100 do 150mm</t>
  </si>
  <si>
    <t>-760199135</t>
  </si>
  <si>
    <t>Pol226</t>
  </si>
  <si>
    <t>Obdělání půdy kultivátorováním v rovině, 2x (zapravení kameniva), v rovině</t>
  </si>
  <si>
    <t>-1895967416</t>
  </si>
  <si>
    <t>Pol227</t>
  </si>
  <si>
    <t>Obdělání půdy hrabáním v rovině, 2x</t>
  </si>
  <si>
    <t>-992892510</t>
  </si>
  <si>
    <t>Pol228</t>
  </si>
  <si>
    <t>Hloubení jamek do 0,002m3 bez výměny půdy, v rovině</t>
  </si>
  <si>
    <t>-860733982</t>
  </si>
  <si>
    <t>Pol229</t>
  </si>
  <si>
    <t>Výsadba květin do předem připravené půdy, v rovině, hrnkovaných pr květináče od 80 do 120mm</t>
  </si>
  <si>
    <t>-780301431</t>
  </si>
  <si>
    <t>Pol230</t>
  </si>
  <si>
    <t>1121808338</t>
  </si>
  <si>
    <t>Pol231</t>
  </si>
  <si>
    <t>Zalití rostlin vodou po výsadbě, výsevu, plochy jednotlivě 20l/m2, ve dvou dávkách</t>
  </si>
  <si>
    <t>394200376</t>
  </si>
  <si>
    <t>Pol232</t>
  </si>
  <si>
    <t>2077391495</t>
  </si>
  <si>
    <t>D3</t>
  </si>
  <si>
    <t>POPÍNAVKY</t>
  </si>
  <si>
    <t>Pol233</t>
  </si>
  <si>
    <t>Hedera helix 40/60 C1</t>
  </si>
  <si>
    <t>1726951687</t>
  </si>
  <si>
    <t>Pol234</t>
  </si>
  <si>
    <t>-820877089</t>
  </si>
  <si>
    <t>499112150</t>
  </si>
  <si>
    <t>1323577001</t>
  </si>
  <si>
    <t>217794629</t>
  </si>
  <si>
    <t>2108682442</t>
  </si>
  <si>
    <t>-1524289829</t>
  </si>
  <si>
    <t>Pol235</t>
  </si>
  <si>
    <t>1578463575</t>
  </si>
  <si>
    <t>Pol236</t>
  </si>
  <si>
    <t>Hloubení jamek do 0,005m3 bez výměny půdy, v rovině</t>
  </si>
  <si>
    <t>-242032335</t>
  </si>
  <si>
    <t>Pol237</t>
  </si>
  <si>
    <t>Výsadba dřevin s balem do předem vyhloubené jamky v rovině při průměru balu 100-200mmm</t>
  </si>
  <si>
    <t>-60735119</t>
  </si>
  <si>
    <t>založení travnatých ploch</t>
  </si>
  <si>
    <t>184802111</t>
  </si>
  <si>
    <t>Chemické odplevelení půdy před založením kultury, trávníku nebo zpevněných ploch o výměře jednotlivě přes 20 m2 v rovině nebo na svahu do 1:5 postřikem na široko</t>
  </si>
  <si>
    <t>1037637621</t>
  </si>
  <si>
    <t>00500</t>
  </si>
  <si>
    <t>totální herbicid - dávka 1l/1000m2</t>
  </si>
  <si>
    <t>l</t>
  </si>
  <si>
    <t>2114007056</t>
  </si>
  <si>
    <t>0,001*450</t>
  </si>
  <si>
    <t>183403113</t>
  </si>
  <si>
    <t>Obdělání půdy frézováním v rovině nebo na svahu do 1:5</t>
  </si>
  <si>
    <t>617821253</t>
  </si>
  <si>
    <t>2 opakování</t>
  </si>
  <si>
    <t>2*450</t>
  </si>
  <si>
    <t>183403153</t>
  </si>
  <si>
    <t>Obdělání půdy hrabáním v rovině nebo na svahu do 1:5</t>
  </si>
  <si>
    <t>-1556583486</t>
  </si>
  <si>
    <t>181411131</t>
  </si>
  <si>
    <t>Založení trávníku na půdě předem připravené plochy do 1000 m2 výsevem včetně utažení parkového v rovině nebo na svahu do 1:5</t>
  </si>
  <si>
    <t>566476559</t>
  </si>
  <si>
    <t>00572410</t>
  </si>
  <si>
    <t>osivo směs travní parková</t>
  </si>
  <si>
    <t>-388106811</t>
  </si>
  <si>
    <t>450*0,03</t>
  </si>
  <si>
    <t>183403161</t>
  </si>
  <si>
    <t>Obdělání půdy válením v rovině nebo na svahu do 1:5</t>
  </si>
  <si>
    <t>1507215475</t>
  </si>
  <si>
    <t>998231311</t>
  </si>
  <si>
    <t>Přesun hmot pro sadovnické a krajinářské úpravy - strojně dopravní vzdálenost do 5000 m</t>
  </si>
  <si>
    <t>-1732776152</t>
  </si>
  <si>
    <t>08 - VRN</t>
  </si>
  <si>
    <t>D1 - oprava místní komunikace</t>
  </si>
  <si>
    <t xml:space="preserve">    VRN - Vedlejší náklady stavby</t>
  </si>
  <si>
    <t>oprava místní komunikace</t>
  </si>
  <si>
    <t>Vedlejší náklady stavby</t>
  </si>
  <si>
    <t>011503000</t>
  </si>
  <si>
    <t>Stavební průzkum bez rozlišení</t>
  </si>
  <si>
    <t>komplt.</t>
  </si>
  <si>
    <t>1468343093</t>
  </si>
  <si>
    <t>Poznámka k položce:_x000D_
vytýčení inženýrských sítí</t>
  </si>
  <si>
    <t>011524000</t>
  </si>
  <si>
    <t>Stavebně-statický průzkum</t>
  </si>
  <si>
    <t>1013987021</t>
  </si>
  <si>
    <t>Poznámka k položce:_x000D_
pasport okolních objektů a objízdných tras, před a po realizaci.</t>
  </si>
  <si>
    <t>012002000</t>
  </si>
  <si>
    <t>Geodetické práce</t>
  </si>
  <si>
    <t>2018628666</t>
  </si>
  <si>
    <t>Poznámka k položce:_x000D_
vyhotovení geometrického plánu vč. věcných břemen.</t>
  </si>
  <si>
    <t>012103000</t>
  </si>
  <si>
    <t>Geodetické práce před výstavbou</t>
  </si>
  <si>
    <t>-1647700348</t>
  </si>
  <si>
    <t>Poznámka k položce:_x000D_
zaměření stavby před výstavbou, vytýčení stavby, zaměření skutečného stavu staveniště, vytyčení obvodu staveniště.</t>
  </si>
  <si>
    <t>012303000</t>
  </si>
  <si>
    <t>Geodetické práce po výstavbě</t>
  </si>
  <si>
    <t>-1135503790</t>
  </si>
  <si>
    <t>Poznámka k položce:_x000D_
zaměření skutečného provedení v rozsahu nezbytném pro zápis změny do katastru nemovitostí (podklad pro geom. plán).</t>
  </si>
  <si>
    <t>013254000</t>
  </si>
  <si>
    <t>Dokumentace skutečného provedení stavby</t>
  </si>
  <si>
    <t>448737035</t>
  </si>
  <si>
    <t>Poznámka k položce:_x000D_
vyhotovení a její předání objednateli v požadované formě a požadovaném počtu včetně závěrečné zprávy.</t>
  </si>
  <si>
    <t>030001000</t>
  </si>
  <si>
    <t>Zařízení staveniště</t>
  </si>
  <si>
    <t>-1087994313</t>
  </si>
  <si>
    <t>Poznámka k položce:_x000D_
vybudování zařízení staveniště včetně mobilního WC, provoz zařízení staveniště, odstranění zařízení staveniště.</t>
  </si>
  <si>
    <t>034002000</t>
  </si>
  <si>
    <t>Zabezpečení staveniště</t>
  </si>
  <si>
    <t>-1895734106</t>
  </si>
  <si>
    <t>Poznámka k položce:_x000D_
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t>
  </si>
  <si>
    <t>034403000</t>
  </si>
  <si>
    <t>Dopravní značení na staveništi</t>
  </si>
  <si>
    <t>-171740238</t>
  </si>
  <si>
    <t>Poznámka k položce:_x000D_
dodání dopravních značek, jejich rozmístění a přemísťování a jejich údržba v průběhu stavby, včetně následného odstranění po ukončení stavebních prací, projekt dopravního značení, projednání</t>
  </si>
  <si>
    <t>043002000</t>
  </si>
  <si>
    <t>Zkoušky a ostatní měření</t>
  </si>
  <si>
    <t>2061029834</t>
  </si>
  <si>
    <t>Poznámka k položce:_x000D_
veškeré průkazní a kontrolní zkoušky  (včetně vypracování KZP a technologických postupů prací).</t>
  </si>
  <si>
    <t>075002000</t>
  </si>
  <si>
    <t>Ochranná pásma</t>
  </si>
  <si>
    <t>-1596401329</t>
  </si>
  <si>
    <t>Poznámka k položce:_x000D_
kontrola a vytýčení jejich skutečné trasy a provedení ochranných opatření pro zabezpečení stávajících inž. sítí, ruční odkop v blízkosti všech inž. sítí, ochranu před mechanickým poškozením bet. panely (ocel. plechy).</t>
  </si>
  <si>
    <t>079002000</t>
  </si>
  <si>
    <t>Ostatní provozní vlivy</t>
  </si>
  <si>
    <t>-810050504</t>
  </si>
  <si>
    <t>Poznámka k položce:_x000D_
přesun nádob na odpad po dobu stavby.</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</si>
  <si>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</si>
  <si>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</si>
  <si>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</si>
  <si>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</si>
  <si>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</si>
  <si>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</si>
  <si>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</si>
  <si>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</si>
  <si>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</si>
  <si>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</si>
  <si>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</si>
  <si>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</si>
  <si>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</si>
  <si>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</si>
  <si>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</si>
  <si>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</si>
  <si>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</si>
  <si>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</si>
  <si>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</si>
  <si>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</si>
  <si>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</si>
  <si>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</si>
  <si>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</si>
  <si>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</si>
  <si>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</si>
  <si>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</si>
  <si>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</si>
  <si>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</si>
  <si>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</si>
  <si>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</si>
  <si>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</si>
  <si>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</si>
  <si>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</si>
  <si>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</si>
  <si>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</si>
  <si>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</si>
  <si>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</si>
  <si>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</si>
  <si>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</si>
  <si>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</si>
  <si>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</si>
  <si>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</si>
  <si>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</si>
  <si>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</si>
  <si>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</si>
  <si>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</si>
  <si>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</si>
  <si>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</si>
  <si>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</si>
  <si>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</si>
  <si>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</si>
  <si>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</si>
  <si>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</si>
  <si>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</si>
  <si>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</si>
  <si>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</si>
  <si>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</si>
  <si>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</si>
  <si>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</si>
  <si>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</si>
  <si>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</si>
  <si>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</si>
  <si>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</si>
  <si>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</si>
  <si>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</si>
  <si>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</si>
  <si>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</si>
  <si>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</si>
  <si>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</si>
  <si>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</si>
  <si>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</si>
  <si>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</si>
  <si>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</si>
  <si>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</si>
  <si>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</si>
  <si>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</si>
  <si>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</si>
  <si>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</si>
  <si>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</si>
  <si>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</si>
  <si>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</si>
  <si>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</si>
  <si>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</si>
  <si>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</si>
  <si>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</si>
  <si>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</si>
  <si>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</si>
  <si>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</si>
  <si>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</si>
  <si>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</si>
  <si>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</si>
  <si>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</si>
  <si>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</si>
  <si>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</si>
  <si>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</si>
  <si>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</si>
  <si>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</si>
  <si>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</si>
  <si>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</si>
  <si>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</si>
  <si>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</si>
  <si>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</si>
  <si>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</si>
  <si>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</si>
  <si>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</si>
  <si>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</si>
  <si>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</si>
  <si>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</si>
  <si>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</si>
  <si>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</si>
  <si>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</si>
  <si>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</si>
  <si>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</si>
  <si>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</si>
  <si>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</si>
  <si>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</si>
  <si>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</si>
  <si>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</si>
  <si>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</si>
  <si>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</si>
  <si>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</si>
  <si>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</si>
  <si>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</si>
  <si>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</si>
  <si>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</si>
  <si>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</si>
  <si>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</si>
  <si>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</si>
  <si>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</si>
  <si>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</si>
  <si>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</si>
  <si>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</si>
  <si>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</si>
  <si>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</si>
  <si>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</si>
  <si>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</si>
  <si>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</si>
  <si>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</si>
  <si>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</si>
  <si>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</si>
  <si>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</si>
  <si>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</si>
  <si>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</si>
  <si>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</si>
  <si>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</si>
  <si>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</si>
  <si>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</si>
  <si>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</si>
  <si>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</si>
  <si>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</si>
  <si>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</si>
  <si>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</si>
  <si>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</si>
  <si>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</si>
  <si>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</si>
  <si>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</si>
  <si>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</si>
  <si>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</si>
  <si>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</si>
  <si>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</si>
  <si>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</si>
  <si>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</si>
  <si>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</si>
  <si>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</si>
  <si>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</si>
  <si>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</si>
  <si>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</si>
  <si>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</si>
  <si>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</si>
  <si>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</si>
  <si>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</si>
  <si>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</si>
  <si>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</si>
  <si>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</si>
  <si>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</si>
  <si>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</si>
  <si>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</si>
  <si>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</si>
  <si>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</si>
  <si>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</si>
  <si>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</si>
  <si>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</si>
  <si>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(Viz C2) 52*25+10*10</t>
  </si>
  <si>
    <t>(Viz C2) 1400*0,25</t>
  </si>
  <si>
    <t>(Viz D1) spodní stupně pásů v zázemí od -0,95 do -1,65</t>
  </si>
  <si>
    <t>(Viz D1) rozšíření pro horní stupně pásů v zázemí od -0,505 do -0,95</t>
  </si>
  <si>
    <t>(Viz D1) patky ve střední základové řadě -0,505 do -1,65</t>
  </si>
  <si>
    <t>(Viz D1) rozšíření pro horní stupně pásů v zázemí</t>
  </si>
  <si>
    <t>(Viz D1, D5, D6) 330,283*1,9 'Přepočtené koeficientem množství</t>
  </si>
  <si>
    <t>(Viz C2) (47+14,5+14+35)*0,5*0,9</t>
  </si>
  <si>
    <t>(Viz D10) (47+14,5+14+35)*(0,5*2+0,9*2)</t>
  </si>
  <si>
    <t>(Viz D1) spodní stupně pásů v zázemí betonáž do terénu</t>
  </si>
  <si>
    <t>(Viz D1) spodní stupně základů pod opěrnou stěnu - betonáž do terénu</t>
  </si>
  <si>
    <t>(Viz D1) patky ve střední základové řadě spodní stupeň -0,95 do -1,55</t>
  </si>
  <si>
    <t>(Viz D1) spodní stupně základů pod opěrnou stěnu - dorovnání nad terén</t>
  </si>
  <si>
    <t xml:space="preserve">(Viz výkresy výztuží) výztuž základů opěrné stěny - viz výztuž opěrné stěny </t>
  </si>
  <si>
    <t xml:space="preserve"> (Viz výkresy výztuží) patky P1-2</t>
  </si>
  <si>
    <t>(Viz D1) základ pod ZB</t>
  </si>
  <si>
    <t xml:space="preserve">(Viz D1) horní stupně pásů v zázemí </t>
  </si>
  <si>
    <t xml:space="preserve"> (Viz výkresy výztuží) výztuž včetně kotevní do základu</t>
  </si>
  <si>
    <t>(Viz D1) opěrná stěna</t>
  </si>
  <si>
    <t xml:space="preserve"> (Viz výkresy výztuží) výztuž včetně spodní části základů</t>
  </si>
  <si>
    <t xml:space="preserve"> (Viz D1) předpoklad </t>
  </si>
  <si>
    <t xml:space="preserve"> (Viz D10) pod žlabovky</t>
  </si>
  <si>
    <t xml:space="preserve"> (Viz D10) 37,7*1,01</t>
  </si>
  <si>
    <t xml:space="preserve"> (Viz D11) 22,995*1,02 'Přepočtené koeficientem množství</t>
  </si>
  <si>
    <t xml:space="preserve"> (Viz D2, D5, D10) plocha objektu zázemí</t>
  </si>
  <si>
    <t xml:space="preserve"> (Viz D2, D5, D10) 8,8*2+1,5*4+3,0+5,8+1,5*4+1,525+6,125+0,75*4+8,895+2,25*2+1,5*2+3,125*2+0,75*2</t>
  </si>
  <si>
    <t>(Viz D7, D8) 8,8*2+1,5*4+3,0+5,8+1,5*4+1,525+6,125+0,75*4+8,895+2,25*2+1,5*2+3,125*2+0,75*2</t>
  </si>
  <si>
    <t>(Viz D7, D8) 184,753+106,445*0,2</t>
  </si>
  <si>
    <t>(Viz D7, D8) 8,8*1,5*2+3,0*1,5+5,8*1,5+1,525*0,75+6,125*0,75+8,895*2,25+3,125*0,75*2+8,895*1,5</t>
  </si>
  <si>
    <t>Poznámka k položce:
podkladní pod základy</t>
  </si>
  <si>
    <t>(Viz D1, D5, D6) 0,15*(23,54*12,24+2,625*(5,865+4,3)+2,939*(4,363+5,4)+5,759*11,845+4,82*(4,54+1,45+4,425+1,9+2,315))</t>
  </si>
  <si>
    <t>(Viz D1, D5, D6) 0,15*(24,49*13,98+5,4*23,01+5,02*15,83)</t>
  </si>
  <si>
    <t>Poznámka k položce:
(Viz C2) napojení drenáže a odvod do kanalizace</t>
  </si>
  <si>
    <t>Poznámka k položce:
(Viz C2, D10) okapový chodník</t>
  </si>
  <si>
    <t>(Viz D10) rohový</t>
  </si>
  <si>
    <t>(Viz D10) opěrná stěna - těsnění stěna dno</t>
  </si>
  <si>
    <t>(Viz D2) zázemí</t>
  </si>
  <si>
    <t>(Viz D1, D5, D6) základ opěrné stěny</t>
  </si>
  <si>
    <t>(Viz D1, D5, D6) 595,69*3 'Přepočtené koeficientem množství</t>
  </si>
  <si>
    <t>(Viz D1, D5, D6) 161,253*3 'Přepočtené koeficientem množství</t>
  </si>
  <si>
    <t>(Viz D1, D5, D6) 594,979*5 'Přepočtené koeficientem množství</t>
  </si>
  <si>
    <t>Poznámka k položce:
(Viz D1, D10)  opěrná stěna a základ opěrné stěny</t>
  </si>
  <si>
    <t>(Viz D1, D10) 161,253*1,05 'Přepočtené koeficientem množství</t>
  </si>
  <si>
    <t>(Viz D1, D10) (14,53+25,23+4,0+1,93)</t>
  </si>
  <si>
    <t>(Viz D1, D10) (24,49*13,98+5,4*23,01+5,02*15,83)*1,1</t>
  </si>
  <si>
    <t>(Viz D1, D10) 600,7*1,1655 'Přepočtené koeficientem množství</t>
  </si>
  <si>
    <t>(Viz D3, D4, D10) střecha zázemí</t>
  </si>
  <si>
    <t>(Viz D4, D10) 653,558*1,1655 'Přepočtené koeficientem množství</t>
  </si>
  <si>
    <t>(Viz D4, D10) geotextilie PP s ÚV stabilizací 300g/m2</t>
  </si>
  <si>
    <t>(Viz D3, D10) střecha zázemí</t>
  </si>
  <si>
    <t>(Viz D3, D4, D10) 224,403*1,15 'Přepočtené koeficientem množství</t>
  </si>
  <si>
    <t>(Viz D3, D10) 224,403*0,05*1,8</t>
  </si>
  <si>
    <t>Poznámka k položce:
(Viz D2, D5) podlaha haly</t>
  </si>
  <si>
    <t>Poznámka k položce:
(Viz D2, D5) podlaha zázemí</t>
  </si>
  <si>
    <t>(Viz D10, D7, D8) plocha objektu tělocvičny</t>
  </si>
  <si>
    <t>Poznámka k položce:
(Viz D10, D7 a D8) izolace provětrávané fasády</t>
  </si>
  <si>
    <t>(Viz D2, D3, D5, D6) 10,0+4,92*2,415+52,88+2,85*5,955+5,9*3,04+4,465*3,04+5,965*2,735+4,4*2,735+4,92*(4,54+1,55+4,525)+292,02</t>
  </si>
  <si>
    <t>Poznámka k položce:
(Viz D3, D5, D6) střecha zázemí</t>
  </si>
  <si>
    <t>Poznámka k položce:
(Viz D3, D5, D6) spádové klíny střechy zázemí</t>
  </si>
  <si>
    <t>Poznámka k položce:
(Viz D4, D5, D6) střecha haly</t>
  </si>
  <si>
    <t>Poznámka k položce:
(Viz D1, D5, D6) základ - opěrná stěna</t>
  </si>
  <si>
    <t>Poznámka k položce:
(Viz D5, D6, D10) základ soklu</t>
  </si>
  <si>
    <t>(Viz D3, D4, D10) podklad pod oplechování atiky</t>
  </si>
  <si>
    <t>(Viz D2) 3,05*(1,625+2,28*2+1,5)-0,7*1,97*4</t>
  </si>
  <si>
    <t>(Viz D2) 3,05*2,85</t>
  </si>
  <si>
    <t>(Viz D2) 3,05*(4,465+1,4*2+2,415*2+1,855+1,015+4,525+4,54+2,28*2)-(0,7*1,79*4+0,8*2,02*2)</t>
  </si>
  <si>
    <t>(Viz D2) 3,05*1,825</t>
  </si>
  <si>
    <t>(Viz D2) SDK opláštění modulu WC, umyvadla, pisoáru - srovnatelná položka</t>
  </si>
  <si>
    <t>(Viz D2) 2,38+4,28+4,33+4,05+5,79+6,08+4,05+6,77+2,22+3,81</t>
  </si>
  <si>
    <t>(Viz D3, D4) střecha zázemí</t>
  </si>
  <si>
    <t>(Viz D3) střecha zázemí</t>
  </si>
  <si>
    <t>(Viz D4) střecha haly</t>
  </si>
  <si>
    <t>(Viz D2, D3) 8,8+3,0+1,525+6,125+8,895*2+3,125*2+8,8+5,8</t>
  </si>
  <si>
    <t>(Viz D2, D5, D6, D10, D11) hala</t>
  </si>
  <si>
    <t>Montáž a dodávka bezrámových dveří dvoukřídlových biodeska 2x19mm vč kování 2720/2710</t>
  </si>
  <si>
    <t>Montáž a dodávka bezrámových dveří jednokřídlových biodeska 2x19mm vč kování 1360/2710</t>
  </si>
  <si>
    <t>Montáž a dodávka bezrámových dveří jednokřídlových biodeska 2x19mm vč kování 1300/2710</t>
  </si>
  <si>
    <t>Montáž a dodávka bezrámových posuvných dveří biodeska 2x19mm vč kování 3515x2750</t>
  </si>
  <si>
    <t>(Viz D7, D8) 372,598*1,5</t>
  </si>
  <si>
    <t>(Viz D7, D8) plocha objektu tělocvičny</t>
  </si>
  <si>
    <t>Montáž panelů z lepeného dřeva CLT</t>
  </si>
  <si>
    <t>(Viz C2, C3) odkop pro opěrnou stěnu - průmerná šířka</t>
  </si>
  <si>
    <t>(Viz C2, C3) 0,3*0,3*0,8*(2*3+1)</t>
  </si>
  <si>
    <t>(Viz C2, C3) 340,158+0,504-277,408</t>
  </si>
  <si>
    <t>Poznámka k položce:
(Viz C2, C3) ornice</t>
  </si>
  <si>
    <t>(Viz C2, C3) 3+1+22+1+7+2+1</t>
  </si>
  <si>
    <t>(Viz C2, C3) (42,61+93,48+56,38+201,95+71,21+46,67)*1,1</t>
  </si>
  <si>
    <t>(Viz C2, C3) (42,61+93,48+56,38+201,95+71,21+46,67)</t>
  </si>
  <si>
    <t>(Viz C2, C3) 291,23*1,02</t>
  </si>
  <si>
    <t>(Viz C2, C3) 0,4*(16,045+5,0)</t>
  </si>
  <si>
    <t>(Viz C2, C3) 56,38+71,21</t>
  </si>
  <si>
    <t>(Viz C2, C3) 127,59-8,418</t>
  </si>
  <si>
    <t>(Viz C2, C3) 93,48*1,03 'Přepočtené koeficientem množství</t>
  </si>
  <si>
    <t>(Viz C2, C3) (77-31)*1,01</t>
  </si>
  <si>
    <t>(Viz C2, C3) 38,15/0,68*1,01</t>
  </si>
  <si>
    <t>(Viz C2, C3) výměra dle PD</t>
  </si>
  <si>
    <t>(Viz C2, C3) 4+7+8,5+9</t>
  </si>
  <si>
    <t>(Viz C2, C3) 17,977*8 'Přepočtené koeficientem množství</t>
  </si>
  <si>
    <t>(Viz C2, C3, D1, D10) 1,8*17,48+2,0*(5,15+5,615)+1,8*5,0+1,3*3,775</t>
  </si>
  <si>
    <t>(Viz C2, C3, D1, D10) 17,48+5,15+5,615+5,0+3,775</t>
  </si>
  <si>
    <t>(Viz C2, C3, D1, D10) 66,902*1,15 'Přepočtené koeficientem množství</t>
  </si>
  <si>
    <t>KUCHYŇKA - všechny položky viz. specifikace</t>
  </si>
  <si>
    <t>Chladící stůl , 4 šuplíky, dřez</t>
  </si>
  <si>
    <t>El. fritéza, 13l,</t>
  </si>
  <si>
    <t>El. sporák s odpor. Ohřevem, elektrická trouba</t>
  </si>
  <si>
    <t>El. multifunkční pánev volný prostor</t>
  </si>
  <si>
    <t xml:space="preserve">Konvektomat </t>
  </si>
  <si>
    <t>Podstavec pod konvektomat</t>
  </si>
  <si>
    <t>VYBAVENÍ ZÁZEMÍ KLUBOVNY viz. specifikace</t>
  </si>
  <si>
    <t xml:space="preserve">Myčka nádobí </t>
  </si>
  <si>
    <t>Myčka skla</t>
  </si>
  <si>
    <t>Chladnička (421 l)</t>
  </si>
  <si>
    <t>Stůl chladící , 4 šuplíky</t>
  </si>
  <si>
    <t xml:space="preserve">Automatický kávovar </t>
  </si>
  <si>
    <t>Baterie stojánková dřezová CHROM</t>
  </si>
  <si>
    <t>Baterie nástěnná dřezová CHROM</t>
  </si>
  <si>
    <t>Nerezová nNeutrální plocha, volný prostor s policí</t>
  </si>
  <si>
    <t>Nerez stůl 1400/600-700/900 mm, 2 police, zásuvná dvířka</t>
  </si>
  <si>
    <t>Nerez stůl 1600/600-700/900 mm, zásuvkový blok (3 zásuvky)</t>
  </si>
  <si>
    <t>Nerez stůl 900/810-900/900 mm, 2 police</t>
  </si>
  <si>
    <t>Nerez jednodřez 2000/700/850, s odkládací plochou</t>
  </si>
  <si>
    <t>Nerez jednodřez 700/700/850</t>
  </si>
  <si>
    <t>Digestoř nástěnná 2600/900/450 mm</t>
  </si>
  <si>
    <t>Nerez jednodřez 1500/700/850, s odkládací plochou</t>
  </si>
  <si>
    <t>Nerez stůl 1500/700/900 mm, 2 police, zásuvná dvířka</t>
  </si>
  <si>
    <t>Nerez jednodřez 1800/700/850, s odkládací plochou, perforace předních dvířek, prolis plochy, odkapní žlábek, otvor pípy</t>
  </si>
  <si>
    <t>Nerez stůl 800/600-700/900 mm, zásuvkový blok (3 zásuvky)</t>
  </si>
  <si>
    <t>Regál 1200/600/1800 mm, 4 police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</si>
</sst>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4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0000A8"/>
      <name val="Arial CE"/>
    </font>
    <font>
      <sz val="8"/>
      <color rgb="FFFFFFFF"/>
      <name val="Arial CE"/>
    </font>
    <font>
      <sz val="8"/>
      <color rgb="FF3366FF"/>
      <name val="Arial CE"/>
    </font>
    <font>
      <b/>
      <sz val="14"/>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6">
    <fill>
      <patternFill patternType="none"/>
    </fill>
    <fill>
      <patternFill patternType="gray125"/>
    </fill>
    <fill>
      <patternFill patternType="solid">
        <fgColor rgb="FFC0C0C0"/>
      </patternFill>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7" fillId="0" borderId="0" applyNumberFormat="0" applyFill="0" applyBorder="0" applyAlignment="0" applyProtection="0"/>
  </cellStyleXfs>
  <cellXfs count="344">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15" fillId="0" borderId="0" xfId="0" applyFont="1" applyAlignment="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49" fontId="2" fillId="3"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5" xfId="0" applyBorder="1"/>
    <xf numFmtId="0" fontId="0" fillId="0" borderId="0" xfId="0" applyFont="1" applyAlignment="1">
      <alignment vertical="center"/>
    </xf>
    <xf numFmtId="0" fontId="0" fillId="0" borderId="4" xfId="0" applyFont="1" applyBorder="1" applyAlignment="1">
      <alignment vertical="center"/>
    </xf>
    <xf numFmtId="0" fontId="18" fillId="0" borderId="6" xfId="0" applyFont="1" applyBorder="1" applyAlignment="1">
      <alignment horizontal="left" vertical="center"/>
    </xf>
    <xf numFmtId="0" fontId="0" fillId="0" borderId="6" xfId="0" applyFont="1"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center"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18" fillId="0" borderId="0" xfId="0" applyFont="1" applyAlignment="1">
      <alignment vertical="center"/>
    </xf>
    <xf numFmtId="165" fontId="2"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5" borderId="8" xfId="0" applyFont="1" applyFill="1" applyBorder="1" applyAlignment="1">
      <alignment vertical="center"/>
    </xf>
    <xf numFmtId="0" fontId="22" fillId="5" borderId="9" xfId="0" applyFont="1" applyFill="1" applyBorder="1" applyAlignment="1">
      <alignment horizontal="center" vertical="center"/>
    </xf>
    <xf numFmtId="0" fontId="23" fillId="0" borderId="1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4" fillId="0" borderId="4" xfId="0" applyFont="1" applyBorder="1" applyAlignment="1">
      <alignment vertical="center"/>
    </xf>
    <xf numFmtId="0" fontId="24" fillId="0" borderId="0" xfId="0" applyFont="1" applyAlignment="1">
      <alignment horizontal="left" vertical="center"/>
    </xf>
    <xf numFmtId="0" fontId="24" fillId="0" borderId="0" xfId="0" applyFont="1" applyAlignment="1">
      <alignment vertical="center"/>
    </xf>
    <xf numFmtId="4" fontId="24" fillId="0" borderId="0" xfId="0" applyNumberFormat="1" applyFont="1" applyAlignment="1">
      <alignment vertical="center"/>
    </xf>
    <xf numFmtId="0" fontId="4" fillId="0" borderId="0" xfId="0" applyFont="1" applyAlignment="1">
      <alignment horizontal="center" vertical="center"/>
    </xf>
    <xf numFmtId="4" fontId="20" fillId="0" borderId="15" xfId="0" applyNumberFormat="1" applyFont="1" applyBorder="1" applyAlignment="1">
      <alignment vertical="center"/>
    </xf>
    <xf numFmtId="4" fontId="20" fillId="0" borderId="0" xfId="0" applyNumberFormat="1" applyFont="1" applyBorder="1" applyAlignment="1">
      <alignment vertical="center"/>
    </xf>
    <xf numFmtId="166" fontId="20" fillId="0" borderId="0" xfId="0" applyNumberFormat="1" applyFont="1" applyBorder="1" applyAlignment="1">
      <alignment vertical="center"/>
    </xf>
    <xf numFmtId="4" fontId="20" fillId="0" borderId="16" xfId="0" applyNumberFormat="1" applyFont="1" applyBorder="1" applyAlignment="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lignment vertical="center"/>
    </xf>
    <xf numFmtId="0" fontId="27" fillId="0" borderId="0" xfId="0" applyFont="1" applyAlignment="1">
      <alignment vertical="center"/>
    </xf>
    <xf numFmtId="0" fontId="28" fillId="0" borderId="0" xfId="0" applyFont="1" applyAlignment="1">
      <alignment vertical="center"/>
    </xf>
    <xf numFmtId="0" fontId="3" fillId="0" borderId="0" xfId="0" applyFont="1" applyAlignment="1">
      <alignment horizontal="center" vertical="center"/>
    </xf>
    <xf numFmtId="4" fontId="29" fillId="0" borderId="15"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6" xfId="0" applyNumberFormat="1" applyFont="1" applyBorder="1" applyAlignment="1">
      <alignment vertical="center"/>
    </xf>
    <xf numFmtId="0" fontId="5" fillId="0" borderId="0" xfId="0" applyFont="1" applyAlignment="1">
      <alignment horizontal="left" vertical="center"/>
    </xf>
    <xf numFmtId="4" fontId="29" fillId="0" borderId="20" xfId="0" applyNumberFormat="1" applyFont="1" applyBorder="1" applyAlignment="1">
      <alignment vertical="center"/>
    </xf>
    <xf numFmtId="4" fontId="29" fillId="0" borderId="21" xfId="0" applyNumberFormat="1" applyFont="1" applyBorder="1" applyAlignment="1">
      <alignment vertical="center"/>
    </xf>
    <xf numFmtId="166" fontId="29" fillId="0" borderId="21" xfId="0" applyNumberFormat="1" applyFont="1" applyBorder="1" applyAlignment="1">
      <alignment vertical="center"/>
    </xf>
    <xf numFmtId="4" fontId="29" fillId="0" borderId="22" xfId="0" applyNumberFormat="1" applyFont="1" applyBorder="1" applyAlignment="1">
      <alignment vertical="center"/>
    </xf>
    <xf numFmtId="0" fontId="30" fillId="0" borderId="0" xfId="0" applyFont="1" applyAlignment="1">
      <alignment horizontal="left" vertical="center"/>
    </xf>
    <xf numFmtId="0" fontId="0" fillId="0" borderId="4" xfId="0" applyBorder="1" applyAlignment="1">
      <alignmen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18" fillId="0" borderId="0" xfId="0" applyFont="1" applyAlignment="1">
      <alignment horizontal="lef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5" borderId="0" xfId="0" applyFont="1" applyFill="1" applyAlignment="1">
      <alignment vertical="center"/>
    </xf>
    <xf numFmtId="0" fontId="4" fillId="5" borderId="7" xfId="0" applyFont="1" applyFill="1" applyBorder="1" applyAlignment="1">
      <alignment horizontal="left" vertical="center"/>
    </xf>
    <xf numFmtId="0" fontId="4" fillId="5" borderId="8" xfId="0" applyFont="1" applyFill="1" applyBorder="1" applyAlignment="1">
      <alignment horizontal="right" vertical="center"/>
    </xf>
    <xf numFmtId="0" fontId="4" fillId="5" borderId="8" xfId="0" applyFont="1" applyFill="1" applyBorder="1" applyAlignment="1">
      <alignment horizontal="center" vertical="center"/>
    </xf>
    <xf numFmtId="4" fontId="4" fillId="5" borderId="8" xfId="0" applyNumberFormat="1" applyFont="1" applyFill="1" applyBorder="1" applyAlignment="1">
      <alignment vertical="center"/>
    </xf>
    <xf numFmtId="0" fontId="0" fillId="5" borderId="9" xfId="0" applyFont="1" applyFill="1" applyBorder="1" applyAlignment="1">
      <alignment vertical="center"/>
    </xf>
    <xf numFmtId="0" fontId="22" fillId="5" borderId="0" xfId="0" applyFont="1" applyFill="1" applyAlignment="1">
      <alignment horizontal="left" vertical="center"/>
    </xf>
    <xf numFmtId="0" fontId="22" fillId="5" borderId="0" xfId="0" applyFont="1" applyFill="1" applyAlignment="1">
      <alignment horizontal="right" vertical="center"/>
    </xf>
    <xf numFmtId="0" fontId="31"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lignment horizontal="center" vertical="center" wrapText="1"/>
    </xf>
    <xf numFmtId="0" fontId="22" fillId="5" borderId="17"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22" fillId="5" borderId="19" xfId="0" applyFont="1" applyFill="1" applyBorder="1" applyAlignment="1">
      <alignment horizontal="center" vertical="center" wrapText="1"/>
    </xf>
    <xf numFmtId="0" fontId="0" fillId="0" borderId="4" xfId="0" applyBorder="1" applyAlignment="1">
      <alignment horizontal="center" vertical="center" wrapText="1"/>
    </xf>
    <xf numFmtId="4" fontId="24" fillId="0" borderId="0" xfId="0" applyNumberFormat="1" applyFont="1" applyAlignment="1"/>
    <xf numFmtId="166" fontId="32" fillId="0" borderId="13" xfId="0" applyNumberFormat="1" applyFont="1" applyBorder="1" applyAlignment="1"/>
    <xf numFmtId="166" fontId="32" fillId="0" borderId="14" xfId="0" applyNumberFormat="1" applyFont="1" applyBorder="1" applyAlignment="1"/>
    <xf numFmtId="4" fontId="33" fillId="0" borderId="0" xfId="0" applyNumberFormat="1" applyFont="1" applyAlignment="1">
      <alignment vertical="center"/>
    </xf>
    <xf numFmtId="0" fontId="8" fillId="0" borderId="4" xfId="0" applyFont="1" applyBorder="1" applyAlignment="1"/>
    <xf numFmtId="0" fontId="8" fillId="0" borderId="0" xfId="0" applyFont="1" applyAlignment="1">
      <alignment horizontal="left"/>
    </xf>
    <xf numFmtId="0" fontId="6" fillId="0" borderId="0" xfId="0" applyFont="1" applyAlignment="1">
      <alignment horizontal="left"/>
    </xf>
    <xf numFmtId="0" fontId="8" fillId="0" borderId="0" xfId="0" applyFont="1" applyAlignment="1" applyProtection="1">
      <protection locked="0"/>
    </xf>
    <xf numFmtId="4" fontId="6" fillId="0" borderId="0" xfId="0" applyNumberFormat="1" applyFont="1" applyAlignment="1"/>
    <xf numFmtId="0" fontId="8" fillId="0" borderId="15" xfId="0" applyFont="1" applyBorder="1" applyAlignment="1"/>
    <xf numFmtId="0" fontId="8" fillId="0" borderId="0" xfId="0" applyFont="1" applyBorder="1" applyAlignment="1"/>
    <xf numFmtId="166" fontId="8" fillId="0" borderId="0" xfId="0" applyNumberFormat="1" applyFont="1" applyBorder="1" applyAlignment="1"/>
    <xf numFmtId="166" fontId="8" fillId="0" borderId="16"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applyAlignment="1"/>
    <xf numFmtId="0" fontId="0" fillId="0" borderId="4" xfId="0" applyFont="1" applyBorder="1" applyAlignment="1" applyProtection="1">
      <alignment vertical="center"/>
      <protection locked="0"/>
    </xf>
    <xf numFmtId="0" fontId="22" fillId="0" borderId="23" xfId="0" applyFont="1" applyBorder="1" applyAlignment="1" applyProtection="1">
      <alignment horizontal="center" vertical="center"/>
      <protection locked="0"/>
    </xf>
    <xf numFmtId="49" fontId="22" fillId="0" borderId="23" xfId="0" applyNumberFormat="1" applyFont="1" applyBorder="1" applyAlignment="1" applyProtection="1">
      <alignment horizontal="left" vertical="center" wrapText="1"/>
      <protection locked="0"/>
    </xf>
    <xf numFmtId="0" fontId="22" fillId="0" borderId="23" xfId="0" applyFont="1" applyBorder="1" applyAlignment="1" applyProtection="1">
      <alignment horizontal="left" vertical="center" wrapText="1"/>
      <protection locked="0"/>
    </xf>
    <xf numFmtId="0" fontId="22" fillId="0" borderId="23" xfId="0" applyFont="1" applyBorder="1" applyAlignment="1" applyProtection="1">
      <alignment horizontal="center" vertical="center" wrapText="1"/>
      <protection locked="0"/>
    </xf>
    <xf numFmtId="167" fontId="22" fillId="0" borderId="23" xfId="0" applyNumberFormat="1" applyFont="1" applyBorder="1" applyAlignment="1" applyProtection="1">
      <alignment vertical="center"/>
      <protection locked="0"/>
    </xf>
    <xf numFmtId="4" fontId="22" fillId="3"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protection locked="0"/>
    </xf>
    <xf numFmtId="0" fontId="23" fillId="3" borderId="15" xfId="0" applyFont="1" applyFill="1" applyBorder="1" applyAlignment="1" applyProtection="1">
      <alignment horizontal="left" vertical="center"/>
      <protection locked="0"/>
    </xf>
    <xf numFmtId="0" fontId="23" fillId="0" borderId="0" xfId="0" applyFont="1" applyBorder="1" applyAlignment="1">
      <alignment horizontal="center" vertical="center"/>
    </xf>
    <xf numFmtId="166" fontId="23" fillId="0" borderId="0" xfId="0" applyNumberFormat="1" applyFont="1" applyBorder="1" applyAlignment="1">
      <alignment vertical="center"/>
    </xf>
    <xf numFmtId="166" fontId="23" fillId="0" borderId="16" xfId="0" applyNumberFormat="1" applyFont="1" applyBorder="1" applyAlignment="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lignment horizontal="left" vertical="center"/>
    </xf>
    <xf numFmtId="0" fontId="35" fillId="0" borderId="0" xfId="0" applyFont="1" applyAlignment="1">
      <alignment vertical="center" wrapText="1"/>
    </xf>
    <xf numFmtId="0" fontId="0" fillId="0" borderId="0" xfId="0" applyFont="1" applyAlignment="1" applyProtection="1">
      <alignment vertical="center"/>
      <protection locked="0"/>
    </xf>
    <xf numFmtId="0" fontId="0" fillId="0" borderId="15" xfId="0" applyFont="1" applyBorder="1" applyAlignment="1">
      <alignment vertical="center"/>
    </xf>
    <xf numFmtId="0" fontId="0" fillId="0" borderId="0" xfId="0" applyBorder="1" applyAlignment="1">
      <alignment vertical="center"/>
    </xf>
    <xf numFmtId="0" fontId="9" fillId="0" borderId="4" xfId="0" applyFont="1" applyBorder="1" applyAlignme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5" xfId="0" applyFont="1" applyBorder="1" applyAlignment="1">
      <alignment vertical="center"/>
    </xf>
    <xf numFmtId="0" fontId="9" fillId="0" borderId="0" xfId="0" applyFont="1" applyBorder="1" applyAlignment="1">
      <alignment vertical="center"/>
    </xf>
    <xf numFmtId="0" fontId="9" fillId="0" borderId="1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10" fillId="0" borderId="0" xfId="0" applyFont="1" applyAlignment="1" applyProtection="1">
      <alignment vertical="center"/>
      <protection locked="0"/>
    </xf>
    <xf numFmtId="0" fontId="10" fillId="0" borderId="15" xfId="0" applyFont="1" applyBorder="1" applyAlignment="1">
      <alignment vertical="center"/>
    </xf>
    <xf numFmtId="0" fontId="10" fillId="0" borderId="0" xfId="0" applyFont="1" applyBorder="1" applyAlignment="1">
      <alignment vertical="center"/>
    </xf>
    <xf numFmtId="0" fontId="10" fillId="0" borderId="16" xfId="0" applyFont="1" applyBorder="1" applyAlignment="1">
      <alignment vertical="center"/>
    </xf>
    <xf numFmtId="0" fontId="11" fillId="0" borderId="4"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0" xfId="0" applyFont="1" applyAlignment="1" applyProtection="1">
      <alignment vertical="center"/>
      <protection locked="0"/>
    </xf>
    <xf numFmtId="0" fontId="11" fillId="0" borderId="15" xfId="0" applyFont="1" applyBorder="1" applyAlignment="1">
      <alignment vertical="center"/>
    </xf>
    <xf numFmtId="0" fontId="11" fillId="0" borderId="0" xfId="0" applyFont="1" applyBorder="1" applyAlignment="1">
      <alignment vertical="center"/>
    </xf>
    <xf numFmtId="0" fontId="11" fillId="0" borderId="16" xfId="0" applyFont="1" applyBorder="1" applyAlignment="1">
      <alignment vertical="center"/>
    </xf>
    <xf numFmtId="0" fontId="36" fillId="0" borderId="23" xfId="0" applyFont="1" applyBorder="1" applyAlignment="1" applyProtection="1">
      <alignment horizontal="center" vertical="center"/>
      <protection locked="0"/>
    </xf>
    <xf numFmtId="49" fontId="36" fillId="0" borderId="23" xfId="0" applyNumberFormat="1" applyFont="1" applyBorder="1" applyAlignment="1" applyProtection="1">
      <alignment horizontal="left" vertical="center" wrapText="1"/>
      <protection locked="0"/>
    </xf>
    <xf numFmtId="0" fontId="36" fillId="0" borderId="23" xfId="0" applyFont="1" applyBorder="1" applyAlignment="1" applyProtection="1">
      <alignment horizontal="left" vertical="center" wrapText="1"/>
      <protection locked="0"/>
    </xf>
    <xf numFmtId="0" fontId="36" fillId="0" borderId="23" xfId="0" applyFont="1" applyBorder="1" applyAlignment="1" applyProtection="1">
      <alignment horizontal="center" vertical="center" wrapText="1"/>
      <protection locked="0"/>
    </xf>
    <xf numFmtId="167" fontId="36" fillId="0" borderId="23" xfId="0" applyNumberFormat="1" applyFont="1" applyBorder="1" applyAlignment="1" applyProtection="1">
      <alignment vertical="center"/>
      <protection locked="0"/>
    </xf>
    <xf numFmtId="4" fontId="36" fillId="3" borderId="23" xfId="0" applyNumberFormat="1" applyFont="1" applyFill="1" applyBorder="1" applyAlignment="1" applyProtection="1">
      <alignment vertical="center"/>
      <protection locked="0"/>
    </xf>
    <xf numFmtId="4" fontId="36" fillId="0" borderId="23" xfId="0" applyNumberFormat="1" applyFont="1" applyBorder="1" applyAlignment="1" applyProtection="1">
      <alignment vertical="center"/>
      <protection locked="0"/>
    </xf>
    <xf numFmtId="0" fontId="37" fillId="0" borderId="4" xfId="0" applyFont="1" applyBorder="1" applyAlignment="1">
      <alignment vertical="center"/>
    </xf>
    <xf numFmtId="0" fontId="36" fillId="3" borderId="15" xfId="0" applyFont="1" applyFill="1" applyBorder="1" applyAlignment="1" applyProtection="1">
      <alignment horizontal="left" vertical="center"/>
      <protection locked="0"/>
    </xf>
    <xf numFmtId="0" fontId="36" fillId="0" borderId="0" xfId="0" applyFont="1" applyBorder="1" applyAlignment="1">
      <alignment horizontal="center" vertical="center"/>
    </xf>
    <xf numFmtId="0" fontId="12" fillId="0" borderId="4"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0" xfId="0" applyFont="1" applyAlignment="1" applyProtection="1">
      <alignment vertical="center"/>
      <protection locked="0"/>
    </xf>
    <xf numFmtId="0" fontId="12" fillId="0" borderId="15" xfId="0" applyFont="1" applyBorder="1" applyAlignment="1">
      <alignment vertical="center"/>
    </xf>
    <xf numFmtId="0" fontId="12" fillId="0" borderId="0" xfId="0" applyFont="1" applyBorder="1" applyAlignment="1">
      <alignment vertical="center"/>
    </xf>
    <xf numFmtId="0" fontId="12" fillId="0" borderId="16" xfId="0" applyFont="1" applyBorder="1" applyAlignment="1">
      <alignment vertical="center"/>
    </xf>
    <xf numFmtId="167" fontId="22" fillId="3" borderId="23" xfId="0" applyNumberFormat="1" applyFont="1" applyFill="1" applyBorder="1" applyAlignment="1" applyProtection="1">
      <alignment vertical="center"/>
      <protection locked="0"/>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vertical="center"/>
    </xf>
    <xf numFmtId="0" fontId="23" fillId="3" borderId="20" xfId="0" applyFont="1" applyFill="1" applyBorder="1" applyAlignment="1" applyProtection="1">
      <alignment horizontal="left" vertical="center"/>
      <protection locked="0"/>
    </xf>
    <xf numFmtId="0" fontId="23" fillId="0" borderId="21" xfId="0" applyFont="1" applyBorder="1" applyAlignment="1">
      <alignment horizontal="center" vertical="center"/>
    </xf>
    <xf numFmtId="0" fontId="0" fillId="0" borderId="21" xfId="0" applyFont="1" applyBorder="1" applyAlignment="1">
      <alignment vertical="center"/>
    </xf>
    <xf numFmtId="166" fontId="23" fillId="0" borderId="21" xfId="0" applyNumberFormat="1" applyFont="1" applyBorder="1" applyAlignment="1">
      <alignment vertical="center"/>
    </xf>
    <xf numFmtId="166" fontId="23" fillId="0" borderId="22" xfId="0" applyNumberFormat="1" applyFont="1" applyBorder="1" applyAlignment="1">
      <alignment vertical="center"/>
    </xf>
    <xf numFmtId="0" fontId="36" fillId="3" borderId="20" xfId="0" applyFont="1" applyFill="1" applyBorder="1" applyAlignment="1" applyProtection="1">
      <alignment horizontal="left" vertical="center"/>
      <protection locked="0"/>
    </xf>
    <xf numFmtId="0" fontId="36" fillId="0" borderId="21" xfId="0" applyFont="1" applyBorder="1" applyAlignment="1">
      <alignment horizontal="center" vertical="center"/>
    </xf>
    <xf numFmtId="0" fontId="0" fillId="0" borderId="20" xfId="0" applyFont="1" applyBorder="1" applyAlignment="1">
      <alignment vertical="center"/>
    </xf>
    <xf numFmtId="0" fontId="0" fillId="0" borderId="21" xfId="0" applyBorder="1" applyAlignment="1">
      <alignment vertical="center"/>
    </xf>
    <xf numFmtId="0" fontId="0" fillId="0" borderId="22" xfId="0" applyFont="1" applyBorder="1" applyAlignment="1">
      <alignment vertical="center"/>
    </xf>
    <xf numFmtId="0" fontId="0" fillId="0" borderId="0" xfId="0" applyAlignment="1">
      <alignment vertical="top"/>
    </xf>
    <xf numFmtId="0" fontId="38" fillId="0" borderId="24" xfId="0" applyFont="1" applyBorder="1" applyAlignment="1">
      <alignment vertical="center" wrapText="1"/>
    </xf>
    <xf numFmtId="0" fontId="38" fillId="0" borderId="25" xfId="0" applyFont="1" applyBorder="1" applyAlignment="1">
      <alignment vertical="center" wrapText="1"/>
    </xf>
    <xf numFmtId="0" fontId="38" fillId="0" borderId="26" xfId="0" applyFont="1" applyBorder="1" applyAlignment="1">
      <alignment vertical="center" wrapText="1"/>
    </xf>
    <xf numFmtId="0" fontId="38" fillId="0" borderId="27"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27" xfId="0" applyFont="1" applyBorder="1" applyAlignment="1">
      <alignment vertical="center" wrapText="1"/>
    </xf>
    <xf numFmtId="0" fontId="38" fillId="0" borderId="28" xfId="0" applyFont="1" applyBorder="1" applyAlignment="1">
      <alignment vertical="center" wrapText="1"/>
    </xf>
    <xf numFmtId="0" fontId="40" fillId="0" borderId="1" xfId="0" applyFont="1" applyBorder="1" applyAlignment="1">
      <alignment horizontal="left" vertical="center" wrapText="1"/>
    </xf>
    <xf numFmtId="0" fontId="41" fillId="0" borderId="1" xfId="0" applyFont="1" applyBorder="1" applyAlignment="1">
      <alignment horizontal="left" vertical="center" wrapText="1"/>
    </xf>
    <xf numFmtId="0" fontId="42" fillId="0" borderId="27" xfId="0" applyFont="1" applyBorder="1" applyAlignment="1">
      <alignment vertical="center" wrapText="1"/>
    </xf>
    <xf numFmtId="0" fontId="41" fillId="0" borderId="1" xfId="0" applyFont="1" applyBorder="1" applyAlignment="1">
      <alignment vertical="center" wrapText="1"/>
    </xf>
    <xf numFmtId="0" fontId="41" fillId="0" borderId="1" xfId="0" applyFont="1" applyBorder="1" applyAlignment="1">
      <alignment horizontal="left" vertical="center"/>
    </xf>
    <xf numFmtId="0" fontId="41" fillId="0" borderId="1" xfId="0" applyFont="1" applyBorder="1" applyAlignment="1">
      <alignment vertical="center"/>
    </xf>
    <xf numFmtId="49" fontId="41" fillId="0" borderId="1" xfId="0" applyNumberFormat="1" applyFont="1" applyBorder="1" applyAlignment="1">
      <alignment vertical="center" wrapText="1"/>
    </xf>
    <xf numFmtId="0" fontId="38" fillId="0" borderId="30" xfId="0" applyFont="1" applyBorder="1" applyAlignment="1">
      <alignment vertical="center" wrapText="1"/>
    </xf>
    <xf numFmtId="0" fontId="43" fillId="0" borderId="29" xfId="0" applyFont="1" applyBorder="1" applyAlignment="1">
      <alignment vertical="center" wrapText="1"/>
    </xf>
    <xf numFmtId="0" fontId="38" fillId="0" borderId="31" xfId="0" applyFont="1" applyBorder="1" applyAlignment="1">
      <alignment vertical="center" wrapText="1"/>
    </xf>
    <xf numFmtId="0" fontId="38" fillId="0" borderId="1" xfId="0" applyFont="1" applyBorder="1" applyAlignment="1">
      <alignment vertical="top"/>
    </xf>
    <xf numFmtId="0" fontId="38" fillId="0" borderId="0" xfId="0" applyFont="1" applyAlignment="1">
      <alignment vertical="top"/>
    </xf>
    <xf numFmtId="0" fontId="38" fillId="0" borderId="24" xfId="0" applyFont="1" applyBorder="1" applyAlignment="1">
      <alignment horizontal="left" vertical="center"/>
    </xf>
    <xf numFmtId="0" fontId="38" fillId="0" borderId="25" xfId="0" applyFont="1" applyBorder="1" applyAlignment="1">
      <alignment horizontal="left" vertical="center"/>
    </xf>
    <xf numFmtId="0" fontId="38" fillId="0" borderId="26" xfId="0" applyFont="1" applyBorder="1" applyAlignment="1">
      <alignment horizontal="left" vertical="center"/>
    </xf>
    <xf numFmtId="0" fontId="38" fillId="0" borderId="27" xfId="0" applyFont="1" applyBorder="1" applyAlignment="1">
      <alignment horizontal="left" vertical="center"/>
    </xf>
    <xf numFmtId="0" fontId="38" fillId="0" borderId="28" xfId="0" applyFont="1" applyBorder="1" applyAlignment="1">
      <alignment horizontal="left" vertical="center"/>
    </xf>
    <xf numFmtId="0" fontId="40" fillId="0" borderId="1" xfId="0" applyFont="1" applyBorder="1" applyAlignment="1">
      <alignment horizontal="left" vertical="center"/>
    </xf>
    <xf numFmtId="0" fontId="44" fillId="0" borderId="0" xfId="0" applyFont="1" applyAlignment="1">
      <alignment horizontal="left" vertical="center"/>
    </xf>
    <xf numFmtId="0" fontId="40" fillId="0" borderId="29" xfId="0" applyFont="1" applyBorder="1" applyAlignment="1">
      <alignment horizontal="left" vertical="center"/>
    </xf>
    <xf numFmtId="0" fontId="40" fillId="0" borderId="29" xfId="0" applyFont="1" applyBorder="1" applyAlignment="1">
      <alignment horizontal="center" vertical="center"/>
    </xf>
    <xf numFmtId="0" fontId="44" fillId="0" borderId="29" xfId="0" applyFont="1" applyBorder="1" applyAlignment="1">
      <alignment horizontal="left" vertical="center"/>
    </xf>
    <xf numFmtId="0" fontId="45" fillId="0" borderId="1" xfId="0" applyFont="1" applyBorder="1" applyAlignment="1">
      <alignment horizontal="left" vertical="center"/>
    </xf>
    <xf numFmtId="0" fontId="42" fillId="0" borderId="0" xfId="0" applyFont="1" applyAlignment="1">
      <alignment horizontal="left" vertical="center"/>
    </xf>
    <xf numFmtId="0" fontId="46" fillId="0" borderId="1" xfId="0" applyFont="1" applyBorder="1" applyAlignment="1">
      <alignment horizontal="left" vertical="center"/>
    </xf>
    <xf numFmtId="0" fontId="41" fillId="0" borderId="1" xfId="0" applyFont="1" applyBorder="1" applyAlignment="1">
      <alignment horizontal="center" vertical="center"/>
    </xf>
    <xf numFmtId="0" fontId="41" fillId="0" borderId="0" xfId="0" applyFont="1" applyAlignment="1">
      <alignment horizontal="left" vertical="center"/>
    </xf>
    <xf numFmtId="0" fontId="42" fillId="0" borderId="27" xfId="0" applyFont="1" applyBorder="1" applyAlignment="1">
      <alignment horizontal="left" vertical="center"/>
    </xf>
    <xf numFmtId="0" fontId="41" fillId="0" borderId="1" xfId="0" applyFont="1" applyFill="1" applyBorder="1" applyAlignment="1">
      <alignment horizontal="left" vertical="center"/>
    </xf>
    <xf numFmtId="0" fontId="41" fillId="0" borderId="1" xfId="0" applyFont="1" applyFill="1" applyBorder="1" applyAlignment="1">
      <alignment horizontal="center" vertical="center"/>
    </xf>
    <xf numFmtId="0" fontId="38" fillId="0" borderId="30" xfId="0" applyFont="1" applyBorder="1" applyAlignment="1">
      <alignment horizontal="left" vertical="center"/>
    </xf>
    <xf numFmtId="0" fontId="43" fillId="0" borderId="29" xfId="0" applyFont="1" applyBorder="1" applyAlignment="1">
      <alignment horizontal="left" vertical="center"/>
    </xf>
    <xf numFmtId="0" fontId="38" fillId="0" borderId="31" xfId="0" applyFont="1" applyBorder="1" applyAlignment="1">
      <alignment horizontal="left" vertical="center"/>
    </xf>
    <xf numFmtId="0" fontId="38" fillId="0" borderId="1" xfId="0" applyFont="1" applyBorder="1" applyAlignment="1">
      <alignment horizontal="left" vertical="center"/>
    </xf>
    <xf numFmtId="0" fontId="43" fillId="0" borderId="1" xfId="0" applyFont="1" applyBorder="1" applyAlignment="1">
      <alignment horizontal="left" vertical="center"/>
    </xf>
    <xf numFmtId="0" fontId="44" fillId="0" borderId="1" xfId="0" applyFont="1" applyBorder="1" applyAlignment="1">
      <alignment horizontal="left" vertical="center"/>
    </xf>
    <xf numFmtId="0" fontId="42" fillId="0" borderId="29" xfId="0" applyFont="1" applyBorder="1" applyAlignment="1">
      <alignment horizontal="left" vertical="center"/>
    </xf>
    <xf numFmtId="0" fontId="38" fillId="0" borderId="1" xfId="0" applyFont="1" applyBorder="1" applyAlignment="1">
      <alignment horizontal="left" vertical="center" wrapText="1"/>
    </xf>
    <xf numFmtId="0" fontId="42" fillId="0" borderId="1" xfId="0" applyFont="1" applyBorder="1" applyAlignment="1">
      <alignment horizontal="left" vertical="center" wrapText="1"/>
    </xf>
    <xf numFmtId="0" fontId="42" fillId="0" borderId="1" xfId="0" applyFont="1" applyBorder="1" applyAlignment="1">
      <alignment horizontal="center" vertical="center" wrapText="1"/>
    </xf>
    <xf numFmtId="0" fontId="38" fillId="0" borderId="24" xfId="0" applyFont="1" applyBorder="1" applyAlignment="1">
      <alignment horizontal="left" vertical="center" wrapText="1"/>
    </xf>
    <xf numFmtId="0" fontId="38" fillId="0" borderId="25" xfId="0" applyFont="1" applyBorder="1" applyAlignment="1">
      <alignment horizontal="left" vertical="center" wrapText="1"/>
    </xf>
    <xf numFmtId="0" fontId="38" fillId="0" borderId="26" xfId="0" applyFont="1" applyBorder="1" applyAlignment="1">
      <alignment horizontal="left" vertical="center" wrapText="1"/>
    </xf>
    <xf numFmtId="0" fontId="38" fillId="0" borderId="27" xfId="0" applyFont="1" applyBorder="1" applyAlignment="1">
      <alignment horizontal="left" vertical="center" wrapText="1"/>
    </xf>
    <xf numFmtId="0" fontId="38"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42" fillId="0" borderId="27" xfId="0" applyFont="1" applyBorder="1" applyAlignment="1">
      <alignment horizontal="left" vertical="center" wrapText="1"/>
    </xf>
    <xf numFmtId="0" fontId="42" fillId="0" borderId="1" xfId="0" applyFont="1" applyBorder="1" applyAlignment="1">
      <alignment horizontal="left" vertical="center"/>
    </xf>
    <xf numFmtId="0" fontId="42" fillId="0" borderId="28" xfId="0" applyFont="1" applyBorder="1" applyAlignment="1">
      <alignment horizontal="left" vertical="center" wrapText="1"/>
    </xf>
    <xf numFmtId="0" fontId="42" fillId="0" borderId="28" xfId="0" applyFont="1" applyBorder="1" applyAlignment="1">
      <alignment horizontal="left" vertical="center"/>
    </xf>
    <xf numFmtId="0" fontId="42" fillId="0" borderId="30" xfId="0" applyFont="1" applyBorder="1" applyAlignment="1">
      <alignment horizontal="left" vertical="center" wrapText="1"/>
    </xf>
    <xf numFmtId="0" fontId="42" fillId="0" borderId="29" xfId="0" applyFont="1" applyBorder="1" applyAlignment="1">
      <alignment horizontal="left" vertical="center" wrapText="1"/>
    </xf>
    <xf numFmtId="0" fontId="42" fillId="0" borderId="31" xfId="0" applyFont="1" applyBorder="1" applyAlignment="1">
      <alignment horizontal="left" vertical="center" wrapText="1"/>
    </xf>
    <xf numFmtId="0" fontId="41" fillId="0" borderId="1" xfId="0" applyFont="1" applyBorder="1" applyAlignment="1">
      <alignment horizontal="left" vertical="top"/>
    </xf>
    <xf numFmtId="0" fontId="41" fillId="0" borderId="1" xfId="0" applyFont="1" applyBorder="1" applyAlignment="1">
      <alignment horizontal="center" vertical="top"/>
    </xf>
    <xf numFmtId="0" fontId="42" fillId="0" borderId="30"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center" vertical="center"/>
    </xf>
    <xf numFmtId="0" fontId="44" fillId="0" borderId="0" xfId="0" applyFont="1" applyAlignment="1">
      <alignment vertical="center"/>
    </xf>
    <xf numFmtId="0" fontId="40" fillId="0" borderId="1" xfId="0" applyFont="1" applyBorder="1" applyAlignment="1">
      <alignment vertical="center"/>
    </xf>
    <xf numFmtId="0" fontId="44" fillId="0" borderId="29" xfId="0" applyFont="1" applyBorder="1" applyAlignment="1">
      <alignment vertical="center"/>
    </xf>
    <xf numFmtId="0" fontId="40" fillId="0" borderId="29" xfId="0" applyFont="1" applyBorder="1" applyAlignment="1">
      <alignment vertical="center"/>
    </xf>
    <xf numFmtId="0" fontId="41" fillId="0" borderId="1" xfId="0" applyFont="1" applyBorder="1" applyAlignment="1">
      <alignment vertical="top"/>
    </xf>
    <xf numFmtId="49" fontId="41" fillId="0" borderId="1" xfId="0" applyNumberFormat="1" applyFont="1" applyBorder="1" applyAlignment="1">
      <alignment horizontal="left" vertical="center"/>
    </xf>
    <xf numFmtId="0" fontId="0" fillId="0" borderId="29" xfId="0" applyBorder="1" applyAlignment="1">
      <alignment vertical="top"/>
    </xf>
    <xf numFmtId="0" fontId="40" fillId="0" borderId="29" xfId="0" applyFont="1" applyBorder="1" applyAlignment="1">
      <alignment horizontal="left"/>
    </xf>
    <xf numFmtId="0" fontId="44" fillId="0" borderId="29" xfId="0" applyFont="1" applyBorder="1" applyAlignment="1"/>
    <xf numFmtId="0" fontId="38" fillId="0" borderId="27" xfId="0" applyFont="1" applyBorder="1" applyAlignment="1">
      <alignment vertical="top"/>
    </xf>
    <xf numFmtId="0" fontId="38" fillId="0" borderId="28" xfId="0" applyFont="1" applyBorder="1" applyAlignment="1">
      <alignment vertical="top"/>
    </xf>
    <xf numFmtId="0" fontId="38" fillId="0" borderId="30" xfId="0" applyFont="1" applyBorder="1" applyAlignment="1">
      <alignment vertical="top"/>
    </xf>
    <xf numFmtId="0" fontId="38" fillId="0" borderId="29" xfId="0" applyFont="1" applyBorder="1" applyAlignment="1">
      <alignment vertical="top"/>
    </xf>
    <xf numFmtId="0" fontId="38" fillId="0" borderId="31" xfId="0" applyFont="1" applyBorder="1" applyAlignment="1">
      <alignment vertical="top"/>
    </xf>
    <xf numFmtId="0" fontId="14" fillId="2" borderId="0" xfId="0" applyFont="1" applyFill="1" applyAlignment="1">
      <alignment horizontal="center" vertical="center"/>
    </xf>
    <xf numFmtId="0" fontId="0" fillId="0" borderId="0" xfId="0"/>
    <xf numFmtId="4" fontId="19"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4" fontId="4" fillId="4" borderId="8" xfId="0" applyNumberFormat="1" applyFont="1" applyFill="1" applyBorder="1" applyAlignment="1">
      <alignment vertical="center"/>
    </xf>
    <xf numFmtId="0" fontId="0" fillId="4" borderId="8" xfId="0" applyFont="1" applyFill="1" applyBorder="1" applyAlignment="1">
      <alignment vertical="center"/>
    </xf>
    <xf numFmtId="0" fontId="0" fillId="4" borderId="9" xfId="0" applyFont="1" applyFill="1" applyBorder="1" applyAlignment="1">
      <alignment vertical="center"/>
    </xf>
    <xf numFmtId="0" fontId="4" fillId="4" borderId="8" xfId="0" applyFont="1" applyFill="1" applyBorder="1" applyAlignment="1">
      <alignment horizontal="lef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49" fontId="2" fillId="3"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8" fillId="0" borderId="6" xfId="0" applyNumberFormat="1" applyFont="1" applyBorder="1" applyAlignment="1">
      <alignment vertical="center"/>
    </xf>
    <xf numFmtId="0" fontId="0" fillId="0" borderId="6" xfId="0" applyFont="1" applyBorder="1" applyAlignment="1">
      <alignment vertical="center"/>
    </xf>
    <xf numFmtId="0" fontId="1" fillId="0" borderId="0" xfId="0" applyFont="1" applyAlignment="1">
      <alignment horizontal="right" vertical="center"/>
    </xf>
    <xf numFmtId="4" fontId="28" fillId="0" borderId="0" xfId="0" applyNumberFormat="1" applyFont="1" applyAlignment="1">
      <alignment vertical="center"/>
    </xf>
    <xf numFmtId="0" fontId="28"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7" fillId="0" borderId="0" xfId="0" applyFont="1" applyAlignment="1">
      <alignment horizontal="left" vertical="center" wrapText="1"/>
    </xf>
    <xf numFmtId="4" fontId="24" fillId="0" borderId="0" xfId="0" applyNumberFormat="1" applyFont="1" applyAlignment="1">
      <alignment horizontal="right" vertical="center"/>
    </xf>
    <xf numFmtId="4" fontId="24" fillId="0" borderId="0" xfId="0" applyNumberFormat="1" applyFont="1" applyAlignment="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2" fillId="5" borderId="7" xfId="0" applyFont="1" applyFill="1" applyBorder="1" applyAlignment="1">
      <alignment horizontal="center" vertical="center"/>
    </xf>
    <xf numFmtId="0" fontId="22" fillId="5" borderId="8" xfId="0" applyFont="1" applyFill="1" applyBorder="1" applyAlignment="1">
      <alignment horizontal="left" vertical="center"/>
    </xf>
    <xf numFmtId="0" fontId="22" fillId="5" borderId="8" xfId="0" applyFont="1" applyFill="1" applyBorder="1" applyAlignment="1">
      <alignment horizontal="right" vertical="center"/>
    </xf>
    <xf numFmtId="0" fontId="22" fillId="5" borderId="8" xfId="0" applyFont="1" applyFill="1" applyBorder="1" applyAlignment="1">
      <alignment horizontal="center" vertical="center"/>
    </xf>
    <xf numFmtId="0" fontId="0"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3" borderId="0" xfId="0" applyFont="1" applyFill="1" applyAlignment="1" applyProtection="1">
      <alignment horizontal="left" vertical="center"/>
      <protection locked="0"/>
    </xf>
    <xf numFmtId="0" fontId="41" fillId="0" borderId="1" xfId="0" applyFont="1" applyBorder="1" applyAlignment="1">
      <alignment horizontal="left" vertical="center" wrapText="1"/>
    </xf>
    <xf numFmtId="0" fontId="39" fillId="0" borderId="1" xfId="0" applyFont="1" applyBorder="1" applyAlignment="1">
      <alignment horizontal="center" vertical="center" wrapText="1"/>
    </xf>
    <xf numFmtId="0" fontId="40" fillId="0" borderId="29" xfId="0" applyFont="1" applyBorder="1" applyAlignment="1">
      <alignment horizontal="left" wrapText="1"/>
    </xf>
    <xf numFmtId="0" fontId="39" fillId="0" borderId="1" xfId="0" applyFont="1" applyBorder="1" applyAlignment="1">
      <alignment horizontal="center" vertical="center"/>
    </xf>
    <xf numFmtId="49" fontId="41" fillId="0" borderId="1" xfId="0" applyNumberFormat="1" applyFont="1" applyBorder="1" applyAlignment="1">
      <alignment horizontal="left" vertical="center" wrapText="1"/>
    </xf>
    <xf numFmtId="0" fontId="41" fillId="0" borderId="1" xfId="0" applyFont="1" applyBorder="1" applyAlignment="1">
      <alignment horizontal="left" vertical="top"/>
    </xf>
    <xf numFmtId="0" fontId="41" fillId="0" borderId="1" xfId="0" applyFont="1" applyBorder="1" applyAlignment="1">
      <alignment horizontal="left" vertical="center"/>
    </xf>
    <xf numFmtId="0" fontId="40" fillId="0" borderId="29" xfId="0" applyFont="1" applyBorder="1" applyAlignment="1">
      <alignment horizontal="left"/>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64"/>
  <sheetViews>
    <sheetView showGridLines="0" topLeftCell="A64" workbookViewId="0"/>
  </sheetViews>
  <sheetFormatPr defaultRowHeight="10.199999999999999"/>
  <cols>
    <col min="1" max="1" width="8.28515625" style="1" customWidth="1"/>
    <col min="2" max="2" width="1.7109375" style="1" customWidth="1"/>
    <col min="3" max="3" width="4.140625" style="1" customWidth="1"/>
    <col min="4" max="33" width="2.7109375" style="1" customWidth="1"/>
    <col min="34" max="34" width="3.28515625" style="1" customWidth="1"/>
    <col min="35" max="35" width="31.7109375" style="1" customWidth="1"/>
    <col min="36" max="37" width="2.42578125" style="1" customWidth="1"/>
    <col min="38" max="38" width="8.28515625" style="1" customWidth="1"/>
    <col min="39" max="39" width="3.28515625" style="1" customWidth="1"/>
    <col min="40" max="40" width="13.28515625" style="1" customWidth="1"/>
    <col min="41" max="41" width="7.42578125" style="1" customWidth="1"/>
    <col min="42" max="42" width="4.140625" style="1" customWidth="1"/>
    <col min="43" max="43" width="15.7109375" style="1" customWidth="1"/>
    <col min="44" max="44" width="13.7109375" style="1" customWidth="1"/>
    <col min="45" max="47" width="25.7109375" style="1" hidden="1" customWidth="1"/>
    <col min="48" max="49" width="21.7109375" style="1" hidden="1" customWidth="1"/>
    <col min="50" max="51" width="25" style="1" hidden="1" customWidth="1"/>
    <col min="52" max="52" width="21.7109375" style="1" hidden="1" customWidth="1"/>
    <col min="53" max="53" width="19.140625" style="1" hidden="1" customWidth="1"/>
    <col min="54" max="54" width="25" style="1" hidden="1" customWidth="1"/>
    <col min="55" max="55" width="21.7109375" style="1" hidden="1" customWidth="1"/>
    <col min="56" max="56" width="19.140625" style="1" hidden="1" customWidth="1"/>
    <col min="57" max="57" width="66.42578125" style="1" customWidth="1"/>
    <col min="71" max="91" width="9.28515625" style="1" hidden="1"/>
  </cols>
  <sheetData>
    <row r="1" spans="1:74">
      <c r="A1" s="18" t="s">
        <v>0</v>
      </c>
      <c r="AZ1" s="18" t="s">
        <v>1</v>
      </c>
      <c r="BA1" s="18" t="s">
        <v>2</v>
      </c>
      <c r="BB1" s="18" t="s">
        <v>3</v>
      </c>
      <c r="BT1" s="18" t="s">
        <v>4</v>
      </c>
      <c r="BU1" s="18" t="s">
        <v>4</v>
      </c>
      <c r="BV1" s="18" t="s">
        <v>5</v>
      </c>
    </row>
    <row r="2" spans="1:74" s="1" customFormat="1" ht="37.049999999999997" customHeight="1">
      <c r="AR2" s="294" t="s">
        <v>6</v>
      </c>
      <c r="AS2" s="295"/>
      <c r="AT2" s="295"/>
      <c r="AU2" s="295"/>
      <c r="AV2" s="295"/>
      <c r="AW2" s="295"/>
      <c r="AX2" s="295"/>
      <c r="AY2" s="295"/>
      <c r="AZ2" s="295"/>
      <c r="BA2" s="295"/>
      <c r="BB2" s="295"/>
      <c r="BC2" s="295"/>
      <c r="BD2" s="295"/>
      <c r="BE2" s="295"/>
      <c r="BS2" s="19" t="s">
        <v>7</v>
      </c>
      <c r="BT2" s="19" t="s">
        <v>8</v>
      </c>
    </row>
    <row r="3" spans="1:74" s="1" customFormat="1" ht="7.05"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7</v>
      </c>
      <c r="BT3" s="19" t="s">
        <v>9</v>
      </c>
    </row>
    <row r="4" spans="1:74" s="1" customFormat="1" ht="25.05" customHeight="1">
      <c r="B4" s="22"/>
      <c r="D4" s="23" t="s">
        <v>10</v>
      </c>
      <c r="AR4" s="22"/>
      <c r="AS4" s="24" t="s">
        <v>11</v>
      </c>
      <c r="BE4" s="25" t="s">
        <v>12</v>
      </c>
      <c r="BS4" s="19" t="s">
        <v>13</v>
      </c>
    </row>
    <row r="5" spans="1:74" s="1" customFormat="1" ht="12" customHeight="1">
      <c r="B5" s="22"/>
      <c r="D5" s="26" t="s">
        <v>14</v>
      </c>
      <c r="K5" s="306" t="s">
        <v>15</v>
      </c>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R5" s="22"/>
      <c r="BE5" s="303" t="s">
        <v>16</v>
      </c>
      <c r="BS5" s="19" t="s">
        <v>7</v>
      </c>
    </row>
    <row r="6" spans="1:74" s="1" customFormat="1" ht="37.049999999999997" customHeight="1">
      <c r="B6" s="22"/>
      <c r="D6" s="28" t="s">
        <v>17</v>
      </c>
      <c r="K6" s="307" t="s">
        <v>18</v>
      </c>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295"/>
      <c r="AL6" s="295"/>
      <c r="AM6" s="295"/>
      <c r="AN6" s="295"/>
      <c r="AO6" s="295"/>
      <c r="AR6" s="22"/>
      <c r="BE6" s="304"/>
      <c r="BS6" s="19" t="s">
        <v>7</v>
      </c>
    </row>
    <row r="7" spans="1:74" s="1" customFormat="1" ht="12" customHeight="1">
      <c r="B7" s="22"/>
      <c r="D7" s="29" t="s">
        <v>19</v>
      </c>
      <c r="K7" s="27" t="s">
        <v>3</v>
      </c>
      <c r="AK7" s="29" t="s">
        <v>20</v>
      </c>
      <c r="AN7" s="27" t="s">
        <v>3</v>
      </c>
      <c r="AR7" s="22"/>
      <c r="BE7" s="304"/>
      <c r="BS7" s="19" t="s">
        <v>7</v>
      </c>
    </row>
    <row r="8" spans="1:74" s="1" customFormat="1" ht="12" customHeight="1">
      <c r="B8" s="22"/>
      <c r="D8" s="29" t="s">
        <v>21</v>
      </c>
      <c r="K8" s="27" t="s">
        <v>22</v>
      </c>
      <c r="AK8" s="29" t="s">
        <v>23</v>
      </c>
      <c r="AN8" s="30" t="s">
        <v>24</v>
      </c>
      <c r="AR8" s="22"/>
      <c r="BE8" s="304"/>
      <c r="BS8" s="19" t="s">
        <v>7</v>
      </c>
    </row>
    <row r="9" spans="1:74" s="1" customFormat="1" ht="14.4" customHeight="1">
      <c r="B9" s="22"/>
      <c r="AR9" s="22"/>
      <c r="BE9" s="304"/>
      <c r="BS9" s="19" t="s">
        <v>7</v>
      </c>
    </row>
    <row r="10" spans="1:74" s="1" customFormat="1" ht="12" customHeight="1">
      <c r="B10" s="22"/>
      <c r="D10" s="29" t="s">
        <v>25</v>
      </c>
      <c r="AK10" s="29" t="s">
        <v>26</v>
      </c>
      <c r="AN10" s="27" t="s">
        <v>3</v>
      </c>
      <c r="AR10" s="22"/>
      <c r="BE10" s="304"/>
      <c r="BS10" s="19" t="s">
        <v>7</v>
      </c>
    </row>
    <row r="11" spans="1:74" s="1" customFormat="1" ht="18.45" customHeight="1">
      <c r="B11" s="22"/>
      <c r="E11" s="27" t="s">
        <v>22</v>
      </c>
      <c r="AK11" s="29" t="s">
        <v>27</v>
      </c>
      <c r="AN11" s="27" t="s">
        <v>3</v>
      </c>
      <c r="AR11" s="22"/>
      <c r="BE11" s="304"/>
      <c r="BS11" s="19" t="s">
        <v>7</v>
      </c>
    </row>
    <row r="12" spans="1:74" s="1" customFormat="1" ht="7.05" customHeight="1">
      <c r="B12" s="22"/>
      <c r="AR12" s="22"/>
      <c r="BE12" s="304"/>
      <c r="BS12" s="19" t="s">
        <v>7</v>
      </c>
    </row>
    <row r="13" spans="1:74" s="1" customFormat="1" ht="12" customHeight="1">
      <c r="B13" s="22"/>
      <c r="D13" s="29" t="s">
        <v>28</v>
      </c>
      <c r="AK13" s="29" t="s">
        <v>26</v>
      </c>
      <c r="AN13" s="31" t="s">
        <v>29</v>
      </c>
      <c r="AR13" s="22"/>
      <c r="BE13" s="304"/>
      <c r="BS13" s="19" t="s">
        <v>7</v>
      </c>
    </row>
    <row r="14" spans="1:74" ht="13.2">
      <c r="B14" s="22"/>
      <c r="E14" s="308" t="s">
        <v>29</v>
      </c>
      <c r="F14" s="309"/>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c r="AD14" s="309"/>
      <c r="AE14" s="309"/>
      <c r="AF14" s="309"/>
      <c r="AG14" s="309"/>
      <c r="AH14" s="309"/>
      <c r="AI14" s="309"/>
      <c r="AJ14" s="309"/>
      <c r="AK14" s="29" t="s">
        <v>27</v>
      </c>
      <c r="AN14" s="31" t="s">
        <v>29</v>
      </c>
      <c r="AR14" s="22"/>
      <c r="BE14" s="304"/>
      <c r="BS14" s="19" t="s">
        <v>7</v>
      </c>
    </row>
    <row r="15" spans="1:74" s="1" customFormat="1" ht="7.05" customHeight="1">
      <c r="B15" s="22"/>
      <c r="AR15" s="22"/>
      <c r="BE15" s="304"/>
      <c r="BS15" s="19" t="s">
        <v>4</v>
      </c>
    </row>
    <row r="16" spans="1:74" s="1" customFormat="1" ht="12" customHeight="1">
      <c r="B16" s="22"/>
      <c r="D16" s="29" t="s">
        <v>30</v>
      </c>
      <c r="AK16" s="29" t="s">
        <v>26</v>
      </c>
      <c r="AN16" s="27" t="s">
        <v>3</v>
      </c>
      <c r="AR16" s="22"/>
      <c r="BE16" s="304"/>
      <c r="BS16" s="19" t="s">
        <v>4</v>
      </c>
    </row>
    <row r="17" spans="1:71" s="1" customFormat="1" ht="18.45" customHeight="1">
      <c r="B17" s="22"/>
      <c r="E17" s="27" t="s">
        <v>22</v>
      </c>
      <c r="AK17" s="29" t="s">
        <v>27</v>
      </c>
      <c r="AN17" s="27" t="s">
        <v>3</v>
      </c>
      <c r="AR17" s="22"/>
      <c r="BE17" s="304"/>
      <c r="BS17" s="19" t="s">
        <v>31</v>
      </c>
    </row>
    <row r="18" spans="1:71" s="1" customFormat="1" ht="7.05" customHeight="1">
      <c r="B18" s="22"/>
      <c r="AR18" s="22"/>
      <c r="BE18" s="304"/>
      <c r="BS18" s="19" t="s">
        <v>7</v>
      </c>
    </row>
    <row r="19" spans="1:71" s="1" customFormat="1" ht="12" customHeight="1">
      <c r="B19" s="22"/>
      <c r="D19" s="29" t="s">
        <v>32</v>
      </c>
      <c r="AK19" s="29" t="s">
        <v>26</v>
      </c>
      <c r="AN19" s="27" t="s">
        <v>3</v>
      </c>
      <c r="AR19" s="22"/>
      <c r="BE19" s="304"/>
      <c r="BS19" s="19" t="s">
        <v>7</v>
      </c>
    </row>
    <row r="20" spans="1:71" s="1" customFormat="1" ht="18.45" customHeight="1">
      <c r="B20" s="22"/>
      <c r="E20" s="27" t="s">
        <v>22</v>
      </c>
      <c r="AK20" s="29" t="s">
        <v>27</v>
      </c>
      <c r="AN20" s="27" t="s">
        <v>3</v>
      </c>
      <c r="AR20" s="22"/>
      <c r="BE20" s="304"/>
      <c r="BS20" s="19" t="s">
        <v>4</v>
      </c>
    </row>
    <row r="21" spans="1:71" s="1" customFormat="1" ht="7.05" customHeight="1">
      <c r="B21" s="22"/>
      <c r="AR21" s="22"/>
      <c r="BE21" s="304"/>
    </row>
    <row r="22" spans="1:71" s="1" customFormat="1" ht="12" customHeight="1">
      <c r="B22" s="22"/>
      <c r="D22" s="29" t="s">
        <v>33</v>
      </c>
      <c r="AR22" s="22"/>
      <c r="BE22" s="304"/>
    </row>
    <row r="23" spans="1:71" s="1" customFormat="1" ht="47.25" customHeight="1">
      <c r="B23" s="22"/>
      <c r="E23" s="310" t="s">
        <v>34</v>
      </c>
      <c r="F23" s="310"/>
      <c r="G23" s="310"/>
      <c r="H23" s="310"/>
      <c r="I23" s="310"/>
      <c r="J23" s="310"/>
      <c r="K23" s="310"/>
      <c r="L23" s="310"/>
      <c r="M23" s="310"/>
      <c r="N23" s="310"/>
      <c r="O23" s="310"/>
      <c r="P23" s="310"/>
      <c r="Q23" s="310"/>
      <c r="R23" s="310"/>
      <c r="S23" s="310"/>
      <c r="T23" s="310"/>
      <c r="U23" s="310"/>
      <c r="V23" s="310"/>
      <c r="W23" s="310"/>
      <c r="X23" s="310"/>
      <c r="Y23" s="310"/>
      <c r="Z23" s="310"/>
      <c r="AA23" s="310"/>
      <c r="AB23" s="310"/>
      <c r="AC23" s="310"/>
      <c r="AD23" s="310"/>
      <c r="AE23" s="310"/>
      <c r="AF23" s="310"/>
      <c r="AG23" s="310"/>
      <c r="AH23" s="310"/>
      <c r="AI23" s="310"/>
      <c r="AJ23" s="310"/>
      <c r="AK23" s="310"/>
      <c r="AL23" s="310"/>
      <c r="AM23" s="310"/>
      <c r="AN23" s="310"/>
      <c r="AR23" s="22"/>
      <c r="BE23" s="304"/>
    </row>
    <row r="24" spans="1:71" s="1" customFormat="1" ht="7.05" customHeight="1">
      <c r="B24" s="22"/>
      <c r="AR24" s="22"/>
      <c r="BE24" s="304"/>
    </row>
    <row r="25" spans="1:71" s="1" customFormat="1" ht="7.05" customHeight="1">
      <c r="B25" s="22"/>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R25" s="22"/>
      <c r="BE25" s="304"/>
    </row>
    <row r="26" spans="1:71" s="2" customFormat="1" ht="25.95" customHeight="1">
      <c r="A26" s="34"/>
      <c r="B26" s="35"/>
      <c r="C26" s="34"/>
      <c r="D26" s="36" t="s">
        <v>35</v>
      </c>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11">
        <f>ROUND(AG54,2)</f>
        <v>0</v>
      </c>
      <c r="AL26" s="312"/>
      <c r="AM26" s="312"/>
      <c r="AN26" s="312"/>
      <c r="AO26" s="312"/>
      <c r="AP26" s="34"/>
      <c r="AQ26" s="34"/>
      <c r="AR26" s="35"/>
      <c r="BE26" s="304"/>
    </row>
    <row r="27" spans="1:71" s="2" customFormat="1" ht="7.05" customHeight="1">
      <c r="A27" s="34"/>
      <c r="B27" s="35"/>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5"/>
      <c r="BE27" s="304"/>
    </row>
    <row r="28" spans="1:71" s="2" customFormat="1" ht="13.2">
      <c r="A28" s="34"/>
      <c r="B28" s="35"/>
      <c r="C28" s="34"/>
      <c r="D28" s="34"/>
      <c r="E28" s="34"/>
      <c r="F28" s="34"/>
      <c r="G28" s="34"/>
      <c r="H28" s="34"/>
      <c r="I28" s="34"/>
      <c r="J28" s="34"/>
      <c r="K28" s="34"/>
      <c r="L28" s="313" t="s">
        <v>36</v>
      </c>
      <c r="M28" s="313"/>
      <c r="N28" s="313"/>
      <c r="O28" s="313"/>
      <c r="P28" s="313"/>
      <c r="Q28" s="34"/>
      <c r="R28" s="34"/>
      <c r="S28" s="34"/>
      <c r="T28" s="34"/>
      <c r="U28" s="34"/>
      <c r="V28" s="34"/>
      <c r="W28" s="313" t="s">
        <v>37</v>
      </c>
      <c r="X28" s="313"/>
      <c r="Y28" s="313"/>
      <c r="Z28" s="313"/>
      <c r="AA28" s="313"/>
      <c r="AB28" s="313"/>
      <c r="AC28" s="313"/>
      <c r="AD28" s="313"/>
      <c r="AE28" s="313"/>
      <c r="AF28" s="34"/>
      <c r="AG28" s="34"/>
      <c r="AH28" s="34"/>
      <c r="AI28" s="34"/>
      <c r="AJ28" s="34"/>
      <c r="AK28" s="313" t="s">
        <v>38</v>
      </c>
      <c r="AL28" s="313"/>
      <c r="AM28" s="313"/>
      <c r="AN28" s="313"/>
      <c r="AO28" s="313"/>
      <c r="AP28" s="34"/>
      <c r="AQ28" s="34"/>
      <c r="AR28" s="35"/>
      <c r="BE28" s="304"/>
    </row>
    <row r="29" spans="1:71" s="3" customFormat="1" ht="14.4" customHeight="1">
      <c r="B29" s="39"/>
      <c r="D29" s="29" t="s">
        <v>39</v>
      </c>
      <c r="F29" s="29" t="s">
        <v>40</v>
      </c>
      <c r="L29" s="298">
        <v>0.21</v>
      </c>
      <c r="M29" s="297"/>
      <c r="N29" s="297"/>
      <c r="O29" s="297"/>
      <c r="P29" s="297"/>
      <c r="W29" s="296">
        <f>ROUND(AZ54, 2)</f>
        <v>0</v>
      </c>
      <c r="X29" s="297"/>
      <c r="Y29" s="297"/>
      <c r="Z29" s="297"/>
      <c r="AA29" s="297"/>
      <c r="AB29" s="297"/>
      <c r="AC29" s="297"/>
      <c r="AD29" s="297"/>
      <c r="AE29" s="297"/>
      <c r="AK29" s="296">
        <f>ROUND(AV54, 2)</f>
        <v>0</v>
      </c>
      <c r="AL29" s="297"/>
      <c r="AM29" s="297"/>
      <c r="AN29" s="297"/>
      <c r="AO29" s="297"/>
      <c r="AR29" s="39"/>
      <c r="BE29" s="305"/>
    </row>
    <row r="30" spans="1:71" s="3" customFormat="1" ht="14.4" customHeight="1">
      <c r="B30" s="39"/>
      <c r="F30" s="29" t="s">
        <v>41</v>
      </c>
      <c r="L30" s="298">
        <v>0.15</v>
      </c>
      <c r="M30" s="297"/>
      <c r="N30" s="297"/>
      <c r="O30" s="297"/>
      <c r="P30" s="297"/>
      <c r="W30" s="296">
        <f>ROUND(BA54, 2)</f>
        <v>0</v>
      </c>
      <c r="X30" s="297"/>
      <c r="Y30" s="297"/>
      <c r="Z30" s="297"/>
      <c r="AA30" s="297"/>
      <c r="AB30" s="297"/>
      <c r="AC30" s="297"/>
      <c r="AD30" s="297"/>
      <c r="AE30" s="297"/>
      <c r="AK30" s="296">
        <f>ROUND(AW54, 2)</f>
        <v>0</v>
      </c>
      <c r="AL30" s="297"/>
      <c r="AM30" s="297"/>
      <c r="AN30" s="297"/>
      <c r="AO30" s="297"/>
      <c r="AR30" s="39"/>
      <c r="BE30" s="305"/>
    </row>
    <row r="31" spans="1:71" s="3" customFormat="1" ht="14.4" hidden="1" customHeight="1">
      <c r="B31" s="39"/>
      <c r="F31" s="29" t="s">
        <v>42</v>
      </c>
      <c r="L31" s="298">
        <v>0.21</v>
      </c>
      <c r="M31" s="297"/>
      <c r="N31" s="297"/>
      <c r="O31" s="297"/>
      <c r="P31" s="297"/>
      <c r="W31" s="296">
        <f>ROUND(BB54, 2)</f>
        <v>0</v>
      </c>
      <c r="X31" s="297"/>
      <c r="Y31" s="297"/>
      <c r="Z31" s="297"/>
      <c r="AA31" s="297"/>
      <c r="AB31" s="297"/>
      <c r="AC31" s="297"/>
      <c r="AD31" s="297"/>
      <c r="AE31" s="297"/>
      <c r="AK31" s="296">
        <v>0</v>
      </c>
      <c r="AL31" s="297"/>
      <c r="AM31" s="297"/>
      <c r="AN31" s="297"/>
      <c r="AO31" s="297"/>
      <c r="AR31" s="39"/>
      <c r="BE31" s="305"/>
    </row>
    <row r="32" spans="1:71" s="3" customFormat="1" ht="14.4" hidden="1" customHeight="1">
      <c r="B32" s="39"/>
      <c r="F32" s="29" t="s">
        <v>43</v>
      </c>
      <c r="L32" s="298">
        <v>0.15</v>
      </c>
      <c r="M32" s="297"/>
      <c r="N32" s="297"/>
      <c r="O32" s="297"/>
      <c r="P32" s="297"/>
      <c r="W32" s="296">
        <f>ROUND(BC54, 2)</f>
        <v>0</v>
      </c>
      <c r="X32" s="297"/>
      <c r="Y32" s="297"/>
      <c r="Z32" s="297"/>
      <c r="AA32" s="297"/>
      <c r="AB32" s="297"/>
      <c r="AC32" s="297"/>
      <c r="AD32" s="297"/>
      <c r="AE32" s="297"/>
      <c r="AK32" s="296">
        <v>0</v>
      </c>
      <c r="AL32" s="297"/>
      <c r="AM32" s="297"/>
      <c r="AN32" s="297"/>
      <c r="AO32" s="297"/>
      <c r="AR32" s="39"/>
      <c r="BE32" s="305"/>
    </row>
    <row r="33" spans="1:57" s="3" customFormat="1" ht="14.4" hidden="1" customHeight="1">
      <c r="B33" s="39"/>
      <c r="F33" s="29" t="s">
        <v>44</v>
      </c>
      <c r="L33" s="298">
        <v>0</v>
      </c>
      <c r="M33" s="297"/>
      <c r="N33" s="297"/>
      <c r="O33" s="297"/>
      <c r="P33" s="297"/>
      <c r="W33" s="296">
        <f>ROUND(BD54, 2)</f>
        <v>0</v>
      </c>
      <c r="X33" s="297"/>
      <c r="Y33" s="297"/>
      <c r="Z33" s="297"/>
      <c r="AA33" s="297"/>
      <c r="AB33" s="297"/>
      <c r="AC33" s="297"/>
      <c r="AD33" s="297"/>
      <c r="AE33" s="297"/>
      <c r="AK33" s="296">
        <v>0</v>
      </c>
      <c r="AL33" s="297"/>
      <c r="AM33" s="297"/>
      <c r="AN33" s="297"/>
      <c r="AO33" s="297"/>
      <c r="AR33" s="39"/>
    </row>
    <row r="34" spans="1:57" s="2" customFormat="1" ht="7.05" customHeight="1">
      <c r="A34" s="34"/>
      <c r="B34" s="35"/>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5"/>
      <c r="BE34" s="34"/>
    </row>
    <row r="35" spans="1:57" s="2" customFormat="1" ht="25.95" customHeight="1">
      <c r="A35" s="34"/>
      <c r="B35" s="35"/>
      <c r="C35" s="40"/>
      <c r="D35" s="41" t="s">
        <v>45</v>
      </c>
      <c r="E35" s="42"/>
      <c r="F35" s="42"/>
      <c r="G35" s="42"/>
      <c r="H35" s="42"/>
      <c r="I35" s="42"/>
      <c r="J35" s="42"/>
      <c r="K35" s="42"/>
      <c r="L35" s="42"/>
      <c r="M35" s="42"/>
      <c r="N35" s="42"/>
      <c r="O35" s="42"/>
      <c r="P35" s="42"/>
      <c r="Q35" s="42"/>
      <c r="R35" s="42"/>
      <c r="S35" s="42"/>
      <c r="T35" s="43" t="s">
        <v>46</v>
      </c>
      <c r="U35" s="42"/>
      <c r="V35" s="42"/>
      <c r="W35" s="42"/>
      <c r="X35" s="302" t="s">
        <v>47</v>
      </c>
      <c r="Y35" s="300"/>
      <c r="Z35" s="300"/>
      <c r="AA35" s="300"/>
      <c r="AB35" s="300"/>
      <c r="AC35" s="42"/>
      <c r="AD35" s="42"/>
      <c r="AE35" s="42"/>
      <c r="AF35" s="42"/>
      <c r="AG35" s="42"/>
      <c r="AH35" s="42"/>
      <c r="AI35" s="42"/>
      <c r="AJ35" s="42"/>
      <c r="AK35" s="299">
        <f>SUM(AK26:AK33)</f>
        <v>0</v>
      </c>
      <c r="AL35" s="300"/>
      <c r="AM35" s="300"/>
      <c r="AN35" s="300"/>
      <c r="AO35" s="301"/>
      <c r="AP35" s="40"/>
      <c r="AQ35" s="40"/>
      <c r="AR35" s="35"/>
      <c r="BE35" s="34"/>
    </row>
    <row r="36" spans="1:57" s="2" customFormat="1" ht="7.05" customHeight="1">
      <c r="A36" s="34"/>
      <c r="B36" s="35"/>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5"/>
      <c r="BE36" s="34"/>
    </row>
    <row r="37" spans="1:57" s="2" customFormat="1" ht="7.05" customHeight="1">
      <c r="A37" s="34"/>
      <c r="B37" s="44"/>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35"/>
      <c r="BE37" s="34"/>
    </row>
    <row r="41" spans="1:57" s="2" customFormat="1" ht="7.05" customHeight="1">
      <c r="A41" s="34"/>
      <c r="B41" s="46"/>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35"/>
      <c r="BE41" s="34"/>
    </row>
    <row r="42" spans="1:57" s="2" customFormat="1" ht="25.05" customHeight="1">
      <c r="A42" s="34"/>
      <c r="B42" s="35"/>
      <c r="C42" s="23" t="s">
        <v>48</v>
      </c>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5"/>
      <c r="BE42" s="34"/>
    </row>
    <row r="43" spans="1:57" s="2" customFormat="1" ht="7.05" customHeight="1">
      <c r="A43" s="34"/>
      <c r="B43" s="35"/>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5"/>
      <c r="BE43" s="34"/>
    </row>
    <row r="44" spans="1:57" s="4" customFormat="1" ht="12" customHeight="1">
      <c r="B44" s="48"/>
      <c r="C44" s="29" t="s">
        <v>14</v>
      </c>
      <c r="L44" s="4" t="str">
        <f>K5</f>
        <v>2021-017</v>
      </c>
      <c r="AR44" s="48"/>
    </row>
    <row r="45" spans="1:57" s="5" customFormat="1" ht="37.049999999999997" customHeight="1">
      <c r="B45" s="49"/>
      <c r="C45" s="50" t="s">
        <v>17</v>
      </c>
      <c r="L45" s="316" t="str">
        <f>K6</f>
        <v>Sportovní hala Bordovice úprava</v>
      </c>
      <c r="M45" s="317"/>
      <c r="N45" s="317"/>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R45" s="49"/>
    </row>
    <row r="46" spans="1:57" s="2" customFormat="1" ht="7.05" customHeight="1">
      <c r="A46" s="34"/>
      <c r="B46" s="35"/>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5"/>
      <c r="BE46" s="34"/>
    </row>
    <row r="47" spans="1:57" s="2" customFormat="1" ht="12" customHeight="1">
      <c r="A47" s="34"/>
      <c r="B47" s="35"/>
      <c r="C47" s="29" t="s">
        <v>21</v>
      </c>
      <c r="D47" s="34"/>
      <c r="E47" s="34"/>
      <c r="F47" s="34"/>
      <c r="G47" s="34"/>
      <c r="H47" s="34"/>
      <c r="I47" s="34"/>
      <c r="J47" s="34"/>
      <c r="K47" s="34"/>
      <c r="L47" s="51" t="str">
        <f>IF(K8="","",K8)</f>
        <v xml:space="preserve"> </v>
      </c>
      <c r="M47" s="34"/>
      <c r="N47" s="34"/>
      <c r="O47" s="34"/>
      <c r="P47" s="34"/>
      <c r="Q47" s="34"/>
      <c r="R47" s="34"/>
      <c r="S47" s="34"/>
      <c r="T47" s="34"/>
      <c r="U47" s="34"/>
      <c r="V47" s="34"/>
      <c r="W47" s="34"/>
      <c r="X47" s="34"/>
      <c r="Y47" s="34"/>
      <c r="Z47" s="34"/>
      <c r="AA47" s="34"/>
      <c r="AB47" s="34"/>
      <c r="AC47" s="34"/>
      <c r="AD47" s="34"/>
      <c r="AE47" s="34"/>
      <c r="AF47" s="34"/>
      <c r="AG47" s="34"/>
      <c r="AH47" s="34"/>
      <c r="AI47" s="29" t="s">
        <v>23</v>
      </c>
      <c r="AJ47" s="34"/>
      <c r="AK47" s="34"/>
      <c r="AL47" s="34"/>
      <c r="AM47" s="318" t="str">
        <f>IF(AN8= "","",AN8)</f>
        <v>27. 3. 2021</v>
      </c>
      <c r="AN47" s="318"/>
      <c r="AO47" s="34"/>
      <c r="AP47" s="34"/>
      <c r="AQ47" s="34"/>
      <c r="AR47" s="35"/>
      <c r="BE47" s="34"/>
    </row>
    <row r="48" spans="1:57" s="2" customFormat="1" ht="7.05" customHeight="1">
      <c r="A48" s="34"/>
      <c r="B48" s="35"/>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5"/>
      <c r="BE48" s="34"/>
    </row>
    <row r="49" spans="1:91" s="2" customFormat="1" ht="15.15" customHeight="1">
      <c r="A49" s="34"/>
      <c r="B49" s="35"/>
      <c r="C49" s="29" t="s">
        <v>25</v>
      </c>
      <c r="D49" s="34"/>
      <c r="E49" s="34"/>
      <c r="F49" s="34"/>
      <c r="G49" s="34"/>
      <c r="H49" s="34"/>
      <c r="I49" s="34"/>
      <c r="J49" s="34"/>
      <c r="K49" s="34"/>
      <c r="L49" s="4" t="str">
        <f>IF(E11= "","",E11)</f>
        <v xml:space="preserve"> </v>
      </c>
      <c r="M49" s="34"/>
      <c r="N49" s="34"/>
      <c r="O49" s="34"/>
      <c r="P49" s="34"/>
      <c r="Q49" s="34"/>
      <c r="R49" s="34"/>
      <c r="S49" s="34"/>
      <c r="T49" s="34"/>
      <c r="U49" s="34"/>
      <c r="V49" s="34"/>
      <c r="W49" s="34"/>
      <c r="X49" s="34"/>
      <c r="Y49" s="34"/>
      <c r="Z49" s="34"/>
      <c r="AA49" s="34"/>
      <c r="AB49" s="34"/>
      <c r="AC49" s="34"/>
      <c r="AD49" s="34"/>
      <c r="AE49" s="34"/>
      <c r="AF49" s="34"/>
      <c r="AG49" s="34"/>
      <c r="AH49" s="34"/>
      <c r="AI49" s="29" t="s">
        <v>30</v>
      </c>
      <c r="AJ49" s="34"/>
      <c r="AK49" s="34"/>
      <c r="AL49" s="34"/>
      <c r="AM49" s="319" t="str">
        <f>IF(E17="","",E17)</f>
        <v xml:space="preserve"> </v>
      </c>
      <c r="AN49" s="320"/>
      <c r="AO49" s="320"/>
      <c r="AP49" s="320"/>
      <c r="AQ49" s="34"/>
      <c r="AR49" s="35"/>
      <c r="AS49" s="324" t="s">
        <v>49</v>
      </c>
      <c r="AT49" s="325"/>
      <c r="AU49" s="53"/>
      <c r="AV49" s="53"/>
      <c r="AW49" s="53"/>
      <c r="AX49" s="53"/>
      <c r="AY49" s="53"/>
      <c r="AZ49" s="53"/>
      <c r="BA49" s="53"/>
      <c r="BB49" s="53"/>
      <c r="BC49" s="53"/>
      <c r="BD49" s="54"/>
      <c r="BE49" s="34"/>
    </row>
    <row r="50" spans="1:91" s="2" customFormat="1" ht="15.15" customHeight="1">
      <c r="A50" s="34"/>
      <c r="B50" s="35"/>
      <c r="C50" s="29" t="s">
        <v>28</v>
      </c>
      <c r="D50" s="34"/>
      <c r="E50" s="34"/>
      <c r="F50" s="34"/>
      <c r="G50" s="34"/>
      <c r="H50" s="34"/>
      <c r="I50" s="34"/>
      <c r="J50" s="34"/>
      <c r="K50" s="34"/>
      <c r="L50" s="4" t="str">
        <f>IF(E14= "Vyplň údaj","",E14)</f>
        <v/>
      </c>
      <c r="M50" s="34"/>
      <c r="N50" s="34"/>
      <c r="O50" s="34"/>
      <c r="P50" s="34"/>
      <c r="Q50" s="34"/>
      <c r="R50" s="34"/>
      <c r="S50" s="34"/>
      <c r="T50" s="34"/>
      <c r="U50" s="34"/>
      <c r="V50" s="34"/>
      <c r="W50" s="34"/>
      <c r="X50" s="34"/>
      <c r="Y50" s="34"/>
      <c r="Z50" s="34"/>
      <c r="AA50" s="34"/>
      <c r="AB50" s="34"/>
      <c r="AC50" s="34"/>
      <c r="AD50" s="34"/>
      <c r="AE50" s="34"/>
      <c r="AF50" s="34"/>
      <c r="AG50" s="34"/>
      <c r="AH50" s="34"/>
      <c r="AI50" s="29" t="s">
        <v>32</v>
      </c>
      <c r="AJ50" s="34"/>
      <c r="AK50" s="34"/>
      <c r="AL50" s="34"/>
      <c r="AM50" s="319" t="str">
        <f>IF(E20="","",E20)</f>
        <v xml:space="preserve"> </v>
      </c>
      <c r="AN50" s="320"/>
      <c r="AO50" s="320"/>
      <c r="AP50" s="320"/>
      <c r="AQ50" s="34"/>
      <c r="AR50" s="35"/>
      <c r="AS50" s="326"/>
      <c r="AT50" s="327"/>
      <c r="AU50" s="55"/>
      <c r="AV50" s="55"/>
      <c r="AW50" s="55"/>
      <c r="AX50" s="55"/>
      <c r="AY50" s="55"/>
      <c r="AZ50" s="55"/>
      <c r="BA50" s="55"/>
      <c r="BB50" s="55"/>
      <c r="BC50" s="55"/>
      <c r="BD50" s="56"/>
      <c r="BE50" s="34"/>
    </row>
    <row r="51" spans="1:91" s="2" customFormat="1" ht="10.8" customHeight="1">
      <c r="A51" s="34"/>
      <c r="B51" s="35"/>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5"/>
      <c r="AS51" s="326"/>
      <c r="AT51" s="327"/>
      <c r="AU51" s="55"/>
      <c r="AV51" s="55"/>
      <c r="AW51" s="55"/>
      <c r="AX51" s="55"/>
      <c r="AY51" s="55"/>
      <c r="AZ51" s="55"/>
      <c r="BA51" s="55"/>
      <c r="BB51" s="55"/>
      <c r="BC51" s="55"/>
      <c r="BD51" s="56"/>
      <c r="BE51" s="34"/>
    </row>
    <row r="52" spans="1:91" s="2" customFormat="1" ht="29.25" customHeight="1">
      <c r="A52" s="34"/>
      <c r="B52" s="35"/>
      <c r="C52" s="328" t="s">
        <v>50</v>
      </c>
      <c r="D52" s="329"/>
      <c r="E52" s="329"/>
      <c r="F52" s="329"/>
      <c r="G52" s="329"/>
      <c r="H52" s="57"/>
      <c r="I52" s="331" t="s">
        <v>51</v>
      </c>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30" t="s">
        <v>52</v>
      </c>
      <c r="AH52" s="329"/>
      <c r="AI52" s="329"/>
      <c r="AJ52" s="329"/>
      <c r="AK52" s="329"/>
      <c r="AL52" s="329"/>
      <c r="AM52" s="329"/>
      <c r="AN52" s="331" t="s">
        <v>53</v>
      </c>
      <c r="AO52" s="329"/>
      <c r="AP52" s="329"/>
      <c r="AQ52" s="58" t="s">
        <v>54</v>
      </c>
      <c r="AR52" s="35"/>
      <c r="AS52" s="59" t="s">
        <v>55</v>
      </c>
      <c r="AT52" s="60" t="s">
        <v>56</v>
      </c>
      <c r="AU52" s="60" t="s">
        <v>57</v>
      </c>
      <c r="AV52" s="60" t="s">
        <v>58</v>
      </c>
      <c r="AW52" s="60" t="s">
        <v>59</v>
      </c>
      <c r="AX52" s="60" t="s">
        <v>60</v>
      </c>
      <c r="AY52" s="60" t="s">
        <v>61</v>
      </c>
      <c r="AZ52" s="60" t="s">
        <v>62</v>
      </c>
      <c r="BA52" s="60" t="s">
        <v>63</v>
      </c>
      <c r="BB52" s="60" t="s">
        <v>64</v>
      </c>
      <c r="BC52" s="60" t="s">
        <v>65</v>
      </c>
      <c r="BD52" s="61" t="s">
        <v>66</v>
      </c>
      <c r="BE52" s="34"/>
    </row>
    <row r="53" spans="1:91" s="2" customFormat="1" ht="10.8" customHeight="1">
      <c r="A53" s="34"/>
      <c r="B53" s="35"/>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5"/>
      <c r="AS53" s="62"/>
      <c r="AT53" s="63"/>
      <c r="AU53" s="63"/>
      <c r="AV53" s="63"/>
      <c r="AW53" s="63"/>
      <c r="AX53" s="63"/>
      <c r="AY53" s="63"/>
      <c r="AZ53" s="63"/>
      <c r="BA53" s="63"/>
      <c r="BB53" s="63"/>
      <c r="BC53" s="63"/>
      <c r="BD53" s="64"/>
      <c r="BE53" s="34"/>
    </row>
    <row r="54" spans="1:91" s="6" customFormat="1" ht="32.4" customHeight="1">
      <c r="B54" s="65"/>
      <c r="C54" s="66" t="s">
        <v>67</v>
      </c>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322">
        <f>ROUND(SUM(AG55:AG62),2)</f>
        <v>0</v>
      </c>
      <c r="AH54" s="322"/>
      <c r="AI54" s="322"/>
      <c r="AJ54" s="322"/>
      <c r="AK54" s="322"/>
      <c r="AL54" s="322"/>
      <c r="AM54" s="322"/>
      <c r="AN54" s="323">
        <f t="shared" ref="AN54:AN62" si="0">SUM(AG54,AT54)</f>
        <v>0</v>
      </c>
      <c r="AO54" s="323"/>
      <c r="AP54" s="323"/>
      <c r="AQ54" s="69" t="s">
        <v>3</v>
      </c>
      <c r="AR54" s="65"/>
      <c r="AS54" s="70">
        <f>ROUND(SUM(AS55:AS62),2)</f>
        <v>0</v>
      </c>
      <c r="AT54" s="71">
        <f t="shared" ref="AT54:AT62" si="1">ROUND(SUM(AV54:AW54),2)</f>
        <v>0</v>
      </c>
      <c r="AU54" s="72">
        <f>ROUND(SUM(AU55:AU62),5)</f>
        <v>0</v>
      </c>
      <c r="AV54" s="71">
        <f>ROUND(AZ54*L29,2)</f>
        <v>0</v>
      </c>
      <c r="AW54" s="71">
        <f>ROUND(BA54*L30,2)</f>
        <v>0</v>
      </c>
      <c r="AX54" s="71">
        <f>ROUND(BB54*L29,2)</f>
        <v>0</v>
      </c>
      <c r="AY54" s="71">
        <f>ROUND(BC54*L30,2)</f>
        <v>0</v>
      </c>
      <c r="AZ54" s="71">
        <f>ROUND(SUM(AZ55:AZ62),2)</f>
        <v>0</v>
      </c>
      <c r="BA54" s="71">
        <f>ROUND(SUM(BA55:BA62),2)</f>
        <v>0</v>
      </c>
      <c r="BB54" s="71">
        <f>ROUND(SUM(BB55:BB62),2)</f>
        <v>0</v>
      </c>
      <c r="BC54" s="71">
        <f>ROUND(SUM(BC55:BC62),2)</f>
        <v>0</v>
      </c>
      <c r="BD54" s="73">
        <f>ROUND(SUM(BD55:BD62),2)</f>
        <v>0</v>
      </c>
      <c r="BS54" s="74" t="s">
        <v>68</v>
      </c>
      <c r="BT54" s="74" t="s">
        <v>69</v>
      </c>
      <c r="BU54" s="75" t="s">
        <v>70</v>
      </c>
      <c r="BV54" s="74" t="s">
        <v>71</v>
      </c>
      <c r="BW54" s="74" t="s">
        <v>5</v>
      </c>
      <c r="BX54" s="74" t="s">
        <v>72</v>
      </c>
      <c r="CL54" s="74" t="s">
        <v>3</v>
      </c>
    </row>
    <row r="55" spans="1:91" s="7" customFormat="1" ht="16.5" customHeight="1">
      <c r="A55" s="76" t="s">
        <v>73</v>
      </c>
      <c r="B55" s="77"/>
      <c r="C55" s="78"/>
      <c r="D55" s="321" t="s">
        <v>74</v>
      </c>
      <c r="E55" s="321"/>
      <c r="F55" s="321"/>
      <c r="G55" s="321"/>
      <c r="H55" s="321"/>
      <c r="I55" s="79"/>
      <c r="J55" s="321" t="s">
        <v>75</v>
      </c>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14">
        <f>'01 - stavební objekt'!J30</f>
        <v>0</v>
      </c>
      <c r="AH55" s="315"/>
      <c r="AI55" s="315"/>
      <c r="AJ55" s="315"/>
      <c r="AK55" s="315"/>
      <c r="AL55" s="315"/>
      <c r="AM55" s="315"/>
      <c r="AN55" s="314">
        <f t="shared" si="0"/>
        <v>0</v>
      </c>
      <c r="AO55" s="315"/>
      <c r="AP55" s="315"/>
      <c r="AQ55" s="80" t="s">
        <v>76</v>
      </c>
      <c r="AR55" s="77"/>
      <c r="AS55" s="81">
        <v>0</v>
      </c>
      <c r="AT55" s="82">
        <f t="shared" si="1"/>
        <v>0</v>
      </c>
      <c r="AU55" s="83">
        <f>'01 - stavební objekt'!P106</f>
        <v>0</v>
      </c>
      <c r="AV55" s="82">
        <f>'01 - stavební objekt'!J33</f>
        <v>0</v>
      </c>
      <c r="AW55" s="82">
        <f>'01 - stavební objekt'!J34</f>
        <v>0</v>
      </c>
      <c r="AX55" s="82">
        <f>'01 - stavební objekt'!J35</f>
        <v>0</v>
      </c>
      <c r="AY55" s="82">
        <f>'01 - stavební objekt'!J36</f>
        <v>0</v>
      </c>
      <c r="AZ55" s="82">
        <f>'01 - stavební objekt'!F33</f>
        <v>0</v>
      </c>
      <c r="BA55" s="82">
        <f>'01 - stavební objekt'!F34</f>
        <v>0</v>
      </c>
      <c r="BB55" s="82">
        <f>'01 - stavební objekt'!F35</f>
        <v>0</v>
      </c>
      <c r="BC55" s="82">
        <f>'01 - stavební objekt'!F36</f>
        <v>0</v>
      </c>
      <c r="BD55" s="84">
        <f>'01 - stavební objekt'!F37</f>
        <v>0</v>
      </c>
      <c r="BT55" s="85" t="s">
        <v>77</v>
      </c>
      <c r="BV55" s="85" t="s">
        <v>71</v>
      </c>
      <c r="BW55" s="85" t="s">
        <v>78</v>
      </c>
      <c r="BX55" s="85" t="s">
        <v>5</v>
      </c>
      <c r="CL55" s="85" t="s">
        <v>3</v>
      </c>
      <c r="CM55" s="85" t="s">
        <v>79</v>
      </c>
    </row>
    <row r="56" spans="1:91" s="7" customFormat="1" ht="16.5" customHeight="1">
      <c r="A56" s="76" t="s">
        <v>73</v>
      </c>
      <c r="B56" s="77"/>
      <c r="C56" s="78"/>
      <c r="D56" s="321" t="s">
        <v>80</v>
      </c>
      <c r="E56" s="321"/>
      <c r="F56" s="321"/>
      <c r="G56" s="321"/>
      <c r="H56" s="321"/>
      <c r="I56" s="79"/>
      <c r="J56" s="321" t="s">
        <v>81</v>
      </c>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14">
        <f>'02 - Zpevněné plochy'!J30</f>
        <v>0</v>
      </c>
      <c r="AH56" s="315"/>
      <c r="AI56" s="315"/>
      <c r="AJ56" s="315"/>
      <c r="AK56" s="315"/>
      <c r="AL56" s="315"/>
      <c r="AM56" s="315"/>
      <c r="AN56" s="314">
        <f t="shared" si="0"/>
        <v>0</v>
      </c>
      <c r="AO56" s="315"/>
      <c r="AP56" s="315"/>
      <c r="AQ56" s="80" t="s">
        <v>76</v>
      </c>
      <c r="AR56" s="77"/>
      <c r="AS56" s="81">
        <v>0</v>
      </c>
      <c r="AT56" s="82">
        <f t="shared" si="1"/>
        <v>0</v>
      </c>
      <c r="AU56" s="83">
        <f>'02 - Zpevněné plochy'!P90</f>
        <v>0</v>
      </c>
      <c r="AV56" s="82">
        <f>'02 - Zpevněné plochy'!J33</f>
        <v>0</v>
      </c>
      <c r="AW56" s="82">
        <f>'02 - Zpevněné plochy'!J34</f>
        <v>0</v>
      </c>
      <c r="AX56" s="82">
        <f>'02 - Zpevněné plochy'!J35</f>
        <v>0</v>
      </c>
      <c r="AY56" s="82">
        <f>'02 - Zpevněné plochy'!J36</f>
        <v>0</v>
      </c>
      <c r="AZ56" s="82">
        <f>'02 - Zpevněné plochy'!F33</f>
        <v>0</v>
      </c>
      <c r="BA56" s="82">
        <f>'02 - Zpevněné plochy'!F34</f>
        <v>0</v>
      </c>
      <c r="BB56" s="82">
        <f>'02 - Zpevněné plochy'!F35</f>
        <v>0</v>
      </c>
      <c r="BC56" s="82">
        <f>'02 - Zpevněné plochy'!F36</f>
        <v>0</v>
      </c>
      <c r="BD56" s="84">
        <f>'02 - Zpevněné plochy'!F37</f>
        <v>0</v>
      </c>
      <c r="BT56" s="85" t="s">
        <v>77</v>
      </c>
      <c r="BV56" s="85" t="s">
        <v>71</v>
      </c>
      <c r="BW56" s="85" t="s">
        <v>82</v>
      </c>
      <c r="BX56" s="85" t="s">
        <v>5</v>
      </c>
      <c r="CL56" s="85" t="s">
        <v>3</v>
      </c>
      <c r="CM56" s="85" t="s">
        <v>79</v>
      </c>
    </row>
    <row r="57" spans="1:91" s="7" customFormat="1" ht="16.5" customHeight="1">
      <c r="A57" s="76" t="s">
        <v>73</v>
      </c>
      <c r="B57" s="77"/>
      <c r="C57" s="78"/>
      <c r="D57" s="321" t="s">
        <v>83</v>
      </c>
      <c r="E57" s="321"/>
      <c r="F57" s="321"/>
      <c r="G57" s="321"/>
      <c r="H57" s="321"/>
      <c r="I57" s="79"/>
      <c r="J57" s="321" t="s">
        <v>84</v>
      </c>
      <c r="K57" s="321"/>
      <c r="L57" s="321"/>
      <c r="M57" s="321"/>
      <c r="N57" s="321"/>
      <c r="O57" s="321"/>
      <c r="P57" s="321"/>
      <c r="Q57" s="321"/>
      <c r="R57" s="321"/>
      <c r="S57" s="321"/>
      <c r="T57" s="321"/>
      <c r="U57" s="321"/>
      <c r="V57" s="321"/>
      <c r="W57" s="321"/>
      <c r="X57" s="321"/>
      <c r="Y57" s="321"/>
      <c r="Z57" s="321"/>
      <c r="AA57" s="321"/>
      <c r="AB57" s="321"/>
      <c r="AC57" s="321"/>
      <c r="AD57" s="321"/>
      <c r="AE57" s="321"/>
      <c r="AF57" s="321"/>
      <c r="AG57" s="314">
        <f>'03 - zdravotechnika'!J30</f>
        <v>0</v>
      </c>
      <c r="AH57" s="315"/>
      <c r="AI57" s="315"/>
      <c r="AJ57" s="315"/>
      <c r="AK57" s="315"/>
      <c r="AL57" s="315"/>
      <c r="AM57" s="315"/>
      <c r="AN57" s="314">
        <f t="shared" si="0"/>
        <v>0</v>
      </c>
      <c r="AO57" s="315"/>
      <c r="AP57" s="315"/>
      <c r="AQ57" s="80" t="s">
        <v>76</v>
      </c>
      <c r="AR57" s="77"/>
      <c r="AS57" s="81">
        <v>0</v>
      </c>
      <c r="AT57" s="82">
        <f t="shared" si="1"/>
        <v>0</v>
      </c>
      <c r="AU57" s="83">
        <f>'03 - zdravotechnika'!P87</f>
        <v>0</v>
      </c>
      <c r="AV57" s="82">
        <f>'03 - zdravotechnika'!J33</f>
        <v>0</v>
      </c>
      <c r="AW57" s="82">
        <f>'03 - zdravotechnika'!J34</f>
        <v>0</v>
      </c>
      <c r="AX57" s="82">
        <f>'03 - zdravotechnika'!J35</f>
        <v>0</v>
      </c>
      <c r="AY57" s="82">
        <f>'03 - zdravotechnika'!J36</f>
        <v>0</v>
      </c>
      <c r="AZ57" s="82">
        <f>'03 - zdravotechnika'!F33</f>
        <v>0</v>
      </c>
      <c r="BA57" s="82">
        <f>'03 - zdravotechnika'!F34</f>
        <v>0</v>
      </c>
      <c r="BB57" s="82">
        <f>'03 - zdravotechnika'!F35</f>
        <v>0</v>
      </c>
      <c r="BC57" s="82">
        <f>'03 - zdravotechnika'!F36</f>
        <v>0</v>
      </c>
      <c r="BD57" s="84">
        <f>'03 - zdravotechnika'!F37</f>
        <v>0</v>
      </c>
      <c r="BT57" s="85" t="s">
        <v>77</v>
      </c>
      <c r="BV57" s="85" t="s">
        <v>71</v>
      </c>
      <c r="BW57" s="85" t="s">
        <v>85</v>
      </c>
      <c r="BX57" s="85" t="s">
        <v>5</v>
      </c>
      <c r="CL57" s="85" t="s">
        <v>3</v>
      </c>
      <c r="CM57" s="85" t="s">
        <v>79</v>
      </c>
    </row>
    <row r="58" spans="1:91" s="7" customFormat="1" ht="16.5" customHeight="1">
      <c r="A58" s="76" t="s">
        <v>73</v>
      </c>
      <c r="B58" s="77"/>
      <c r="C58" s="78"/>
      <c r="D58" s="321" t="s">
        <v>86</v>
      </c>
      <c r="E58" s="321"/>
      <c r="F58" s="321"/>
      <c r="G58" s="321"/>
      <c r="H58" s="321"/>
      <c r="I58" s="79"/>
      <c r="J58" s="321" t="s">
        <v>87</v>
      </c>
      <c r="K58" s="321"/>
      <c r="L58" s="321"/>
      <c r="M58" s="321"/>
      <c r="N58" s="321"/>
      <c r="O58" s="321"/>
      <c r="P58" s="321"/>
      <c r="Q58" s="321"/>
      <c r="R58" s="321"/>
      <c r="S58" s="321"/>
      <c r="T58" s="321"/>
      <c r="U58" s="321"/>
      <c r="V58" s="321"/>
      <c r="W58" s="321"/>
      <c r="X58" s="321"/>
      <c r="Y58" s="321"/>
      <c r="Z58" s="321"/>
      <c r="AA58" s="321"/>
      <c r="AB58" s="321"/>
      <c r="AC58" s="321"/>
      <c r="AD58" s="321"/>
      <c r="AE58" s="321"/>
      <c r="AF58" s="321"/>
      <c r="AG58" s="314">
        <f>'04 - přípojky'!J30</f>
        <v>0</v>
      </c>
      <c r="AH58" s="315"/>
      <c r="AI58" s="315"/>
      <c r="AJ58" s="315"/>
      <c r="AK58" s="315"/>
      <c r="AL58" s="315"/>
      <c r="AM58" s="315"/>
      <c r="AN58" s="314">
        <f t="shared" si="0"/>
        <v>0</v>
      </c>
      <c r="AO58" s="315"/>
      <c r="AP58" s="315"/>
      <c r="AQ58" s="80" t="s">
        <v>76</v>
      </c>
      <c r="AR58" s="77"/>
      <c r="AS58" s="81">
        <v>0</v>
      </c>
      <c r="AT58" s="82">
        <f t="shared" si="1"/>
        <v>0</v>
      </c>
      <c r="AU58" s="83">
        <f>'04 - přípojky'!P84</f>
        <v>0</v>
      </c>
      <c r="AV58" s="82">
        <f>'04 - přípojky'!J33</f>
        <v>0</v>
      </c>
      <c r="AW58" s="82">
        <f>'04 - přípojky'!J34</f>
        <v>0</v>
      </c>
      <c r="AX58" s="82">
        <f>'04 - přípojky'!J35</f>
        <v>0</v>
      </c>
      <c r="AY58" s="82">
        <f>'04 - přípojky'!J36</f>
        <v>0</v>
      </c>
      <c r="AZ58" s="82">
        <f>'04 - přípojky'!F33</f>
        <v>0</v>
      </c>
      <c r="BA58" s="82">
        <f>'04 - přípojky'!F34</f>
        <v>0</v>
      </c>
      <c r="BB58" s="82">
        <f>'04 - přípojky'!F35</f>
        <v>0</v>
      </c>
      <c r="BC58" s="82">
        <f>'04 - přípojky'!F36</f>
        <v>0</v>
      </c>
      <c r="BD58" s="84">
        <f>'04 - přípojky'!F37</f>
        <v>0</v>
      </c>
      <c r="BT58" s="85" t="s">
        <v>77</v>
      </c>
      <c r="BV58" s="85" t="s">
        <v>71</v>
      </c>
      <c r="BW58" s="85" t="s">
        <v>88</v>
      </c>
      <c r="BX58" s="85" t="s">
        <v>5</v>
      </c>
      <c r="CL58" s="85" t="s">
        <v>3</v>
      </c>
      <c r="CM58" s="85" t="s">
        <v>79</v>
      </c>
    </row>
    <row r="59" spans="1:91" s="7" customFormat="1" ht="16.5" customHeight="1">
      <c r="A59" s="76" t="s">
        <v>73</v>
      </c>
      <c r="B59" s="77"/>
      <c r="C59" s="78"/>
      <c r="D59" s="321" t="s">
        <v>89</v>
      </c>
      <c r="E59" s="321"/>
      <c r="F59" s="321"/>
      <c r="G59" s="321"/>
      <c r="H59" s="321"/>
      <c r="I59" s="79"/>
      <c r="J59" s="321" t="s">
        <v>90</v>
      </c>
      <c r="K59" s="321"/>
      <c r="L59" s="321"/>
      <c r="M59" s="321"/>
      <c r="N59" s="321"/>
      <c r="O59" s="321"/>
      <c r="P59" s="321"/>
      <c r="Q59" s="321"/>
      <c r="R59" s="321"/>
      <c r="S59" s="321"/>
      <c r="T59" s="321"/>
      <c r="U59" s="321"/>
      <c r="V59" s="321"/>
      <c r="W59" s="321"/>
      <c r="X59" s="321"/>
      <c r="Y59" s="321"/>
      <c r="Z59" s="321"/>
      <c r="AA59" s="321"/>
      <c r="AB59" s="321"/>
      <c r="AC59" s="321"/>
      <c r="AD59" s="321"/>
      <c r="AE59" s="321"/>
      <c r="AF59" s="321"/>
      <c r="AG59" s="314">
        <f>'05 - elektroinstalace'!J30</f>
        <v>0</v>
      </c>
      <c r="AH59" s="315"/>
      <c r="AI59" s="315"/>
      <c r="AJ59" s="315"/>
      <c r="AK59" s="315"/>
      <c r="AL59" s="315"/>
      <c r="AM59" s="315"/>
      <c r="AN59" s="314">
        <f t="shared" si="0"/>
        <v>0</v>
      </c>
      <c r="AO59" s="315"/>
      <c r="AP59" s="315"/>
      <c r="AQ59" s="80" t="s">
        <v>76</v>
      </c>
      <c r="AR59" s="77"/>
      <c r="AS59" s="81">
        <v>0</v>
      </c>
      <c r="AT59" s="82">
        <f t="shared" si="1"/>
        <v>0</v>
      </c>
      <c r="AU59" s="83">
        <f>'05 - elektroinstalace'!P83</f>
        <v>0</v>
      </c>
      <c r="AV59" s="82">
        <f>'05 - elektroinstalace'!J33</f>
        <v>0</v>
      </c>
      <c r="AW59" s="82">
        <f>'05 - elektroinstalace'!J34</f>
        <v>0</v>
      </c>
      <c r="AX59" s="82">
        <f>'05 - elektroinstalace'!J35</f>
        <v>0</v>
      </c>
      <c r="AY59" s="82">
        <f>'05 - elektroinstalace'!J36</f>
        <v>0</v>
      </c>
      <c r="AZ59" s="82">
        <f>'05 - elektroinstalace'!F33</f>
        <v>0</v>
      </c>
      <c r="BA59" s="82">
        <f>'05 - elektroinstalace'!F34</f>
        <v>0</v>
      </c>
      <c r="BB59" s="82">
        <f>'05 - elektroinstalace'!F35</f>
        <v>0</v>
      </c>
      <c r="BC59" s="82">
        <f>'05 - elektroinstalace'!F36</f>
        <v>0</v>
      </c>
      <c r="BD59" s="84">
        <f>'05 - elektroinstalace'!F37</f>
        <v>0</v>
      </c>
      <c r="BT59" s="85" t="s">
        <v>77</v>
      </c>
      <c r="BV59" s="85" t="s">
        <v>71</v>
      </c>
      <c r="BW59" s="85" t="s">
        <v>91</v>
      </c>
      <c r="BX59" s="85" t="s">
        <v>5</v>
      </c>
      <c r="CL59" s="85" t="s">
        <v>3</v>
      </c>
      <c r="CM59" s="85" t="s">
        <v>79</v>
      </c>
    </row>
    <row r="60" spans="1:91" s="7" customFormat="1" ht="16.5" customHeight="1">
      <c r="A60" s="76" t="s">
        <v>73</v>
      </c>
      <c r="B60" s="77"/>
      <c r="C60" s="78"/>
      <c r="D60" s="321" t="s">
        <v>92</v>
      </c>
      <c r="E60" s="321"/>
      <c r="F60" s="321"/>
      <c r="G60" s="321"/>
      <c r="H60" s="321"/>
      <c r="I60" s="79"/>
      <c r="J60" s="321" t="s">
        <v>93</v>
      </c>
      <c r="K60" s="321"/>
      <c r="L60" s="321"/>
      <c r="M60" s="321"/>
      <c r="N60" s="321"/>
      <c r="O60" s="321"/>
      <c r="P60" s="321"/>
      <c r="Q60" s="321"/>
      <c r="R60" s="321"/>
      <c r="S60" s="321"/>
      <c r="T60" s="321"/>
      <c r="U60" s="321"/>
      <c r="V60" s="321"/>
      <c r="W60" s="321"/>
      <c r="X60" s="321"/>
      <c r="Y60" s="321"/>
      <c r="Z60" s="321"/>
      <c r="AA60" s="321"/>
      <c r="AB60" s="321"/>
      <c r="AC60" s="321"/>
      <c r="AD60" s="321"/>
      <c r="AE60" s="321"/>
      <c r="AF60" s="321"/>
      <c r="AG60" s="314">
        <f>'06 - vzduchotechnika'!J30</f>
        <v>0</v>
      </c>
      <c r="AH60" s="315"/>
      <c r="AI60" s="315"/>
      <c r="AJ60" s="315"/>
      <c r="AK60" s="315"/>
      <c r="AL60" s="315"/>
      <c r="AM60" s="315"/>
      <c r="AN60" s="314">
        <f t="shared" si="0"/>
        <v>0</v>
      </c>
      <c r="AO60" s="315"/>
      <c r="AP60" s="315"/>
      <c r="AQ60" s="80" t="s">
        <v>76</v>
      </c>
      <c r="AR60" s="77"/>
      <c r="AS60" s="81">
        <v>0</v>
      </c>
      <c r="AT60" s="82">
        <f t="shared" si="1"/>
        <v>0</v>
      </c>
      <c r="AU60" s="83">
        <f>'06 - vzduchotechnika'!P87</f>
        <v>0</v>
      </c>
      <c r="AV60" s="82">
        <f>'06 - vzduchotechnika'!J33</f>
        <v>0</v>
      </c>
      <c r="AW60" s="82">
        <f>'06 - vzduchotechnika'!J34</f>
        <v>0</v>
      </c>
      <c r="AX60" s="82">
        <f>'06 - vzduchotechnika'!J35</f>
        <v>0</v>
      </c>
      <c r="AY60" s="82">
        <f>'06 - vzduchotechnika'!J36</f>
        <v>0</v>
      </c>
      <c r="AZ60" s="82">
        <f>'06 - vzduchotechnika'!F33</f>
        <v>0</v>
      </c>
      <c r="BA60" s="82">
        <f>'06 - vzduchotechnika'!F34</f>
        <v>0</v>
      </c>
      <c r="BB60" s="82">
        <f>'06 - vzduchotechnika'!F35</f>
        <v>0</v>
      </c>
      <c r="BC60" s="82">
        <f>'06 - vzduchotechnika'!F36</f>
        <v>0</v>
      </c>
      <c r="BD60" s="84">
        <f>'06 - vzduchotechnika'!F37</f>
        <v>0</v>
      </c>
      <c r="BT60" s="85" t="s">
        <v>77</v>
      </c>
      <c r="BV60" s="85" t="s">
        <v>71</v>
      </c>
      <c r="BW60" s="85" t="s">
        <v>94</v>
      </c>
      <c r="BX60" s="85" t="s">
        <v>5</v>
      </c>
      <c r="CL60" s="85" t="s">
        <v>3</v>
      </c>
      <c r="CM60" s="85" t="s">
        <v>79</v>
      </c>
    </row>
    <row r="61" spans="1:91" s="7" customFormat="1" ht="16.5" customHeight="1">
      <c r="A61" s="76" t="s">
        <v>73</v>
      </c>
      <c r="B61" s="77"/>
      <c r="C61" s="78"/>
      <c r="D61" s="321" t="s">
        <v>95</v>
      </c>
      <c r="E61" s="321"/>
      <c r="F61" s="321"/>
      <c r="G61" s="321"/>
      <c r="H61" s="321"/>
      <c r="I61" s="79"/>
      <c r="J61" s="321" t="s">
        <v>96</v>
      </c>
      <c r="K61" s="321"/>
      <c r="L61" s="321"/>
      <c r="M61" s="321"/>
      <c r="N61" s="321"/>
      <c r="O61" s="321"/>
      <c r="P61" s="321"/>
      <c r="Q61" s="321"/>
      <c r="R61" s="321"/>
      <c r="S61" s="321"/>
      <c r="T61" s="321"/>
      <c r="U61" s="321"/>
      <c r="V61" s="321"/>
      <c r="W61" s="321"/>
      <c r="X61" s="321"/>
      <c r="Y61" s="321"/>
      <c r="Z61" s="321"/>
      <c r="AA61" s="321"/>
      <c r="AB61" s="321"/>
      <c r="AC61" s="321"/>
      <c r="AD61" s="321"/>
      <c r="AE61" s="321"/>
      <c r="AF61" s="321"/>
      <c r="AG61" s="314">
        <f>'07 - sadové úpravy'!J30</f>
        <v>0</v>
      </c>
      <c r="AH61" s="315"/>
      <c r="AI61" s="315"/>
      <c r="AJ61" s="315"/>
      <c r="AK61" s="315"/>
      <c r="AL61" s="315"/>
      <c r="AM61" s="315"/>
      <c r="AN61" s="314">
        <f t="shared" si="0"/>
        <v>0</v>
      </c>
      <c r="AO61" s="315"/>
      <c r="AP61" s="315"/>
      <c r="AQ61" s="80" t="s">
        <v>76</v>
      </c>
      <c r="AR61" s="77"/>
      <c r="AS61" s="81">
        <v>0</v>
      </c>
      <c r="AT61" s="82">
        <f t="shared" si="1"/>
        <v>0</v>
      </c>
      <c r="AU61" s="83">
        <f>'07 - sadové úpravy'!P84</f>
        <v>0</v>
      </c>
      <c r="AV61" s="82">
        <f>'07 - sadové úpravy'!J33</f>
        <v>0</v>
      </c>
      <c r="AW61" s="82">
        <f>'07 - sadové úpravy'!J34</f>
        <v>0</v>
      </c>
      <c r="AX61" s="82">
        <f>'07 - sadové úpravy'!J35</f>
        <v>0</v>
      </c>
      <c r="AY61" s="82">
        <f>'07 - sadové úpravy'!J36</f>
        <v>0</v>
      </c>
      <c r="AZ61" s="82">
        <f>'07 - sadové úpravy'!F33</f>
        <v>0</v>
      </c>
      <c r="BA61" s="82">
        <f>'07 - sadové úpravy'!F34</f>
        <v>0</v>
      </c>
      <c r="BB61" s="82">
        <f>'07 - sadové úpravy'!F35</f>
        <v>0</v>
      </c>
      <c r="BC61" s="82">
        <f>'07 - sadové úpravy'!F36</f>
        <v>0</v>
      </c>
      <c r="BD61" s="84">
        <f>'07 - sadové úpravy'!F37</f>
        <v>0</v>
      </c>
      <c r="BT61" s="85" t="s">
        <v>77</v>
      </c>
      <c r="BV61" s="85" t="s">
        <v>71</v>
      </c>
      <c r="BW61" s="85" t="s">
        <v>97</v>
      </c>
      <c r="BX61" s="85" t="s">
        <v>5</v>
      </c>
      <c r="CL61" s="85" t="s">
        <v>3</v>
      </c>
      <c r="CM61" s="85" t="s">
        <v>79</v>
      </c>
    </row>
    <row r="62" spans="1:91" s="7" customFormat="1" ht="16.5" customHeight="1">
      <c r="A62" s="76" t="s">
        <v>73</v>
      </c>
      <c r="B62" s="77"/>
      <c r="C62" s="78"/>
      <c r="D62" s="321" t="s">
        <v>98</v>
      </c>
      <c r="E62" s="321"/>
      <c r="F62" s="321"/>
      <c r="G62" s="321"/>
      <c r="H62" s="321"/>
      <c r="I62" s="79"/>
      <c r="J62" s="321" t="s">
        <v>99</v>
      </c>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14">
        <f>'08 - VRN'!J30</f>
        <v>0</v>
      </c>
      <c r="AH62" s="315"/>
      <c r="AI62" s="315"/>
      <c r="AJ62" s="315"/>
      <c r="AK62" s="315"/>
      <c r="AL62" s="315"/>
      <c r="AM62" s="315"/>
      <c r="AN62" s="314">
        <f t="shared" si="0"/>
        <v>0</v>
      </c>
      <c r="AO62" s="315"/>
      <c r="AP62" s="315"/>
      <c r="AQ62" s="80" t="s">
        <v>76</v>
      </c>
      <c r="AR62" s="77"/>
      <c r="AS62" s="86">
        <v>0</v>
      </c>
      <c r="AT62" s="87">
        <f t="shared" si="1"/>
        <v>0</v>
      </c>
      <c r="AU62" s="88">
        <f>'08 - VRN'!P81</f>
        <v>0</v>
      </c>
      <c r="AV62" s="87">
        <f>'08 - VRN'!J33</f>
        <v>0</v>
      </c>
      <c r="AW62" s="87">
        <f>'08 - VRN'!J34</f>
        <v>0</v>
      </c>
      <c r="AX62" s="87">
        <f>'08 - VRN'!J35</f>
        <v>0</v>
      </c>
      <c r="AY62" s="87">
        <f>'08 - VRN'!J36</f>
        <v>0</v>
      </c>
      <c r="AZ62" s="87">
        <f>'08 - VRN'!F33</f>
        <v>0</v>
      </c>
      <c r="BA62" s="87">
        <f>'08 - VRN'!F34</f>
        <v>0</v>
      </c>
      <c r="BB62" s="87">
        <f>'08 - VRN'!F35</f>
        <v>0</v>
      </c>
      <c r="BC62" s="87">
        <f>'08 - VRN'!F36</f>
        <v>0</v>
      </c>
      <c r="BD62" s="89">
        <f>'08 - VRN'!F37</f>
        <v>0</v>
      </c>
      <c r="BT62" s="85" t="s">
        <v>77</v>
      </c>
      <c r="BV62" s="85" t="s">
        <v>71</v>
      </c>
      <c r="BW62" s="85" t="s">
        <v>100</v>
      </c>
      <c r="BX62" s="85" t="s">
        <v>5</v>
      </c>
      <c r="CL62" s="85" t="s">
        <v>3</v>
      </c>
      <c r="CM62" s="85" t="s">
        <v>79</v>
      </c>
    </row>
    <row r="63" spans="1:91" s="2" customFormat="1" ht="30" customHeight="1">
      <c r="A63" s="34"/>
      <c r="B63" s="35"/>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5"/>
      <c r="AS63" s="34"/>
      <c r="AT63" s="34"/>
      <c r="AU63" s="34"/>
      <c r="AV63" s="34"/>
      <c r="AW63" s="34"/>
      <c r="AX63" s="34"/>
      <c r="AY63" s="34"/>
      <c r="AZ63" s="34"/>
      <c r="BA63" s="34"/>
      <c r="BB63" s="34"/>
      <c r="BC63" s="34"/>
      <c r="BD63" s="34"/>
      <c r="BE63" s="34"/>
    </row>
    <row r="64" spans="1:91" s="2" customFormat="1" ht="7.05" customHeight="1">
      <c r="A64" s="34"/>
      <c r="B64" s="44"/>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35"/>
      <c r="AS64" s="34"/>
      <c r="AT64" s="34"/>
      <c r="AU64" s="34"/>
      <c r="AV64" s="34"/>
      <c r="AW64" s="34"/>
      <c r="AX64" s="34"/>
      <c r="AY64" s="34"/>
      <c r="AZ64" s="34"/>
      <c r="BA64" s="34"/>
      <c r="BB64" s="34"/>
      <c r="BC64" s="34"/>
      <c r="BD64" s="34"/>
      <c r="BE64" s="34"/>
    </row>
  </sheetData>
  <mergeCells count="70">
    <mergeCell ref="AS49:AT51"/>
    <mergeCell ref="AM50:AP50"/>
    <mergeCell ref="C52:G52"/>
    <mergeCell ref="AG52:AM52"/>
    <mergeCell ref="I52:AF52"/>
    <mergeCell ref="AN52:AP52"/>
    <mergeCell ref="D55:H55"/>
    <mergeCell ref="AG55:AM55"/>
    <mergeCell ref="J55:AF55"/>
    <mergeCell ref="AN55:AP55"/>
    <mergeCell ref="D59:H59"/>
    <mergeCell ref="J59:AF59"/>
    <mergeCell ref="J56:AF56"/>
    <mergeCell ref="D56:H56"/>
    <mergeCell ref="AG56:AM56"/>
    <mergeCell ref="D57:H57"/>
    <mergeCell ref="J57:AF57"/>
    <mergeCell ref="AG57:AM57"/>
    <mergeCell ref="D62:H62"/>
    <mergeCell ref="J62:AF62"/>
    <mergeCell ref="AG54:AM54"/>
    <mergeCell ref="AN54:AP54"/>
    <mergeCell ref="AN60:AP60"/>
    <mergeCell ref="AG60:AM60"/>
    <mergeCell ref="D60:H60"/>
    <mergeCell ref="J60:AF60"/>
    <mergeCell ref="AN61:AP61"/>
    <mergeCell ref="AG61:AM61"/>
    <mergeCell ref="D61:H61"/>
    <mergeCell ref="J61:AF61"/>
    <mergeCell ref="AN58:AP58"/>
    <mergeCell ref="AG58:AM58"/>
    <mergeCell ref="D58:H58"/>
    <mergeCell ref="J58:AF58"/>
    <mergeCell ref="AK30:AO30"/>
    <mergeCell ref="L30:P30"/>
    <mergeCell ref="W30:AE30"/>
    <mergeCell ref="L31:P31"/>
    <mergeCell ref="AN62:AP62"/>
    <mergeCell ref="AG62:AM62"/>
    <mergeCell ref="AN59:AP59"/>
    <mergeCell ref="AG59:AM59"/>
    <mergeCell ref="AN56:AP56"/>
    <mergeCell ref="AN57:AP57"/>
    <mergeCell ref="L45:AO45"/>
    <mergeCell ref="AM47:AN47"/>
    <mergeCell ref="AM49:AP49"/>
    <mergeCell ref="AK26:AO26"/>
    <mergeCell ref="L28:P28"/>
    <mergeCell ref="W28:AE28"/>
    <mergeCell ref="AK28:AO28"/>
    <mergeCell ref="W29:AE29"/>
    <mergeCell ref="L29:P29"/>
    <mergeCell ref="AK29:AO29"/>
    <mergeCell ref="AR2:BE2"/>
    <mergeCell ref="AK33:AO33"/>
    <mergeCell ref="L33:P33"/>
    <mergeCell ref="W33:AE33"/>
    <mergeCell ref="AK35:AO35"/>
    <mergeCell ref="X35:AB35"/>
    <mergeCell ref="W31:AE31"/>
    <mergeCell ref="AK31:AO31"/>
    <mergeCell ref="AK32:AO32"/>
    <mergeCell ref="L32:P32"/>
    <mergeCell ref="W32:AE32"/>
    <mergeCell ref="BE5:BE32"/>
    <mergeCell ref="K5:AO5"/>
    <mergeCell ref="K6:AO6"/>
    <mergeCell ref="E14:AJ14"/>
    <mergeCell ref="E23:AN23"/>
  </mergeCells>
  <hyperlinks>
    <hyperlink ref="A55" location="'01 - stavební objekt'!C2" display="/" xr:uid="{00000000-0004-0000-0000-000000000000}"/>
    <hyperlink ref="A56" location="'02 - Zpevněné plochy'!C2" display="/" xr:uid="{00000000-0004-0000-0000-000001000000}"/>
    <hyperlink ref="A57" location="'03 - zdravotechnika'!C2" display="/" xr:uid="{00000000-0004-0000-0000-000002000000}"/>
    <hyperlink ref="A58" location="'04 - přípojky'!C2" display="/" xr:uid="{00000000-0004-0000-0000-000003000000}"/>
    <hyperlink ref="A59" location="'05 - elektroinstalace'!C2" display="/" xr:uid="{00000000-0004-0000-0000-000004000000}"/>
    <hyperlink ref="A60" location="'06 - vzduchotechnika'!C2" display="/" xr:uid="{00000000-0004-0000-0000-000005000000}"/>
    <hyperlink ref="A61" location="'07 - sadové úpravy'!C2" display="/" xr:uid="{00000000-0004-0000-0000-000006000000}"/>
    <hyperlink ref="A62" location="'08 - VRN'!C2" display="/" xr:uid="{00000000-0004-0000-0000-000007000000}"/>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218"/>
  <sheetViews>
    <sheetView showGridLines="0" zoomScale="110" zoomScaleNormal="110" workbookViewId="0"/>
  </sheetViews>
  <sheetFormatPr defaultRowHeight="10.199999999999999"/>
  <cols>
    <col min="1" max="1" width="8.28515625" style="213" customWidth="1"/>
    <col min="2" max="2" width="1.7109375" style="213" customWidth="1"/>
    <col min="3" max="4" width="5" style="213" customWidth="1"/>
    <col min="5" max="5" width="11.7109375" style="213" customWidth="1"/>
    <col min="6" max="6" width="9.140625" style="213" customWidth="1"/>
    <col min="7" max="7" width="5" style="213" customWidth="1"/>
    <col min="8" max="8" width="77.7109375" style="213" customWidth="1"/>
    <col min="9" max="10" width="20" style="213" customWidth="1"/>
    <col min="11" max="11" width="1.7109375" style="213" customWidth="1"/>
  </cols>
  <sheetData>
    <row r="1" spans="2:11" s="1" customFormat="1" ht="37.5" customHeight="1"/>
    <row r="2" spans="2:11" s="1" customFormat="1" ht="7.5" customHeight="1">
      <c r="B2" s="214"/>
      <c r="C2" s="215"/>
      <c r="D2" s="215"/>
      <c r="E2" s="215"/>
      <c r="F2" s="215"/>
      <c r="G2" s="215"/>
      <c r="H2" s="215"/>
      <c r="I2" s="215"/>
      <c r="J2" s="215"/>
      <c r="K2" s="216"/>
    </row>
    <row r="3" spans="2:11" s="17" customFormat="1" ht="45" customHeight="1">
      <c r="B3" s="217"/>
      <c r="C3" s="337" t="s">
        <v>3635</v>
      </c>
      <c r="D3" s="337"/>
      <c r="E3" s="337"/>
      <c r="F3" s="337"/>
      <c r="G3" s="337"/>
      <c r="H3" s="337"/>
      <c r="I3" s="337"/>
      <c r="J3" s="337"/>
      <c r="K3" s="218"/>
    </row>
    <row r="4" spans="2:11" s="1" customFormat="1" ht="25.5" customHeight="1">
      <c r="B4" s="219"/>
      <c r="C4" s="338" t="s">
        <v>3636</v>
      </c>
      <c r="D4" s="338"/>
      <c r="E4" s="338"/>
      <c r="F4" s="338"/>
      <c r="G4" s="338"/>
      <c r="H4" s="338"/>
      <c r="I4" s="338"/>
      <c r="J4" s="338"/>
      <c r="K4" s="220"/>
    </row>
    <row r="5" spans="2:11" s="1" customFormat="1" ht="5.25" customHeight="1">
      <c r="B5" s="219"/>
      <c r="C5" s="221"/>
      <c r="D5" s="221"/>
      <c r="E5" s="221"/>
      <c r="F5" s="221"/>
      <c r="G5" s="221"/>
      <c r="H5" s="221"/>
      <c r="I5" s="221"/>
      <c r="J5" s="221"/>
      <c r="K5" s="220"/>
    </row>
    <row r="6" spans="2:11" s="1" customFormat="1" ht="15" customHeight="1">
      <c r="B6" s="219"/>
      <c r="C6" s="336" t="s">
        <v>3637</v>
      </c>
      <c r="D6" s="336"/>
      <c r="E6" s="336"/>
      <c r="F6" s="336"/>
      <c r="G6" s="336"/>
      <c r="H6" s="336"/>
      <c r="I6" s="336"/>
      <c r="J6" s="336"/>
      <c r="K6" s="220"/>
    </row>
    <row r="7" spans="2:11" s="1" customFormat="1" ht="15" customHeight="1">
      <c r="B7" s="223"/>
      <c r="C7" s="336" t="s">
        <v>3638</v>
      </c>
      <c r="D7" s="336"/>
      <c r="E7" s="336"/>
      <c r="F7" s="336"/>
      <c r="G7" s="336"/>
      <c r="H7" s="336"/>
      <c r="I7" s="336"/>
      <c r="J7" s="336"/>
      <c r="K7" s="220"/>
    </row>
    <row r="8" spans="2:11" s="1" customFormat="1" ht="12.75" customHeight="1">
      <c r="B8" s="223"/>
      <c r="C8" s="222"/>
      <c r="D8" s="222"/>
      <c r="E8" s="222"/>
      <c r="F8" s="222"/>
      <c r="G8" s="222"/>
      <c r="H8" s="222"/>
      <c r="I8" s="222"/>
      <c r="J8" s="222"/>
      <c r="K8" s="220"/>
    </row>
    <row r="9" spans="2:11" s="1" customFormat="1" ht="15" customHeight="1">
      <c r="B9" s="223"/>
      <c r="C9" s="336" t="s">
        <v>3639</v>
      </c>
      <c r="D9" s="336"/>
      <c r="E9" s="336"/>
      <c r="F9" s="336"/>
      <c r="G9" s="336"/>
      <c r="H9" s="336"/>
      <c r="I9" s="336"/>
      <c r="J9" s="336"/>
      <c r="K9" s="220"/>
    </row>
    <row r="10" spans="2:11" s="1" customFormat="1" ht="15" customHeight="1">
      <c r="B10" s="223"/>
      <c r="C10" s="222"/>
      <c r="D10" s="336" t="s">
        <v>3640</v>
      </c>
      <c r="E10" s="336"/>
      <c r="F10" s="336"/>
      <c r="G10" s="336"/>
      <c r="H10" s="336"/>
      <c r="I10" s="336"/>
      <c r="J10" s="336"/>
      <c r="K10" s="220"/>
    </row>
    <row r="11" spans="2:11" s="1" customFormat="1" ht="15" customHeight="1">
      <c r="B11" s="223"/>
      <c r="C11" s="224"/>
      <c r="D11" s="336" t="s">
        <v>3641</v>
      </c>
      <c r="E11" s="336"/>
      <c r="F11" s="336"/>
      <c r="G11" s="336"/>
      <c r="H11" s="336"/>
      <c r="I11" s="336"/>
      <c r="J11" s="336"/>
      <c r="K11" s="220"/>
    </row>
    <row r="12" spans="2:11" s="1" customFormat="1" ht="15" customHeight="1">
      <c r="B12" s="223"/>
      <c r="C12" s="224"/>
      <c r="D12" s="222"/>
      <c r="E12" s="222"/>
      <c r="F12" s="222"/>
      <c r="G12" s="222"/>
      <c r="H12" s="222"/>
      <c r="I12" s="222"/>
      <c r="J12" s="222"/>
      <c r="K12" s="220"/>
    </row>
    <row r="13" spans="2:11" s="1" customFormat="1" ht="15" customHeight="1">
      <c r="B13" s="223"/>
      <c r="C13" s="224"/>
      <c r="D13" s="225" t="s">
        <v>3642</v>
      </c>
      <c r="E13" s="222"/>
      <c r="F13" s="222"/>
      <c r="G13" s="222"/>
      <c r="H13" s="222"/>
      <c r="I13" s="222"/>
      <c r="J13" s="222"/>
      <c r="K13" s="220"/>
    </row>
    <row r="14" spans="2:11" s="1" customFormat="1" ht="12.75" customHeight="1">
      <c r="B14" s="223"/>
      <c r="C14" s="224"/>
      <c r="D14" s="224"/>
      <c r="E14" s="224"/>
      <c r="F14" s="224"/>
      <c r="G14" s="224"/>
      <c r="H14" s="224"/>
      <c r="I14" s="224"/>
      <c r="J14" s="224"/>
      <c r="K14" s="220"/>
    </row>
    <row r="15" spans="2:11" s="1" customFormat="1" ht="15" customHeight="1">
      <c r="B15" s="223"/>
      <c r="C15" s="224"/>
      <c r="D15" s="336" t="s">
        <v>3643</v>
      </c>
      <c r="E15" s="336"/>
      <c r="F15" s="336"/>
      <c r="G15" s="336"/>
      <c r="H15" s="336"/>
      <c r="I15" s="336"/>
      <c r="J15" s="336"/>
      <c r="K15" s="220"/>
    </row>
    <row r="16" spans="2:11" s="1" customFormat="1" ht="15" customHeight="1">
      <c r="B16" s="223"/>
      <c r="C16" s="224"/>
      <c r="D16" s="336" t="s">
        <v>3644</v>
      </c>
      <c r="E16" s="336"/>
      <c r="F16" s="336"/>
      <c r="G16" s="336"/>
      <c r="H16" s="336"/>
      <c r="I16" s="336"/>
      <c r="J16" s="336"/>
      <c r="K16" s="220"/>
    </row>
    <row r="17" spans="2:11" s="1" customFormat="1" ht="15" customHeight="1">
      <c r="B17" s="223"/>
      <c r="C17" s="224"/>
      <c r="D17" s="336" t="s">
        <v>3645</v>
      </c>
      <c r="E17" s="336"/>
      <c r="F17" s="336"/>
      <c r="G17" s="336"/>
      <c r="H17" s="336"/>
      <c r="I17" s="336"/>
      <c r="J17" s="336"/>
      <c r="K17" s="220"/>
    </row>
    <row r="18" spans="2:11" s="1" customFormat="1" ht="15" customHeight="1">
      <c r="B18" s="223"/>
      <c r="C18" s="224"/>
      <c r="D18" s="224"/>
      <c r="E18" s="226" t="s">
        <v>76</v>
      </c>
      <c r="F18" s="336" t="s">
        <v>3646</v>
      </c>
      <c r="G18" s="336"/>
      <c r="H18" s="336"/>
      <c r="I18" s="336"/>
      <c r="J18" s="336"/>
      <c r="K18" s="220"/>
    </row>
    <row r="19" spans="2:11" s="1" customFormat="1" ht="15" customHeight="1">
      <c r="B19" s="223"/>
      <c r="C19" s="224"/>
      <c r="D19" s="224"/>
      <c r="E19" s="226" t="s">
        <v>3647</v>
      </c>
      <c r="F19" s="336" t="s">
        <v>3648</v>
      </c>
      <c r="G19" s="336"/>
      <c r="H19" s="336"/>
      <c r="I19" s="336"/>
      <c r="J19" s="336"/>
      <c r="K19" s="220"/>
    </row>
    <row r="20" spans="2:11" s="1" customFormat="1" ht="15" customHeight="1">
      <c r="B20" s="223"/>
      <c r="C20" s="224"/>
      <c r="D20" s="224"/>
      <c r="E20" s="226" t="s">
        <v>3649</v>
      </c>
      <c r="F20" s="336" t="s">
        <v>3650</v>
      </c>
      <c r="G20" s="336"/>
      <c r="H20" s="336"/>
      <c r="I20" s="336"/>
      <c r="J20" s="336"/>
      <c r="K20" s="220"/>
    </row>
    <row r="21" spans="2:11" s="1" customFormat="1" ht="15" customHeight="1">
      <c r="B21" s="223"/>
      <c r="C21" s="224"/>
      <c r="D21" s="224"/>
      <c r="E21" s="226" t="s">
        <v>3651</v>
      </c>
      <c r="F21" s="336" t="s">
        <v>3652</v>
      </c>
      <c r="G21" s="336"/>
      <c r="H21" s="336"/>
      <c r="I21" s="336"/>
      <c r="J21" s="336"/>
      <c r="K21" s="220"/>
    </row>
    <row r="22" spans="2:11" s="1" customFormat="1" ht="15" customHeight="1">
      <c r="B22" s="223"/>
      <c r="C22" s="224"/>
      <c r="D22" s="224"/>
      <c r="E22" s="226" t="s">
        <v>1794</v>
      </c>
      <c r="F22" s="336" t="s">
        <v>1795</v>
      </c>
      <c r="G22" s="336"/>
      <c r="H22" s="336"/>
      <c r="I22" s="336"/>
      <c r="J22" s="336"/>
      <c r="K22" s="220"/>
    </row>
    <row r="23" spans="2:11" s="1" customFormat="1" ht="15" customHeight="1">
      <c r="B23" s="223"/>
      <c r="C23" s="224"/>
      <c r="D23" s="224"/>
      <c r="E23" s="226" t="s">
        <v>3653</v>
      </c>
      <c r="F23" s="336" t="s">
        <v>3654</v>
      </c>
      <c r="G23" s="336"/>
      <c r="H23" s="336"/>
      <c r="I23" s="336"/>
      <c r="J23" s="336"/>
      <c r="K23" s="220"/>
    </row>
    <row r="24" spans="2:11" s="1" customFormat="1" ht="12.75" customHeight="1">
      <c r="B24" s="223"/>
      <c r="C24" s="224"/>
      <c r="D24" s="224"/>
      <c r="E24" s="224"/>
      <c r="F24" s="224"/>
      <c r="G24" s="224"/>
      <c r="H24" s="224"/>
      <c r="I24" s="224"/>
      <c r="J24" s="224"/>
      <c r="K24" s="220"/>
    </row>
    <row r="25" spans="2:11" s="1" customFormat="1" ht="15" customHeight="1">
      <c r="B25" s="223"/>
      <c r="C25" s="336" t="s">
        <v>3655</v>
      </c>
      <c r="D25" s="336"/>
      <c r="E25" s="336"/>
      <c r="F25" s="336"/>
      <c r="G25" s="336"/>
      <c r="H25" s="336"/>
      <c r="I25" s="336"/>
      <c r="J25" s="336"/>
      <c r="K25" s="220"/>
    </row>
    <row r="26" spans="2:11" s="1" customFormat="1" ht="15" customHeight="1">
      <c r="B26" s="223"/>
      <c r="C26" s="336" t="s">
        <v>3656</v>
      </c>
      <c r="D26" s="336"/>
      <c r="E26" s="336"/>
      <c r="F26" s="336"/>
      <c r="G26" s="336"/>
      <c r="H26" s="336"/>
      <c r="I26" s="336"/>
      <c r="J26" s="336"/>
      <c r="K26" s="220"/>
    </row>
    <row r="27" spans="2:11" s="1" customFormat="1" ht="15" customHeight="1">
      <c r="B27" s="223"/>
      <c r="C27" s="222"/>
      <c r="D27" s="336" t="s">
        <v>3657</v>
      </c>
      <c r="E27" s="336"/>
      <c r="F27" s="336"/>
      <c r="G27" s="336"/>
      <c r="H27" s="336"/>
      <c r="I27" s="336"/>
      <c r="J27" s="336"/>
      <c r="K27" s="220"/>
    </row>
    <row r="28" spans="2:11" s="1" customFormat="1" ht="15" customHeight="1">
      <c r="B28" s="223"/>
      <c r="C28" s="224"/>
      <c r="D28" s="336" t="s">
        <v>3658</v>
      </c>
      <c r="E28" s="336"/>
      <c r="F28" s="336"/>
      <c r="G28" s="336"/>
      <c r="H28" s="336"/>
      <c r="I28" s="336"/>
      <c r="J28" s="336"/>
      <c r="K28" s="220"/>
    </row>
    <row r="29" spans="2:11" s="1" customFormat="1" ht="12.75" customHeight="1">
      <c r="B29" s="223"/>
      <c r="C29" s="224"/>
      <c r="D29" s="224"/>
      <c r="E29" s="224"/>
      <c r="F29" s="224"/>
      <c r="G29" s="224"/>
      <c r="H29" s="224"/>
      <c r="I29" s="224"/>
      <c r="J29" s="224"/>
      <c r="K29" s="220"/>
    </row>
    <row r="30" spans="2:11" s="1" customFormat="1" ht="15" customHeight="1">
      <c r="B30" s="223"/>
      <c r="C30" s="224"/>
      <c r="D30" s="336" t="s">
        <v>3659</v>
      </c>
      <c r="E30" s="336"/>
      <c r="F30" s="336"/>
      <c r="G30" s="336"/>
      <c r="H30" s="336"/>
      <c r="I30" s="336"/>
      <c r="J30" s="336"/>
      <c r="K30" s="220"/>
    </row>
    <row r="31" spans="2:11" s="1" customFormat="1" ht="15" customHeight="1">
      <c r="B31" s="223"/>
      <c r="C31" s="224"/>
      <c r="D31" s="336" t="s">
        <v>3660</v>
      </c>
      <c r="E31" s="336"/>
      <c r="F31" s="336"/>
      <c r="G31" s="336"/>
      <c r="H31" s="336"/>
      <c r="I31" s="336"/>
      <c r="J31" s="336"/>
      <c r="K31" s="220"/>
    </row>
    <row r="32" spans="2:11" s="1" customFormat="1" ht="12.75" customHeight="1">
      <c r="B32" s="223"/>
      <c r="C32" s="224"/>
      <c r="D32" s="224"/>
      <c r="E32" s="224"/>
      <c r="F32" s="224"/>
      <c r="G32" s="224"/>
      <c r="H32" s="224"/>
      <c r="I32" s="224"/>
      <c r="J32" s="224"/>
      <c r="K32" s="220"/>
    </row>
    <row r="33" spans="2:11" s="1" customFormat="1" ht="15" customHeight="1">
      <c r="B33" s="223"/>
      <c r="C33" s="224"/>
      <c r="D33" s="336" t="s">
        <v>3661</v>
      </c>
      <c r="E33" s="336"/>
      <c r="F33" s="336"/>
      <c r="G33" s="336"/>
      <c r="H33" s="336"/>
      <c r="I33" s="336"/>
      <c r="J33" s="336"/>
      <c r="K33" s="220"/>
    </row>
    <row r="34" spans="2:11" s="1" customFormat="1" ht="15" customHeight="1">
      <c r="B34" s="223"/>
      <c r="C34" s="224"/>
      <c r="D34" s="336" t="s">
        <v>3662</v>
      </c>
      <c r="E34" s="336"/>
      <c r="F34" s="336"/>
      <c r="G34" s="336"/>
      <c r="H34" s="336"/>
      <c r="I34" s="336"/>
      <c r="J34" s="336"/>
      <c r="K34" s="220"/>
    </row>
    <row r="35" spans="2:11" s="1" customFormat="1" ht="15" customHeight="1">
      <c r="B35" s="223"/>
      <c r="C35" s="224"/>
      <c r="D35" s="336" t="s">
        <v>3663</v>
      </c>
      <c r="E35" s="336"/>
      <c r="F35" s="336"/>
      <c r="G35" s="336"/>
      <c r="H35" s="336"/>
      <c r="I35" s="336"/>
      <c r="J35" s="336"/>
      <c r="K35" s="220"/>
    </row>
    <row r="36" spans="2:11" s="1" customFormat="1" ht="15" customHeight="1">
      <c r="B36" s="223"/>
      <c r="C36" s="224"/>
      <c r="D36" s="222"/>
      <c r="E36" s="225" t="s">
        <v>138</v>
      </c>
      <c r="F36" s="222"/>
      <c r="G36" s="336" t="s">
        <v>3664</v>
      </c>
      <c r="H36" s="336"/>
      <c r="I36" s="336"/>
      <c r="J36" s="336"/>
      <c r="K36" s="220"/>
    </row>
    <row r="37" spans="2:11" s="1" customFormat="1" ht="30.75" customHeight="1">
      <c r="B37" s="223"/>
      <c r="C37" s="224"/>
      <c r="D37" s="222"/>
      <c r="E37" s="225" t="s">
        <v>3665</v>
      </c>
      <c r="F37" s="222"/>
      <c r="G37" s="336" t="s">
        <v>3666</v>
      </c>
      <c r="H37" s="336"/>
      <c r="I37" s="336"/>
      <c r="J37" s="336"/>
      <c r="K37" s="220"/>
    </row>
    <row r="38" spans="2:11" s="1" customFormat="1" ht="15" customHeight="1">
      <c r="B38" s="223"/>
      <c r="C38" s="224"/>
      <c r="D38" s="222"/>
      <c r="E38" s="225" t="s">
        <v>50</v>
      </c>
      <c r="F38" s="222"/>
      <c r="G38" s="336" t="s">
        <v>3667</v>
      </c>
      <c r="H38" s="336"/>
      <c r="I38" s="336"/>
      <c r="J38" s="336"/>
      <c r="K38" s="220"/>
    </row>
    <row r="39" spans="2:11" s="1" customFormat="1" ht="15" customHeight="1">
      <c r="B39" s="223"/>
      <c r="C39" s="224"/>
      <c r="D39" s="222"/>
      <c r="E39" s="225" t="s">
        <v>51</v>
      </c>
      <c r="F39" s="222"/>
      <c r="G39" s="336" t="s">
        <v>3668</v>
      </c>
      <c r="H39" s="336"/>
      <c r="I39" s="336"/>
      <c r="J39" s="336"/>
      <c r="K39" s="220"/>
    </row>
    <row r="40" spans="2:11" s="1" customFormat="1" ht="15" customHeight="1">
      <c r="B40" s="223"/>
      <c r="C40" s="224"/>
      <c r="D40" s="222"/>
      <c r="E40" s="225" t="s">
        <v>139</v>
      </c>
      <c r="F40" s="222"/>
      <c r="G40" s="336" t="s">
        <v>3669</v>
      </c>
      <c r="H40" s="336"/>
      <c r="I40" s="336"/>
      <c r="J40" s="336"/>
      <c r="K40" s="220"/>
    </row>
    <row r="41" spans="2:11" s="1" customFormat="1" ht="15" customHeight="1">
      <c r="B41" s="223"/>
      <c r="C41" s="224"/>
      <c r="D41" s="222"/>
      <c r="E41" s="225" t="s">
        <v>140</v>
      </c>
      <c r="F41" s="222"/>
      <c r="G41" s="336" t="s">
        <v>3670</v>
      </c>
      <c r="H41" s="336"/>
      <c r="I41" s="336"/>
      <c r="J41" s="336"/>
      <c r="K41" s="220"/>
    </row>
    <row r="42" spans="2:11" s="1" customFormat="1" ht="15" customHeight="1">
      <c r="B42" s="223"/>
      <c r="C42" s="224"/>
      <c r="D42" s="222"/>
      <c r="E42" s="225" t="s">
        <v>3671</v>
      </c>
      <c r="F42" s="222"/>
      <c r="G42" s="336" t="s">
        <v>3672</v>
      </c>
      <c r="H42" s="336"/>
      <c r="I42" s="336"/>
      <c r="J42" s="336"/>
      <c r="K42" s="220"/>
    </row>
    <row r="43" spans="2:11" s="1" customFormat="1" ht="15" customHeight="1">
      <c r="B43" s="223"/>
      <c r="C43" s="224"/>
      <c r="D43" s="222"/>
      <c r="E43" s="225"/>
      <c r="F43" s="222"/>
      <c r="G43" s="336" t="s">
        <v>3673</v>
      </c>
      <c r="H43" s="336"/>
      <c r="I43" s="336"/>
      <c r="J43" s="336"/>
      <c r="K43" s="220"/>
    </row>
    <row r="44" spans="2:11" s="1" customFormat="1" ht="15" customHeight="1">
      <c r="B44" s="223"/>
      <c r="C44" s="224"/>
      <c r="D44" s="222"/>
      <c r="E44" s="225" t="s">
        <v>3674</v>
      </c>
      <c r="F44" s="222"/>
      <c r="G44" s="336" t="s">
        <v>3675</v>
      </c>
      <c r="H44" s="336"/>
      <c r="I44" s="336"/>
      <c r="J44" s="336"/>
      <c r="K44" s="220"/>
    </row>
    <row r="45" spans="2:11" s="1" customFormat="1" ht="15" customHeight="1">
      <c r="B45" s="223"/>
      <c r="C45" s="224"/>
      <c r="D45" s="222"/>
      <c r="E45" s="225" t="s">
        <v>142</v>
      </c>
      <c r="F45" s="222"/>
      <c r="G45" s="336" t="s">
        <v>3676</v>
      </c>
      <c r="H45" s="336"/>
      <c r="I45" s="336"/>
      <c r="J45" s="336"/>
      <c r="K45" s="220"/>
    </row>
    <row r="46" spans="2:11" s="1" customFormat="1" ht="12.75" customHeight="1">
      <c r="B46" s="223"/>
      <c r="C46" s="224"/>
      <c r="D46" s="222"/>
      <c r="E46" s="222"/>
      <c r="F46" s="222"/>
      <c r="G46" s="222"/>
      <c r="H46" s="222"/>
      <c r="I46" s="222"/>
      <c r="J46" s="222"/>
      <c r="K46" s="220"/>
    </row>
    <row r="47" spans="2:11" s="1" customFormat="1" ht="15" customHeight="1">
      <c r="B47" s="223"/>
      <c r="C47" s="224"/>
      <c r="D47" s="336" t="s">
        <v>3677</v>
      </c>
      <c r="E47" s="336"/>
      <c r="F47" s="336"/>
      <c r="G47" s="336"/>
      <c r="H47" s="336"/>
      <c r="I47" s="336"/>
      <c r="J47" s="336"/>
      <c r="K47" s="220"/>
    </row>
    <row r="48" spans="2:11" s="1" customFormat="1" ht="15" customHeight="1">
      <c r="B48" s="223"/>
      <c r="C48" s="224"/>
      <c r="D48" s="224"/>
      <c r="E48" s="336" t="s">
        <v>3678</v>
      </c>
      <c r="F48" s="336"/>
      <c r="G48" s="336"/>
      <c r="H48" s="336"/>
      <c r="I48" s="336"/>
      <c r="J48" s="336"/>
      <c r="K48" s="220"/>
    </row>
    <row r="49" spans="2:11" s="1" customFormat="1" ht="15" customHeight="1">
      <c r="B49" s="223"/>
      <c r="C49" s="224"/>
      <c r="D49" s="224"/>
      <c r="E49" s="336" t="s">
        <v>3679</v>
      </c>
      <c r="F49" s="336"/>
      <c r="G49" s="336"/>
      <c r="H49" s="336"/>
      <c r="I49" s="336"/>
      <c r="J49" s="336"/>
      <c r="K49" s="220"/>
    </row>
    <row r="50" spans="2:11" s="1" customFormat="1" ht="15" customHeight="1">
      <c r="B50" s="223"/>
      <c r="C50" s="224"/>
      <c r="D50" s="224"/>
      <c r="E50" s="336" t="s">
        <v>3680</v>
      </c>
      <c r="F50" s="336"/>
      <c r="G50" s="336"/>
      <c r="H50" s="336"/>
      <c r="I50" s="336"/>
      <c r="J50" s="336"/>
      <c r="K50" s="220"/>
    </row>
    <row r="51" spans="2:11" s="1" customFormat="1" ht="15" customHeight="1">
      <c r="B51" s="223"/>
      <c r="C51" s="224"/>
      <c r="D51" s="336" t="s">
        <v>3681</v>
      </c>
      <c r="E51" s="336"/>
      <c r="F51" s="336"/>
      <c r="G51" s="336"/>
      <c r="H51" s="336"/>
      <c r="I51" s="336"/>
      <c r="J51" s="336"/>
      <c r="K51" s="220"/>
    </row>
    <row r="52" spans="2:11" s="1" customFormat="1" ht="25.5" customHeight="1">
      <c r="B52" s="219"/>
      <c r="C52" s="338" t="s">
        <v>3682</v>
      </c>
      <c r="D52" s="338"/>
      <c r="E52" s="338"/>
      <c r="F52" s="338"/>
      <c r="G52" s="338"/>
      <c r="H52" s="338"/>
      <c r="I52" s="338"/>
      <c r="J52" s="338"/>
      <c r="K52" s="220"/>
    </row>
    <row r="53" spans="2:11" s="1" customFormat="1" ht="5.25" customHeight="1">
      <c r="B53" s="219"/>
      <c r="C53" s="221"/>
      <c r="D53" s="221"/>
      <c r="E53" s="221"/>
      <c r="F53" s="221"/>
      <c r="G53" s="221"/>
      <c r="H53" s="221"/>
      <c r="I53" s="221"/>
      <c r="J53" s="221"/>
      <c r="K53" s="220"/>
    </row>
    <row r="54" spans="2:11" s="1" customFormat="1" ht="15" customHeight="1">
      <c r="B54" s="219"/>
      <c r="C54" s="336" t="s">
        <v>3683</v>
      </c>
      <c r="D54" s="336"/>
      <c r="E54" s="336"/>
      <c r="F54" s="336"/>
      <c r="G54" s="336"/>
      <c r="H54" s="336"/>
      <c r="I54" s="336"/>
      <c r="J54" s="336"/>
      <c r="K54" s="220"/>
    </row>
    <row r="55" spans="2:11" s="1" customFormat="1" ht="15" customHeight="1">
      <c r="B55" s="219"/>
      <c r="C55" s="336" t="s">
        <v>3684</v>
      </c>
      <c r="D55" s="336"/>
      <c r="E55" s="336"/>
      <c r="F55" s="336"/>
      <c r="G55" s="336"/>
      <c r="H55" s="336"/>
      <c r="I55" s="336"/>
      <c r="J55" s="336"/>
      <c r="K55" s="220"/>
    </row>
    <row r="56" spans="2:11" s="1" customFormat="1" ht="12.75" customHeight="1">
      <c r="B56" s="219"/>
      <c r="C56" s="222"/>
      <c r="D56" s="222"/>
      <c r="E56" s="222"/>
      <c r="F56" s="222"/>
      <c r="G56" s="222"/>
      <c r="H56" s="222"/>
      <c r="I56" s="222"/>
      <c r="J56" s="222"/>
      <c r="K56" s="220"/>
    </row>
    <row r="57" spans="2:11" s="1" customFormat="1" ht="15" customHeight="1">
      <c r="B57" s="219"/>
      <c r="C57" s="336" t="s">
        <v>3685</v>
      </c>
      <c r="D57" s="336"/>
      <c r="E57" s="336"/>
      <c r="F57" s="336"/>
      <c r="G57" s="336"/>
      <c r="H57" s="336"/>
      <c r="I57" s="336"/>
      <c r="J57" s="336"/>
      <c r="K57" s="220"/>
    </row>
    <row r="58" spans="2:11" s="1" customFormat="1" ht="15" customHeight="1">
      <c r="B58" s="219"/>
      <c r="C58" s="224"/>
      <c r="D58" s="336" t="s">
        <v>3686</v>
      </c>
      <c r="E58" s="336"/>
      <c r="F58" s="336"/>
      <c r="G58" s="336"/>
      <c r="H58" s="336"/>
      <c r="I58" s="336"/>
      <c r="J58" s="336"/>
      <c r="K58" s="220"/>
    </row>
    <row r="59" spans="2:11" s="1" customFormat="1" ht="15" customHeight="1">
      <c r="B59" s="219"/>
      <c r="C59" s="224"/>
      <c r="D59" s="336" t="s">
        <v>3687</v>
      </c>
      <c r="E59" s="336"/>
      <c r="F59" s="336"/>
      <c r="G59" s="336"/>
      <c r="H59" s="336"/>
      <c r="I59" s="336"/>
      <c r="J59" s="336"/>
      <c r="K59" s="220"/>
    </row>
    <row r="60" spans="2:11" s="1" customFormat="1" ht="15" customHeight="1">
      <c r="B60" s="219"/>
      <c r="C60" s="224"/>
      <c r="D60" s="336" t="s">
        <v>3688</v>
      </c>
      <c r="E60" s="336"/>
      <c r="F60" s="336"/>
      <c r="G60" s="336"/>
      <c r="H60" s="336"/>
      <c r="I60" s="336"/>
      <c r="J60" s="336"/>
      <c r="K60" s="220"/>
    </row>
    <row r="61" spans="2:11" s="1" customFormat="1" ht="15" customHeight="1">
      <c r="B61" s="219"/>
      <c r="C61" s="224"/>
      <c r="D61" s="336" t="s">
        <v>3689</v>
      </c>
      <c r="E61" s="336"/>
      <c r="F61" s="336"/>
      <c r="G61" s="336"/>
      <c r="H61" s="336"/>
      <c r="I61" s="336"/>
      <c r="J61" s="336"/>
      <c r="K61" s="220"/>
    </row>
    <row r="62" spans="2:11" s="1" customFormat="1" ht="15" customHeight="1">
      <c r="B62" s="219"/>
      <c r="C62" s="224"/>
      <c r="D62" s="340" t="s">
        <v>3690</v>
      </c>
      <c r="E62" s="340"/>
      <c r="F62" s="340"/>
      <c r="G62" s="340"/>
      <c r="H62" s="340"/>
      <c r="I62" s="340"/>
      <c r="J62" s="340"/>
      <c r="K62" s="220"/>
    </row>
    <row r="63" spans="2:11" s="1" customFormat="1" ht="15" customHeight="1">
      <c r="B63" s="219"/>
      <c r="C63" s="224"/>
      <c r="D63" s="336" t="s">
        <v>3691</v>
      </c>
      <c r="E63" s="336"/>
      <c r="F63" s="336"/>
      <c r="G63" s="336"/>
      <c r="H63" s="336"/>
      <c r="I63" s="336"/>
      <c r="J63" s="336"/>
      <c r="K63" s="220"/>
    </row>
    <row r="64" spans="2:11" s="1" customFormat="1" ht="12.75" customHeight="1">
      <c r="B64" s="219"/>
      <c r="C64" s="224"/>
      <c r="D64" s="224"/>
      <c r="E64" s="227"/>
      <c r="F64" s="224"/>
      <c r="G64" s="224"/>
      <c r="H64" s="224"/>
      <c r="I64" s="224"/>
      <c r="J64" s="224"/>
      <c r="K64" s="220"/>
    </row>
    <row r="65" spans="2:11" s="1" customFormat="1" ht="15" customHeight="1">
      <c r="B65" s="219"/>
      <c r="C65" s="224"/>
      <c r="D65" s="336" t="s">
        <v>3692</v>
      </c>
      <c r="E65" s="336"/>
      <c r="F65" s="336"/>
      <c r="G65" s="336"/>
      <c r="H65" s="336"/>
      <c r="I65" s="336"/>
      <c r="J65" s="336"/>
      <c r="K65" s="220"/>
    </row>
    <row r="66" spans="2:11" s="1" customFormat="1" ht="15" customHeight="1">
      <c r="B66" s="219"/>
      <c r="C66" s="224"/>
      <c r="D66" s="340" t="s">
        <v>3693</v>
      </c>
      <c r="E66" s="340"/>
      <c r="F66" s="340"/>
      <c r="G66" s="340"/>
      <c r="H66" s="340"/>
      <c r="I66" s="340"/>
      <c r="J66" s="340"/>
      <c r="K66" s="220"/>
    </row>
    <row r="67" spans="2:11" s="1" customFormat="1" ht="15" customHeight="1">
      <c r="B67" s="219"/>
      <c r="C67" s="224"/>
      <c r="D67" s="336" t="s">
        <v>3694</v>
      </c>
      <c r="E67" s="336"/>
      <c r="F67" s="336"/>
      <c r="G67" s="336"/>
      <c r="H67" s="336"/>
      <c r="I67" s="336"/>
      <c r="J67" s="336"/>
      <c r="K67" s="220"/>
    </row>
    <row r="68" spans="2:11" s="1" customFormat="1" ht="15" customHeight="1">
      <c r="B68" s="219"/>
      <c r="C68" s="224"/>
      <c r="D68" s="336" t="s">
        <v>3695</v>
      </c>
      <c r="E68" s="336"/>
      <c r="F68" s="336"/>
      <c r="G68" s="336"/>
      <c r="H68" s="336"/>
      <c r="I68" s="336"/>
      <c r="J68" s="336"/>
      <c r="K68" s="220"/>
    </row>
    <row r="69" spans="2:11" s="1" customFormat="1" ht="15" customHeight="1">
      <c r="B69" s="219"/>
      <c r="C69" s="224"/>
      <c r="D69" s="336" t="s">
        <v>3696</v>
      </c>
      <c r="E69" s="336"/>
      <c r="F69" s="336"/>
      <c r="G69" s="336"/>
      <c r="H69" s="336"/>
      <c r="I69" s="336"/>
      <c r="J69" s="336"/>
      <c r="K69" s="220"/>
    </row>
    <row r="70" spans="2:11" s="1" customFormat="1" ht="15" customHeight="1">
      <c r="B70" s="219"/>
      <c r="C70" s="224"/>
      <c r="D70" s="336" t="s">
        <v>3697</v>
      </c>
      <c r="E70" s="336"/>
      <c r="F70" s="336"/>
      <c r="G70" s="336"/>
      <c r="H70" s="336"/>
      <c r="I70" s="336"/>
      <c r="J70" s="336"/>
      <c r="K70" s="220"/>
    </row>
    <row r="71" spans="2:11" s="1" customFormat="1" ht="12.75" customHeight="1">
      <c r="B71" s="228"/>
      <c r="C71" s="229"/>
      <c r="D71" s="229"/>
      <c r="E71" s="229"/>
      <c r="F71" s="229"/>
      <c r="G71" s="229"/>
      <c r="H71" s="229"/>
      <c r="I71" s="229"/>
      <c r="J71" s="229"/>
      <c r="K71" s="230"/>
    </row>
    <row r="72" spans="2:11" s="1" customFormat="1" ht="18.75" customHeight="1">
      <c r="B72" s="231"/>
      <c r="C72" s="231"/>
      <c r="D72" s="231"/>
      <c r="E72" s="231"/>
      <c r="F72" s="231"/>
      <c r="G72" s="231"/>
      <c r="H72" s="231"/>
      <c r="I72" s="231"/>
      <c r="J72" s="231"/>
      <c r="K72" s="232"/>
    </row>
    <row r="73" spans="2:11" s="1" customFormat="1" ht="18.75" customHeight="1">
      <c r="B73" s="232"/>
      <c r="C73" s="232"/>
      <c r="D73" s="232"/>
      <c r="E73" s="232"/>
      <c r="F73" s="232"/>
      <c r="G73" s="232"/>
      <c r="H73" s="232"/>
      <c r="I73" s="232"/>
      <c r="J73" s="232"/>
      <c r="K73" s="232"/>
    </row>
    <row r="74" spans="2:11" s="1" customFormat="1" ht="7.5" customHeight="1">
      <c r="B74" s="233"/>
      <c r="C74" s="234"/>
      <c r="D74" s="234"/>
      <c r="E74" s="234"/>
      <c r="F74" s="234"/>
      <c r="G74" s="234"/>
      <c r="H74" s="234"/>
      <c r="I74" s="234"/>
      <c r="J74" s="234"/>
      <c r="K74" s="235"/>
    </row>
    <row r="75" spans="2:11" s="1" customFormat="1" ht="45" customHeight="1">
      <c r="B75" s="236"/>
      <c r="C75" s="339" t="s">
        <v>3698</v>
      </c>
      <c r="D75" s="339"/>
      <c r="E75" s="339"/>
      <c r="F75" s="339"/>
      <c r="G75" s="339"/>
      <c r="H75" s="339"/>
      <c r="I75" s="339"/>
      <c r="J75" s="339"/>
      <c r="K75" s="237"/>
    </row>
    <row r="76" spans="2:11" s="1" customFormat="1" ht="17.25" customHeight="1">
      <c r="B76" s="236"/>
      <c r="C76" s="238" t="s">
        <v>3699</v>
      </c>
      <c r="D76" s="238"/>
      <c r="E76" s="238"/>
      <c r="F76" s="238" t="s">
        <v>3700</v>
      </c>
      <c r="G76" s="239"/>
      <c r="H76" s="238" t="s">
        <v>51</v>
      </c>
      <c r="I76" s="238" t="s">
        <v>54</v>
      </c>
      <c r="J76" s="238" t="s">
        <v>3701</v>
      </c>
      <c r="K76" s="237"/>
    </row>
    <row r="77" spans="2:11" s="1" customFormat="1" ht="17.25" customHeight="1">
      <c r="B77" s="236"/>
      <c r="C77" s="240" t="s">
        <v>3702</v>
      </c>
      <c r="D77" s="240"/>
      <c r="E77" s="240"/>
      <c r="F77" s="241" t="s">
        <v>3703</v>
      </c>
      <c r="G77" s="242"/>
      <c r="H77" s="240"/>
      <c r="I77" s="240"/>
      <c r="J77" s="240" t="s">
        <v>3704</v>
      </c>
      <c r="K77" s="237"/>
    </row>
    <row r="78" spans="2:11" s="1" customFormat="1" ht="5.25" customHeight="1">
      <c r="B78" s="236"/>
      <c r="C78" s="243"/>
      <c r="D78" s="243"/>
      <c r="E78" s="243"/>
      <c r="F78" s="243"/>
      <c r="G78" s="244"/>
      <c r="H78" s="243"/>
      <c r="I78" s="243"/>
      <c r="J78" s="243"/>
      <c r="K78" s="237"/>
    </row>
    <row r="79" spans="2:11" s="1" customFormat="1" ht="15" customHeight="1">
      <c r="B79" s="236"/>
      <c r="C79" s="225" t="s">
        <v>50</v>
      </c>
      <c r="D79" s="245"/>
      <c r="E79" s="245"/>
      <c r="F79" s="246" t="s">
        <v>2693</v>
      </c>
      <c r="G79" s="247"/>
      <c r="H79" s="225" t="s">
        <v>3705</v>
      </c>
      <c r="I79" s="225" t="s">
        <v>3706</v>
      </c>
      <c r="J79" s="225">
        <v>20</v>
      </c>
      <c r="K79" s="237"/>
    </row>
    <row r="80" spans="2:11" s="1" customFormat="1" ht="15" customHeight="1">
      <c r="B80" s="236"/>
      <c r="C80" s="225" t="s">
        <v>3707</v>
      </c>
      <c r="D80" s="225"/>
      <c r="E80" s="225"/>
      <c r="F80" s="246" t="s">
        <v>2693</v>
      </c>
      <c r="G80" s="247"/>
      <c r="H80" s="225" t="s">
        <v>3708</v>
      </c>
      <c r="I80" s="225" t="s">
        <v>3706</v>
      </c>
      <c r="J80" s="225">
        <v>120</v>
      </c>
      <c r="K80" s="237"/>
    </row>
    <row r="81" spans="2:11" s="1" customFormat="1" ht="15" customHeight="1">
      <c r="B81" s="248"/>
      <c r="C81" s="225" t="s">
        <v>3709</v>
      </c>
      <c r="D81" s="225"/>
      <c r="E81" s="225"/>
      <c r="F81" s="246" t="s">
        <v>3710</v>
      </c>
      <c r="G81" s="247"/>
      <c r="H81" s="225" t="s">
        <v>3711</v>
      </c>
      <c r="I81" s="225" t="s">
        <v>3706</v>
      </c>
      <c r="J81" s="225">
        <v>50</v>
      </c>
      <c r="K81" s="237"/>
    </row>
    <row r="82" spans="2:11" s="1" customFormat="1" ht="15" customHeight="1">
      <c r="B82" s="248"/>
      <c r="C82" s="225" t="s">
        <v>3712</v>
      </c>
      <c r="D82" s="225"/>
      <c r="E82" s="225"/>
      <c r="F82" s="246" t="s">
        <v>2693</v>
      </c>
      <c r="G82" s="247"/>
      <c r="H82" s="225" t="s">
        <v>3713</v>
      </c>
      <c r="I82" s="225" t="s">
        <v>3714</v>
      </c>
      <c r="J82" s="225"/>
      <c r="K82" s="237"/>
    </row>
    <row r="83" spans="2:11" s="1" customFormat="1" ht="15" customHeight="1">
      <c r="B83" s="248"/>
      <c r="C83" s="249" t="s">
        <v>3715</v>
      </c>
      <c r="D83" s="249"/>
      <c r="E83" s="249"/>
      <c r="F83" s="250" t="s">
        <v>3710</v>
      </c>
      <c r="G83" s="249"/>
      <c r="H83" s="249" t="s">
        <v>3716</v>
      </c>
      <c r="I83" s="249" t="s">
        <v>3706</v>
      </c>
      <c r="J83" s="249">
        <v>15</v>
      </c>
      <c r="K83" s="237"/>
    </row>
    <row r="84" spans="2:11" s="1" customFormat="1" ht="15" customHeight="1">
      <c r="B84" s="248"/>
      <c r="C84" s="249" t="s">
        <v>3717</v>
      </c>
      <c r="D84" s="249"/>
      <c r="E84" s="249"/>
      <c r="F84" s="250" t="s">
        <v>3710</v>
      </c>
      <c r="G84" s="249"/>
      <c r="H84" s="249" t="s">
        <v>3718</v>
      </c>
      <c r="I84" s="249" t="s">
        <v>3706</v>
      </c>
      <c r="J84" s="249">
        <v>15</v>
      </c>
      <c r="K84" s="237"/>
    </row>
    <row r="85" spans="2:11" s="1" customFormat="1" ht="15" customHeight="1">
      <c r="B85" s="248"/>
      <c r="C85" s="249" t="s">
        <v>3719</v>
      </c>
      <c r="D85" s="249"/>
      <c r="E85" s="249"/>
      <c r="F85" s="250" t="s">
        <v>3710</v>
      </c>
      <c r="G85" s="249"/>
      <c r="H85" s="249" t="s">
        <v>3720</v>
      </c>
      <c r="I85" s="249" t="s">
        <v>3706</v>
      </c>
      <c r="J85" s="249">
        <v>20</v>
      </c>
      <c r="K85" s="237"/>
    </row>
    <row r="86" spans="2:11" s="1" customFormat="1" ht="15" customHeight="1">
      <c r="B86" s="248"/>
      <c r="C86" s="249" t="s">
        <v>3721</v>
      </c>
      <c r="D86" s="249"/>
      <c r="E86" s="249"/>
      <c r="F86" s="250" t="s">
        <v>3710</v>
      </c>
      <c r="G86" s="249"/>
      <c r="H86" s="249" t="s">
        <v>3722</v>
      </c>
      <c r="I86" s="249" t="s">
        <v>3706</v>
      </c>
      <c r="J86" s="249">
        <v>20</v>
      </c>
      <c r="K86" s="237"/>
    </row>
    <row r="87" spans="2:11" s="1" customFormat="1" ht="15" customHeight="1">
      <c r="B87" s="248"/>
      <c r="C87" s="225" t="s">
        <v>3723</v>
      </c>
      <c r="D87" s="225"/>
      <c r="E87" s="225"/>
      <c r="F87" s="246" t="s">
        <v>3710</v>
      </c>
      <c r="G87" s="247"/>
      <c r="H87" s="225" t="s">
        <v>3724</v>
      </c>
      <c r="I87" s="225" t="s">
        <v>3706</v>
      </c>
      <c r="J87" s="225">
        <v>50</v>
      </c>
      <c r="K87" s="237"/>
    </row>
    <row r="88" spans="2:11" s="1" customFormat="1" ht="15" customHeight="1">
      <c r="B88" s="248"/>
      <c r="C88" s="225" t="s">
        <v>3725</v>
      </c>
      <c r="D88" s="225"/>
      <c r="E88" s="225"/>
      <c r="F88" s="246" t="s">
        <v>3710</v>
      </c>
      <c r="G88" s="247"/>
      <c r="H88" s="225" t="s">
        <v>3726</v>
      </c>
      <c r="I88" s="225" t="s">
        <v>3706</v>
      </c>
      <c r="J88" s="225">
        <v>20</v>
      </c>
      <c r="K88" s="237"/>
    </row>
    <row r="89" spans="2:11" s="1" customFormat="1" ht="15" customHeight="1">
      <c r="B89" s="248"/>
      <c r="C89" s="225" t="s">
        <v>3727</v>
      </c>
      <c r="D89" s="225"/>
      <c r="E89" s="225"/>
      <c r="F89" s="246" t="s">
        <v>3710</v>
      </c>
      <c r="G89" s="247"/>
      <c r="H89" s="225" t="s">
        <v>3728</v>
      </c>
      <c r="I89" s="225" t="s">
        <v>3706</v>
      </c>
      <c r="J89" s="225">
        <v>20</v>
      </c>
      <c r="K89" s="237"/>
    </row>
    <row r="90" spans="2:11" s="1" customFormat="1" ht="15" customHeight="1">
      <c r="B90" s="248"/>
      <c r="C90" s="225" t="s">
        <v>3729</v>
      </c>
      <c r="D90" s="225"/>
      <c r="E90" s="225"/>
      <c r="F90" s="246" t="s">
        <v>3710</v>
      </c>
      <c r="G90" s="247"/>
      <c r="H90" s="225" t="s">
        <v>3730</v>
      </c>
      <c r="I90" s="225" t="s">
        <v>3706</v>
      </c>
      <c r="J90" s="225">
        <v>50</v>
      </c>
      <c r="K90" s="237"/>
    </row>
    <row r="91" spans="2:11" s="1" customFormat="1" ht="15" customHeight="1">
      <c r="B91" s="248"/>
      <c r="C91" s="225" t="s">
        <v>3731</v>
      </c>
      <c r="D91" s="225"/>
      <c r="E91" s="225"/>
      <c r="F91" s="246" t="s">
        <v>3710</v>
      </c>
      <c r="G91" s="247"/>
      <c r="H91" s="225" t="s">
        <v>3731</v>
      </c>
      <c r="I91" s="225" t="s">
        <v>3706</v>
      </c>
      <c r="J91" s="225">
        <v>50</v>
      </c>
      <c r="K91" s="237"/>
    </row>
    <row r="92" spans="2:11" s="1" customFormat="1" ht="15" customHeight="1">
      <c r="B92" s="248"/>
      <c r="C92" s="225" t="s">
        <v>3732</v>
      </c>
      <c r="D92" s="225"/>
      <c r="E92" s="225"/>
      <c r="F92" s="246" t="s">
        <v>3710</v>
      </c>
      <c r="G92" s="247"/>
      <c r="H92" s="225" t="s">
        <v>3733</v>
      </c>
      <c r="I92" s="225" t="s">
        <v>3706</v>
      </c>
      <c r="J92" s="225">
        <v>255</v>
      </c>
      <c r="K92" s="237"/>
    </row>
    <row r="93" spans="2:11" s="1" customFormat="1" ht="15" customHeight="1">
      <c r="B93" s="248"/>
      <c r="C93" s="225" t="s">
        <v>3734</v>
      </c>
      <c r="D93" s="225"/>
      <c r="E93" s="225"/>
      <c r="F93" s="246" t="s">
        <v>2693</v>
      </c>
      <c r="G93" s="247"/>
      <c r="H93" s="225" t="s">
        <v>3735</v>
      </c>
      <c r="I93" s="225" t="s">
        <v>3736</v>
      </c>
      <c r="J93" s="225"/>
      <c r="K93" s="237"/>
    </row>
    <row r="94" spans="2:11" s="1" customFormat="1" ht="15" customHeight="1">
      <c r="B94" s="248"/>
      <c r="C94" s="225" t="s">
        <v>3737</v>
      </c>
      <c r="D94" s="225"/>
      <c r="E94" s="225"/>
      <c r="F94" s="246" t="s">
        <v>2693</v>
      </c>
      <c r="G94" s="247"/>
      <c r="H94" s="225" t="s">
        <v>3738</v>
      </c>
      <c r="I94" s="225" t="s">
        <v>3739</v>
      </c>
      <c r="J94" s="225"/>
      <c r="K94" s="237"/>
    </row>
    <row r="95" spans="2:11" s="1" customFormat="1" ht="15" customHeight="1">
      <c r="B95" s="248"/>
      <c r="C95" s="225" t="s">
        <v>3740</v>
      </c>
      <c r="D95" s="225"/>
      <c r="E95" s="225"/>
      <c r="F95" s="246" t="s">
        <v>2693</v>
      </c>
      <c r="G95" s="247"/>
      <c r="H95" s="225" t="s">
        <v>3740</v>
      </c>
      <c r="I95" s="225" t="s">
        <v>3739</v>
      </c>
      <c r="J95" s="225"/>
      <c r="K95" s="237"/>
    </row>
    <row r="96" spans="2:11" s="1" customFormat="1" ht="15" customHeight="1">
      <c r="B96" s="248"/>
      <c r="C96" s="225" t="s">
        <v>35</v>
      </c>
      <c r="D96" s="225"/>
      <c r="E96" s="225"/>
      <c r="F96" s="246" t="s">
        <v>2693</v>
      </c>
      <c r="G96" s="247"/>
      <c r="H96" s="225" t="s">
        <v>3741</v>
      </c>
      <c r="I96" s="225" t="s">
        <v>3739</v>
      </c>
      <c r="J96" s="225"/>
      <c r="K96" s="237"/>
    </row>
    <row r="97" spans="2:11" s="1" customFormat="1" ht="15" customHeight="1">
      <c r="B97" s="248"/>
      <c r="C97" s="225" t="s">
        <v>45</v>
      </c>
      <c r="D97" s="225"/>
      <c r="E97" s="225"/>
      <c r="F97" s="246" t="s">
        <v>2693</v>
      </c>
      <c r="G97" s="247"/>
      <c r="H97" s="225" t="s">
        <v>3742</v>
      </c>
      <c r="I97" s="225" t="s">
        <v>3739</v>
      </c>
      <c r="J97" s="225"/>
      <c r="K97" s="237"/>
    </row>
    <row r="98" spans="2:11" s="1" customFormat="1" ht="15" customHeight="1">
      <c r="B98" s="251"/>
      <c r="C98" s="252"/>
      <c r="D98" s="252"/>
      <c r="E98" s="252"/>
      <c r="F98" s="252"/>
      <c r="G98" s="252"/>
      <c r="H98" s="252"/>
      <c r="I98" s="252"/>
      <c r="J98" s="252"/>
      <c r="K98" s="253"/>
    </row>
    <row r="99" spans="2:11" s="1" customFormat="1" ht="18.75" customHeight="1">
      <c r="B99" s="254"/>
      <c r="C99" s="255"/>
      <c r="D99" s="255"/>
      <c r="E99" s="255"/>
      <c r="F99" s="255"/>
      <c r="G99" s="255"/>
      <c r="H99" s="255"/>
      <c r="I99" s="255"/>
      <c r="J99" s="255"/>
      <c r="K99" s="254"/>
    </row>
    <row r="100" spans="2:11" s="1" customFormat="1" ht="18.75" customHeight="1">
      <c r="B100" s="232"/>
      <c r="C100" s="232"/>
      <c r="D100" s="232"/>
      <c r="E100" s="232"/>
      <c r="F100" s="232"/>
      <c r="G100" s="232"/>
      <c r="H100" s="232"/>
      <c r="I100" s="232"/>
      <c r="J100" s="232"/>
      <c r="K100" s="232"/>
    </row>
    <row r="101" spans="2:11" s="1" customFormat="1" ht="7.5" customHeight="1">
      <c r="B101" s="233"/>
      <c r="C101" s="234"/>
      <c r="D101" s="234"/>
      <c r="E101" s="234"/>
      <c r="F101" s="234"/>
      <c r="G101" s="234"/>
      <c r="H101" s="234"/>
      <c r="I101" s="234"/>
      <c r="J101" s="234"/>
      <c r="K101" s="235"/>
    </row>
    <row r="102" spans="2:11" s="1" customFormat="1" ht="45" customHeight="1">
      <c r="B102" s="236"/>
      <c r="C102" s="339" t="s">
        <v>3743</v>
      </c>
      <c r="D102" s="339"/>
      <c r="E102" s="339"/>
      <c r="F102" s="339"/>
      <c r="G102" s="339"/>
      <c r="H102" s="339"/>
      <c r="I102" s="339"/>
      <c r="J102" s="339"/>
      <c r="K102" s="237"/>
    </row>
    <row r="103" spans="2:11" s="1" customFormat="1" ht="17.25" customHeight="1">
      <c r="B103" s="236"/>
      <c r="C103" s="238" t="s">
        <v>3699</v>
      </c>
      <c r="D103" s="238"/>
      <c r="E103" s="238"/>
      <c r="F103" s="238" t="s">
        <v>3700</v>
      </c>
      <c r="G103" s="239"/>
      <c r="H103" s="238" t="s">
        <v>51</v>
      </c>
      <c r="I103" s="238" t="s">
        <v>54</v>
      </c>
      <c r="J103" s="238" t="s">
        <v>3701</v>
      </c>
      <c r="K103" s="237"/>
    </row>
    <row r="104" spans="2:11" s="1" customFormat="1" ht="17.25" customHeight="1">
      <c r="B104" s="236"/>
      <c r="C104" s="240" t="s">
        <v>3702</v>
      </c>
      <c r="D104" s="240"/>
      <c r="E104" s="240"/>
      <c r="F104" s="241" t="s">
        <v>3703</v>
      </c>
      <c r="G104" s="242"/>
      <c r="H104" s="240"/>
      <c r="I104" s="240"/>
      <c r="J104" s="240" t="s">
        <v>3704</v>
      </c>
      <c r="K104" s="237"/>
    </row>
    <row r="105" spans="2:11" s="1" customFormat="1" ht="5.25" customHeight="1">
      <c r="B105" s="236"/>
      <c r="C105" s="238"/>
      <c r="D105" s="238"/>
      <c r="E105" s="238"/>
      <c r="F105" s="238"/>
      <c r="G105" s="256"/>
      <c r="H105" s="238"/>
      <c r="I105" s="238"/>
      <c r="J105" s="238"/>
      <c r="K105" s="237"/>
    </row>
    <row r="106" spans="2:11" s="1" customFormat="1" ht="15" customHeight="1">
      <c r="B106" s="236"/>
      <c r="C106" s="225" t="s">
        <v>50</v>
      </c>
      <c r="D106" s="245"/>
      <c r="E106" s="245"/>
      <c r="F106" s="246" t="s">
        <v>2693</v>
      </c>
      <c r="G106" s="225"/>
      <c r="H106" s="225" t="s">
        <v>3744</v>
      </c>
      <c r="I106" s="225" t="s">
        <v>3706</v>
      </c>
      <c r="J106" s="225">
        <v>20</v>
      </c>
      <c r="K106" s="237"/>
    </row>
    <row r="107" spans="2:11" s="1" customFormat="1" ht="15" customHeight="1">
      <c r="B107" s="236"/>
      <c r="C107" s="225" t="s">
        <v>3707</v>
      </c>
      <c r="D107" s="225"/>
      <c r="E107" s="225"/>
      <c r="F107" s="246" t="s">
        <v>2693</v>
      </c>
      <c r="G107" s="225"/>
      <c r="H107" s="225" t="s">
        <v>3744</v>
      </c>
      <c r="I107" s="225" t="s">
        <v>3706</v>
      </c>
      <c r="J107" s="225">
        <v>120</v>
      </c>
      <c r="K107" s="237"/>
    </row>
    <row r="108" spans="2:11" s="1" customFormat="1" ht="15" customHeight="1">
      <c r="B108" s="248"/>
      <c r="C108" s="225" t="s">
        <v>3709</v>
      </c>
      <c r="D108" s="225"/>
      <c r="E108" s="225"/>
      <c r="F108" s="246" t="s">
        <v>3710</v>
      </c>
      <c r="G108" s="225"/>
      <c r="H108" s="225" t="s">
        <v>3744</v>
      </c>
      <c r="I108" s="225" t="s">
        <v>3706</v>
      </c>
      <c r="J108" s="225">
        <v>50</v>
      </c>
      <c r="K108" s="237"/>
    </row>
    <row r="109" spans="2:11" s="1" customFormat="1" ht="15" customHeight="1">
      <c r="B109" s="248"/>
      <c r="C109" s="225" t="s">
        <v>3712</v>
      </c>
      <c r="D109" s="225"/>
      <c r="E109" s="225"/>
      <c r="F109" s="246" t="s">
        <v>2693</v>
      </c>
      <c r="G109" s="225"/>
      <c r="H109" s="225" t="s">
        <v>3744</v>
      </c>
      <c r="I109" s="225" t="s">
        <v>3714</v>
      </c>
      <c r="J109" s="225"/>
      <c r="K109" s="237"/>
    </row>
    <row r="110" spans="2:11" s="1" customFormat="1" ht="15" customHeight="1">
      <c r="B110" s="248"/>
      <c r="C110" s="225" t="s">
        <v>3723</v>
      </c>
      <c r="D110" s="225"/>
      <c r="E110" s="225"/>
      <c r="F110" s="246" t="s">
        <v>3710</v>
      </c>
      <c r="G110" s="225"/>
      <c r="H110" s="225" t="s">
        <v>3744</v>
      </c>
      <c r="I110" s="225" t="s">
        <v>3706</v>
      </c>
      <c r="J110" s="225">
        <v>50</v>
      </c>
      <c r="K110" s="237"/>
    </row>
    <row r="111" spans="2:11" s="1" customFormat="1" ht="15" customHeight="1">
      <c r="B111" s="248"/>
      <c r="C111" s="225" t="s">
        <v>3731</v>
      </c>
      <c r="D111" s="225"/>
      <c r="E111" s="225"/>
      <c r="F111" s="246" t="s">
        <v>3710</v>
      </c>
      <c r="G111" s="225"/>
      <c r="H111" s="225" t="s">
        <v>3744</v>
      </c>
      <c r="I111" s="225" t="s">
        <v>3706</v>
      </c>
      <c r="J111" s="225">
        <v>50</v>
      </c>
      <c r="K111" s="237"/>
    </row>
    <row r="112" spans="2:11" s="1" customFormat="1" ht="15" customHeight="1">
      <c r="B112" s="248"/>
      <c r="C112" s="225" t="s">
        <v>3729</v>
      </c>
      <c r="D112" s="225"/>
      <c r="E112" s="225"/>
      <c r="F112" s="246" t="s">
        <v>3710</v>
      </c>
      <c r="G112" s="225"/>
      <c r="H112" s="225" t="s">
        <v>3744</v>
      </c>
      <c r="I112" s="225" t="s">
        <v>3706</v>
      </c>
      <c r="J112" s="225">
        <v>50</v>
      </c>
      <c r="K112" s="237"/>
    </row>
    <row r="113" spans="2:11" s="1" customFormat="1" ht="15" customHeight="1">
      <c r="B113" s="248"/>
      <c r="C113" s="225" t="s">
        <v>50</v>
      </c>
      <c r="D113" s="225"/>
      <c r="E113" s="225"/>
      <c r="F113" s="246" t="s">
        <v>2693</v>
      </c>
      <c r="G113" s="225"/>
      <c r="H113" s="225" t="s">
        <v>3745</v>
      </c>
      <c r="I113" s="225" t="s">
        <v>3706</v>
      </c>
      <c r="J113" s="225">
        <v>20</v>
      </c>
      <c r="K113" s="237"/>
    </row>
    <row r="114" spans="2:11" s="1" customFormat="1" ht="15" customHeight="1">
      <c r="B114" s="248"/>
      <c r="C114" s="225" t="s">
        <v>3746</v>
      </c>
      <c r="D114" s="225"/>
      <c r="E114" s="225"/>
      <c r="F114" s="246" t="s">
        <v>2693</v>
      </c>
      <c r="G114" s="225"/>
      <c r="H114" s="225" t="s">
        <v>3747</v>
      </c>
      <c r="I114" s="225" t="s">
        <v>3706</v>
      </c>
      <c r="J114" s="225">
        <v>120</v>
      </c>
      <c r="K114" s="237"/>
    </row>
    <row r="115" spans="2:11" s="1" customFormat="1" ht="15" customHeight="1">
      <c r="B115" s="248"/>
      <c r="C115" s="225" t="s">
        <v>35</v>
      </c>
      <c r="D115" s="225"/>
      <c r="E115" s="225"/>
      <c r="F115" s="246" t="s">
        <v>2693</v>
      </c>
      <c r="G115" s="225"/>
      <c r="H115" s="225" t="s">
        <v>3748</v>
      </c>
      <c r="I115" s="225" t="s">
        <v>3739</v>
      </c>
      <c r="J115" s="225"/>
      <c r="K115" s="237"/>
    </row>
    <row r="116" spans="2:11" s="1" customFormat="1" ht="15" customHeight="1">
      <c r="B116" s="248"/>
      <c r="C116" s="225" t="s">
        <v>45</v>
      </c>
      <c r="D116" s="225"/>
      <c r="E116" s="225"/>
      <c r="F116" s="246" t="s">
        <v>2693</v>
      </c>
      <c r="G116" s="225"/>
      <c r="H116" s="225" t="s">
        <v>3749</v>
      </c>
      <c r="I116" s="225" t="s">
        <v>3739</v>
      </c>
      <c r="J116" s="225"/>
      <c r="K116" s="237"/>
    </row>
    <row r="117" spans="2:11" s="1" customFormat="1" ht="15" customHeight="1">
      <c r="B117" s="248"/>
      <c r="C117" s="225" t="s">
        <v>54</v>
      </c>
      <c r="D117" s="225"/>
      <c r="E117" s="225"/>
      <c r="F117" s="246" t="s">
        <v>2693</v>
      </c>
      <c r="G117" s="225"/>
      <c r="H117" s="225" t="s">
        <v>3750</v>
      </c>
      <c r="I117" s="225" t="s">
        <v>3751</v>
      </c>
      <c r="J117" s="225"/>
      <c r="K117" s="237"/>
    </row>
    <row r="118" spans="2:11" s="1" customFormat="1" ht="15" customHeight="1">
      <c r="B118" s="251"/>
      <c r="C118" s="257"/>
      <c r="D118" s="257"/>
      <c r="E118" s="257"/>
      <c r="F118" s="257"/>
      <c r="G118" s="257"/>
      <c r="H118" s="257"/>
      <c r="I118" s="257"/>
      <c r="J118" s="257"/>
      <c r="K118" s="253"/>
    </row>
    <row r="119" spans="2:11" s="1" customFormat="1" ht="18.75" customHeight="1">
      <c r="B119" s="258"/>
      <c r="C119" s="259"/>
      <c r="D119" s="259"/>
      <c r="E119" s="259"/>
      <c r="F119" s="260"/>
      <c r="G119" s="259"/>
      <c r="H119" s="259"/>
      <c r="I119" s="259"/>
      <c r="J119" s="259"/>
      <c r="K119" s="258"/>
    </row>
    <row r="120" spans="2:11" s="1" customFormat="1" ht="18.75" customHeight="1">
      <c r="B120" s="232"/>
      <c r="C120" s="232"/>
      <c r="D120" s="232"/>
      <c r="E120" s="232"/>
      <c r="F120" s="232"/>
      <c r="G120" s="232"/>
      <c r="H120" s="232"/>
      <c r="I120" s="232"/>
      <c r="J120" s="232"/>
      <c r="K120" s="232"/>
    </row>
    <row r="121" spans="2:11" s="1" customFormat="1" ht="7.5" customHeight="1">
      <c r="B121" s="261"/>
      <c r="C121" s="262"/>
      <c r="D121" s="262"/>
      <c r="E121" s="262"/>
      <c r="F121" s="262"/>
      <c r="G121" s="262"/>
      <c r="H121" s="262"/>
      <c r="I121" s="262"/>
      <c r="J121" s="262"/>
      <c r="K121" s="263"/>
    </row>
    <row r="122" spans="2:11" s="1" customFormat="1" ht="45" customHeight="1">
      <c r="B122" s="264"/>
      <c r="C122" s="337" t="s">
        <v>3752</v>
      </c>
      <c r="D122" s="337"/>
      <c r="E122" s="337"/>
      <c r="F122" s="337"/>
      <c r="G122" s="337"/>
      <c r="H122" s="337"/>
      <c r="I122" s="337"/>
      <c r="J122" s="337"/>
      <c r="K122" s="265"/>
    </row>
    <row r="123" spans="2:11" s="1" customFormat="1" ht="17.25" customHeight="1">
      <c r="B123" s="266"/>
      <c r="C123" s="238" t="s">
        <v>3699</v>
      </c>
      <c r="D123" s="238"/>
      <c r="E123" s="238"/>
      <c r="F123" s="238" t="s">
        <v>3700</v>
      </c>
      <c r="G123" s="239"/>
      <c r="H123" s="238" t="s">
        <v>51</v>
      </c>
      <c r="I123" s="238" t="s">
        <v>54</v>
      </c>
      <c r="J123" s="238" t="s">
        <v>3701</v>
      </c>
      <c r="K123" s="267"/>
    </row>
    <row r="124" spans="2:11" s="1" customFormat="1" ht="17.25" customHeight="1">
      <c r="B124" s="266"/>
      <c r="C124" s="240" t="s">
        <v>3702</v>
      </c>
      <c r="D124" s="240"/>
      <c r="E124" s="240"/>
      <c r="F124" s="241" t="s">
        <v>3703</v>
      </c>
      <c r="G124" s="242"/>
      <c r="H124" s="240"/>
      <c r="I124" s="240"/>
      <c r="J124" s="240" t="s">
        <v>3704</v>
      </c>
      <c r="K124" s="267"/>
    </row>
    <row r="125" spans="2:11" s="1" customFormat="1" ht="5.25" customHeight="1">
      <c r="B125" s="268"/>
      <c r="C125" s="243"/>
      <c r="D125" s="243"/>
      <c r="E125" s="243"/>
      <c r="F125" s="243"/>
      <c r="G125" s="269"/>
      <c r="H125" s="243"/>
      <c r="I125" s="243"/>
      <c r="J125" s="243"/>
      <c r="K125" s="270"/>
    </row>
    <row r="126" spans="2:11" s="1" customFormat="1" ht="15" customHeight="1">
      <c r="B126" s="268"/>
      <c r="C126" s="225" t="s">
        <v>3707</v>
      </c>
      <c r="D126" s="245"/>
      <c r="E126" s="245"/>
      <c r="F126" s="246" t="s">
        <v>2693</v>
      </c>
      <c r="G126" s="225"/>
      <c r="H126" s="225" t="s">
        <v>3744</v>
      </c>
      <c r="I126" s="225" t="s">
        <v>3706</v>
      </c>
      <c r="J126" s="225">
        <v>120</v>
      </c>
      <c r="K126" s="271"/>
    </row>
    <row r="127" spans="2:11" s="1" customFormat="1" ht="15" customHeight="1">
      <c r="B127" s="268"/>
      <c r="C127" s="225" t="s">
        <v>3753</v>
      </c>
      <c r="D127" s="225"/>
      <c r="E127" s="225"/>
      <c r="F127" s="246" t="s">
        <v>2693</v>
      </c>
      <c r="G127" s="225"/>
      <c r="H127" s="225" t="s">
        <v>3754</v>
      </c>
      <c r="I127" s="225" t="s">
        <v>3706</v>
      </c>
      <c r="J127" s="225" t="s">
        <v>3755</v>
      </c>
      <c r="K127" s="271"/>
    </row>
    <row r="128" spans="2:11" s="1" customFormat="1" ht="15" customHeight="1">
      <c r="B128" s="268"/>
      <c r="C128" s="225" t="s">
        <v>3653</v>
      </c>
      <c r="D128" s="225"/>
      <c r="E128" s="225"/>
      <c r="F128" s="246" t="s">
        <v>2693</v>
      </c>
      <c r="G128" s="225"/>
      <c r="H128" s="225" t="s">
        <v>3756</v>
      </c>
      <c r="I128" s="225" t="s">
        <v>3706</v>
      </c>
      <c r="J128" s="225" t="s">
        <v>3755</v>
      </c>
      <c r="K128" s="271"/>
    </row>
    <row r="129" spans="2:11" s="1" customFormat="1" ht="15" customHeight="1">
      <c r="B129" s="268"/>
      <c r="C129" s="225" t="s">
        <v>3715</v>
      </c>
      <c r="D129" s="225"/>
      <c r="E129" s="225"/>
      <c r="F129" s="246" t="s">
        <v>3710</v>
      </c>
      <c r="G129" s="225"/>
      <c r="H129" s="225" t="s">
        <v>3716</v>
      </c>
      <c r="I129" s="225" t="s">
        <v>3706</v>
      </c>
      <c r="J129" s="225">
        <v>15</v>
      </c>
      <c r="K129" s="271"/>
    </row>
    <row r="130" spans="2:11" s="1" customFormat="1" ht="15" customHeight="1">
      <c r="B130" s="268"/>
      <c r="C130" s="249" t="s">
        <v>3717</v>
      </c>
      <c r="D130" s="249"/>
      <c r="E130" s="249"/>
      <c r="F130" s="250" t="s">
        <v>3710</v>
      </c>
      <c r="G130" s="249"/>
      <c r="H130" s="249" t="s">
        <v>3718</v>
      </c>
      <c r="I130" s="249" t="s">
        <v>3706</v>
      </c>
      <c r="J130" s="249">
        <v>15</v>
      </c>
      <c r="K130" s="271"/>
    </row>
    <row r="131" spans="2:11" s="1" customFormat="1" ht="15" customHeight="1">
      <c r="B131" s="268"/>
      <c r="C131" s="249" t="s">
        <v>3719</v>
      </c>
      <c r="D131" s="249"/>
      <c r="E131" s="249"/>
      <c r="F131" s="250" t="s">
        <v>3710</v>
      </c>
      <c r="G131" s="249"/>
      <c r="H131" s="249" t="s">
        <v>3720</v>
      </c>
      <c r="I131" s="249" t="s">
        <v>3706</v>
      </c>
      <c r="J131" s="249">
        <v>20</v>
      </c>
      <c r="K131" s="271"/>
    </row>
    <row r="132" spans="2:11" s="1" customFormat="1" ht="15" customHeight="1">
      <c r="B132" s="268"/>
      <c r="C132" s="249" t="s">
        <v>3721</v>
      </c>
      <c r="D132" s="249"/>
      <c r="E132" s="249"/>
      <c r="F132" s="250" t="s">
        <v>3710</v>
      </c>
      <c r="G132" s="249"/>
      <c r="H132" s="249" t="s">
        <v>3722</v>
      </c>
      <c r="I132" s="249" t="s">
        <v>3706</v>
      </c>
      <c r="J132" s="249">
        <v>20</v>
      </c>
      <c r="K132" s="271"/>
    </row>
    <row r="133" spans="2:11" s="1" customFormat="1" ht="15" customHeight="1">
      <c r="B133" s="268"/>
      <c r="C133" s="225" t="s">
        <v>3709</v>
      </c>
      <c r="D133" s="225"/>
      <c r="E133" s="225"/>
      <c r="F133" s="246" t="s">
        <v>3710</v>
      </c>
      <c r="G133" s="225"/>
      <c r="H133" s="225" t="s">
        <v>3744</v>
      </c>
      <c r="I133" s="225" t="s">
        <v>3706</v>
      </c>
      <c r="J133" s="225">
        <v>50</v>
      </c>
      <c r="K133" s="271"/>
    </row>
    <row r="134" spans="2:11" s="1" customFormat="1" ht="15" customHeight="1">
      <c r="B134" s="268"/>
      <c r="C134" s="225" t="s">
        <v>3723</v>
      </c>
      <c r="D134" s="225"/>
      <c r="E134" s="225"/>
      <c r="F134" s="246" t="s">
        <v>3710</v>
      </c>
      <c r="G134" s="225"/>
      <c r="H134" s="225" t="s">
        <v>3744</v>
      </c>
      <c r="I134" s="225" t="s">
        <v>3706</v>
      </c>
      <c r="J134" s="225">
        <v>50</v>
      </c>
      <c r="K134" s="271"/>
    </row>
    <row r="135" spans="2:11" s="1" customFormat="1" ht="15" customHeight="1">
      <c r="B135" s="268"/>
      <c r="C135" s="225" t="s">
        <v>3729</v>
      </c>
      <c r="D135" s="225"/>
      <c r="E135" s="225"/>
      <c r="F135" s="246" t="s">
        <v>3710</v>
      </c>
      <c r="G135" s="225"/>
      <c r="H135" s="225" t="s">
        <v>3744</v>
      </c>
      <c r="I135" s="225" t="s">
        <v>3706</v>
      </c>
      <c r="J135" s="225">
        <v>50</v>
      </c>
      <c r="K135" s="271"/>
    </row>
    <row r="136" spans="2:11" s="1" customFormat="1" ht="15" customHeight="1">
      <c r="B136" s="268"/>
      <c r="C136" s="225" t="s">
        <v>3731</v>
      </c>
      <c r="D136" s="225"/>
      <c r="E136" s="225"/>
      <c r="F136" s="246" t="s">
        <v>3710</v>
      </c>
      <c r="G136" s="225"/>
      <c r="H136" s="225" t="s">
        <v>3744</v>
      </c>
      <c r="I136" s="225" t="s">
        <v>3706</v>
      </c>
      <c r="J136" s="225">
        <v>50</v>
      </c>
      <c r="K136" s="271"/>
    </row>
    <row r="137" spans="2:11" s="1" customFormat="1" ht="15" customHeight="1">
      <c r="B137" s="268"/>
      <c r="C137" s="225" t="s">
        <v>3732</v>
      </c>
      <c r="D137" s="225"/>
      <c r="E137" s="225"/>
      <c r="F137" s="246" t="s">
        <v>3710</v>
      </c>
      <c r="G137" s="225"/>
      <c r="H137" s="225" t="s">
        <v>3757</v>
      </c>
      <c r="I137" s="225" t="s">
        <v>3706</v>
      </c>
      <c r="J137" s="225">
        <v>255</v>
      </c>
      <c r="K137" s="271"/>
    </row>
    <row r="138" spans="2:11" s="1" customFormat="1" ht="15" customHeight="1">
      <c r="B138" s="268"/>
      <c r="C138" s="225" t="s">
        <v>3734</v>
      </c>
      <c r="D138" s="225"/>
      <c r="E138" s="225"/>
      <c r="F138" s="246" t="s">
        <v>2693</v>
      </c>
      <c r="G138" s="225"/>
      <c r="H138" s="225" t="s">
        <v>3758</v>
      </c>
      <c r="I138" s="225" t="s">
        <v>3736</v>
      </c>
      <c r="J138" s="225"/>
      <c r="K138" s="271"/>
    </row>
    <row r="139" spans="2:11" s="1" customFormat="1" ht="15" customHeight="1">
      <c r="B139" s="268"/>
      <c r="C139" s="225" t="s">
        <v>3737</v>
      </c>
      <c r="D139" s="225"/>
      <c r="E139" s="225"/>
      <c r="F139" s="246" t="s">
        <v>2693</v>
      </c>
      <c r="G139" s="225"/>
      <c r="H139" s="225" t="s">
        <v>3759</v>
      </c>
      <c r="I139" s="225" t="s">
        <v>3739</v>
      </c>
      <c r="J139" s="225"/>
      <c r="K139" s="271"/>
    </row>
    <row r="140" spans="2:11" s="1" customFormat="1" ht="15" customHeight="1">
      <c r="B140" s="268"/>
      <c r="C140" s="225" t="s">
        <v>3740</v>
      </c>
      <c r="D140" s="225"/>
      <c r="E140" s="225"/>
      <c r="F140" s="246" t="s">
        <v>2693</v>
      </c>
      <c r="G140" s="225"/>
      <c r="H140" s="225" t="s">
        <v>3740</v>
      </c>
      <c r="I140" s="225" t="s">
        <v>3739</v>
      </c>
      <c r="J140" s="225"/>
      <c r="K140" s="271"/>
    </row>
    <row r="141" spans="2:11" s="1" customFormat="1" ht="15" customHeight="1">
      <c r="B141" s="268"/>
      <c r="C141" s="225" t="s">
        <v>35</v>
      </c>
      <c r="D141" s="225"/>
      <c r="E141" s="225"/>
      <c r="F141" s="246" t="s">
        <v>2693</v>
      </c>
      <c r="G141" s="225"/>
      <c r="H141" s="225" t="s">
        <v>3760</v>
      </c>
      <c r="I141" s="225" t="s">
        <v>3739</v>
      </c>
      <c r="J141" s="225"/>
      <c r="K141" s="271"/>
    </row>
    <row r="142" spans="2:11" s="1" customFormat="1" ht="15" customHeight="1">
      <c r="B142" s="268"/>
      <c r="C142" s="225" t="s">
        <v>3761</v>
      </c>
      <c r="D142" s="225"/>
      <c r="E142" s="225"/>
      <c r="F142" s="246" t="s">
        <v>2693</v>
      </c>
      <c r="G142" s="225"/>
      <c r="H142" s="225" t="s">
        <v>3762</v>
      </c>
      <c r="I142" s="225" t="s">
        <v>3739</v>
      </c>
      <c r="J142" s="225"/>
      <c r="K142" s="271"/>
    </row>
    <row r="143" spans="2:11" s="1" customFormat="1" ht="15" customHeight="1">
      <c r="B143" s="272"/>
      <c r="C143" s="273"/>
      <c r="D143" s="273"/>
      <c r="E143" s="273"/>
      <c r="F143" s="273"/>
      <c r="G143" s="273"/>
      <c r="H143" s="273"/>
      <c r="I143" s="273"/>
      <c r="J143" s="273"/>
      <c r="K143" s="274"/>
    </row>
    <row r="144" spans="2:11" s="1" customFormat="1" ht="18.75" customHeight="1">
      <c r="B144" s="259"/>
      <c r="C144" s="259"/>
      <c r="D144" s="259"/>
      <c r="E144" s="259"/>
      <c r="F144" s="260"/>
      <c r="G144" s="259"/>
      <c r="H144" s="259"/>
      <c r="I144" s="259"/>
      <c r="J144" s="259"/>
      <c r="K144" s="259"/>
    </row>
    <row r="145" spans="2:11" s="1" customFormat="1" ht="18.75" customHeight="1">
      <c r="B145" s="232"/>
      <c r="C145" s="232"/>
      <c r="D145" s="232"/>
      <c r="E145" s="232"/>
      <c r="F145" s="232"/>
      <c r="G145" s="232"/>
      <c r="H145" s="232"/>
      <c r="I145" s="232"/>
      <c r="J145" s="232"/>
      <c r="K145" s="232"/>
    </row>
    <row r="146" spans="2:11" s="1" customFormat="1" ht="7.5" customHeight="1">
      <c r="B146" s="233"/>
      <c r="C146" s="234"/>
      <c r="D146" s="234"/>
      <c r="E146" s="234"/>
      <c r="F146" s="234"/>
      <c r="G146" s="234"/>
      <c r="H146" s="234"/>
      <c r="I146" s="234"/>
      <c r="J146" s="234"/>
      <c r="K146" s="235"/>
    </row>
    <row r="147" spans="2:11" s="1" customFormat="1" ht="45" customHeight="1">
      <c r="B147" s="236"/>
      <c r="C147" s="339" t="s">
        <v>3763</v>
      </c>
      <c r="D147" s="339"/>
      <c r="E147" s="339"/>
      <c r="F147" s="339"/>
      <c r="G147" s="339"/>
      <c r="H147" s="339"/>
      <c r="I147" s="339"/>
      <c r="J147" s="339"/>
      <c r="K147" s="237"/>
    </row>
    <row r="148" spans="2:11" s="1" customFormat="1" ht="17.25" customHeight="1">
      <c r="B148" s="236"/>
      <c r="C148" s="238" t="s">
        <v>3699</v>
      </c>
      <c r="D148" s="238"/>
      <c r="E148" s="238"/>
      <c r="F148" s="238" t="s">
        <v>3700</v>
      </c>
      <c r="G148" s="239"/>
      <c r="H148" s="238" t="s">
        <v>51</v>
      </c>
      <c r="I148" s="238" t="s">
        <v>54</v>
      </c>
      <c r="J148" s="238" t="s">
        <v>3701</v>
      </c>
      <c r="K148" s="237"/>
    </row>
    <row r="149" spans="2:11" s="1" customFormat="1" ht="17.25" customHeight="1">
      <c r="B149" s="236"/>
      <c r="C149" s="240" t="s">
        <v>3702</v>
      </c>
      <c r="D149" s="240"/>
      <c r="E149" s="240"/>
      <c r="F149" s="241" t="s">
        <v>3703</v>
      </c>
      <c r="G149" s="242"/>
      <c r="H149" s="240"/>
      <c r="I149" s="240"/>
      <c r="J149" s="240" t="s">
        <v>3704</v>
      </c>
      <c r="K149" s="237"/>
    </row>
    <row r="150" spans="2:11" s="1" customFormat="1" ht="5.25" customHeight="1">
      <c r="B150" s="248"/>
      <c r="C150" s="243"/>
      <c r="D150" s="243"/>
      <c r="E150" s="243"/>
      <c r="F150" s="243"/>
      <c r="G150" s="244"/>
      <c r="H150" s="243"/>
      <c r="I150" s="243"/>
      <c r="J150" s="243"/>
      <c r="K150" s="271"/>
    </row>
    <row r="151" spans="2:11" s="1" customFormat="1" ht="15" customHeight="1">
      <c r="B151" s="248"/>
      <c r="C151" s="275" t="s">
        <v>3707</v>
      </c>
      <c r="D151" s="225"/>
      <c r="E151" s="225"/>
      <c r="F151" s="276" t="s">
        <v>2693</v>
      </c>
      <c r="G151" s="225"/>
      <c r="H151" s="275" t="s">
        <v>3744</v>
      </c>
      <c r="I151" s="275" t="s">
        <v>3706</v>
      </c>
      <c r="J151" s="275">
        <v>120</v>
      </c>
      <c r="K151" s="271"/>
    </row>
    <row r="152" spans="2:11" s="1" customFormat="1" ht="15" customHeight="1">
      <c r="B152" s="248"/>
      <c r="C152" s="275" t="s">
        <v>3753</v>
      </c>
      <c r="D152" s="225"/>
      <c r="E152" s="225"/>
      <c r="F152" s="276" t="s">
        <v>2693</v>
      </c>
      <c r="G152" s="225"/>
      <c r="H152" s="275" t="s">
        <v>3764</v>
      </c>
      <c r="I152" s="275" t="s">
        <v>3706</v>
      </c>
      <c r="J152" s="275" t="s">
        <v>3755</v>
      </c>
      <c r="K152" s="271"/>
    </row>
    <row r="153" spans="2:11" s="1" customFormat="1" ht="15" customHeight="1">
      <c r="B153" s="248"/>
      <c r="C153" s="275" t="s">
        <v>3653</v>
      </c>
      <c r="D153" s="225"/>
      <c r="E153" s="225"/>
      <c r="F153" s="276" t="s">
        <v>2693</v>
      </c>
      <c r="G153" s="225"/>
      <c r="H153" s="275" t="s">
        <v>3765</v>
      </c>
      <c r="I153" s="275" t="s">
        <v>3706</v>
      </c>
      <c r="J153" s="275" t="s">
        <v>3755</v>
      </c>
      <c r="K153" s="271"/>
    </row>
    <row r="154" spans="2:11" s="1" customFormat="1" ht="15" customHeight="1">
      <c r="B154" s="248"/>
      <c r="C154" s="275" t="s">
        <v>3709</v>
      </c>
      <c r="D154" s="225"/>
      <c r="E154" s="225"/>
      <c r="F154" s="276" t="s">
        <v>3710</v>
      </c>
      <c r="G154" s="225"/>
      <c r="H154" s="275" t="s">
        <v>3744</v>
      </c>
      <c r="I154" s="275" t="s">
        <v>3706</v>
      </c>
      <c r="J154" s="275">
        <v>50</v>
      </c>
      <c r="K154" s="271"/>
    </row>
    <row r="155" spans="2:11" s="1" customFormat="1" ht="15" customHeight="1">
      <c r="B155" s="248"/>
      <c r="C155" s="275" t="s">
        <v>3712</v>
      </c>
      <c r="D155" s="225"/>
      <c r="E155" s="225"/>
      <c r="F155" s="276" t="s">
        <v>2693</v>
      </c>
      <c r="G155" s="225"/>
      <c r="H155" s="275" t="s">
        <v>3744</v>
      </c>
      <c r="I155" s="275" t="s">
        <v>3714</v>
      </c>
      <c r="J155" s="275"/>
      <c r="K155" s="271"/>
    </row>
    <row r="156" spans="2:11" s="1" customFormat="1" ht="15" customHeight="1">
      <c r="B156" s="248"/>
      <c r="C156" s="275" t="s">
        <v>3723</v>
      </c>
      <c r="D156" s="225"/>
      <c r="E156" s="225"/>
      <c r="F156" s="276" t="s">
        <v>3710</v>
      </c>
      <c r="G156" s="225"/>
      <c r="H156" s="275" t="s">
        <v>3744</v>
      </c>
      <c r="I156" s="275" t="s">
        <v>3706</v>
      </c>
      <c r="J156" s="275">
        <v>50</v>
      </c>
      <c r="K156" s="271"/>
    </row>
    <row r="157" spans="2:11" s="1" customFormat="1" ht="15" customHeight="1">
      <c r="B157" s="248"/>
      <c r="C157" s="275" t="s">
        <v>3731</v>
      </c>
      <c r="D157" s="225"/>
      <c r="E157" s="225"/>
      <c r="F157" s="276" t="s">
        <v>3710</v>
      </c>
      <c r="G157" s="225"/>
      <c r="H157" s="275" t="s">
        <v>3744</v>
      </c>
      <c r="I157" s="275" t="s">
        <v>3706</v>
      </c>
      <c r="J157" s="275">
        <v>50</v>
      </c>
      <c r="K157" s="271"/>
    </row>
    <row r="158" spans="2:11" s="1" customFormat="1" ht="15" customHeight="1">
      <c r="B158" s="248"/>
      <c r="C158" s="275" t="s">
        <v>3729</v>
      </c>
      <c r="D158" s="225"/>
      <c r="E158" s="225"/>
      <c r="F158" s="276" t="s">
        <v>3710</v>
      </c>
      <c r="G158" s="225"/>
      <c r="H158" s="275" t="s">
        <v>3744</v>
      </c>
      <c r="I158" s="275" t="s">
        <v>3706</v>
      </c>
      <c r="J158" s="275">
        <v>50</v>
      </c>
      <c r="K158" s="271"/>
    </row>
    <row r="159" spans="2:11" s="1" customFormat="1" ht="15" customHeight="1">
      <c r="B159" s="248"/>
      <c r="C159" s="275" t="s">
        <v>107</v>
      </c>
      <c r="D159" s="225"/>
      <c r="E159" s="225"/>
      <c r="F159" s="276" t="s">
        <v>2693</v>
      </c>
      <c r="G159" s="225"/>
      <c r="H159" s="275" t="s">
        <v>3766</v>
      </c>
      <c r="I159" s="275" t="s">
        <v>3706</v>
      </c>
      <c r="J159" s="275" t="s">
        <v>3767</v>
      </c>
      <c r="K159" s="271"/>
    </row>
    <row r="160" spans="2:11" s="1" customFormat="1" ht="15" customHeight="1">
      <c r="B160" s="248"/>
      <c r="C160" s="275" t="s">
        <v>3768</v>
      </c>
      <c r="D160" s="225"/>
      <c r="E160" s="225"/>
      <c r="F160" s="276" t="s">
        <v>2693</v>
      </c>
      <c r="G160" s="225"/>
      <c r="H160" s="275" t="s">
        <v>3769</v>
      </c>
      <c r="I160" s="275" t="s">
        <v>3739</v>
      </c>
      <c r="J160" s="275"/>
      <c r="K160" s="271"/>
    </row>
    <row r="161" spans="2:11" s="1" customFormat="1" ht="15" customHeight="1">
      <c r="B161" s="277"/>
      <c r="C161" s="257"/>
      <c r="D161" s="257"/>
      <c r="E161" s="257"/>
      <c r="F161" s="257"/>
      <c r="G161" s="257"/>
      <c r="H161" s="257"/>
      <c r="I161" s="257"/>
      <c r="J161" s="257"/>
      <c r="K161" s="278"/>
    </row>
    <row r="162" spans="2:11" s="1" customFormat="1" ht="18.75" customHeight="1">
      <c r="B162" s="259"/>
      <c r="C162" s="269"/>
      <c r="D162" s="269"/>
      <c r="E162" s="269"/>
      <c r="F162" s="279"/>
      <c r="G162" s="269"/>
      <c r="H162" s="269"/>
      <c r="I162" s="269"/>
      <c r="J162" s="269"/>
      <c r="K162" s="259"/>
    </row>
    <row r="163" spans="2:11" s="1" customFormat="1" ht="18.75" customHeight="1">
      <c r="B163" s="232"/>
      <c r="C163" s="232"/>
      <c r="D163" s="232"/>
      <c r="E163" s="232"/>
      <c r="F163" s="232"/>
      <c r="G163" s="232"/>
      <c r="H163" s="232"/>
      <c r="I163" s="232"/>
      <c r="J163" s="232"/>
      <c r="K163" s="232"/>
    </row>
    <row r="164" spans="2:11" s="1" customFormat="1" ht="7.5" customHeight="1">
      <c r="B164" s="214"/>
      <c r="C164" s="215"/>
      <c r="D164" s="215"/>
      <c r="E164" s="215"/>
      <c r="F164" s="215"/>
      <c r="G164" s="215"/>
      <c r="H164" s="215"/>
      <c r="I164" s="215"/>
      <c r="J164" s="215"/>
      <c r="K164" s="216"/>
    </row>
    <row r="165" spans="2:11" s="1" customFormat="1" ht="45" customHeight="1">
      <c r="B165" s="217"/>
      <c r="C165" s="337" t="s">
        <v>3770</v>
      </c>
      <c r="D165" s="337"/>
      <c r="E165" s="337"/>
      <c r="F165" s="337"/>
      <c r="G165" s="337"/>
      <c r="H165" s="337"/>
      <c r="I165" s="337"/>
      <c r="J165" s="337"/>
      <c r="K165" s="218"/>
    </row>
    <row r="166" spans="2:11" s="1" customFormat="1" ht="17.25" customHeight="1">
      <c r="B166" s="217"/>
      <c r="C166" s="238" t="s">
        <v>3699</v>
      </c>
      <c r="D166" s="238"/>
      <c r="E166" s="238"/>
      <c r="F166" s="238" t="s">
        <v>3700</v>
      </c>
      <c r="G166" s="280"/>
      <c r="H166" s="281" t="s">
        <v>51</v>
      </c>
      <c r="I166" s="281" t="s">
        <v>54</v>
      </c>
      <c r="J166" s="238" t="s">
        <v>3701</v>
      </c>
      <c r="K166" s="218"/>
    </row>
    <row r="167" spans="2:11" s="1" customFormat="1" ht="17.25" customHeight="1">
      <c r="B167" s="219"/>
      <c r="C167" s="240" t="s">
        <v>3702</v>
      </c>
      <c r="D167" s="240"/>
      <c r="E167" s="240"/>
      <c r="F167" s="241" t="s">
        <v>3703</v>
      </c>
      <c r="G167" s="282"/>
      <c r="H167" s="283"/>
      <c r="I167" s="283"/>
      <c r="J167" s="240" t="s">
        <v>3704</v>
      </c>
      <c r="K167" s="220"/>
    </row>
    <row r="168" spans="2:11" s="1" customFormat="1" ht="5.25" customHeight="1">
      <c r="B168" s="248"/>
      <c r="C168" s="243"/>
      <c r="D168" s="243"/>
      <c r="E168" s="243"/>
      <c r="F168" s="243"/>
      <c r="G168" s="244"/>
      <c r="H168" s="243"/>
      <c r="I168" s="243"/>
      <c r="J168" s="243"/>
      <c r="K168" s="271"/>
    </row>
    <row r="169" spans="2:11" s="1" customFormat="1" ht="15" customHeight="1">
      <c r="B169" s="248"/>
      <c r="C169" s="225" t="s">
        <v>3707</v>
      </c>
      <c r="D169" s="225"/>
      <c r="E169" s="225"/>
      <c r="F169" s="246" t="s">
        <v>2693</v>
      </c>
      <c r="G169" s="225"/>
      <c r="H169" s="225" t="s">
        <v>3744</v>
      </c>
      <c r="I169" s="225" t="s">
        <v>3706</v>
      </c>
      <c r="J169" s="225">
        <v>120</v>
      </c>
      <c r="K169" s="271"/>
    </row>
    <row r="170" spans="2:11" s="1" customFormat="1" ht="15" customHeight="1">
      <c r="B170" s="248"/>
      <c r="C170" s="225" t="s">
        <v>3753</v>
      </c>
      <c r="D170" s="225"/>
      <c r="E170" s="225"/>
      <c r="F170" s="246" t="s">
        <v>2693</v>
      </c>
      <c r="G170" s="225"/>
      <c r="H170" s="225" t="s">
        <v>3754</v>
      </c>
      <c r="I170" s="225" t="s">
        <v>3706</v>
      </c>
      <c r="J170" s="225" t="s">
        <v>3755</v>
      </c>
      <c r="K170" s="271"/>
    </row>
    <row r="171" spans="2:11" s="1" customFormat="1" ht="15" customHeight="1">
      <c r="B171" s="248"/>
      <c r="C171" s="225" t="s">
        <v>3653</v>
      </c>
      <c r="D171" s="225"/>
      <c r="E171" s="225"/>
      <c r="F171" s="246" t="s">
        <v>2693</v>
      </c>
      <c r="G171" s="225"/>
      <c r="H171" s="225" t="s">
        <v>3771</v>
      </c>
      <c r="I171" s="225" t="s">
        <v>3706</v>
      </c>
      <c r="J171" s="225" t="s">
        <v>3755</v>
      </c>
      <c r="K171" s="271"/>
    </row>
    <row r="172" spans="2:11" s="1" customFormat="1" ht="15" customHeight="1">
      <c r="B172" s="248"/>
      <c r="C172" s="225" t="s">
        <v>3709</v>
      </c>
      <c r="D172" s="225"/>
      <c r="E172" s="225"/>
      <c r="F172" s="246" t="s">
        <v>3710</v>
      </c>
      <c r="G172" s="225"/>
      <c r="H172" s="225" t="s">
        <v>3771</v>
      </c>
      <c r="I172" s="225" t="s">
        <v>3706</v>
      </c>
      <c r="J172" s="225">
        <v>50</v>
      </c>
      <c r="K172" s="271"/>
    </row>
    <row r="173" spans="2:11" s="1" customFormat="1" ht="15" customHeight="1">
      <c r="B173" s="248"/>
      <c r="C173" s="225" t="s">
        <v>3712</v>
      </c>
      <c r="D173" s="225"/>
      <c r="E173" s="225"/>
      <c r="F173" s="246" t="s">
        <v>2693</v>
      </c>
      <c r="G173" s="225"/>
      <c r="H173" s="225" t="s">
        <v>3771</v>
      </c>
      <c r="I173" s="225" t="s">
        <v>3714</v>
      </c>
      <c r="J173" s="225"/>
      <c r="K173" s="271"/>
    </row>
    <row r="174" spans="2:11" s="1" customFormat="1" ht="15" customHeight="1">
      <c r="B174" s="248"/>
      <c r="C174" s="225" t="s">
        <v>3723</v>
      </c>
      <c r="D174" s="225"/>
      <c r="E174" s="225"/>
      <c r="F174" s="246" t="s">
        <v>3710</v>
      </c>
      <c r="G174" s="225"/>
      <c r="H174" s="225" t="s">
        <v>3771</v>
      </c>
      <c r="I174" s="225" t="s">
        <v>3706</v>
      </c>
      <c r="J174" s="225">
        <v>50</v>
      </c>
      <c r="K174" s="271"/>
    </row>
    <row r="175" spans="2:11" s="1" customFormat="1" ht="15" customHeight="1">
      <c r="B175" s="248"/>
      <c r="C175" s="225" t="s">
        <v>3731</v>
      </c>
      <c r="D175" s="225"/>
      <c r="E175" s="225"/>
      <c r="F175" s="246" t="s">
        <v>3710</v>
      </c>
      <c r="G175" s="225"/>
      <c r="H175" s="225" t="s">
        <v>3771</v>
      </c>
      <c r="I175" s="225" t="s">
        <v>3706</v>
      </c>
      <c r="J175" s="225">
        <v>50</v>
      </c>
      <c r="K175" s="271"/>
    </row>
    <row r="176" spans="2:11" s="1" customFormat="1" ht="15" customHeight="1">
      <c r="B176" s="248"/>
      <c r="C176" s="225" t="s">
        <v>3729</v>
      </c>
      <c r="D176" s="225"/>
      <c r="E176" s="225"/>
      <c r="F176" s="246" t="s">
        <v>3710</v>
      </c>
      <c r="G176" s="225"/>
      <c r="H176" s="225" t="s">
        <v>3771</v>
      </c>
      <c r="I176" s="225" t="s">
        <v>3706</v>
      </c>
      <c r="J176" s="225">
        <v>50</v>
      </c>
      <c r="K176" s="271"/>
    </row>
    <row r="177" spans="2:11" s="1" customFormat="1" ht="15" customHeight="1">
      <c r="B177" s="248"/>
      <c r="C177" s="225" t="s">
        <v>138</v>
      </c>
      <c r="D177" s="225"/>
      <c r="E177" s="225"/>
      <c r="F177" s="246" t="s">
        <v>2693</v>
      </c>
      <c r="G177" s="225"/>
      <c r="H177" s="225" t="s">
        <v>3772</v>
      </c>
      <c r="I177" s="225" t="s">
        <v>3773</v>
      </c>
      <c r="J177" s="225"/>
      <c r="K177" s="271"/>
    </row>
    <row r="178" spans="2:11" s="1" customFormat="1" ht="15" customHeight="1">
      <c r="B178" s="248"/>
      <c r="C178" s="225" t="s">
        <v>54</v>
      </c>
      <c r="D178" s="225"/>
      <c r="E178" s="225"/>
      <c r="F178" s="246" t="s">
        <v>2693</v>
      </c>
      <c r="G178" s="225"/>
      <c r="H178" s="225" t="s">
        <v>3774</v>
      </c>
      <c r="I178" s="225" t="s">
        <v>3775</v>
      </c>
      <c r="J178" s="225">
        <v>1</v>
      </c>
      <c r="K178" s="271"/>
    </row>
    <row r="179" spans="2:11" s="1" customFormat="1" ht="15" customHeight="1">
      <c r="B179" s="248"/>
      <c r="C179" s="225" t="s">
        <v>50</v>
      </c>
      <c r="D179" s="225"/>
      <c r="E179" s="225"/>
      <c r="F179" s="246" t="s">
        <v>2693</v>
      </c>
      <c r="G179" s="225"/>
      <c r="H179" s="225" t="s">
        <v>3776</v>
      </c>
      <c r="I179" s="225" t="s">
        <v>3706</v>
      </c>
      <c r="J179" s="225">
        <v>20</v>
      </c>
      <c r="K179" s="271"/>
    </row>
    <row r="180" spans="2:11" s="1" customFormat="1" ht="15" customHeight="1">
      <c r="B180" s="248"/>
      <c r="C180" s="225" t="s">
        <v>51</v>
      </c>
      <c r="D180" s="225"/>
      <c r="E180" s="225"/>
      <c r="F180" s="246" t="s">
        <v>2693</v>
      </c>
      <c r="G180" s="225"/>
      <c r="H180" s="225" t="s">
        <v>3777</v>
      </c>
      <c r="I180" s="225" t="s">
        <v>3706</v>
      </c>
      <c r="J180" s="225">
        <v>255</v>
      </c>
      <c r="K180" s="271"/>
    </row>
    <row r="181" spans="2:11" s="1" customFormat="1" ht="15" customHeight="1">
      <c r="B181" s="248"/>
      <c r="C181" s="225" t="s">
        <v>139</v>
      </c>
      <c r="D181" s="225"/>
      <c r="E181" s="225"/>
      <c r="F181" s="246" t="s">
        <v>2693</v>
      </c>
      <c r="G181" s="225"/>
      <c r="H181" s="225" t="s">
        <v>3669</v>
      </c>
      <c r="I181" s="225" t="s">
        <v>3706</v>
      </c>
      <c r="J181" s="225">
        <v>10</v>
      </c>
      <c r="K181" s="271"/>
    </row>
    <row r="182" spans="2:11" s="1" customFormat="1" ht="15" customHeight="1">
      <c r="B182" s="248"/>
      <c r="C182" s="225" t="s">
        <v>140</v>
      </c>
      <c r="D182" s="225"/>
      <c r="E182" s="225"/>
      <c r="F182" s="246" t="s">
        <v>2693</v>
      </c>
      <c r="G182" s="225"/>
      <c r="H182" s="225" t="s">
        <v>3778</v>
      </c>
      <c r="I182" s="225" t="s">
        <v>3739</v>
      </c>
      <c r="J182" s="225"/>
      <c r="K182" s="271"/>
    </row>
    <row r="183" spans="2:11" s="1" customFormat="1" ht="15" customHeight="1">
      <c r="B183" s="248"/>
      <c r="C183" s="225" t="s">
        <v>3779</v>
      </c>
      <c r="D183" s="225"/>
      <c r="E183" s="225"/>
      <c r="F183" s="246" t="s">
        <v>2693</v>
      </c>
      <c r="G183" s="225"/>
      <c r="H183" s="225" t="s">
        <v>3780</v>
      </c>
      <c r="I183" s="225" t="s">
        <v>3739</v>
      </c>
      <c r="J183" s="225"/>
      <c r="K183" s="271"/>
    </row>
    <row r="184" spans="2:11" s="1" customFormat="1" ht="15" customHeight="1">
      <c r="B184" s="248"/>
      <c r="C184" s="225" t="s">
        <v>3768</v>
      </c>
      <c r="D184" s="225"/>
      <c r="E184" s="225"/>
      <c r="F184" s="246" t="s">
        <v>2693</v>
      </c>
      <c r="G184" s="225"/>
      <c r="H184" s="225" t="s">
        <v>3781</v>
      </c>
      <c r="I184" s="225" t="s">
        <v>3739</v>
      </c>
      <c r="J184" s="225"/>
      <c r="K184" s="271"/>
    </row>
    <row r="185" spans="2:11" s="1" customFormat="1" ht="15" customHeight="1">
      <c r="B185" s="248"/>
      <c r="C185" s="225" t="s">
        <v>142</v>
      </c>
      <c r="D185" s="225"/>
      <c r="E185" s="225"/>
      <c r="F185" s="246" t="s">
        <v>3710</v>
      </c>
      <c r="G185" s="225"/>
      <c r="H185" s="225" t="s">
        <v>3782</v>
      </c>
      <c r="I185" s="225" t="s">
        <v>3706</v>
      </c>
      <c r="J185" s="225">
        <v>50</v>
      </c>
      <c r="K185" s="271"/>
    </row>
    <row r="186" spans="2:11" s="1" customFormat="1" ht="15" customHeight="1">
      <c r="B186" s="248"/>
      <c r="C186" s="225" t="s">
        <v>3783</v>
      </c>
      <c r="D186" s="225"/>
      <c r="E186" s="225"/>
      <c r="F186" s="246" t="s">
        <v>3710</v>
      </c>
      <c r="G186" s="225"/>
      <c r="H186" s="225" t="s">
        <v>3784</v>
      </c>
      <c r="I186" s="225" t="s">
        <v>3785</v>
      </c>
      <c r="J186" s="225"/>
      <c r="K186" s="271"/>
    </row>
    <row r="187" spans="2:11" s="1" customFormat="1" ht="15" customHeight="1">
      <c r="B187" s="248"/>
      <c r="C187" s="225" t="s">
        <v>3786</v>
      </c>
      <c r="D187" s="225"/>
      <c r="E187" s="225"/>
      <c r="F187" s="246" t="s">
        <v>3710</v>
      </c>
      <c r="G187" s="225"/>
      <c r="H187" s="225" t="s">
        <v>3787</v>
      </c>
      <c r="I187" s="225" t="s">
        <v>3785</v>
      </c>
      <c r="J187" s="225"/>
      <c r="K187" s="271"/>
    </row>
    <row r="188" spans="2:11" s="1" customFormat="1" ht="15" customHeight="1">
      <c r="B188" s="248"/>
      <c r="C188" s="225" t="s">
        <v>3788</v>
      </c>
      <c r="D188" s="225"/>
      <c r="E188" s="225"/>
      <c r="F188" s="246" t="s">
        <v>3710</v>
      </c>
      <c r="G188" s="225"/>
      <c r="H188" s="225" t="s">
        <v>3789</v>
      </c>
      <c r="I188" s="225" t="s">
        <v>3785</v>
      </c>
      <c r="J188" s="225"/>
      <c r="K188" s="271"/>
    </row>
    <row r="189" spans="2:11" s="1" customFormat="1" ht="15" customHeight="1">
      <c r="B189" s="248"/>
      <c r="C189" s="284" t="s">
        <v>3790</v>
      </c>
      <c r="D189" s="225"/>
      <c r="E189" s="225"/>
      <c r="F189" s="246" t="s">
        <v>3710</v>
      </c>
      <c r="G189" s="225"/>
      <c r="H189" s="225" t="s">
        <v>3791</v>
      </c>
      <c r="I189" s="225" t="s">
        <v>3792</v>
      </c>
      <c r="J189" s="285" t="s">
        <v>3793</v>
      </c>
      <c r="K189" s="271"/>
    </row>
    <row r="190" spans="2:11" s="1" customFormat="1" ht="15" customHeight="1">
      <c r="B190" s="248"/>
      <c r="C190" s="284" t="s">
        <v>39</v>
      </c>
      <c r="D190" s="225"/>
      <c r="E190" s="225"/>
      <c r="F190" s="246" t="s">
        <v>2693</v>
      </c>
      <c r="G190" s="225"/>
      <c r="H190" s="222" t="s">
        <v>3794</v>
      </c>
      <c r="I190" s="225" t="s">
        <v>3795</v>
      </c>
      <c r="J190" s="225"/>
      <c r="K190" s="271"/>
    </row>
    <row r="191" spans="2:11" s="1" customFormat="1" ht="15" customHeight="1">
      <c r="B191" s="248"/>
      <c r="C191" s="284" t="s">
        <v>3796</v>
      </c>
      <c r="D191" s="225"/>
      <c r="E191" s="225"/>
      <c r="F191" s="246" t="s">
        <v>2693</v>
      </c>
      <c r="G191" s="225"/>
      <c r="H191" s="225" t="s">
        <v>3797</v>
      </c>
      <c r="I191" s="225" t="s">
        <v>3739</v>
      </c>
      <c r="J191" s="225"/>
      <c r="K191" s="271"/>
    </row>
    <row r="192" spans="2:11" s="1" customFormat="1" ht="15" customHeight="1">
      <c r="B192" s="248"/>
      <c r="C192" s="284" t="s">
        <v>3798</v>
      </c>
      <c r="D192" s="225"/>
      <c r="E192" s="225"/>
      <c r="F192" s="246" t="s">
        <v>2693</v>
      </c>
      <c r="G192" s="225"/>
      <c r="H192" s="225" t="s">
        <v>3799</v>
      </c>
      <c r="I192" s="225" t="s">
        <v>3739</v>
      </c>
      <c r="J192" s="225"/>
      <c r="K192" s="271"/>
    </row>
    <row r="193" spans="2:11" s="1" customFormat="1" ht="15" customHeight="1">
      <c r="B193" s="248"/>
      <c r="C193" s="284" t="s">
        <v>3800</v>
      </c>
      <c r="D193" s="225"/>
      <c r="E193" s="225"/>
      <c r="F193" s="246" t="s">
        <v>3710</v>
      </c>
      <c r="G193" s="225"/>
      <c r="H193" s="225" t="s">
        <v>3801</v>
      </c>
      <c r="I193" s="225" t="s">
        <v>3739</v>
      </c>
      <c r="J193" s="225"/>
      <c r="K193" s="271"/>
    </row>
    <row r="194" spans="2:11" s="1" customFormat="1" ht="15" customHeight="1">
      <c r="B194" s="277"/>
      <c r="C194" s="286"/>
      <c r="D194" s="257"/>
      <c r="E194" s="257"/>
      <c r="F194" s="257"/>
      <c r="G194" s="257"/>
      <c r="H194" s="257"/>
      <c r="I194" s="257"/>
      <c r="J194" s="257"/>
      <c r="K194" s="278"/>
    </row>
    <row r="195" spans="2:11" s="1" customFormat="1" ht="18.75" customHeight="1">
      <c r="B195" s="259"/>
      <c r="C195" s="269"/>
      <c r="D195" s="269"/>
      <c r="E195" s="269"/>
      <c r="F195" s="279"/>
      <c r="G195" s="269"/>
      <c r="H195" s="269"/>
      <c r="I195" s="269"/>
      <c r="J195" s="269"/>
      <c r="K195" s="259"/>
    </row>
    <row r="196" spans="2:11" s="1" customFormat="1" ht="18.75" customHeight="1">
      <c r="B196" s="259"/>
      <c r="C196" s="269"/>
      <c r="D196" s="269"/>
      <c r="E196" s="269"/>
      <c r="F196" s="279"/>
      <c r="G196" s="269"/>
      <c r="H196" s="269"/>
      <c r="I196" s="269"/>
      <c r="J196" s="269"/>
      <c r="K196" s="259"/>
    </row>
    <row r="197" spans="2:11" s="1" customFormat="1" ht="18.75" customHeight="1">
      <c r="B197" s="232"/>
      <c r="C197" s="232"/>
      <c r="D197" s="232"/>
      <c r="E197" s="232"/>
      <c r="F197" s="232"/>
      <c r="G197" s="232"/>
      <c r="H197" s="232"/>
      <c r="I197" s="232"/>
      <c r="J197" s="232"/>
      <c r="K197" s="232"/>
    </row>
    <row r="198" spans="2:11" s="1" customFormat="1" ht="12">
      <c r="B198" s="214"/>
      <c r="C198" s="215"/>
      <c r="D198" s="215"/>
      <c r="E198" s="215"/>
      <c r="F198" s="215"/>
      <c r="G198" s="215"/>
      <c r="H198" s="215"/>
      <c r="I198" s="215"/>
      <c r="J198" s="215"/>
      <c r="K198" s="216"/>
    </row>
    <row r="199" spans="2:11" s="1" customFormat="1" ht="22.2">
      <c r="B199" s="217"/>
      <c r="C199" s="337" t="s">
        <v>3802</v>
      </c>
      <c r="D199" s="337"/>
      <c r="E199" s="337"/>
      <c r="F199" s="337"/>
      <c r="G199" s="337"/>
      <c r="H199" s="337"/>
      <c r="I199" s="337"/>
      <c r="J199" s="337"/>
      <c r="K199" s="218"/>
    </row>
    <row r="200" spans="2:11" s="1" customFormat="1" ht="25.5" customHeight="1">
      <c r="B200" s="217"/>
      <c r="C200" s="287" t="s">
        <v>3803</v>
      </c>
      <c r="D200" s="287"/>
      <c r="E200" s="287"/>
      <c r="F200" s="287" t="s">
        <v>3804</v>
      </c>
      <c r="G200" s="288"/>
      <c r="H200" s="343" t="s">
        <v>3805</v>
      </c>
      <c r="I200" s="343"/>
      <c r="J200" s="343"/>
      <c r="K200" s="218"/>
    </row>
    <row r="201" spans="2:11" s="1" customFormat="1" ht="5.25" customHeight="1">
      <c r="B201" s="248"/>
      <c r="C201" s="243"/>
      <c r="D201" s="243"/>
      <c r="E201" s="243"/>
      <c r="F201" s="243"/>
      <c r="G201" s="269"/>
      <c r="H201" s="243"/>
      <c r="I201" s="243"/>
      <c r="J201" s="243"/>
      <c r="K201" s="271"/>
    </row>
    <row r="202" spans="2:11" s="1" customFormat="1" ht="15" customHeight="1">
      <c r="B202" s="248"/>
      <c r="C202" s="225" t="s">
        <v>3795</v>
      </c>
      <c r="D202" s="225"/>
      <c r="E202" s="225"/>
      <c r="F202" s="246" t="s">
        <v>40</v>
      </c>
      <c r="G202" s="225"/>
      <c r="H202" s="342" t="s">
        <v>3806</v>
      </c>
      <c r="I202" s="342"/>
      <c r="J202" s="342"/>
      <c r="K202" s="271"/>
    </row>
    <row r="203" spans="2:11" s="1" customFormat="1" ht="15" customHeight="1">
      <c r="B203" s="248"/>
      <c r="C203" s="225"/>
      <c r="D203" s="225"/>
      <c r="E203" s="225"/>
      <c r="F203" s="246" t="s">
        <v>41</v>
      </c>
      <c r="G203" s="225"/>
      <c r="H203" s="342" t="s">
        <v>3807</v>
      </c>
      <c r="I203" s="342"/>
      <c r="J203" s="342"/>
      <c r="K203" s="271"/>
    </row>
    <row r="204" spans="2:11" s="1" customFormat="1" ht="15" customHeight="1">
      <c r="B204" s="248"/>
      <c r="C204" s="225"/>
      <c r="D204" s="225"/>
      <c r="E204" s="225"/>
      <c r="F204" s="246" t="s">
        <v>44</v>
      </c>
      <c r="G204" s="225"/>
      <c r="H204" s="342" t="s">
        <v>3808</v>
      </c>
      <c r="I204" s="342"/>
      <c r="J204" s="342"/>
      <c r="K204" s="271"/>
    </row>
    <row r="205" spans="2:11" s="1" customFormat="1" ht="15" customHeight="1">
      <c r="B205" s="248"/>
      <c r="C205" s="225"/>
      <c r="D205" s="225"/>
      <c r="E205" s="225"/>
      <c r="F205" s="246" t="s">
        <v>42</v>
      </c>
      <c r="G205" s="225"/>
      <c r="H205" s="342" t="s">
        <v>3809</v>
      </c>
      <c r="I205" s="342"/>
      <c r="J205" s="342"/>
      <c r="K205" s="271"/>
    </row>
    <row r="206" spans="2:11" s="1" customFormat="1" ht="15" customHeight="1">
      <c r="B206" s="248"/>
      <c r="C206" s="225"/>
      <c r="D206" s="225"/>
      <c r="E206" s="225"/>
      <c r="F206" s="246" t="s">
        <v>43</v>
      </c>
      <c r="G206" s="225"/>
      <c r="H206" s="342" t="s">
        <v>3810</v>
      </c>
      <c r="I206" s="342"/>
      <c r="J206" s="342"/>
      <c r="K206" s="271"/>
    </row>
    <row r="207" spans="2:11" s="1" customFormat="1" ht="15" customHeight="1">
      <c r="B207" s="248"/>
      <c r="C207" s="225"/>
      <c r="D207" s="225"/>
      <c r="E207" s="225"/>
      <c r="F207" s="246"/>
      <c r="G207" s="225"/>
      <c r="H207" s="225"/>
      <c r="I207" s="225"/>
      <c r="J207" s="225"/>
      <c r="K207" s="271"/>
    </row>
    <row r="208" spans="2:11" s="1" customFormat="1" ht="15" customHeight="1">
      <c r="B208" s="248"/>
      <c r="C208" s="225" t="s">
        <v>3751</v>
      </c>
      <c r="D208" s="225"/>
      <c r="E208" s="225"/>
      <c r="F208" s="246" t="s">
        <v>76</v>
      </c>
      <c r="G208" s="225"/>
      <c r="H208" s="342" t="s">
        <v>3811</v>
      </c>
      <c r="I208" s="342"/>
      <c r="J208" s="342"/>
      <c r="K208" s="271"/>
    </row>
    <row r="209" spans="2:11" s="1" customFormat="1" ht="15" customHeight="1">
      <c r="B209" s="248"/>
      <c r="C209" s="225"/>
      <c r="D209" s="225"/>
      <c r="E209" s="225"/>
      <c r="F209" s="246" t="s">
        <v>3649</v>
      </c>
      <c r="G209" s="225"/>
      <c r="H209" s="342" t="s">
        <v>3650</v>
      </c>
      <c r="I209" s="342"/>
      <c r="J209" s="342"/>
      <c r="K209" s="271"/>
    </row>
    <row r="210" spans="2:11" s="1" customFormat="1" ht="15" customHeight="1">
      <c r="B210" s="248"/>
      <c r="C210" s="225"/>
      <c r="D210" s="225"/>
      <c r="E210" s="225"/>
      <c r="F210" s="246" t="s">
        <v>3647</v>
      </c>
      <c r="G210" s="225"/>
      <c r="H210" s="342" t="s">
        <v>3812</v>
      </c>
      <c r="I210" s="342"/>
      <c r="J210" s="342"/>
      <c r="K210" s="271"/>
    </row>
    <row r="211" spans="2:11" s="1" customFormat="1" ht="15" customHeight="1">
      <c r="B211" s="289"/>
      <c r="C211" s="225"/>
      <c r="D211" s="225"/>
      <c r="E211" s="225"/>
      <c r="F211" s="246" t="s">
        <v>3651</v>
      </c>
      <c r="G211" s="284"/>
      <c r="H211" s="341" t="s">
        <v>3652</v>
      </c>
      <c r="I211" s="341"/>
      <c r="J211" s="341"/>
      <c r="K211" s="290"/>
    </row>
    <row r="212" spans="2:11" s="1" customFormat="1" ht="15" customHeight="1">
      <c r="B212" s="289"/>
      <c r="C212" s="225"/>
      <c r="D212" s="225"/>
      <c r="E212" s="225"/>
      <c r="F212" s="246" t="s">
        <v>1794</v>
      </c>
      <c r="G212" s="284"/>
      <c r="H212" s="341" t="s">
        <v>3302</v>
      </c>
      <c r="I212" s="341"/>
      <c r="J212" s="341"/>
      <c r="K212" s="290"/>
    </row>
    <row r="213" spans="2:11" s="1" customFormat="1" ht="15" customHeight="1">
      <c r="B213" s="289"/>
      <c r="C213" s="225"/>
      <c r="D213" s="225"/>
      <c r="E213" s="225"/>
      <c r="F213" s="246"/>
      <c r="G213" s="284"/>
      <c r="H213" s="275"/>
      <c r="I213" s="275"/>
      <c r="J213" s="275"/>
      <c r="K213" s="290"/>
    </row>
    <row r="214" spans="2:11" s="1" customFormat="1" ht="15" customHeight="1">
      <c r="B214" s="289"/>
      <c r="C214" s="225" t="s">
        <v>3775</v>
      </c>
      <c r="D214" s="225"/>
      <c r="E214" s="225"/>
      <c r="F214" s="246">
        <v>1</v>
      </c>
      <c r="G214" s="284"/>
      <c r="H214" s="341" t="s">
        <v>3813</v>
      </c>
      <c r="I214" s="341"/>
      <c r="J214" s="341"/>
      <c r="K214" s="290"/>
    </row>
    <row r="215" spans="2:11" s="1" customFormat="1" ht="15" customHeight="1">
      <c r="B215" s="289"/>
      <c r="C215" s="225"/>
      <c r="D215" s="225"/>
      <c r="E215" s="225"/>
      <c r="F215" s="246">
        <v>2</v>
      </c>
      <c r="G215" s="284"/>
      <c r="H215" s="341" t="s">
        <v>3814</v>
      </c>
      <c r="I215" s="341"/>
      <c r="J215" s="341"/>
      <c r="K215" s="290"/>
    </row>
    <row r="216" spans="2:11" s="1" customFormat="1" ht="15" customHeight="1">
      <c r="B216" s="289"/>
      <c r="C216" s="225"/>
      <c r="D216" s="225"/>
      <c r="E216" s="225"/>
      <c r="F216" s="246">
        <v>3</v>
      </c>
      <c r="G216" s="284"/>
      <c r="H216" s="341" t="s">
        <v>3815</v>
      </c>
      <c r="I216" s="341"/>
      <c r="J216" s="341"/>
      <c r="K216" s="290"/>
    </row>
    <row r="217" spans="2:11" s="1" customFormat="1" ht="15" customHeight="1">
      <c r="B217" s="289"/>
      <c r="C217" s="225"/>
      <c r="D217" s="225"/>
      <c r="E217" s="225"/>
      <c r="F217" s="246">
        <v>4</v>
      </c>
      <c r="G217" s="284"/>
      <c r="H217" s="341" t="s">
        <v>3816</v>
      </c>
      <c r="I217" s="341"/>
      <c r="J217" s="341"/>
      <c r="K217" s="290"/>
    </row>
    <row r="218" spans="2:11" s="1" customFormat="1" ht="12.75" customHeight="1">
      <c r="B218" s="291"/>
      <c r="C218" s="292"/>
      <c r="D218" s="292"/>
      <c r="E218" s="292"/>
      <c r="F218" s="292"/>
      <c r="G218" s="292"/>
      <c r="H218" s="292"/>
      <c r="I218" s="292"/>
      <c r="J218" s="292"/>
      <c r="K218" s="293"/>
    </row>
  </sheetData>
  <sheetProtection formatCells="0" formatColumns="0" formatRows="0" insertColumns="0" insertRows="0" insertHyperlinks="0" deleteColumns="0" deleteRows="0" sort="0" autoFilter="0" pivotTables="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s>
  <pageMargins left="0.59027779999999996" right="0.59027779999999996" top="0.59027779999999996" bottom="0.59027779999999996" header="0" footer="0"/>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106"/>
  <sheetViews>
    <sheetView showGridLines="0" tabSelected="1" topLeftCell="A1007" workbookViewId="0">
      <selection activeCell="F1022" sqref="F1022"/>
    </sheetView>
  </sheetViews>
  <sheetFormatPr defaultRowHeight="10.199999999999999"/>
  <cols>
    <col min="1" max="1" width="8.28515625" style="1" customWidth="1"/>
    <col min="2" max="2" width="1.28515625" style="1" customWidth="1"/>
    <col min="3" max="3" width="4.140625" style="1" customWidth="1"/>
    <col min="4" max="4" width="4.28515625" style="1" customWidth="1"/>
    <col min="5" max="5" width="17.140625" style="1" customWidth="1"/>
    <col min="6" max="6" width="50.7109375" style="1" customWidth="1"/>
    <col min="7" max="7" width="7.42578125" style="1" customWidth="1"/>
    <col min="8" max="8" width="14" style="1" customWidth="1"/>
    <col min="9" max="9" width="15.7109375" style="1" customWidth="1"/>
    <col min="10" max="11" width="22.28515625" style="1" customWidth="1"/>
    <col min="12" max="12" width="9.28515625" style="1" customWidth="1"/>
    <col min="13" max="13" width="10.71093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7.049999999999997" customHeight="1">
      <c r="L2" s="294" t="s">
        <v>6</v>
      </c>
      <c r="M2" s="295"/>
      <c r="N2" s="295"/>
      <c r="O2" s="295"/>
      <c r="P2" s="295"/>
      <c r="Q2" s="295"/>
      <c r="R2" s="295"/>
      <c r="S2" s="295"/>
      <c r="T2" s="295"/>
      <c r="U2" s="295"/>
      <c r="V2" s="295"/>
      <c r="AT2" s="19" t="s">
        <v>78</v>
      </c>
    </row>
    <row r="3" spans="1:46" s="1" customFormat="1" ht="7.05" customHeight="1">
      <c r="B3" s="20"/>
      <c r="C3" s="21"/>
      <c r="D3" s="21"/>
      <c r="E3" s="21"/>
      <c r="F3" s="21"/>
      <c r="G3" s="21"/>
      <c r="H3" s="21"/>
      <c r="I3" s="21"/>
      <c r="J3" s="21"/>
      <c r="K3" s="21"/>
      <c r="L3" s="22"/>
      <c r="AT3" s="19" t="s">
        <v>79</v>
      </c>
    </row>
    <row r="4" spans="1:46" s="1" customFormat="1" ht="25.05" customHeight="1">
      <c r="B4" s="22"/>
      <c r="D4" s="23" t="s">
        <v>101</v>
      </c>
      <c r="L4" s="22"/>
      <c r="M4" s="90" t="s">
        <v>11</v>
      </c>
      <c r="AT4" s="19" t="s">
        <v>4</v>
      </c>
    </row>
    <row r="5" spans="1:46" s="1" customFormat="1" ht="7.05" customHeight="1">
      <c r="B5" s="22"/>
      <c r="L5" s="22"/>
    </row>
    <row r="6" spans="1:46" s="1" customFormat="1" ht="12" customHeight="1">
      <c r="B6" s="22"/>
      <c r="D6" s="29" t="s">
        <v>17</v>
      </c>
      <c r="L6" s="22"/>
    </row>
    <row r="7" spans="1:46" s="1" customFormat="1" ht="16.5" customHeight="1">
      <c r="B7" s="22"/>
      <c r="E7" s="333" t="str">
        <f>'Rekapitulace stavby'!K6</f>
        <v>Sportovní hala Bordovice úprava</v>
      </c>
      <c r="F7" s="334"/>
      <c r="G7" s="334"/>
      <c r="H7" s="334"/>
      <c r="L7" s="22"/>
    </row>
    <row r="8" spans="1:46" s="2" customFormat="1" ht="12" customHeight="1">
      <c r="A8" s="34"/>
      <c r="B8" s="35"/>
      <c r="C8" s="34"/>
      <c r="D8" s="29" t="s">
        <v>102</v>
      </c>
      <c r="E8" s="34"/>
      <c r="F8" s="34"/>
      <c r="G8" s="34"/>
      <c r="H8" s="34"/>
      <c r="I8" s="34"/>
      <c r="J8" s="34"/>
      <c r="K8" s="34"/>
      <c r="L8" s="91"/>
      <c r="S8" s="34"/>
      <c r="T8" s="34"/>
      <c r="U8" s="34"/>
      <c r="V8" s="34"/>
      <c r="W8" s="34"/>
      <c r="X8" s="34"/>
      <c r="Y8" s="34"/>
      <c r="Z8" s="34"/>
      <c r="AA8" s="34"/>
      <c r="AB8" s="34"/>
      <c r="AC8" s="34"/>
      <c r="AD8" s="34"/>
      <c r="AE8" s="34"/>
    </row>
    <row r="9" spans="1:46" s="2" customFormat="1" ht="16.5" customHeight="1">
      <c r="A9" s="34"/>
      <c r="B9" s="35"/>
      <c r="C9" s="34"/>
      <c r="D9" s="34"/>
      <c r="E9" s="316" t="s">
        <v>103</v>
      </c>
      <c r="F9" s="332"/>
      <c r="G9" s="332"/>
      <c r="H9" s="332"/>
      <c r="I9" s="34"/>
      <c r="J9" s="34"/>
      <c r="K9" s="34"/>
      <c r="L9" s="91"/>
      <c r="S9" s="34"/>
      <c r="T9" s="34"/>
      <c r="U9" s="34"/>
      <c r="V9" s="34"/>
      <c r="W9" s="34"/>
      <c r="X9" s="34"/>
      <c r="Y9" s="34"/>
      <c r="Z9" s="34"/>
      <c r="AA9" s="34"/>
      <c r="AB9" s="34"/>
      <c r="AC9" s="34"/>
      <c r="AD9" s="34"/>
      <c r="AE9" s="34"/>
    </row>
    <row r="10" spans="1:46" s="2" customFormat="1">
      <c r="A10" s="34"/>
      <c r="B10" s="35"/>
      <c r="C10" s="34"/>
      <c r="D10" s="34"/>
      <c r="E10" s="34"/>
      <c r="F10" s="34"/>
      <c r="G10" s="34"/>
      <c r="H10" s="34"/>
      <c r="I10" s="34"/>
      <c r="J10" s="34"/>
      <c r="K10" s="34"/>
      <c r="L10" s="91"/>
      <c r="S10" s="34"/>
      <c r="T10" s="34"/>
      <c r="U10" s="34"/>
      <c r="V10" s="34"/>
      <c r="W10" s="34"/>
      <c r="X10" s="34"/>
      <c r="Y10" s="34"/>
      <c r="Z10" s="34"/>
      <c r="AA10" s="34"/>
      <c r="AB10" s="34"/>
      <c r="AC10" s="34"/>
      <c r="AD10" s="34"/>
      <c r="AE10" s="34"/>
    </row>
    <row r="11" spans="1:46" s="2" customFormat="1" ht="12" customHeight="1">
      <c r="A11" s="34"/>
      <c r="B11" s="35"/>
      <c r="C11" s="34"/>
      <c r="D11" s="29" t="s">
        <v>19</v>
      </c>
      <c r="E11" s="34"/>
      <c r="F11" s="27" t="s">
        <v>3</v>
      </c>
      <c r="G11" s="34"/>
      <c r="H11" s="34"/>
      <c r="I11" s="29" t="s">
        <v>20</v>
      </c>
      <c r="J11" s="27" t="s">
        <v>3</v>
      </c>
      <c r="K11" s="34"/>
      <c r="L11" s="91"/>
      <c r="S11" s="34"/>
      <c r="T11" s="34"/>
      <c r="U11" s="34"/>
      <c r="V11" s="34"/>
      <c r="W11" s="34"/>
      <c r="X11" s="34"/>
      <c r="Y11" s="34"/>
      <c r="Z11" s="34"/>
      <c r="AA11" s="34"/>
      <c r="AB11" s="34"/>
      <c r="AC11" s="34"/>
      <c r="AD11" s="34"/>
      <c r="AE11" s="34"/>
    </row>
    <row r="12" spans="1:46" s="2" customFormat="1" ht="12" customHeight="1">
      <c r="A12" s="34"/>
      <c r="B12" s="35"/>
      <c r="C12" s="34"/>
      <c r="D12" s="29" t="s">
        <v>21</v>
      </c>
      <c r="E12" s="34"/>
      <c r="F12" s="27" t="s">
        <v>22</v>
      </c>
      <c r="G12" s="34"/>
      <c r="H12" s="34"/>
      <c r="I12" s="29" t="s">
        <v>23</v>
      </c>
      <c r="J12" s="52" t="str">
        <f>'Rekapitulace stavby'!AN8</f>
        <v>27. 3. 2021</v>
      </c>
      <c r="K12" s="34"/>
      <c r="L12" s="91"/>
      <c r="S12" s="34"/>
      <c r="T12" s="34"/>
      <c r="U12" s="34"/>
      <c r="V12" s="34"/>
      <c r="W12" s="34"/>
      <c r="X12" s="34"/>
      <c r="Y12" s="34"/>
      <c r="Z12" s="34"/>
      <c r="AA12" s="34"/>
      <c r="AB12" s="34"/>
      <c r="AC12" s="34"/>
      <c r="AD12" s="34"/>
      <c r="AE12" s="34"/>
    </row>
    <row r="13" spans="1:46" s="2" customFormat="1" ht="10.8" customHeight="1">
      <c r="A13" s="34"/>
      <c r="B13" s="35"/>
      <c r="C13" s="34"/>
      <c r="D13" s="34"/>
      <c r="E13" s="34"/>
      <c r="F13" s="34"/>
      <c r="G13" s="34"/>
      <c r="H13" s="34"/>
      <c r="I13" s="34"/>
      <c r="J13" s="34"/>
      <c r="K13" s="34"/>
      <c r="L13" s="91"/>
      <c r="S13" s="34"/>
      <c r="T13" s="34"/>
      <c r="U13" s="34"/>
      <c r="V13" s="34"/>
      <c r="W13" s="34"/>
      <c r="X13" s="34"/>
      <c r="Y13" s="34"/>
      <c r="Z13" s="34"/>
      <c r="AA13" s="34"/>
      <c r="AB13" s="34"/>
      <c r="AC13" s="34"/>
      <c r="AD13" s="34"/>
      <c r="AE13" s="34"/>
    </row>
    <row r="14" spans="1:46" s="2" customFormat="1" ht="12" customHeight="1">
      <c r="A14" s="34"/>
      <c r="B14" s="35"/>
      <c r="C14" s="34"/>
      <c r="D14" s="29" t="s">
        <v>25</v>
      </c>
      <c r="E14" s="34"/>
      <c r="F14" s="34"/>
      <c r="G14" s="34"/>
      <c r="H14" s="34"/>
      <c r="I14" s="29" t="s">
        <v>26</v>
      </c>
      <c r="J14" s="27" t="s">
        <v>3</v>
      </c>
      <c r="K14" s="34"/>
      <c r="L14" s="91"/>
      <c r="S14" s="34"/>
      <c r="T14" s="34"/>
      <c r="U14" s="34"/>
      <c r="V14" s="34"/>
      <c r="W14" s="34"/>
      <c r="X14" s="34"/>
      <c r="Y14" s="34"/>
      <c r="Z14" s="34"/>
      <c r="AA14" s="34"/>
      <c r="AB14" s="34"/>
      <c r="AC14" s="34"/>
      <c r="AD14" s="34"/>
      <c r="AE14" s="34"/>
    </row>
    <row r="15" spans="1:46" s="2" customFormat="1" ht="18" customHeight="1">
      <c r="A15" s="34"/>
      <c r="B15" s="35"/>
      <c r="C15" s="34"/>
      <c r="D15" s="34"/>
      <c r="E15" s="27" t="s">
        <v>104</v>
      </c>
      <c r="F15" s="34"/>
      <c r="G15" s="34"/>
      <c r="H15" s="34"/>
      <c r="I15" s="29" t="s">
        <v>27</v>
      </c>
      <c r="J15" s="27" t="s">
        <v>3</v>
      </c>
      <c r="K15" s="34"/>
      <c r="L15" s="91"/>
      <c r="S15" s="34"/>
      <c r="T15" s="34"/>
      <c r="U15" s="34"/>
      <c r="V15" s="34"/>
      <c r="W15" s="34"/>
      <c r="X15" s="34"/>
      <c r="Y15" s="34"/>
      <c r="Z15" s="34"/>
      <c r="AA15" s="34"/>
      <c r="AB15" s="34"/>
      <c r="AC15" s="34"/>
      <c r="AD15" s="34"/>
      <c r="AE15" s="34"/>
    </row>
    <row r="16" spans="1:46" s="2" customFormat="1" ht="7.05" customHeight="1">
      <c r="A16" s="34"/>
      <c r="B16" s="35"/>
      <c r="C16" s="34"/>
      <c r="D16" s="34"/>
      <c r="E16" s="34"/>
      <c r="F16" s="34"/>
      <c r="G16" s="34"/>
      <c r="H16" s="34"/>
      <c r="I16" s="34"/>
      <c r="J16" s="34"/>
      <c r="K16" s="34"/>
      <c r="L16" s="91"/>
      <c r="S16" s="34"/>
      <c r="T16" s="34"/>
      <c r="U16" s="34"/>
      <c r="V16" s="34"/>
      <c r="W16" s="34"/>
      <c r="X16" s="34"/>
      <c r="Y16" s="34"/>
      <c r="Z16" s="34"/>
      <c r="AA16" s="34"/>
      <c r="AB16" s="34"/>
      <c r="AC16" s="34"/>
      <c r="AD16" s="34"/>
      <c r="AE16" s="34"/>
    </row>
    <row r="17" spans="1:31" s="2" customFormat="1" ht="12" customHeight="1">
      <c r="A17" s="34"/>
      <c r="B17" s="35"/>
      <c r="C17" s="34"/>
      <c r="D17" s="29" t="s">
        <v>28</v>
      </c>
      <c r="E17" s="34"/>
      <c r="F17" s="34"/>
      <c r="G17" s="34"/>
      <c r="H17" s="34"/>
      <c r="I17" s="29" t="s">
        <v>26</v>
      </c>
      <c r="J17" s="30" t="str">
        <f>'Rekapitulace stavby'!AN13</f>
        <v>Vyplň údaj</v>
      </c>
      <c r="K17" s="34"/>
      <c r="L17" s="91"/>
      <c r="S17" s="34"/>
      <c r="T17" s="34"/>
      <c r="U17" s="34"/>
      <c r="V17" s="34"/>
      <c r="W17" s="34"/>
      <c r="X17" s="34"/>
      <c r="Y17" s="34"/>
      <c r="Z17" s="34"/>
      <c r="AA17" s="34"/>
      <c r="AB17" s="34"/>
      <c r="AC17" s="34"/>
      <c r="AD17" s="34"/>
      <c r="AE17" s="34"/>
    </row>
    <row r="18" spans="1:31" s="2" customFormat="1" ht="18" customHeight="1">
      <c r="A18" s="34"/>
      <c r="B18" s="35"/>
      <c r="C18" s="34"/>
      <c r="D18" s="34"/>
      <c r="E18" s="335" t="str">
        <f>'Rekapitulace stavby'!E14</f>
        <v>Vyplň údaj</v>
      </c>
      <c r="F18" s="306"/>
      <c r="G18" s="306"/>
      <c r="H18" s="306"/>
      <c r="I18" s="29" t="s">
        <v>27</v>
      </c>
      <c r="J18" s="30" t="str">
        <f>'Rekapitulace stavby'!AN14</f>
        <v>Vyplň údaj</v>
      </c>
      <c r="K18" s="34"/>
      <c r="L18" s="91"/>
      <c r="S18" s="34"/>
      <c r="T18" s="34"/>
      <c r="U18" s="34"/>
      <c r="V18" s="34"/>
      <c r="W18" s="34"/>
      <c r="X18" s="34"/>
      <c r="Y18" s="34"/>
      <c r="Z18" s="34"/>
      <c r="AA18" s="34"/>
      <c r="AB18" s="34"/>
      <c r="AC18" s="34"/>
      <c r="AD18" s="34"/>
      <c r="AE18" s="34"/>
    </row>
    <row r="19" spans="1:31" s="2" customFormat="1" ht="7.05" customHeight="1">
      <c r="A19" s="34"/>
      <c r="B19" s="35"/>
      <c r="C19" s="34"/>
      <c r="D19" s="34"/>
      <c r="E19" s="34"/>
      <c r="F19" s="34"/>
      <c r="G19" s="34"/>
      <c r="H19" s="34"/>
      <c r="I19" s="34"/>
      <c r="J19" s="34"/>
      <c r="K19" s="34"/>
      <c r="L19" s="91"/>
      <c r="S19" s="34"/>
      <c r="T19" s="34"/>
      <c r="U19" s="34"/>
      <c r="V19" s="34"/>
      <c r="W19" s="34"/>
      <c r="X19" s="34"/>
      <c r="Y19" s="34"/>
      <c r="Z19" s="34"/>
      <c r="AA19" s="34"/>
      <c r="AB19" s="34"/>
      <c r="AC19" s="34"/>
      <c r="AD19" s="34"/>
      <c r="AE19" s="34"/>
    </row>
    <row r="20" spans="1:31" s="2" customFormat="1" ht="12" customHeight="1">
      <c r="A20" s="34"/>
      <c r="B20" s="35"/>
      <c r="C20" s="34"/>
      <c r="D20" s="29" t="s">
        <v>30</v>
      </c>
      <c r="E20" s="34"/>
      <c r="F20" s="34"/>
      <c r="G20" s="34"/>
      <c r="H20" s="34"/>
      <c r="I20" s="29" t="s">
        <v>26</v>
      </c>
      <c r="J20" s="27" t="s">
        <v>3</v>
      </c>
      <c r="K20" s="34"/>
      <c r="L20" s="91"/>
      <c r="S20" s="34"/>
      <c r="T20" s="34"/>
      <c r="U20" s="34"/>
      <c r="V20" s="34"/>
      <c r="W20" s="34"/>
      <c r="X20" s="34"/>
      <c r="Y20" s="34"/>
      <c r="Z20" s="34"/>
      <c r="AA20" s="34"/>
      <c r="AB20" s="34"/>
      <c r="AC20" s="34"/>
      <c r="AD20" s="34"/>
      <c r="AE20" s="34"/>
    </row>
    <row r="21" spans="1:31" s="2" customFormat="1" ht="18" customHeight="1">
      <c r="A21" s="34"/>
      <c r="B21" s="35"/>
      <c r="C21" s="34"/>
      <c r="D21" s="34"/>
      <c r="E21" s="27" t="s">
        <v>105</v>
      </c>
      <c r="F21" s="34"/>
      <c r="G21" s="34"/>
      <c r="H21" s="34"/>
      <c r="I21" s="29" t="s">
        <v>27</v>
      </c>
      <c r="J21" s="27" t="s">
        <v>3</v>
      </c>
      <c r="K21" s="34"/>
      <c r="L21" s="91"/>
      <c r="S21" s="34"/>
      <c r="T21" s="34"/>
      <c r="U21" s="34"/>
      <c r="V21" s="34"/>
      <c r="W21" s="34"/>
      <c r="X21" s="34"/>
      <c r="Y21" s="34"/>
      <c r="Z21" s="34"/>
      <c r="AA21" s="34"/>
      <c r="AB21" s="34"/>
      <c r="AC21" s="34"/>
      <c r="AD21" s="34"/>
      <c r="AE21" s="34"/>
    </row>
    <row r="22" spans="1:31" s="2" customFormat="1" ht="7.05" customHeight="1">
      <c r="A22" s="34"/>
      <c r="B22" s="35"/>
      <c r="C22" s="34"/>
      <c r="D22" s="34"/>
      <c r="E22" s="34"/>
      <c r="F22" s="34"/>
      <c r="G22" s="34"/>
      <c r="H22" s="34"/>
      <c r="I22" s="34"/>
      <c r="J22" s="34"/>
      <c r="K22" s="34"/>
      <c r="L22" s="91"/>
      <c r="S22" s="34"/>
      <c r="T22" s="34"/>
      <c r="U22" s="34"/>
      <c r="V22" s="34"/>
      <c r="W22" s="34"/>
      <c r="X22" s="34"/>
      <c r="Y22" s="34"/>
      <c r="Z22" s="34"/>
      <c r="AA22" s="34"/>
      <c r="AB22" s="34"/>
      <c r="AC22" s="34"/>
      <c r="AD22" s="34"/>
      <c r="AE22" s="34"/>
    </row>
    <row r="23" spans="1:31" s="2" customFormat="1" ht="12" customHeight="1">
      <c r="A23" s="34"/>
      <c r="B23" s="35"/>
      <c r="C23" s="34"/>
      <c r="D23" s="29" t="s">
        <v>32</v>
      </c>
      <c r="E23" s="34"/>
      <c r="F23" s="34"/>
      <c r="G23" s="34"/>
      <c r="H23" s="34"/>
      <c r="I23" s="29" t="s">
        <v>26</v>
      </c>
      <c r="J23" s="27" t="str">
        <f>IF('Rekapitulace stavby'!AN19="","",'Rekapitulace stavby'!AN19)</f>
        <v/>
      </c>
      <c r="K23" s="34"/>
      <c r="L23" s="91"/>
      <c r="S23" s="34"/>
      <c r="T23" s="34"/>
      <c r="U23" s="34"/>
      <c r="V23" s="34"/>
      <c r="W23" s="34"/>
      <c r="X23" s="34"/>
      <c r="Y23" s="34"/>
      <c r="Z23" s="34"/>
      <c r="AA23" s="34"/>
      <c r="AB23" s="34"/>
      <c r="AC23" s="34"/>
      <c r="AD23" s="34"/>
      <c r="AE23" s="34"/>
    </row>
    <row r="24" spans="1:31" s="2" customFormat="1" ht="18" customHeight="1">
      <c r="A24" s="34"/>
      <c r="B24" s="35"/>
      <c r="C24" s="34"/>
      <c r="D24" s="34"/>
      <c r="E24" s="27" t="str">
        <f>IF('Rekapitulace stavby'!E20="","",'Rekapitulace stavby'!E20)</f>
        <v xml:space="preserve"> </v>
      </c>
      <c r="F24" s="34"/>
      <c r="G24" s="34"/>
      <c r="H24" s="34"/>
      <c r="I24" s="29" t="s">
        <v>27</v>
      </c>
      <c r="J24" s="27" t="str">
        <f>IF('Rekapitulace stavby'!AN20="","",'Rekapitulace stavby'!AN20)</f>
        <v/>
      </c>
      <c r="K24" s="34"/>
      <c r="L24" s="91"/>
      <c r="S24" s="34"/>
      <c r="T24" s="34"/>
      <c r="U24" s="34"/>
      <c r="V24" s="34"/>
      <c r="W24" s="34"/>
      <c r="X24" s="34"/>
      <c r="Y24" s="34"/>
      <c r="Z24" s="34"/>
      <c r="AA24" s="34"/>
      <c r="AB24" s="34"/>
      <c r="AC24" s="34"/>
      <c r="AD24" s="34"/>
      <c r="AE24" s="34"/>
    </row>
    <row r="25" spans="1:31" s="2" customFormat="1" ht="7.05" customHeight="1">
      <c r="A25" s="34"/>
      <c r="B25" s="35"/>
      <c r="C25" s="34"/>
      <c r="D25" s="34"/>
      <c r="E25" s="34"/>
      <c r="F25" s="34"/>
      <c r="G25" s="34"/>
      <c r="H25" s="34"/>
      <c r="I25" s="34"/>
      <c r="J25" s="34"/>
      <c r="K25" s="34"/>
      <c r="L25" s="91"/>
      <c r="S25" s="34"/>
      <c r="T25" s="34"/>
      <c r="U25" s="34"/>
      <c r="V25" s="34"/>
      <c r="W25" s="34"/>
      <c r="X25" s="34"/>
      <c r="Y25" s="34"/>
      <c r="Z25" s="34"/>
      <c r="AA25" s="34"/>
      <c r="AB25" s="34"/>
      <c r="AC25" s="34"/>
      <c r="AD25" s="34"/>
      <c r="AE25" s="34"/>
    </row>
    <row r="26" spans="1:31" s="2" customFormat="1" ht="12" customHeight="1">
      <c r="A26" s="34"/>
      <c r="B26" s="35"/>
      <c r="C26" s="34"/>
      <c r="D26" s="29" t="s">
        <v>33</v>
      </c>
      <c r="E26" s="34"/>
      <c r="F26" s="34"/>
      <c r="G26" s="34"/>
      <c r="H26" s="34"/>
      <c r="I26" s="34"/>
      <c r="J26" s="34"/>
      <c r="K26" s="34"/>
      <c r="L26" s="91"/>
      <c r="S26" s="34"/>
      <c r="T26" s="34"/>
      <c r="U26" s="34"/>
      <c r="V26" s="34"/>
      <c r="W26" s="34"/>
      <c r="X26" s="34"/>
      <c r="Y26" s="34"/>
      <c r="Z26" s="34"/>
      <c r="AA26" s="34"/>
      <c r="AB26" s="34"/>
      <c r="AC26" s="34"/>
      <c r="AD26" s="34"/>
      <c r="AE26" s="34"/>
    </row>
    <row r="27" spans="1:31" s="8" customFormat="1" ht="16.5" customHeight="1">
      <c r="A27" s="92"/>
      <c r="B27" s="93"/>
      <c r="C27" s="92"/>
      <c r="D27" s="92"/>
      <c r="E27" s="310" t="s">
        <v>3</v>
      </c>
      <c r="F27" s="310"/>
      <c r="G27" s="310"/>
      <c r="H27" s="310"/>
      <c r="I27" s="92"/>
      <c r="J27" s="92"/>
      <c r="K27" s="92"/>
      <c r="L27" s="94"/>
      <c r="S27" s="92"/>
      <c r="T27" s="92"/>
      <c r="U27" s="92"/>
      <c r="V27" s="92"/>
      <c r="W27" s="92"/>
      <c r="X27" s="92"/>
      <c r="Y27" s="92"/>
      <c r="Z27" s="92"/>
      <c r="AA27" s="92"/>
      <c r="AB27" s="92"/>
      <c r="AC27" s="92"/>
      <c r="AD27" s="92"/>
      <c r="AE27" s="92"/>
    </row>
    <row r="28" spans="1:31" s="2" customFormat="1" ht="7.05" customHeight="1">
      <c r="A28" s="34"/>
      <c r="B28" s="35"/>
      <c r="C28" s="34"/>
      <c r="D28" s="34"/>
      <c r="E28" s="34"/>
      <c r="F28" s="34"/>
      <c r="G28" s="34"/>
      <c r="H28" s="34"/>
      <c r="I28" s="34"/>
      <c r="J28" s="34"/>
      <c r="K28" s="34"/>
      <c r="L28" s="91"/>
      <c r="S28" s="34"/>
      <c r="T28" s="34"/>
      <c r="U28" s="34"/>
      <c r="V28" s="34"/>
      <c r="W28" s="34"/>
      <c r="X28" s="34"/>
      <c r="Y28" s="34"/>
      <c r="Z28" s="34"/>
      <c r="AA28" s="34"/>
      <c r="AB28" s="34"/>
      <c r="AC28" s="34"/>
      <c r="AD28" s="34"/>
      <c r="AE28" s="34"/>
    </row>
    <row r="29" spans="1:31" s="2" customFormat="1" ht="7.05" customHeight="1">
      <c r="A29" s="34"/>
      <c r="B29" s="35"/>
      <c r="C29" s="34"/>
      <c r="D29" s="63"/>
      <c r="E29" s="63"/>
      <c r="F29" s="63"/>
      <c r="G29" s="63"/>
      <c r="H29" s="63"/>
      <c r="I29" s="63"/>
      <c r="J29" s="63"/>
      <c r="K29" s="63"/>
      <c r="L29" s="91"/>
      <c r="S29" s="34"/>
      <c r="T29" s="34"/>
      <c r="U29" s="34"/>
      <c r="V29" s="34"/>
      <c r="W29" s="34"/>
      <c r="X29" s="34"/>
      <c r="Y29" s="34"/>
      <c r="Z29" s="34"/>
      <c r="AA29" s="34"/>
      <c r="AB29" s="34"/>
      <c r="AC29" s="34"/>
      <c r="AD29" s="34"/>
      <c r="AE29" s="34"/>
    </row>
    <row r="30" spans="1:31" s="2" customFormat="1" ht="25.35" customHeight="1">
      <c r="A30" s="34"/>
      <c r="B30" s="35"/>
      <c r="C30" s="34"/>
      <c r="D30" s="95" t="s">
        <v>35</v>
      </c>
      <c r="E30" s="34"/>
      <c r="F30" s="34"/>
      <c r="G30" s="34"/>
      <c r="H30" s="34"/>
      <c r="I30" s="34"/>
      <c r="J30" s="68">
        <f>ROUND(J106, 2)</f>
        <v>0</v>
      </c>
      <c r="K30" s="34"/>
      <c r="L30" s="91"/>
      <c r="S30" s="34"/>
      <c r="T30" s="34"/>
      <c r="U30" s="34"/>
      <c r="V30" s="34"/>
      <c r="W30" s="34"/>
      <c r="X30" s="34"/>
      <c r="Y30" s="34"/>
      <c r="Z30" s="34"/>
      <c r="AA30" s="34"/>
      <c r="AB30" s="34"/>
      <c r="AC30" s="34"/>
      <c r="AD30" s="34"/>
      <c r="AE30" s="34"/>
    </row>
    <row r="31" spans="1:31" s="2" customFormat="1" ht="7.05" customHeight="1">
      <c r="A31" s="34"/>
      <c r="B31" s="35"/>
      <c r="C31" s="34"/>
      <c r="D31" s="63"/>
      <c r="E31" s="63"/>
      <c r="F31" s="63"/>
      <c r="G31" s="63"/>
      <c r="H31" s="63"/>
      <c r="I31" s="63"/>
      <c r="J31" s="63"/>
      <c r="K31" s="63"/>
      <c r="L31" s="91"/>
      <c r="S31" s="34"/>
      <c r="T31" s="34"/>
      <c r="U31" s="34"/>
      <c r="V31" s="34"/>
      <c r="W31" s="34"/>
      <c r="X31" s="34"/>
      <c r="Y31" s="34"/>
      <c r="Z31" s="34"/>
      <c r="AA31" s="34"/>
      <c r="AB31" s="34"/>
      <c r="AC31" s="34"/>
      <c r="AD31" s="34"/>
      <c r="AE31" s="34"/>
    </row>
    <row r="32" spans="1:31" s="2" customFormat="1" ht="14.4" customHeight="1">
      <c r="A32" s="34"/>
      <c r="B32" s="35"/>
      <c r="C32" s="34"/>
      <c r="D32" s="34"/>
      <c r="E32" s="34"/>
      <c r="F32" s="38" t="s">
        <v>37</v>
      </c>
      <c r="G32" s="34"/>
      <c r="H32" s="34"/>
      <c r="I32" s="38" t="s">
        <v>36</v>
      </c>
      <c r="J32" s="38" t="s">
        <v>38</v>
      </c>
      <c r="K32" s="34"/>
      <c r="L32" s="91"/>
      <c r="S32" s="34"/>
      <c r="T32" s="34"/>
      <c r="U32" s="34"/>
      <c r="V32" s="34"/>
      <c r="W32" s="34"/>
      <c r="X32" s="34"/>
      <c r="Y32" s="34"/>
      <c r="Z32" s="34"/>
      <c r="AA32" s="34"/>
      <c r="AB32" s="34"/>
      <c r="AC32" s="34"/>
      <c r="AD32" s="34"/>
      <c r="AE32" s="34"/>
    </row>
    <row r="33" spans="1:31" s="2" customFormat="1" ht="14.4" customHeight="1">
      <c r="A33" s="34"/>
      <c r="B33" s="35"/>
      <c r="C33" s="34"/>
      <c r="D33" s="96" t="s">
        <v>39</v>
      </c>
      <c r="E33" s="29" t="s">
        <v>40</v>
      </c>
      <c r="F33" s="97">
        <f>ROUND((SUM(BE106:BE1105)),  2)</f>
        <v>0</v>
      </c>
      <c r="G33" s="34"/>
      <c r="H33" s="34"/>
      <c r="I33" s="98">
        <v>0.21</v>
      </c>
      <c r="J33" s="97">
        <f>ROUND(((SUM(BE106:BE1105))*I33),  2)</f>
        <v>0</v>
      </c>
      <c r="K33" s="34"/>
      <c r="L33" s="91"/>
      <c r="S33" s="34"/>
      <c r="T33" s="34"/>
      <c r="U33" s="34"/>
      <c r="V33" s="34"/>
      <c r="W33" s="34"/>
      <c r="X33" s="34"/>
      <c r="Y33" s="34"/>
      <c r="Z33" s="34"/>
      <c r="AA33" s="34"/>
      <c r="AB33" s="34"/>
      <c r="AC33" s="34"/>
      <c r="AD33" s="34"/>
      <c r="AE33" s="34"/>
    </row>
    <row r="34" spans="1:31" s="2" customFormat="1" ht="14.4" customHeight="1">
      <c r="A34" s="34"/>
      <c r="B34" s="35"/>
      <c r="C34" s="34"/>
      <c r="D34" s="34"/>
      <c r="E34" s="29" t="s">
        <v>41</v>
      </c>
      <c r="F34" s="97">
        <f>ROUND((SUM(BF106:BF1105)),  2)</f>
        <v>0</v>
      </c>
      <c r="G34" s="34"/>
      <c r="H34" s="34"/>
      <c r="I34" s="98">
        <v>0.15</v>
      </c>
      <c r="J34" s="97">
        <f>ROUND(((SUM(BF106:BF1105))*I34),  2)</f>
        <v>0</v>
      </c>
      <c r="K34" s="34"/>
      <c r="L34" s="91"/>
      <c r="S34" s="34"/>
      <c r="T34" s="34"/>
      <c r="U34" s="34"/>
      <c r="V34" s="34"/>
      <c r="W34" s="34"/>
      <c r="X34" s="34"/>
      <c r="Y34" s="34"/>
      <c r="Z34" s="34"/>
      <c r="AA34" s="34"/>
      <c r="AB34" s="34"/>
      <c r="AC34" s="34"/>
      <c r="AD34" s="34"/>
      <c r="AE34" s="34"/>
    </row>
    <row r="35" spans="1:31" s="2" customFormat="1" ht="14.4" hidden="1" customHeight="1">
      <c r="A35" s="34"/>
      <c r="B35" s="35"/>
      <c r="C35" s="34"/>
      <c r="D35" s="34"/>
      <c r="E35" s="29" t="s">
        <v>42</v>
      </c>
      <c r="F35" s="97">
        <f>ROUND((SUM(BG106:BG1105)),  2)</f>
        <v>0</v>
      </c>
      <c r="G35" s="34"/>
      <c r="H35" s="34"/>
      <c r="I35" s="98">
        <v>0.21</v>
      </c>
      <c r="J35" s="97">
        <f>0</f>
        <v>0</v>
      </c>
      <c r="K35" s="34"/>
      <c r="L35" s="91"/>
      <c r="S35" s="34"/>
      <c r="T35" s="34"/>
      <c r="U35" s="34"/>
      <c r="V35" s="34"/>
      <c r="W35" s="34"/>
      <c r="X35" s="34"/>
      <c r="Y35" s="34"/>
      <c r="Z35" s="34"/>
      <c r="AA35" s="34"/>
      <c r="AB35" s="34"/>
      <c r="AC35" s="34"/>
      <c r="AD35" s="34"/>
      <c r="AE35" s="34"/>
    </row>
    <row r="36" spans="1:31" s="2" customFormat="1" ht="14.4" hidden="1" customHeight="1">
      <c r="A36" s="34"/>
      <c r="B36" s="35"/>
      <c r="C36" s="34"/>
      <c r="D36" s="34"/>
      <c r="E36" s="29" t="s">
        <v>43</v>
      </c>
      <c r="F36" s="97">
        <f>ROUND((SUM(BH106:BH1105)),  2)</f>
        <v>0</v>
      </c>
      <c r="G36" s="34"/>
      <c r="H36" s="34"/>
      <c r="I36" s="98">
        <v>0.15</v>
      </c>
      <c r="J36" s="97">
        <f>0</f>
        <v>0</v>
      </c>
      <c r="K36" s="34"/>
      <c r="L36" s="91"/>
      <c r="S36" s="34"/>
      <c r="T36" s="34"/>
      <c r="U36" s="34"/>
      <c r="V36" s="34"/>
      <c r="W36" s="34"/>
      <c r="X36" s="34"/>
      <c r="Y36" s="34"/>
      <c r="Z36" s="34"/>
      <c r="AA36" s="34"/>
      <c r="AB36" s="34"/>
      <c r="AC36" s="34"/>
      <c r="AD36" s="34"/>
      <c r="AE36" s="34"/>
    </row>
    <row r="37" spans="1:31" s="2" customFormat="1" ht="14.4" hidden="1" customHeight="1">
      <c r="A37" s="34"/>
      <c r="B37" s="35"/>
      <c r="C37" s="34"/>
      <c r="D37" s="34"/>
      <c r="E37" s="29" t="s">
        <v>44</v>
      </c>
      <c r="F37" s="97">
        <f>ROUND((SUM(BI106:BI1105)),  2)</f>
        <v>0</v>
      </c>
      <c r="G37" s="34"/>
      <c r="H37" s="34"/>
      <c r="I37" s="98">
        <v>0</v>
      </c>
      <c r="J37" s="97">
        <f>0</f>
        <v>0</v>
      </c>
      <c r="K37" s="34"/>
      <c r="L37" s="91"/>
      <c r="S37" s="34"/>
      <c r="T37" s="34"/>
      <c r="U37" s="34"/>
      <c r="V37" s="34"/>
      <c r="W37" s="34"/>
      <c r="X37" s="34"/>
      <c r="Y37" s="34"/>
      <c r="Z37" s="34"/>
      <c r="AA37" s="34"/>
      <c r="AB37" s="34"/>
      <c r="AC37" s="34"/>
      <c r="AD37" s="34"/>
      <c r="AE37" s="34"/>
    </row>
    <row r="38" spans="1:31" s="2" customFormat="1" ht="7.05" customHeight="1">
      <c r="A38" s="34"/>
      <c r="B38" s="35"/>
      <c r="C38" s="34"/>
      <c r="D38" s="34"/>
      <c r="E38" s="34"/>
      <c r="F38" s="34"/>
      <c r="G38" s="34"/>
      <c r="H38" s="34"/>
      <c r="I38" s="34"/>
      <c r="J38" s="34"/>
      <c r="K38" s="34"/>
      <c r="L38" s="91"/>
      <c r="S38" s="34"/>
      <c r="T38" s="34"/>
      <c r="U38" s="34"/>
      <c r="V38" s="34"/>
      <c r="W38" s="34"/>
      <c r="X38" s="34"/>
      <c r="Y38" s="34"/>
      <c r="Z38" s="34"/>
      <c r="AA38" s="34"/>
      <c r="AB38" s="34"/>
      <c r="AC38" s="34"/>
      <c r="AD38" s="34"/>
      <c r="AE38" s="34"/>
    </row>
    <row r="39" spans="1:31" s="2" customFormat="1" ht="25.35" customHeight="1">
      <c r="A39" s="34"/>
      <c r="B39" s="35"/>
      <c r="C39" s="99"/>
      <c r="D39" s="100" t="s">
        <v>45</v>
      </c>
      <c r="E39" s="57"/>
      <c r="F39" s="57"/>
      <c r="G39" s="101" t="s">
        <v>46</v>
      </c>
      <c r="H39" s="102" t="s">
        <v>47</v>
      </c>
      <c r="I39" s="57"/>
      <c r="J39" s="103">
        <f>SUM(J30:J37)</f>
        <v>0</v>
      </c>
      <c r="K39" s="104"/>
      <c r="L39" s="91"/>
      <c r="S39" s="34"/>
      <c r="T39" s="34"/>
      <c r="U39" s="34"/>
      <c r="V39" s="34"/>
      <c r="W39" s="34"/>
      <c r="X39" s="34"/>
      <c r="Y39" s="34"/>
      <c r="Z39" s="34"/>
      <c r="AA39" s="34"/>
      <c r="AB39" s="34"/>
      <c r="AC39" s="34"/>
      <c r="AD39" s="34"/>
      <c r="AE39" s="34"/>
    </row>
    <row r="40" spans="1:31" s="2" customFormat="1" ht="14.4" customHeight="1">
      <c r="A40" s="34"/>
      <c r="B40" s="44"/>
      <c r="C40" s="45"/>
      <c r="D40" s="45"/>
      <c r="E40" s="45"/>
      <c r="F40" s="45"/>
      <c r="G40" s="45"/>
      <c r="H40" s="45"/>
      <c r="I40" s="45"/>
      <c r="J40" s="45"/>
      <c r="K40" s="45"/>
      <c r="L40" s="91"/>
      <c r="S40" s="34"/>
      <c r="T40" s="34"/>
      <c r="U40" s="34"/>
      <c r="V40" s="34"/>
      <c r="W40" s="34"/>
      <c r="X40" s="34"/>
      <c r="Y40" s="34"/>
      <c r="Z40" s="34"/>
      <c r="AA40" s="34"/>
      <c r="AB40" s="34"/>
      <c r="AC40" s="34"/>
      <c r="AD40" s="34"/>
      <c r="AE40" s="34"/>
    </row>
    <row r="44" spans="1:31" s="2" customFormat="1" ht="7.05" customHeight="1">
      <c r="A44" s="34"/>
      <c r="B44" s="46"/>
      <c r="C44" s="47"/>
      <c r="D44" s="47"/>
      <c r="E44" s="47"/>
      <c r="F44" s="47"/>
      <c r="G44" s="47"/>
      <c r="H44" s="47"/>
      <c r="I44" s="47"/>
      <c r="J44" s="47"/>
      <c r="K44" s="47"/>
      <c r="L44" s="91"/>
      <c r="S44" s="34"/>
      <c r="T44" s="34"/>
      <c r="U44" s="34"/>
      <c r="V44" s="34"/>
      <c r="W44" s="34"/>
      <c r="X44" s="34"/>
      <c r="Y44" s="34"/>
      <c r="Z44" s="34"/>
      <c r="AA44" s="34"/>
      <c r="AB44" s="34"/>
      <c r="AC44" s="34"/>
      <c r="AD44" s="34"/>
      <c r="AE44" s="34"/>
    </row>
    <row r="45" spans="1:31" s="2" customFormat="1" ht="25.05" customHeight="1">
      <c r="A45" s="34"/>
      <c r="B45" s="35"/>
      <c r="C45" s="23" t="s">
        <v>106</v>
      </c>
      <c r="D45" s="34"/>
      <c r="E45" s="34"/>
      <c r="F45" s="34"/>
      <c r="G45" s="34"/>
      <c r="H45" s="34"/>
      <c r="I45" s="34"/>
      <c r="J45" s="34"/>
      <c r="K45" s="34"/>
      <c r="L45" s="91"/>
      <c r="S45" s="34"/>
      <c r="T45" s="34"/>
      <c r="U45" s="34"/>
      <c r="V45" s="34"/>
      <c r="W45" s="34"/>
      <c r="X45" s="34"/>
      <c r="Y45" s="34"/>
      <c r="Z45" s="34"/>
      <c r="AA45" s="34"/>
      <c r="AB45" s="34"/>
      <c r="AC45" s="34"/>
      <c r="AD45" s="34"/>
      <c r="AE45" s="34"/>
    </row>
    <row r="46" spans="1:31" s="2" customFormat="1" ht="7.05" customHeight="1">
      <c r="A46" s="34"/>
      <c r="B46" s="35"/>
      <c r="C46" s="34"/>
      <c r="D46" s="34"/>
      <c r="E46" s="34"/>
      <c r="F46" s="34"/>
      <c r="G46" s="34"/>
      <c r="H46" s="34"/>
      <c r="I46" s="34"/>
      <c r="J46" s="34"/>
      <c r="K46" s="34"/>
      <c r="L46" s="91"/>
      <c r="S46" s="34"/>
      <c r="T46" s="34"/>
      <c r="U46" s="34"/>
      <c r="V46" s="34"/>
      <c r="W46" s="34"/>
      <c r="X46" s="34"/>
      <c r="Y46" s="34"/>
      <c r="Z46" s="34"/>
      <c r="AA46" s="34"/>
      <c r="AB46" s="34"/>
      <c r="AC46" s="34"/>
      <c r="AD46" s="34"/>
      <c r="AE46" s="34"/>
    </row>
    <row r="47" spans="1:31" s="2" customFormat="1" ht="12" customHeight="1">
      <c r="A47" s="34"/>
      <c r="B47" s="35"/>
      <c r="C47" s="29" t="s">
        <v>17</v>
      </c>
      <c r="D47" s="34"/>
      <c r="E47" s="34"/>
      <c r="F47" s="34"/>
      <c r="G47" s="34"/>
      <c r="H47" s="34"/>
      <c r="I47" s="34"/>
      <c r="J47" s="34"/>
      <c r="K47" s="34"/>
      <c r="L47" s="91"/>
      <c r="S47" s="34"/>
      <c r="T47" s="34"/>
      <c r="U47" s="34"/>
      <c r="V47" s="34"/>
      <c r="W47" s="34"/>
      <c r="X47" s="34"/>
      <c r="Y47" s="34"/>
      <c r="Z47" s="34"/>
      <c r="AA47" s="34"/>
      <c r="AB47" s="34"/>
      <c r="AC47" s="34"/>
      <c r="AD47" s="34"/>
      <c r="AE47" s="34"/>
    </row>
    <row r="48" spans="1:31" s="2" customFormat="1" ht="16.5" customHeight="1">
      <c r="A48" s="34"/>
      <c r="B48" s="35"/>
      <c r="C48" s="34"/>
      <c r="D48" s="34"/>
      <c r="E48" s="333" t="str">
        <f>E7</f>
        <v>Sportovní hala Bordovice úprava</v>
      </c>
      <c r="F48" s="334"/>
      <c r="G48" s="334"/>
      <c r="H48" s="334"/>
      <c r="I48" s="34"/>
      <c r="J48" s="34"/>
      <c r="K48" s="34"/>
      <c r="L48" s="91"/>
      <c r="S48" s="34"/>
      <c r="T48" s="34"/>
      <c r="U48" s="34"/>
      <c r="V48" s="34"/>
      <c r="W48" s="34"/>
      <c r="X48" s="34"/>
      <c r="Y48" s="34"/>
      <c r="Z48" s="34"/>
      <c r="AA48" s="34"/>
      <c r="AB48" s="34"/>
      <c r="AC48" s="34"/>
      <c r="AD48" s="34"/>
      <c r="AE48" s="34"/>
    </row>
    <row r="49" spans="1:47" s="2" customFormat="1" ht="12" customHeight="1">
      <c r="A49" s="34"/>
      <c r="B49" s="35"/>
      <c r="C49" s="29" t="s">
        <v>102</v>
      </c>
      <c r="D49" s="34"/>
      <c r="E49" s="34"/>
      <c r="F49" s="34"/>
      <c r="G49" s="34"/>
      <c r="H49" s="34"/>
      <c r="I49" s="34"/>
      <c r="J49" s="34"/>
      <c r="K49" s="34"/>
      <c r="L49" s="91"/>
      <c r="S49" s="34"/>
      <c r="T49" s="34"/>
      <c r="U49" s="34"/>
      <c r="V49" s="34"/>
      <c r="W49" s="34"/>
      <c r="X49" s="34"/>
      <c r="Y49" s="34"/>
      <c r="Z49" s="34"/>
      <c r="AA49" s="34"/>
      <c r="AB49" s="34"/>
      <c r="AC49" s="34"/>
      <c r="AD49" s="34"/>
      <c r="AE49" s="34"/>
    </row>
    <row r="50" spans="1:47" s="2" customFormat="1" ht="16.5" customHeight="1">
      <c r="A50" s="34"/>
      <c r="B50" s="35"/>
      <c r="C50" s="34"/>
      <c r="D50" s="34"/>
      <c r="E50" s="316" t="str">
        <f>E9</f>
        <v>01 - stavební objekt</v>
      </c>
      <c r="F50" s="332"/>
      <c r="G50" s="332"/>
      <c r="H50" s="332"/>
      <c r="I50" s="34"/>
      <c r="J50" s="34"/>
      <c r="K50" s="34"/>
      <c r="L50" s="91"/>
      <c r="S50" s="34"/>
      <c r="T50" s="34"/>
      <c r="U50" s="34"/>
      <c r="V50" s="34"/>
      <c r="W50" s="34"/>
      <c r="X50" s="34"/>
      <c r="Y50" s="34"/>
      <c r="Z50" s="34"/>
      <c r="AA50" s="34"/>
      <c r="AB50" s="34"/>
      <c r="AC50" s="34"/>
      <c r="AD50" s="34"/>
      <c r="AE50" s="34"/>
    </row>
    <row r="51" spans="1:47" s="2" customFormat="1" ht="7.05" customHeight="1">
      <c r="A51" s="34"/>
      <c r="B51" s="35"/>
      <c r="C51" s="34"/>
      <c r="D51" s="34"/>
      <c r="E51" s="34"/>
      <c r="F51" s="34"/>
      <c r="G51" s="34"/>
      <c r="H51" s="34"/>
      <c r="I51" s="34"/>
      <c r="J51" s="34"/>
      <c r="K51" s="34"/>
      <c r="L51" s="91"/>
      <c r="S51" s="34"/>
      <c r="T51" s="34"/>
      <c r="U51" s="34"/>
      <c r="V51" s="34"/>
      <c r="W51" s="34"/>
      <c r="X51" s="34"/>
      <c r="Y51" s="34"/>
      <c r="Z51" s="34"/>
      <c r="AA51" s="34"/>
      <c r="AB51" s="34"/>
      <c r="AC51" s="34"/>
      <c r="AD51" s="34"/>
      <c r="AE51" s="34"/>
    </row>
    <row r="52" spans="1:47" s="2" customFormat="1" ht="12" customHeight="1">
      <c r="A52" s="34"/>
      <c r="B52" s="35"/>
      <c r="C52" s="29" t="s">
        <v>21</v>
      </c>
      <c r="D52" s="34"/>
      <c r="E52" s="34"/>
      <c r="F52" s="27" t="str">
        <f>F12</f>
        <v xml:space="preserve"> </v>
      </c>
      <c r="G52" s="34"/>
      <c r="H52" s="34"/>
      <c r="I52" s="29" t="s">
        <v>23</v>
      </c>
      <c r="J52" s="52" t="str">
        <f>IF(J12="","",J12)</f>
        <v>27. 3. 2021</v>
      </c>
      <c r="K52" s="34"/>
      <c r="L52" s="91"/>
      <c r="S52" s="34"/>
      <c r="T52" s="34"/>
      <c r="U52" s="34"/>
      <c r="V52" s="34"/>
      <c r="W52" s="34"/>
      <c r="X52" s="34"/>
      <c r="Y52" s="34"/>
      <c r="Z52" s="34"/>
      <c r="AA52" s="34"/>
      <c r="AB52" s="34"/>
      <c r="AC52" s="34"/>
      <c r="AD52" s="34"/>
      <c r="AE52" s="34"/>
    </row>
    <row r="53" spans="1:47" s="2" customFormat="1" ht="7.05" customHeight="1">
      <c r="A53" s="34"/>
      <c r="B53" s="35"/>
      <c r="C53" s="34"/>
      <c r="D53" s="34"/>
      <c r="E53" s="34"/>
      <c r="F53" s="34"/>
      <c r="G53" s="34"/>
      <c r="H53" s="34"/>
      <c r="I53" s="34"/>
      <c r="J53" s="34"/>
      <c r="K53" s="34"/>
      <c r="L53" s="91"/>
      <c r="S53" s="34"/>
      <c r="T53" s="34"/>
      <c r="U53" s="34"/>
      <c r="V53" s="34"/>
      <c r="W53" s="34"/>
      <c r="X53" s="34"/>
      <c r="Y53" s="34"/>
      <c r="Z53" s="34"/>
      <c r="AA53" s="34"/>
      <c r="AB53" s="34"/>
      <c r="AC53" s="34"/>
      <c r="AD53" s="34"/>
      <c r="AE53" s="34"/>
    </row>
    <row r="54" spans="1:47" s="2" customFormat="1" ht="40.049999999999997" customHeight="1">
      <c r="A54" s="34"/>
      <c r="B54" s="35"/>
      <c r="C54" s="29" t="s">
        <v>25</v>
      </c>
      <c r="D54" s="34"/>
      <c r="E54" s="34"/>
      <c r="F54" s="27" t="str">
        <f>E15</f>
        <v>Obec Bordovice, Bordovice 130, 744 01 Bordovice</v>
      </c>
      <c r="G54" s="34"/>
      <c r="H54" s="34"/>
      <c r="I54" s="29" t="s">
        <v>30</v>
      </c>
      <c r="J54" s="32" t="str">
        <f>E21</f>
        <v>ing.arch. Tomáš Kudělka, Kunín 104, 742 53 Kunín</v>
      </c>
      <c r="K54" s="34"/>
      <c r="L54" s="91"/>
      <c r="S54" s="34"/>
      <c r="T54" s="34"/>
      <c r="U54" s="34"/>
      <c r="V54" s="34"/>
      <c r="W54" s="34"/>
      <c r="X54" s="34"/>
      <c r="Y54" s="34"/>
      <c r="Z54" s="34"/>
      <c r="AA54" s="34"/>
      <c r="AB54" s="34"/>
      <c r="AC54" s="34"/>
      <c r="AD54" s="34"/>
      <c r="AE54" s="34"/>
    </row>
    <row r="55" spans="1:47" s="2" customFormat="1" ht="15.15" customHeight="1">
      <c r="A55" s="34"/>
      <c r="B55" s="35"/>
      <c r="C55" s="29" t="s">
        <v>28</v>
      </c>
      <c r="D55" s="34"/>
      <c r="E55" s="34"/>
      <c r="F55" s="27" t="str">
        <f>IF(E18="","",E18)</f>
        <v>Vyplň údaj</v>
      </c>
      <c r="G55" s="34"/>
      <c r="H55" s="34"/>
      <c r="I55" s="29" t="s">
        <v>32</v>
      </c>
      <c r="J55" s="32" t="str">
        <f>E24</f>
        <v xml:space="preserve"> </v>
      </c>
      <c r="K55" s="34"/>
      <c r="L55" s="91"/>
      <c r="S55" s="34"/>
      <c r="T55" s="34"/>
      <c r="U55" s="34"/>
      <c r="V55" s="34"/>
      <c r="W55" s="34"/>
      <c r="X55" s="34"/>
      <c r="Y55" s="34"/>
      <c r="Z55" s="34"/>
      <c r="AA55" s="34"/>
      <c r="AB55" s="34"/>
      <c r="AC55" s="34"/>
      <c r="AD55" s="34"/>
      <c r="AE55" s="34"/>
    </row>
    <row r="56" spans="1:47" s="2" customFormat="1" ht="10.199999999999999" customHeight="1">
      <c r="A56" s="34"/>
      <c r="B56" s="35"/>
      <c r="C56" s="34"/>
      <c r="D56" s="34"/>
      <c r="E56" s="34"/>
      <c r="F56" s="34"/>
      <c r="G56" s="34"/>
      <c r="H56" s="34"/>
      <c r="I56" s="34"/>
      <c r="J56" s="34"/>
      <c r="K56" s="34"/>
      <c r="L56" s="91"/>
      <c r="S56" s="34"/>
      <c r="T56" s="34"/>
      <c r="U56" s="34"/>
      <c r="V56" s="34"/>
      <c r="W56" s="34"/>
      <c r="X56" s="34"/>
      <c r="Y56" s="34"/>
      <c r="Z56" s="34"/>
      <c r="AA56" s="34"/>
      <c r="AB56" s="34"/>
      <c r="AC56" s="34"/>
      <c r="AD56" s="34"/>
      <c r="AE56" s="34"/>
    </row>
    <row r="57" spans="1:47" s="2" customFormat="1" ht="29.25" customHeight="1">
      <c r="A57" s="34"/>
      <c r="B57" s="35"/>
      <c r="C57" s="105" t="s">
        <v>107</v>
      </c>
      <c r="D57" s="99"/>
      <c r="E57" s="99"/>
      <c r="F57" s="99"/>
      <c r="G57" s="99"/>
      <c r="H57" s="99"/>
      <c r="I57" s="99"/>
      <c r="J57" s="106" t="s">
        <v>108</v>
      </c>
      <c r="K57" s="99"/>
      <c r="L57" s="91"/>
      <c r="S57" s="34"/>
      <c r="T57" s="34"/>
      <c r="U57" s="34"/>
      <c r="V57" s="34"/>
      <c r="W57" s="34"/>
      <c r="X57" s="34"/>
      <c r="Y57" s="34"/>
      <c r="Z57" s="34"/>
      <c r="AA57" s="34"/>
      <c r="AB57" s="34"/>
      <c r="AC57" s="34"/>
      <c r="AD57" s="34"/>
      <c r="AE57" s="34"/>
    </row>
    <row r="58" spans="1:47" s="2" customFormat="1" ht="10.199999999999999" customHeight="1">
      <c r="A58" s="34"/>
      <c r="B58" s="35"/>
      <c r="C58" s="34"/>
      <c r="D58" s="34"/>
      <c r="E58" s="34"/>
      <c r="F58" s="34"/>
      <c r="G58" s="34"/>
      <c r="H58" s="34"/>
      <c r="I58" s="34"/>
      <c r="J58" s="34"/>
      <c r="K58" s="34"/>
      <c r="L58" s="91"/>
      <c r="S58" s="34"/>
      <c r="T58" s="34"/>
      <c r="U58" s="34"/>
      <c r="V58" s="34"/>
      <c r="W58" s="34"/>
      <c r="X58" s="34"/>
      <c r="Y58" s="34"/>
      <c r="Z58" s="34"/>
      <c r="AA58" s="34"/>
      <c r="AB58" s="34"/>
      <c r="AC58" s="34"/>
      <c r="AD58" s="34"/>
      <c r="AE58" s="34"/>
    </row>
    <row r="59" spans="1:47" s="2" customFormat="1" ht="22.8" customHeight="1">
      <c r="A59" s="34"/>
      <c r="B59" s="35"/>
      <c r="C59" s="107" t="s">
        <v>67</v>
      </c>
      <c r="D59" s="34"/>
      <c r="E59" s="34"/>
      <c r="F59" s="34"/>
      <c r="G59" s="34"/>
      <c r="H59" s="34"/>
      <c r="I59" s="34"/>
      <c r="J59" s="68">
        <f>J106</f>
        <v>0</v>
      </c>
      <c r="K59" s="34"/>
      <c r="L59" s="91"/>
      <c r="S59" s="34"/>
      <c r="T59" s="34"/>
      <c r="U59" s="34"/>
      <c r="V59" s="34"/>
      <c r="W59" s="34"/>
      <c r="X59" s="34"/>
      <c r="Y59" s="34"/>
      <c r="Z59" s="34"/>
      <c r="AA59" s="34"/>
      <c r="AB59" s="34"/>
      <c r="AC59" s="34"/>
      <c r="AD59" s="34"/>
      <c r="AE59" s="34"/>
      <c r="AU59" s="19" t="s">
        <v>109</v>
      </c>
    </row>
    <row r="60" spans="1:47" s="9" customFormat="1" ht="25.05" customHeight="1">
      <c r="B60" s="108"/>
      <c r="D60" s="109" t="s">
        <v>110</v>
      </c>
      <c r="E60" s="110"/>
      <c r="F60" s="110"/>
      <c r="G60" s="110"/>
      <c r="H60" s="110"/>
      <c r="I60" s="110"/>
      <c r="J60" s="111">
        <f>J107</f>
        <v>0</v>
      </c>
      <c r="L60" s="108"/>
    </row>
    <row r="61" spans="1:47" s="10" customFormat="1" ht="19.95" customHeight="1">
      <c r="B61" s="112"/>
      <c r="D61" s="113" t="s">
        <v>111</v>
      </c>
      <c r="E61" s="114"/>
      <c r="F61" s="114"/>
      <c r="G61" s="114"/>
      <c r="H61" s="114"/>
      <c r="I61" s="114"/>
      <c r="J61" s="115">
        <f>J108</f>
        <v>0</v>
      </c>
      <c r="L61" s="112"/>
    </row>
    <row r="62" spans="1:47" s="10" customFormat="1" ht="19.95" customHeight="1">
      <c r="B62" s="112"/>
      <c r="D62" s="113" t="s">
        <v>112</v>
      </c>
      <c r="E62" s="114"/>
      <c r="F62" s="114"/>
      <c r="G62" s="114"/>
      <c r="H62" s="114"/>
      <c r="I62" s="114"/>
      <c r="J62" s="115">
        <f>J188</f>
        <v>0</v>
      </c>
      <c r="L62" s="112"/>
    </row>
    <row r="63" spans="1:47" s="10" customFormat="1" ht="19.95" customHeight="1">
      <c r="B63" s="112"/>
      <c r="D63" s="113" t="s">
        <v>113</v>
      </c>
      <c r="E63" s="114"/>
      <c r="F63" s="114"/>
      <c r="G63" s="114"/>
      <c r="H63" s="114"/>
      <c r="I63" s="114"/>
      <c r="J63" s="115">
        <f>J320</f>
        <v>0</v>
      </c>
      <c r="L63" s="112"/>
    </row>
    <row r="64" spans="1:47" s="10" customFormat="1" ht="19.95" customHeight="1">
      <c r="B64" s="112"/>
      <c r="D64" s="113" t="s">
        <v>114</v>
      </c>
      <c r="E64" s="114"/>
      <c r="F64" s="114"/>
      <c r="G64" s="114"/>
      <c r="H64" s="114"/>
      <c r="I64" s="114"/>
      <c r="J64" s="115">
        <f>J333</f>
        <v>0</v>
      </c>
      <c r="L64" s="112"/>
    </row>
    <row r="65" spans="2:12" s="10" customFormat="1" ht="19.95" customHeight="1">
      <c r="B65" s="112"/>
      <c r="D65" s="113" t="s">
        <v>115</v>
      </c>
      <c r="E65" s="114"/>
      <c r="F65" s="114"/>
      <c r="G65" s="114"/>
      <c r="H65" s="114"/>
      <c r="I65" s="114"/>
      <c r="J65" s="115">
        <f>J422</f>
        <v>0</v>
      </c>
      <c r="L65" s="112"/>
    </row>
    <row r="66" spans="2:12" s="10" customFormat="1" ht="19.95" customHeight="1">
      <c r="B66" s="112"/>
      <c r="D66" s="113" t="s">
        <v>116</v>
      </c>
      <c r="E66" s="114"/>
      <c r="F66" s="114"/>
      <c r="G66" s="114"/>
      <c r="H66" s="114"/>
      <c r="I66" s="114"/>
      <c r="J66" s="115">
        <f>J425</f>
        <v>0</v>
      </c>
      <c r="L66" s="112"/>
    </row>
    <row r="67" spans="2:12" s="10" customFormat="1" ht="19.95" customHeight="1">
      <c r="B67" s="112"/>
      <c r="D67" s="113" t="s">
        <v>117</v>
      </c>
      <c r="E67" s="114"/>
      <c r="F67" s="114"/>
      <c r="G67" s="114"/>
      <c r="H67" s="114"/>
      <c r="I67" s="114"/>
      <c r="J67" s="115">
        <f>J459</f>
        <v>0</v>
      </c>
      <c r="L67" s="112"/>
    </row>
    <row r="68" spans="2:12" s="9" customFormat="1" ht="25.05" customHeight="1">
      <c r="B68" s="108"/>
      <c r="D68" s="109" t="s">
        <v>118</v>
      </c>
      <c r="E68" s="110"/>
      <c r="F68" s="110"/>
      <c r="G68" s="110"/>
      <c r="H68" s="110"/>
      <c r="I68" s="110"/>
      <c r="J68" s="111">
        <f>J461</f>
        <v>0</v>
      </c>
      <c r="L68" s="108"/>
    </row>
    <row r="69" spans="2:12" s="10" customFormat="1" ht="19.95" customHeight="1">
      <c r="B69" s="112"/>
      <c r="D69" s="113" t="s">
        <v>119</v>
      </c>
      <c r="E69" s="114"/>
      <c r="F69" s="114"/>
      <c r="G69" s="114"/>
      <c r="H69" s="114"/>
      <c r="I69" s="114"/>
      <c r="J69" s="115">
        <f>J462</f>
        <v>0</v>
      </c>
      <c r="L69" s="112"/>
    </row>
    <row r="70" spans="2:12" s="10" customFormat="1" ht="19.95" customHeight="1">
      <c r="B70" s="112"/>
      <c r="D70" s="113" t="s">
        <v>120</v>
      </c>
      <c r="E70" s="114"/>
      <c r="F70" s="114"/>
      <c r="G70" s="114"/>
      <c r="H70" s="114"/>
      <c r="I70" s="114"/>
      <c r="J70" s="115">
        <f>J539</f>
        <v>0</v>
      </c>
      <c r="L70" s="112"/>
    </row>
    <row r="71" spans="2:12" s="10" customFormat="1" ht="19.95" customHeight="1">
      <c r="B71" s="112"/>
      <c r="D71" s="113" t="s">
        <v>121</v>
      </c>
      <c r="E71" s="114"/>
      <c r="F71" s="114"/>
      <c r="G71" s="114"/>
      <c r="H71" s="114"/>
      <c r="I71" s="114"/>
      <c r="J71" s="115">
        <f>J570</f>
        <v>0</v>
      </c>
      <c r="L71" s="112"/>
    </row>
    <row r="72" spans="2:12" s="10" customFormat="1" ht="19.95" customHeight="1">
      <c r="B72" s="112"/>
      <c r="D72" s="113" t="s">
        <v>122</v>
      </c>
      <c r="E72" s="114"/>
      <c r="F72" s="114"/>
      <c r="G72" s="114"/>
      <c r="H72" s="114"/>
      <c r="I72" s="114"/>
      <c r="J72" s="115">
        <f>J640</f>
        <v>0</v>
      </c>
      <c r="L72" s="112"/>
    </row>
    <row r="73" spans="2:12" s="10" customFormat="1" ht="19.95" customHeight="1">
      <c r="B73" s="112"/>
      <c r="D73" s="113" t="s">
        <v>123</v>
      </c>
      <c r="E73" s="114"/>
      <c r="F73" s="114"/>
      <c r="G73" s="114"/>
      <c r="H73" s="114"/>
      <c r="I73" s="114"/>
      <c r="J73" s="115">
        <f>J652</f>
        <v>0</v>
      </c>
      <c r="L73" s="112"/>
    </row>
    <row r="74" spans="2:12" s="10" customFormat="1" ht="19.95" customHeight="1">
      <c r="B74" s="112"/>
      <c r="D74" s="113" t="s">
        <v>124</v>
      </c>
      <c r="E74" s="114"/>
      <c r="F74" s="114"/>
      <c r="G74" s="114"/>
      <c r="H74" s="114"/>
      <c r="I74" s="114"/>
      <c r="J74" s="115">
        <f>J680</f>
        <v>0</v>
      </c>
      <c r="L74" s="112"/>
    </row>
    <row r="75" spans="2:12" s="10" customFormat="1" ht="19.95" customHeight="1">
      <c r="B75" s="112"/>
      <c r="D75" s="113" t="s">
        <v>125</v>
      </c>
      <c r="E75" s="114"/>
      <c r="F75" s="114"/>
      <c r="G75" s="114"/>
      <c r="H75" s="114"/>
      <c r="I75" s="114"/>
      <c r="J75" s="115">
        <f>J703</f>
        <v>0</v>
      </c>
      <c r="L75" s="112"/>
    </row>
    <row r="76" spans="2:12" s="10" customFormat="1" ht="19.95" customHeight="1">
      <c r="B76" s="112"/>
      <c r="D76" s="113" t="s">
        <v>126</v>
      </c>
      <c r="E76" s="114"/>
      <c r="F76" s="114"/>
      <c r="G76" s="114"/>
      <c r="H76" s="114"/>
      <c r="I76" s="114"/>
      <c r="J76" s="115">
        <f>J810</f>
        <v>0</v>
      </c>
      <c r="L76" s="112"/>
    </row>
    <row r="77" spans="2:12" s="10" customFormat="1" ht="19.95" customHeight="1">
      <c r="B77" s="112"/>
      <c r="D77" s="113" t="s">
        <v>127</v>
      </c>
      <c r="E77" s="114"/>
      <c r="F77" s="114"/>
      <c r="G77" s="114"/>
      <c r="H77" s="114"/>
      <c r="I77" s="114"/>
      <c r="J77" s="115">
        <f>J841</f>
        <v>0</v>
      </c>
      <c r="L77" s="112"/>
    </row>
    <row r="78" spans="2:12" s="10" customFormat="1" ht="19.95" customHeight="1">
      <c r="B78" s="112"/>
      <c r="D78" s="113" t="s">
        <v>128</v>
      </c>
      <c r="E78" s="114"/>
      <c r="F78" s="114"/>
      <c r="G78" s="114"/>
      <c r="H78" s="114"/>
      <c r="I78" s="114"/>
      <c r="J78" s="115">
        <f>J863</f>
        <v>0</v>
      </c>
      <c r="L78" s="112"/>
    </row>
    <row r="79" spans="2:12" s="10" customFormat="1" ht="19.95" customHeight="1">
      <c r="B79" s="112"/>
      <c r="D79" s="113" t="s">
        <v>129</v>
      </c>
      <c r="E79" s="114"/>
      <c r="F79" s="114"/>
      <c r="G79" s="114"/>
      <c r="H79" s="114"/>
      <c r="I79" s="114"/>
      <c r="J79" s="115">
        <f>J911</f>
        <v>0</v>
      </c>
      <c r="L79" s="112"/>
    </row>
    <row r="80" spans="2:12" s="10" customFormat="1" ht="19.95" customHeight="1">
      <c r="B80" s="112"/>
      <c r="D80" s="113" t="s">
        <v>130</v>
      </c>
      <c r="E80" s="114"/>
      <c r="F80" s="114"/>
      <c r="G80" s="114"/>
      <c r="H80" s="114"/>
      <c r="I80" s="114"/>
      <c r="J80" s="115">
        <f>J952</f>
        <v>0</v>
      </c>
      <c r="L80" s="112"/>
    </row>
    <row r="81" spans="1:31" s="10" customFormat="1" ht="19.95" customHeight="1">
      <c r="B81" s="112"/>
      <c r="D81" s="113" t="s">
        <v>131</v>
      </c>
      <c r="E81" s="114"/>
      <c r="F81" s="114"/>
      <c r="G81" s="114"/>
      <c r="H81" s="114"/>
      <c r="I81" s="114"/>
      <c r="J81" s="115">
        <f>J963</f>
        <v>0</v>
      </c>
      <c r="L81" s="112"/>
    </row>
    <row r="82" spans="1:31" s="10" customFormat="1" ht="19.95" customHeight="1">
      <c r="B82" s="112"/>
      <c r="D82" s="113" t="s">
        <v>132</v>
      </c>
      <c r="E82" s="114"/>
      <c r="F82" s="114"/>
      <c r="G82" s="114"/>
      <c r="H82" s="114"/>
      <c r="I82" s="114"/>
      <c r="J82" s="115">
        <f>J973</f>
        <v>0</v>
      </c>
      <c r="L82" s="112"/>
    </row>
    <row r="83" spans="1:31" s="10" customFormat="1" ht="19.95" customHeight="1">
      <c r="B83" s="112"/>
      <c r="D83" s="113" t="s">
        <v>133</v>
      </c>
      <c r="E83" s="114"/>
      <c r="F83" s="114"/>
      <c r="G83" s="114"/>
      <c r="H83" s="114"/>
      <c r="I83" s="114"/>
      <c r="J83" s="115">
        <f>J986</f>
        <v>0</v>
      </c>
      <c r="L83" s="112"/>
    </row>
    <row r="84" spans="1:31" s="10" customFormat="1" ht="19.95" customHeight="1">
      <c r="B84" s="112"/>
      <c r="D84" s="113" t="s">
        <v>134</v>
      </c>
      <c r="E84" s="114"/>
      <c r="F84" s="114"/>
      <c r="G84" s="114"/>
      <c r="H84" s="114"/>
      <c r="I84" s="114"/>
      <c r="J84" s="115">
        <f>J1022</f>
        <v>0</v>
      </c>
      <c r="L84" s="112"/>
    </row>
    <row r="85" spans="1:31" s="9" customFormat="1" ht="25.05" customHeight="1">
      <c r="B85" s="108"/>
      <c r="D85" s="109" t="s">
        <v>135</v>
      </c>
      <c r="E85" s="110"/>
      <c r="F85" s="110"/>
      <c r="G85" s="110"/>
      <c r="H85" s="110"/>
      <c r="I85" s="110"/>
      <c r="J85" s="111">
        <f>J1060</f>
        <v>0</v>
      </c>
      <c r="L85" s="108"/>
    </row>
    <row r="86" spans="1:31" s="10" customFormat="1" ht="19.95" customHeight="1">
      <c r="B86" s="112"/>
      <c r="D86" s="113" t="s">
        <v>136</v>
      </c>
      <c r="E86" s="114"/>
      <c r="F86" s="114"/>
      <c r="G86" s="114"/>
      <c r="H86" s="114"/>
      <c r="I86" s="114"/>
      <c r="J86" s="115">
        <f>J1061</f>
        <v>0</v>
      </c>
      <c r="L86" s="112"/>
    </row>
    <row r="87" spans="1:31" s="2" customFormat="1" ht="21.75" customHeight="1">
      <c r="A87" s="34"/>
      <c r="B87" s="35"/>
      <c r="C87" s="34"/>
      <c r="D87" s="34"/>
      <c r="E87" s="34"/>
      <c r="F87" s="34"/>
      <c r="G87" s="34"/>
      <c r="H87" s="34"/>
      <c r="I87" s="34"/>
      <c r="J87" s="34"/>
      <c r="K87" s="34"/>
      <c r="L87" s="91"/>
      <c r="S87" s="34"/>
      <c r="T87" s="34"/>
      <c r="U87" s="34"/>
      <c r="V87" s="34"/>
      <c r="W87" s="34"/>
      <c r="X87" s="34"/>
      <c r="Y87" s="34"/>
      <c r="Z87" s="34"/>
      <c r="AA87" s="34"/>
      <c r="AB87" s="34"/>
      <c r="AC87" s="34"/>
      <c r="AD87" s="34"/>
      <c r="AE87" s="34"/>
    </row>
    <row r="88" spans="1:31" s="2" customFormat="1" ht="7.05" customHeight="1">
      <c r="A88" s="34"/>
      <c r="B88" s="44"/>
      <c r="C88" s="45"/>
      <c r="D88" s="45"/>
      <c r="E88" s="45"/>
      <c r="F88" s="45"/>
      <c r="G88" s="45"/>
      <c r="H88" s="45"/>
      <c r="I88" s="45"/>
      <c r="J88" s="45"/>
      <c r="K88" s="45"/>
      <c r="L88" s="91"/>
      <c r="S88" s="34"/>
      <c r="T88" s="34"/>
      <c r="U88" s="34"/>
      <c r="V88" s="34"/>
      <c r="W88" s="34"/>
      <c r="X88" s="34"/>
      <c r="Y88" s="34"/>
      <c r="Z88" s="34"/>
      <c r="AA88" s="34"/>
      <c r="AB88" s="34"/>
      <c r="AC88" s="34"/>
      <c r="AD88" s="34"/>
      <c r="AE88" s="34"/>
    </row>
    <row r="92" spans="1:31" s="2" customFormat="1" ht="7.05" customHeight="1">
      <c r="A92" s="34"/>
      <c r="B92" s="46"/>
      <c r="C92" s="47"/>
      <c r="D92" s="47"/>
      <c r="E92" s="47"/>
      <c r="F92" s="47"/>
      <c r="G92" s="47"/>
      <c r="H92" s="47"/>
      <c r="I92" s="47"/>
      <c r="J92" s="47"/>
      <c r="K92" s="47"/>
      <c r="L92" s="91"/>
      <c r="S92" s="34"/>
      <c r="T92" s="34"/>
      <c r="U92" s="34"/>
      <c r="V92" s="34"/>
      <c r="W92" s="34"/>
      <c r="X92" s="34"/>
      <c r="Y92" s="34"/>
      <c r="Z92" s="34"/>
      <c r="AA92" s="34"/>
      <c r="AB92" s="34"/>
      <c r="AC92" s="34"/>
      <c r="AD92" s="34"/>
      <c r="AE92" s="34"/>
    </row>
    <row r="93" spans="1:31" s="2" customFormat="1" ht="25.05" customHeight="1">
      <c r="A93" s="34"/>
      <c r="B93" s="35"/>
      <c r="C93" s="23" t="s">
        <v>137</v>
      </c>
      <c r="D93" s="34"/>
      <c r="E93" s="34"/>
      <c r="F93" s="34"/>
      <c r="G93" s="34"/>
      <c r="H93" s="34"/>
      <c r="I93" s="34"/>
      <c r="J93" s="34"/>
      <c r="K93" s="34"/>
      <c r="L93" s="91"/>
      <c r="S93" s="34"/>
      <c r="T93" s="34"/>
      <c r="U93" s="34"/>
      <c r="V93" s="34"/>
      <c r="W93" s="34"/>
      <c r="X93" s="34"/>
      <c r="Y93" s="34"/>
      <c r="Z93" s="34"/>
      <c r="AA93" s="34"/>
      <c r="AB93" s="34"/>
      <c r="AC93" s="34"/>
      <c r="AD93" s="34"/>
      <c r="AE93" s="34"/>
    </row>
    <row r="94" spans="1:31" s="2" customFormat="1" ht="7.05" customHeight="1">
      <c r="A94" s="34"/>
      <c r="B94" s="35"/>
      <c r="C94" s="34"/>
      <c r="D94" s="34"/>
      <c r="E94" s="34"/>
      <c r="F94" s="34"/>
      <c r="G94" s="34"/>
      <c r="H94" s="34"/>
      <c r="I94" s="34"/>
      <c r="J94" s="34"/>
      <c r="K94" s="34"/>
      <c r="L94" s="91"/>
      <c r="S94" s="34"/>
      <c r="T94" s="34"/>
      <c r="U94" s="34"/>
      <c r="V94" s="34"/>
      <c r="W94" s="34"/>
      <c r="X94" s="34"/>
      <c r="Y94" s="34"/>
      <c r="Z94" s="34"/>
      <c r="AA94" s="34"/>
      <c r="AB94" s="34"/>
      <c r="AC94" s="34"/>
      <c r="AD94" s="34"/>
      <c r="AE94" s="34"/>
    </row>
    <row r="95" spans="1:31" s="2" customFormat="1" ht="12" customHeight="1">
      <c r="A95" s="34"/>
      <c r="B95" s="35"/>
      <c r="C95" s="29" t="s">
        <v>17</v>
      </c>
      <c r="D95" s="34"/>
      <c r="E95" s="34"/>
      <c r="F95" s="34"/>
      <c r="G95" s="34"/>
      <c r="H95" s="34"/>
      <c r="I95" s="34"/>
      <c r="J95" s="34"/>
      <c r="K95" s="34"/>
      <c r="L95" s="91"/>
      <c r="S95" s="34"/>
      <c r="T95" s="34"/>
      <c r="U95" s="34"/>
      <c r="V95" s="34"/>
      <c r="W95" s="34"/>
      <c r="X95" s="34"/>
      <c r="Y95" s="34"/>
      <c r="Z95" s="34"/>
      <c r="AA95" s="34"/>
      <c r="AB95" s="34"/>
      <c r="AC95" s="34"/>
      <c r="AD95" s="34"/>
      <c r="AE95" s="34"/>
    </row>
    <row r="96" spans="1:31" s="2" customFormat="1" ht="16.5" customHeight="1">
      <c r="A96" s="34"/>
      <c r="B96" s="35"/>
      <c r="C96" s="34"/>
      <c r="D96" s="34"/>
      <c r="E96" s="333" t="str">
        <f>E7</f>
        <v>Sportovní hala Bordovice úprava</v>
      </c>
      <c r="F96" s="334"/>
      <c r="G96" s="334"/>
      <c r="H96" s="334"/>
      <c r="I96" s="34"/>
      <c r="J96" s="34"/>
      <c r="K96" s="34"/>
      <c r="L96" s="91"/>
      <c r="S96" s="34"/>
      <c r="T96" s="34"/>
      <c r="U96" s="34"/>
      <c r="V96" s="34"/>
      <c r="W96" s="34"/>
      <c r="X96" s="34"/>
      <c r="Y96" s="34"/>
      <c r="Z96" s="34"/>
      <c r="AA96" s="34"/>
      <c r="AB96" s="34"/>
      <c r="AC96" s="34"/>
      <c r="AD96" s="34"/>
      <c r="AE96" s="34"/>
    </row>
    <row r="97" spans="1:65" s="2" customFormat="1" ht="12" customHeight="1">
      <c r="A97" s="34"/>
      <c r="B97" s="35"/>
      <c r="C97" s="29" t="s">
        <v>102</v>
      </c>
      <c r="D97" s="34"/>
      <c r="E97" s="34"/>
      <c r="F97" s="34"/>
      <c r="G97" s="34"/>
      <c r="H97" s="34"/>
      <c r="I97" s="34"/>
      <c r="J97" s="34"/>
      <c r="K97" s="34"/>
      <c r="L97" s="91"/>
      <c r="S97" s="34"/>
      <c r="T97" s="34"/>
      <c r="U97" s="34"/>
      <c r="V97" s="34"/>
      <c r="W97" s="34"/>
      <c r="X97" s="34"/>
      <c r="Y97" s="34"/>
      <c r="Z97" s="34"/>
      <c r="AA97" s="34"/>
      <c r="AB97" s="34"/>
      <c r="AC97" s="34"/>
      <c r="AD97" s="34"/>
      <c r="AE97" s="34"/>
    </row>
    <row r="98" spans="1:65" s="2" customFormat="1" ht="16.5" customHeight="1">
      <c r="A98" s="34"/>
      <c r="B98" s="35"/>
      <c r="C98" s="34"/>
      <c r="D98" s="34"/>
      <c r="E98" s="316" t="str">
        <f>E9</f>
        <v>01 - stavební objekt</v>
      </c>
      <c r="F98" s="332"/>
      <c r="G98" s="332"/>
      <c r="H98" s="332"/>
      <c r="I98" s="34"/>
      <c r="J98" s="34"/>
      <c r="K98" s="34"/>
      <c r="L98" s="91"/>
      <c r="S98" s="34"/>
      <c r="T98" s="34"/>
      <c r="U98" s="34"/>
      <c r="V98" s="34"/>
      <c r="W98" s="34"/>
      <c r="X98" s="34"/>
      <c r="Y98" s="34"/>
      <c r="Z98" s="34"/>
      <c r="AA98" s="34"/>
      <c r="AB98" s="34"/>
      <c r="AC98" s="34"/>
      <c r="AD98" s="34"/>
      <c r="AE98" s="34"/>
    </row>
    <row r="99" spans="1:65" s="2" customFormat="1" ht="7.05" customHeight="1">
      <c r="A99" s="34"/>
      <c r="B99" s="35"/>
      <c r="C99" s="34"/>
      <c r="D99" s="34"/>
      <c r="E99" s="34"/>
      <c r="F99" s="34"/>
      <c r="G99" s="34"/>
      <c r="H99" s="34"/>
      <c r="I99" s="34"/>
      <c r="J99" s="34"/>
      <c r="K99" s="34"/>
      <c r="L99" s="91"/>
      <c r="S99" s="34"/>
      <c r="T99" s="34"/>
      <c r="U99" s="34"/>
      <c r="V99" s="34"/>
      <c r="W99" s="34"/>
      <c r="X99" s="34"/>
      <c r="Y99" s="34"/>
      <c r="Z99" s="34"/>
      <c r="AA99" s="34"/>
      <c r="AB99" s="34"/>
      <c r="AC99" s="34"/>
      <c r="AD99" s="34"/>
      <c r="AE99" s="34"/>
    </row>
    <row r="100" spans="1:65" s="2" customFormat="1" ht="12" customHeight="1">
      <c r="A100" s="34"/>
      <c r="B100" s="35"/>
      <c r="C100" s="29" t="s">
        <v>21</v>
      </c>
      <c r="D100" s="34"/>
      <c r="E100" s="34"/>
      <c r="F100" s="27" t="str">
        <f>F12</f>
        <v xml:space="preserve"> </v>
      </c>
      <c r="G100" s="34"/>
      <c r="H100" s="34"/>
      <c r="I100" s="29" t="s">
        <v>23</v>
      </c>
      <c r="J100" s="52" t="str">
        <f>IF(J12="","",J12)</f>
        <v>27. 3. 2021</v>
      </c>
      <c r="K100" s="34"/>
      <c r="L100" s="91"/>
      <c r="S100" s="34"/>
      <c r="T100" s="34"/>
      <c r="U100" s="34"/>
      <c r="V100" s="34"/>
      <c r="W100" s="34"/>
      <c r="X100" s="34"/>
      <c r="Y100" s="34"/>
      <c r="Z100" s="34"/>
      <c r="AA100" s="34"/>
      <c r="AB100" s="34"/>
      <c r="AC100" s="34"/>
      <c r="AD100" s="34"/>
      <c r="AE100" s="34"/>
    </row>
    <row r="101" spans="1:65" s="2" customFormat="1" ht="7.05" customHeight="1">
      <c r="A101" s="34"/>
      <c r="B101" s="35"/>
      <c r="C101" s="34"/>
      <c r="D101" s="34"/>
      <c r="E101" s="34"/>
      <c r="F101" s="34"/>
      <c r="G101" s="34"/>
      <c r="H101" s="34"/>
      <c r="I101" s="34"/>
      <c r="J101" s="34"/>
      <c r="K101" s="34"/>
      <c r="L101" s="91"/>
      <c r="S101" s="34"/>
      <c r="T101" s="34"/>
      <c r="U101" s="34"/>
      <c r="V101" s="34"/>
      <c r="W101" s="34"/>
      <c r="X101" s="34"/>
      <c r="Y101" s="34"/>
      <c r="Z101" s="34"/>
      <c r="AA101" s="34"/>
      <c r="AB101" s="34"/>
      <c r="AC101" s="34"/>
      <c r="AD101" s="34"/>
      <c r="AE101" s="34"/>
    </row>
    <row r="102" spans="1:65" s="2" customFormat="1" ht="40.049999999999997" customHeight="1">
      <c r="A102" s="34"/>
      <c r="B102" s="35"/>
      <c r="C102" s="29" t="s">
        <v>25</v>
      </c>
      <c r="D102" s="34"/>
      <c r="E102" s="34"/>
      <c r="F102" s="27" t="str">
        <f>E15</f>
        <v>Obec Bordovice, Bordovice 130, 744 01 Bordovice</v>
      </c>
      <c r="G102" s="34"/>
      <c r="H102" s="34"/>
      <c r="I102" s="29" t="s">
        <v>30</v>
      </c>
      <c r="J102" s="32" t="str">
        <f>E21</f>
        <v>ing.arch. Tomáš Kudělka, Kunín 104, 742 53 Kunín</v>
      </c>
      <c r="K102" s="34"/>
      <c r="L102" s="91"/>
      <c r="S102" s="34"/>
      <c r="T102" s="34"/>
      <c r="U102" s="34"/>
      <c r="V102" s="34"/>
      <c r="W102" s="34"/>
      <c r="X102" s="34"/>
      <c r="Y102" s="34"/>
      <c r="Z102" s="34"/>
      <c r="AA102" s="34"/>
      <c r="AB102" s="34"/>
      <c r="AC102" s="34"/>
      <c r="AD102" s="34"/>
      <c r="AE102" s="34"/>
    </row>
    <row r="103" spans="1:65" s="2" customFormat="1" ht="15.15" customHeight="1">
      <c r="A103" s="34"/>
      <c r="B103" s="35"/>
      <c r="C103" s="29" t="s">
        <v>28</v>
      </c>
      <c r="D103" s="34"/>
      <c r="E103" s="34"/>
      <c r="F103" s="27" t="str">
        <f>IF(E18="","",E18)</f>
        <v>Vyplň údaj</v>
      </c>
      <c r="G103" s="34"/>
      <c r="H103" s="34"/>
      <c r="I103" s="29" t="s">
        <v>32</v>
      </c>
      <c r="J103" s="32" t="str">
        <f>E24</f>
        <v xml:space="preserve"> </v>
      </c>
      <c r="K103" s="34"/>
      <c r="L103" s="91"/>
      <c r="S103" s="34"/>
      <c r="T103" s="34"/>
      <c r="U103" s="34"/>
      <c r="V103" s="34"/>
      <c r="W103" s="34"/>
      <c r="X103" s="34"/>
      <c r="Y103" s="34"/>
      <c r="Z103" s="34"/>
      <c r="AA103" s="34"/>
      <c r="AB103" s="34"/>
      <c r="AC103" s="34"/>
      <c r="AD103" s="34"/>
      <c r="AE103" s="34"/>
    </row>
    <row r="104" spans="1:65" s="2" customFormat="1" ht="10.199999999999999" customHeight="1">
      <c r="A104" s="34"/>
      <c r="B104" s="35"/>
      <c r="C104" s="34"/>
      <c r="D104" s="34"/>
      <c r="E104" s="34"/>
      <c r="F104" s="34"/>
      <c r="G104" s="34"/>
      <c r="H104" s="34"/>
      <c r="I104" s="34"/>
      <c r="J104" s="34"/>
      <c r="K104" s="34"/>
      <c r="L104" s="91"/>
      <c r="S104" s="34"/>
      <c r="T104" s="34"/>
      <c r="U104" s="34"/>
      <c r="V104" s="34"/>
      <c r="W104" s="34"/>
      <c r="X104" s="34"/>
      <c r="Y104" s="34"/>
      <c r="Z104" s="34"/>
      <c r="AA104" s="34"/>
      <c r="AB104" s="34"/>
      <c r="AC104" s="34"/>
      <c r="AD104" s="34"/>
      <c r="AE104" s="34"/>
    </row>
    <row r="105" spans="1:65" s="11" customFormat="1" ht="29.25" customHeight="1">
      <c r="A105" s="116"/>
      <c r="B105" s="117"/>
      <c r="C105" s="118" t="s">
        <v>138</v>
      </c>
      <c r="D105" s="119" t="s">
        <v>54</v>
      </c>
      <c r="E105" s="119" t="s">
        <v>50</v>
      </c>
      <c r="F105" s="119" t="s">
        <v>51</v>
      </c>
      <c r="G105" s="119" t="s">
        <v>139</v>
      </c>
      <c r="H105" s="119" t="s">
        <v>140</v>
      </c>
      <c r="I105" s="119" t="s">
        <v>141</v>
      </c>
      <c r="J105" s="119" t="s">
        <v>108</v>
      </c>
      <c r="K105" s="120" t="s">
        <v>142</v>
      </c>
      <c r="L105" s="121"/>
      <c r="M105" s="59" t="s">
        <v>3</v>
      </c>
      <c r="N105" s="60" t="s">
        <v>39</v>
      </c>
      <c r="O105" s="60" t="s">
        <v>143</v>
      </c>
      <c r="P105" s="60" t="s">
        <v>144</v>
      </c>
      <c r="Q105" s="60" t="s">
        <v>145</v>
      </c>
      <c r="R105" s="60" t="s">
        <v>146</v>
      </c>
      <c r="S105" s="60" t="s">
        <v>147</v>
      </c>
      <c r="T105" s="61" t="s">
        <v>148</v>
      </c>
      <c r="U105" s="116"/>
      <c r="V105" s="116"/>
      <c r="W105" s="116"/>
      <c r="X105" s="116"/>
      <c r="Y105" s="116"/>
      <c r="Z105" s="116"/>
      <c r="AA105" s="116"/>
      <c r="AB105" s="116"/>
      <c r="AC105" s="116"/>
      <c r="AD105" s="116"/>
      <c r="AE105" s="116"/>
    </row>
    <row r="106" spans="1:65" s="2" customFormat="1" ht="22.8" customHeight="1">
      <c r="A106" s="34"/>
      <c r="B106" s="35"/>
      <c r="C106" s="66" t="s">
        <v>149</v>
      </c>
      <c r="D106" s="34"/>
      <c r="E106" s="34"/>
      <c r="F106" s="34"/>
      <c r="G106" s="34"/>
      <c r="H106" s="34"/>
      <c r="I106" s="34"/>
      <c r="J106" s="122">
        <f>BK106</f>
        <v>0</v>
      </c>
      <c r="K106" s="34"/>
      <c r="L106" s="35"/>
      <c r="M106" s="62"/>
      <c r="N106" s="53"/>
      <c r="O106" s="63"/>
      <c r="P106" s="123">
        <f>P107+P461+P1060</f>
        <v>0</v>
      </c>
      <c r="Q106" s="63"/>
      <c r="R106" s="123">
        <f>R107+R461+R1060</f>
        <v>1499.1656702600001</v>
      </c>
      <c r="S106" s="63"/>
      <c r="T106" s="124">
        <f>T107+T461+T1060</f>
        <v>0</v>
      </c>
      <c r="U106" s="34"/>
      <c r="V106" s="34"/>
      <c r="W106" s="34"/>
      <c r="X106" s="34"/>
      <c r="Y106" s="34"/>
      <c r="Z106" s="34"/>
      <c r="AA106" s="34"/>
      <c r="AB106" s="34"/>
      <c r="AC106" s="34"/>
      <c r="AD106" s="34"/>
      <c r="AE106" s="34"/>
      <c r="AT106" s="19" t="s">
        <v>68</v>
      </c>
      <c r="AU106" s="19" t="s">
        <v>109</v>
      </c>
      <c r="BK106" s="125">
        <f>BK107+BK461+BK1060</f>
        <v>0</v>
      </c>
    </row>
    <row r="107" spans="1:65" s="12" customFormat="1" ht="25.95" customHeight="1">
      <c r="B107" s="126"/>
      <c r="D107" s="127" t="s">
        <v>68</v>
      </c>
      <c r="E107" s="128" t="s">
        <v>150</v>
      </c>
      <c r="F107" s="128" t="s">
        <v>151</v>
      </c>
      <c r="I107" s="129"/>
      <c r="J107" s="130">
        <f>BK107</f>
        <v>0</v>
      </c>
      <c r="L107" s="126"/>
      <c r="M107" s="131"/>
      <c r="N107" s="132"/>
      <c r="O107" s="132"/>
      <c r="P107" s="133">
        <f>P108+P188+P320+P333+P422+P425+P459</f>
        <v>0</v>
      </c>
      <c r="Q107" s="132"/>
      <c r="R107" s="133">
        <f>R108+R188+R320+R333+R422+R425+R459</f>
        <v>1435.6806071200001</v>
      </c>
      <c r="S107" s="132"/>
      <c r="T107" s="134">
        <f>T108+T188+T320+T333+T422+T425+T459</f>
        <v>0</v>
      </c>
      <c r="AR107" s="127" t="s">
        <v>77</v>
      </c>
      <c r="AT107" s="135" t="s">
        <v>68</v>
      </c>
      <c r="AU107" s="135" t="s">
        <v>69</v>
      </c>
      <c r="AY107" s="127" t="s">
        <v>152</v>
      </c>
      <c r="BK107" s="136">
        <f>BK108+BK188+BK320+BK333+BK422+BK425+BK459</f>
        <v>0</v>
      </c>
    </row>
    <row r="108" spans="1:65" s="12" customFormat="1" ht="22.8" customHeight="1">
      <c r="B108" s="126"/>
      <c r="D108" s="127" t="s">
        <v>68</v>
      </c>
      <c r="E108" s="137" t="s">
        <v>77</v>
      </c>
      <c r="F108" s="137" t="s">
        <v>153</v>
      </c>
      <c r="I108" s="129"/>
      <c r="J108" s="138">
        <f>BK108</f>
        <v>0</v>
      </c>
      <c r="L108" s="126"/>
      <c r="M108" s="131"/>
      <c r="N108" s="132"/>
      <c r="O108" s="132"/>
      <c r="P108" s="133">
        <f>SUM(P109:P187)</f>
        <v>0</v>
      </c>
      <c r="Q108" s="132"/>
      <c r="R108" s="133">
        <f>SUM(R109:R187)</f>
        <v>627.53800000000001</v>
      </c>
      <c r="S108" s="132"/>
      <c r="T108" s="134">
        <f>SUM(T109:T187)</f>
        <v>0</v>
      </c>
      <c r="AR108" s="127" t="s">
        <v>77</v>
      </c>
      <c r="AT108" s="135" t="s">
        <v>68</v>
      </c>
      <c r="AU108" s="135" t="s">
        <v>77</v>
      </c>
      <c r="AY108" s="127" t="s">
        <v>152</v>
      </c>
      <c r="BK108" s="136">
        <f>SUM(BK109:BK187)</f>
        <v>0</v>
      </c>
    </row>
    <row r="109" spans="1:65" s="2" customFormat="1" ht="22.8">
      <c r="A109" s="34"/>
      <c r="B109" s="139"/>
      <c r="C109" s="140" t="s">
        <v>77</v>
      </c>
      <c r="D109" s="140" t="s">
        <v>154</v>
      </c>
      <c r="E109" s="141" t="s">
        <v>155</v>
      </c>
      <c r="F109" s="142" t="s">
        <v>156</v>
      </c>
      <c r="G109" s="143" t="s">
        <v>157</v>
      </c>
      <c r="H109" s="144">
        <v>1</v>
      </c>
      <c r="I109" s="145"/>
      <c r="J109" s="146">
        <f>ROUND(I109*H109,2)</f>
        <v>0</v>
      </c>
      <c r="K109" s="142" t="s">
        <v>3</v>
      </c>
      <c r="L109" s="35"/>
      <c r="M109" s="147" t="s">
        <v>3</v>
      </c>
      <c r="N109" s="148" t="s">
        <v>40</v>
      </c>
      <c r="O109" s="55"/>
      <c r="P109" s="149">
        <f>O109*H109</f>
        <v>0</v>
      </c>
      <c r="Q109" s="149">
        <v>0</v>
      </c>
      <c r="R109" s="149">
        <f>Q109*H109</f>
        <v>0</v>
      </c>
      <c r="S109" s="149">
        <v>0</v>
      </c>
      <c r="T109" s="150">
        <f>S109*H109</f>
        <v>0</v>
      </c>
      <c r="U109" s="34"/>
      <c r="V109" s="34"/>
      <c r="W109" s="34"/>
      <c r="X109" s="34"/>
      <c r="Y109" s="34"/>
      <c r="Z109" s="34"/>
      <c r="AA109" s="34"/>
      <c r="AB109" s="34"/>
      <c r="AC109" s="34"/>
      <c r="AD109" s="34"/>
      <c r="AE109" s="34"/>
      <c r="AR109" s="151" t="s">
        <v>158</v>
      </c>
      <c r="AT109" s="151" t="s">
        <v>154</v>
      </c>
      <c r="AU109" s="151" t="s">
        <v>79</v>
      </c>
      <c r="AY109" s="19" t="s">
        <v>152</v>
      </c>
      <c r="BE109" s="152">
        <f>IF(N109="základní",J109,0)</f>
        <v>0</v>
      </c>
      <c r="BF109" s="152">
        <f>IF(N109="snížená",J109,0)</f>
        <v>0</v>
      </c>
      <c r="BG109" s="152">
        <f>IF(N109="zákl. přenesená",J109,0)</f>
        <v>0</v>
      </c>
      <c r="BH109" s="152">
        <f>IF(N109="sníž. přenesená",J109,0)</f>
        <v>0</v>
      </c>
      <c r="BI109" s="152">
        <f>IF(N109="nulová",J109,0)</f>
        <v>0</v>
      </c>
      <c r="BJ109" s="19" t="s">
        <v>77</v>
      </c>
      <c r="BK109" s="152">
        <f>ROUND(I109*H109,2)</f>
        <v>0</v>
      </c>
      <c r="BL109" s="19" t="s">
        <v>158</v>
      </c>
      <c r="BM109" s="151" t="s">
        <v>159</v>
      </c>
    </row>
    <row r="110" spans="1:65" s="2" customFormat="1" ht="22.8">
      <c r="A110" s="34"/>
      <c r="B110" s="139"/>
      <c r="C110" s="140" t="s">
        <v>79</v>
      </c>
      <c r="D110" s="140" t="s">
        <v>154</v>
      </c>
      <c r="E110" s="141" t="s">
        <v>160</v>
      </c>
      <c r="F110" s="142" t="s">
        <v>161</v>
      </c>
      <c r="G110" s="143" t="s">
        <v>162</v>
      </c>
      <c r="H110" s="144">
        <v>1400</v>
      </c>
      <c r="I110" s="145"/>
      <c r="J110" s="146">
        <f>ROUND(I110*H110,2)</f>
        <v>0</v>
      </c>
      <c r="K110" s="142" t="s">
        <v>163</v>
      </c>
      <c r="L110" s="35"/>
      <c r="M110" s="147" t="s">
        <v>3</v>
      </c>
      <c r="N110" s="148" t="s">
        <v>40</v>
      </c>
      <c r="O110" s="55"/>
      <c r="P110" s="149">
        <f>O110*H110</f>
        <v>0</v>
      </c>
      <c r="Q110" s="149">
        <v>0</v>
      </c>
      <c r="R110" s="149">
        <f>Q110*H110</f>
        <v>0</v>
      </c>
      <c r="S110" s="149">
        <v>0</v>
      </c>
      <c r="T110" s="150">
        <f>S110*H110</f>
        <v>0</v>
      </c>
      <c r="U110" s="34"/>
      <c r="V110" s="34"/>
      <c r="W110" s="34"/>
      <c r="X110" s="34"/>
      <c r="Y110" s="34"/>
      <c r="Z110" s="34"/>
      <c r="AA110" s="34"/>
      <c r="AB110" s="34"/>
      <c r="AC110" s="34"/>
      <c r="AD110" s="34"/>
      <c r="AE110" s="34"/>
      <c r="AR110" s="151" t="s">
        <v>158</v>
      </c>
      <c r="AT110" s="151" t="s">
        <v>154</v>
      </c>
      <c r="AU110" s="151" t="s">
        <v>79</v>
      </c>
      <c r="AY110" s="19" t="s">
        <v>152</v>
      </c>
      <c r="BE110" s="152">
        <f>IF(N110="základní",J110,0)</f>
        <v>0</v>
      </c>
      <c r="BF110" s="152">
        <f>IF(N110="snížená",J110,0)</f>
        <v>0</v>
      </c>
      <c r="BG110" s="152">
        <f>IF(N110="zákl. přenesená",J110,0)</f>
        <v>0</v>
      </c>
      <c r="BH110" s="152">
        <f>IF(N110="sníž. přenesená",J110,0)</f>
        <v>0</v>
      </c>
      <c r="BI110" s="152">
        <f>IF(N110="nulová",J110,0)</f>
        <v>0</v>
      </c>
      <c r="BJ110" s="19" t="s">
        <v>77</v>
      </c>
      <c r="BK110" s="152">
        <f>ROUND(I110*H110,2)</f>
        <v>0</v>
      </c>
      <c r="BL110" s="19" t="s">
        <v>158</v>
      </c>
      <c r="BM110" s="151" t="s">
        <v>164</v>
      </c>
    </row>
    <row r="111" spans="1:65" s="2" customFormat="1" ht="19.2">
      <c r="A111" s="34"/>
      <c r="B111" s="35"/>
      <c r="C111" s="34"/>
      <c r="D111" s="153" t="s">
        <v>165</v>
      </c>
      <c r="E111" s="34"/>
      <c r="F111" s="154" t="s">
        <v>166</v>
      </c>
      <c r="G111" s="34"/>
      <c r="H111" s="34"/>
      <c r="I111" s="155"/>
      <c r="J111" s="34"/>
      <c r="K111" s="34"/>
      <c r="L111" s="35"/>
      <c r="M111" s="156"/>
      <c r="N111" s="157"/>
      <c r="O111" s="55"/>
      <c r="P111" s="55"/>
      <c r="Q111" s="55"/>
      <c r="R111" s="55"/>
      <c r="S111" s="55"/>
      <c r="T111" s="56"/>
      <c r="U111" s="34"/>
      <c r="V111" s="34"/>
      <c r="W111" s="34"/>
      <c r="X111" s="34"/>
      <c r="Y111" s="34"/>
      <c r="Z111" s="34"/>
      <c r="AA111" s="34"/>
      <c r="AB111" s="34"/>
      <c r="AC111" s="34"/>
      <c r="AD111" s="34"/>
      <c r="AE111" s="34"/>
      <c r="AT111" s="19" t="s">
        <v>165</v>
      </c>
      <c r="AU111" s="19" t="s">
        <v>79</v>
      </c>
    </row>
    <row r="112" spans="1:65" s="13" customFormat="1">
      <c r="B112" s="158"/>
      <c r="D112" s="153" t="s">
        <v>167</v>
      </c>
      <c r="E112" s="159" t="s">
        <v>3</v>
      </c>
      <c r="F112" s="160" t="s">
        <v>3817</v>
      </c>
      <c r="H112" s="161">
        <v>1400</v>
      </c>
      <c r="I112" s="162"/>
      <c r="L112" s="158"/>
      <c r="M112" s="163"/>
      <c r="N112" s="164"/>
      <c r="O112" s="164"/>
      <c r="P112" s="164"/>
      <c r="Q112" s="164"/>
      <c r="R112" s="164"/>
      <c r="S112" s="164"/>
      <c r="T112" s="165"/>
      <c r="AT112" s="159" t="s">
        <v>167</v>
      </c>
      <c r="AU112" s="159" t="s">
        <v>79</v>
      </c>
      <c r="AV112" s="13" t="s">
        <v>79</v>
      </c>
      <c r="AW112" s="13" t="s">
        <v>31</v>
      </c>
      <c r="AX112" s="13" t="s">
        <v>77</v>
      </c>
      <c r="AY112" s="159" t="s">
        <v>152</v>
      </c>
    </row>
    <row r="113" spans="1:65" s="2" customFormat="1" ht="57">
      <c r="A113" s="34"/>
      <c r="B113" s="139"/>
      <c r="C113" s="140" t="s">
        <v>168</v>
      </c>
      <c r="D113" s="140" t="s">
        <v>154</v>
      </c>
      <c r="E113" s="141" t="s">
        <v>169</v>
      </c>
      <c r="F113" s="142" t="s">
        <v>170</v>
      </c>
      <c r="G113" s="143" t="s">
        <v>171</v>
      </c>
      <c r="H113" s="144">
        <v>350</v>
      </c>
      <c r="I113" s="145"/>
      <c r="J113" s="146">
        <f>ROUND(I113*H113,2)</f>
        <v>0</v>
      </c>
      <c r="K113" s="142" t="s">
        <v>163</v>
      </c>
      <c r="L113" s="35"/>
      <c r="M113" s="147" t="s">
        <v>3</v>
      </c>
      <c r="N113" s="148" t="s">
        <v>40</v>
      </c>
      <c r="O113" s="55"/>
      <c r="P113" s="149">
        <f>O113*H113</f>
        <v>0</v>
      </c>
      <c r="Q113" s="149">
        <v>0</v>
      </c>
      <c r="R113" s="149">
        <f>Q113*H113</f>
        <v>0</v>
      </c>
      <c r="S113" s="149">
        <v>0</v>
      </c>
      <c r="T113" s="150">
        <f>S113*H113</f>
        <v>0</v>
      </c>
      <c r="U113" s="34"/>
      <c r="V113" s="34"/>
      <c r="W113" s="34"/>
      <c r="X113" s="34"/>
      <c r="Y113" s="34"/>
      <c r="Z113" s="34"/>
      <c r="AA113" s="34"/>
      <c r="AB113" s="34"/>
      <c r="AC113" s="34"/>
      <c r="AD113" s="34"/>
      <c r="AE113" s="34"/>
      <c r="AR113" s="151" t="s">
        <v>158</v>
      </c>
      <c r="AT113" s="151" t="s">
        <v>154</v>
      </c>
      <c r="AU113" s="151" t="s">
        <v>79</v>
      </c>
      <c r="AY113" s="19" t="s">
        <v>152</v>
      </c>
      <c r="BE113" s="152">
        <f>IF(N113="základní",J113,0)</f>
        <v>0</v>
      </c>
      <c r="BF113" s="152">
        <f>IF(N113="snížená",J113,0)</f>
        <v>0</v>
      </c>
      <c r="BG113" s="152">
        <f>IF(N113="zákl. přenesená",J113,0)</f>
        <v>0</v>
      </c>
      <c r="BH113" s="152">
        <f>IF(N113="sníž. přenesená",J113,0)</f>
        <v>0</v>
      </c>
      <c r="BI113" s="152">
        <f>IF(N113="nulová",J113,0)</f>
        <v>0</v>
      </c>
      <c r="BJ113" s="19" t="s">
        <v>77</v>
      </c>
      <c r="BK113" s="152">
        <f>ROUND(I113*H113,2)</f>
        <v>0</v>
      </c>
      <c r="BL113" s="19" t="s">
        <v>158</v>
      </c>
      <c r="BM113" s="151" t="s">
        <v>172</v>
      </c>
    </row>
    <row r="114" spans="1:65" s="2" customFormat="1" ht="19.2">
      <c r="A114" s="34"/>
      <c r="B114" s="35"/>
      <c r="C114" s="34"/>
      <c r="D114" s="153" t="s">
        <v>165</v>
      </c>
      <c r="E114" s="34"/>
      <c r="F114" s="154" t="s">
        <v>173</v>
      </c>
      <c r="G114" s="34"/>
      <c r="H114" s="34"/>
      <c r="I114" s="155"/>
      <c r="J114" s="34"/>
      <c r="K114" s="34"/>
      <c r="L114" s="35"/>
      <c r="M114" s="156"/>
      <c r="N114" s="157"/>
      <c r="O114" s="55"/>
      <c r="P114" s="55"/>
      <c r="Q114" s="55"/>
      <c r="R114" s="55"/>
      <c r="S114" s="55"/>
      <c r="T114" s="56"/>
      <c r="U114" s="34"/>
      <c r="V114" s="34"/>
      <c r="W114" s="34"/>
      <c r="X114" s="34"/>
      <c r="Y114" s="34"/>
      <c r="Z114" s="34"/>
      <c r="AA114" s="34"/>
      <c r="AB114" s="34"/>
      <c r="AC114" s="34"/>
      <c r="AD114" s="34"/>
      <c r="AE114" s="34"/>
      <c r="AT114" s="19" t="s">
        <v>165</v>
      </c>
      <c r="AU114" s="19" t="s">
        <v>79</v>
      </c>
    </row>
    <row r="115" spans="1:65" s="13" customFormat="1">
      <c r="B115" s="158"/>
      <c r="D115" s="153" t="s">
        <v>167</v>
      </c>
      <c r="E115" s="159" t="s">
        <v>3</v>
      </c>
      <c r="F115" s="160" t="s">
        <v>3818</v>
      </c>
      <c r="H115" s="161">
        <v>350</v>
      </c>
      <c r="I115" s="162"/>
      <c r="L115" s="158"/>
      <c r="M115" s="163"/>
      <c r="N115" s="164"/>
      <c r="O115" s="164"/>
      <c r="P115" s="164"/>
      <c r="Q115" s="164"/>
      <c r="R115" s="164"/>
      <c r="S115" s="164"/>
      <c r="T115" s="165"/>
      <c r="AT115" s="159" t="s">
        <v>167</v>
      </c>
      <c r="AU115" s="159" t="s">
        <v>79</v>
      </c>
      <c r="AV115" s="13" t="s">
        <v>79</v>
      </c>
      <c r="AW115" s="13" t="s">
        <v>31</v>
      </c>
      <c r="AX115" s="13" t="s">
        <v>77</v>
      </c>
      <c r="AY115" s="159" t="s">
        <v>152</v>
      </c>
    </row>
    <row r="116" spans="1:65" s="2" customFormat="1" ht="44.25" customHeight="1">
      <c r="A116" s="34"/>
      <c r="B116" s="139"/>
      <c r="C116" s="140" t="s">
        <v>158</v>
      </c>
      <c r="D116" s="140" t="s">
        <v>154</v>
      </c>
      <c r="E116" s="141" t="s">
        <v>174</v>
      </c>
      <c r="F116" s="142" t="s">
        <v>175</v>
      </c>
      <c r="G116" s="143" t="s">
        <v>171</v>
      </c>
      <c r="H116" s="144">
        <v>350</v>
      </c>
      <c r="I116" s="145"/>
      <c r="J116" s="146">
        <f>ROUND(I116*H116,2)</f>
        <v>0</v>
      </c>
      <c r="K116" s="142" t="s">
        <v>163</v>
      </c>
      <c r="L116" s="35"/>
      <c r="M116" s="147" t="s">
        <v>3</v>
      </c>
      <c r="N116" s="148" t="s">
        <v>40</v>
      </c>
      <c r="O116" s="55"/>
      <c r="P116" s="149">
        <f>O116*H116</f>
        <v>0</v>
      </c>
      <c r="Q116" s="149">
        <v>0</v>
      </c>
      <c r="R116" s="149">
        <f>Q116*H116</f>
        <v>0</v>
      </c>
      <c r="S116" s="149">
        <v>0</v>
      </c>
      <c r="T116" s="150">
        <f>S116*H116</f>
        <v>0</v>
      </c>
      <c r="U116" s="34"/>
      <c r="V116" s="34"/>
      <c r="W116" s="34"/>
      <c r="X116" s="34"/>
      <c r="Y116" s="34"/>
      <c r="Z116" s="34"/>
      <c r="AA116" s="34"/>
      <c r="AB116" s="34"/>
      <c r="AC116" s="34"/>
      <c r="AD116" s="34"/>
      <c r="AE116" s="34"/>
      <c r="AR116" s="151" t="s">
        <v>158</v>
      </c>
      <c r="AT116" s="151" t="s">
        <v>154</v>
      </c>
      <c r="AU116" s="151" t="s">
        <v>79</v>
      </c>
      <c r="AY116" s="19" t="s">
        <v>152</v>
      </c>
      <c r="BE116" s="152">
        <f>IF(N116="základní",J116,0)</f>
        <v>0</v>
      </c>
      <c r="BF116" s="152">
        <f>IF(N116="snížená",J116,0)</f>
        <v>0</v>
      </c>
      <c r="BG116" s="152">
        <f>IF(N116="zákl. přenesená",J116,0)</f>
        <v>0</v>
      </c>
      <c r="BH116" s="152">
        <f>IF(N116="sníž. přenesená",J116,0)</f>
        <v>0</v>
      </c>
      <c r="BI116" s="152">
        <f>IF(N116="nulová",J116,0)</f>
        <v>0</v>
      </c>
      <c r="BJ116" s="19" t="s">
        <v>77</v>
      </c>
      <c r="BK116" s="152">
        <f>ROUND(I116*H116,2)</f>
        <v>0</v>
      </c>
      <c r="BL116" s="19" t="s">
        <v>158</v>
      </c>
      <c r="BM116" s="151" t="s">
        <v>176</v>
      </c>
    </row>
    <row r="117" spans="1:65" s="2" customFormat="1" ht="19.2">
      <c r="A117" s="34"/>
      <c r="B117" s="35"/>
      <c r="C117" s="34"/>
      <c r="D117" s="153" t="s">
        <v>165</v>
      </c>
      <c r="E117" s="34"/>
      <c r="F117" s="154" t="s">
        <v>177</v>
      </c>
      <c r="G117" s="34"/>
      <c r="H117" s="34"/>
      <c r="I117" s="155"/>
      <c r="J117" s="34"/>
      <c r="K117" s="34"/>
      <c r="L117" s="35"/>
      <c r="M117" s="156"/>
      <c r="N117" s="157"/>
      <c r="O117" s="55"/>
      <c r="P117" s="55"/>
      <c r="Q117" s="55"/>
      <c r="R117" s="55"/>
      <c r="S117" s="55"/>
      <c r="T117" s="56"/>
      <c r="U117" s="34"/>
      <c r="V117" s="34"/>
      <c r="W117" s="34"/>
      <c r="X117" s="34"/>
      <c r="Y117" s="34"/>
      <c r="Z117" s="34"/>
      <c r="AA117" s="34"/>
      <c r="AB117" s="34"/>
      <c r="AC117" s="34"/>
      <c r="AD117" s="34"/>
      <c r="AE117" s="34"/>
      <c r="AT117" s="19" t="s">
        <v>165</v>
      </c>
      <c r="AU117" s="19" t="s">
        <v>79</v>
      </c>
    </row>
    <row r="118" spans="1:65" s="2" customFormat="1" ht="57">
      <c r="A118" s="34"/>
      <c r="B118" s="139"/>
      <c r="C118" s="140" t="s">
        <v>178</v>
      </c>
      <c r="D118" s="140" t="s">
        <v>154</v>
      </c>
      <c r="E118" s="141" t="s">
        <v>179</v>
      </c>
      <c r="F118" s="142" t="s">
        <v>180</v>
      </c>
      <c r="G118" s="143" t="s">
        <v>171</v>
      </c>
      <c r="H118" s="144">
        <v>350</v>
      </c>
      <c r="I118" s="145"/>
      <c r="J118" s="146">
        <f>ROUND(I118*H118,2)</f>
        <v>0</v>
      </c>
      <c r="K118" s="142" t="s">
        <v>163</v>
      </c>
      <c r="L118" s="35"/>
      <c r="M118" s="147" t="s">
        <v>3</v>
      </c>
      <c r="N118" s="148" t="s">
        <v>40</v>
      </c>
      <c r="O118" s="55"/>
      <c r="P118" s="149">
        <f>O118*H118</f>
        <v>0</v>
      </c>
      <c r="Q118" s="149">
        <v>0</v>
      </c>
      <c r="R118" s="149">
        <f>Q118*H118</f>
        <v>0</v>
      </c>
      <c r="S118" s="149">
        <v>0</v>
      </c>
      <c r="T118" s="150">
        <f>S118*H118</f>
        <v>0</v>
      </c>
      <c r="U118" s="34"/>
      <c r="V118" s="34"/>
      <c r="W118" s="34"/>
      <c r="X118" s="34"/>
      <c r="Y118" s="34"/>
      <c r="Z118" s="34"/>
      <c r="AA118" s="34"/>
      <c r="AB118" s="34"/>
      <c r="AC118" s="34"/>
      <c r="AD118" s="34"/>
      <c r="AE118" s="34"/>
      <c r="AR118" s="151" t="s">
        <v>158</v>
      </c>
      <c r="AT118" s="151" t="s">
        <v>154</v>
      </c>
      <c r="AU118" s="151" t="s">
        <v>79</v>
      </c>
      <c r="AY118" s="19" t="s">
        <v>152</v>
      </c>
      <c r="BE118" s="152">
        <f>IF(N118="základní",J118,0)</f>
        <v>0</v>
      </c>
      <c r="BF118" s="152">
        <f>IF(N118="snížená",J118,0)</f>
        <v>0</v>
      </c>
      <c r="BG118" s="152">
        <f>IF(N118="zákl. přenesená",J118,0)</f>
        <v>0</v>
      </c>
      <c r="BH118" s="152">
        <f>IF(N118="sníž. přenesená",J118,0)</f>
        <v>0</v>
      </c>
      <c r="BI118" s="152">
        <f>IF(N118="nulová",J118,0)</f>
        <v>0</v>
      </c>
      <c r="BJ118" s="19" t="s">
        <v>77</v>
      </c>
      <c r="BK118" s="152">
        <f>ROUND(I118*H118,2)</f>
        <v>0</v>
      </c>
      <c r="BL118" s="19" t="s">
        <v>158</v>
      </c>
      <c r="BM118" s="151" t="s">
        <v>181</v>
      </c>
    </row>
    <row r="119" spans="1:65" s="2" customFormat="1" ht="16.5" customHeight="1">
      <c r="A119" s="34"/>
      <c r="B119" s="139"/>
      <c r="C119" s="140" t="s">
        <v>182</v>
      </c>
      <c r="D119" s="140" t="s">
        <v>154</v>
      </c>
      <c r="E119" s="141" t="s">
        <v>183</v>
      </c>
      <c r="F119" s="142" t="s">
        <v>184</v>
      </c>
      <c r="G119" s="143" t="s">
        <v>171</v>
      </c>
      <c r="H119" s="144">
        <v>350</v>
      </c>
      <c r="I119" s="145"/>
      <c r="J119" s="146">
        <f>ROUND(I119*H119,2)</f>
        <v>0</v>
      </c>
      <c r="K119" s="142" t="s">
        <v>3</v>
      </c>
      <c r="L119" s="35"/>
      <c r="M119" s="147" t="s">
        <v>3</v>
      </c>
      <c r="N119" s="148" t="s">
        <v>40</v>
      </c>
      <c r="O119" s="55"/>
      <c r="P119" s="149">
        <f>O119*H119</f>
        <v>0</v>
      </c>
      <c r="Q119" s="149">
        <v>0</v>
      </c>
      <c r="R119" s="149">
        <f>Q119*H119</f>
        <v>0</v>
      </c>
      <c r="S119" s="149">
        <v>0</v>
      </c>
      <c r="T119" s="150">
        <f>S119*H119</f>
        <v>0</v>
      </c>
      <c r="U119" s="34"/>
      <c r="V119" s="34"/>
      <c r="W119" s="34"/>
      <c r="X119" s="34"/>
      <c r="Y119" s="34"/>
      <c r="Z119" s="34"/>
      <c r="AA119" s="34"/>
      <c r="AB119" s="34"/>
      <c r="AC119" s="34"/>
      <c r="AD119" s="34"/>
      <c r="AE119" s="34"/>
      <c r="AR119" s="151" t="s">
        <v>158</v>
      </c>
      <c r="AT119" s="151" t="s">
        <v>154</v>
      </c>
      <c r="AU119" s="151" t="s">
        <v>79</v>
      </c>
      <c r="AY119" s="19" t="s">
        <v>152</v>
      </c>
      <c r="BE119" s="152">
        <f>IF(N119="základní",J119,0)</f>
        <v>0</v>
      </c>
      <c r="BF119" s="152">
        <f>IF(N119="snížená",J119,0)</f>
        <v>0</v>
      </c>
      <c r="BG119" s="152">
        <f>IF(N119="zákl. přenesená",J119,0)</f>
        <v>0</v>
      </c>
      <c r="BH119" s="152">
        <f>IF(N119="sníž. přenesená",J119,0)</f>
        <v>0</v>
      </c>
      <c r="BI119" s="152">
        <f>IF(N119="nulová",J119,0)</f>
        <v>0</v>
      </c>
      <c r="BJ119" s="19" t="s">
        <v>77</v>
      </c>
      <c r="BK119" s="152">
        <f>ROUND(I119*H119,2)</f>
        <v>0</v>
      </c>
      <c r="BL119" s="19" t="s">
        <v>158</v>
      </c>
      <c r="BM119" s="151" t="s">
        <v>185</v>
      </c>
    </row>
    <row r="120" spans="1:65" s="2" customFormat="1" ht="33" customHeight="1">
      <c r="A120" s="34"/>
      <c r="B120" s="139"/>
      <c r="C120" s="140" t="s">
        <v>186</v>
      </c>
      <c r="D120" s="140" t="s">
        <v>154</v>
      </c>
      <c r="E120" s="141" t="s">
        <v>187</v>
      </c>
      <c r="F120" s="142" t="s">
        <v>188</v>
      </c>
      <c r="G120" s="143" t="s">
        <v>171</v>
      </c>
      <c r="H120" s="144">
        <v>403.2</v>
      </c>
      <c r="I120" s="145"/>
      <c r="J120" s="146">
        <f>ROUND(I120*H120,2)</f>
        <v>0</v>
      </c>
      <c r="K120" s="142" t="s">
        <v>163</v>
      </c>
      <c r="L120" s="35"/>
      <c r="M120" s="147" t="s">
        <v>3</v>
      </c>
      <c r="N120" s="148" t="s">
        <v>40</v>
      </c>
      <c r="O120" s="55"/>
      <c r="P120" s="149">
        <f>O120*H120</f>
        <v>0</v>
      </c>
      <c r="Q120" s="149">
        <v>0</v>
      </c>
      <c r="R120" s="149">
        <f>Q120*H120</f>
        <v>0</v>
      </c>
      <c r="S120" s="149">
        <v>0</v>
      </c>
      <c r="T120" s="150">
        <f>S120*H120</f>
        <v>0</v>
      </c>
      <c r="U120" s="34"/>
      <c r="V120" s="34"/>
      <c r="W120" s="34"/>
      <c r="X120" s="34"/>
      <c r="Y120" s="34"/>
      <c r="Z120" s="34"/>
      <c r="AA120" s="34"/>
      <c r="AB120" s="34"/>
      <c r="AC120" s="34"/>
      <c r="AD120" s="34"/>
      <c r="AE120" s="34"/>
      <c r="AR120" s="151" t="s">
        <v>158</v>
      </c>
      <c r="AT120" s="151" t="s">
        <v>154</v>
      </c>
      <c r="AU120" s="151" t="s">
        <v>79</v>
      </c>
      <c r="AY120" s="19" t="s">
        <v>152</v>
      </c>
      <c r="BE120" s="152">
        <f>IF(N120="základní",J120,0)</f>
        <v>0</v>
      </c>
      <c r="BF120" s="152">
        <f>IF(N120="snížená",J120,0)</f>
        <v>0</v>
      </c>
      <c r="BG120" s="152">
        <f>IF(N120="zákl. přenesená",J120,0)</f>
        <v>0</v>
      </c>
      <c r="BH120" s="152">
        <f>IF(N120="sníž. přenesená",J120,0)</f>
        <v>0</v>
      </c>
      <c r="BI120" s="152">
        <f>IF(N120="nulová",J120,0)</f>
        <v>0</v>
      </c>
      <c r="BJ120" s="19" t="s">
        <v>77</v>
      </c>
      <c r="BK120" s="152">
        <f>ROUND(I120*H120,2)</f>
        <v>0</v>
      </c>
      <c r="BL120" s="19" t="s">
        <v>158</v>
      </c>
      <c r="BM120" s="151" t="s">
        <v>189</v>
      </c>
    </row>
    <row r="121" spans="1:65" s="13" customFormat="1">
      <c r="B121" s="158"/>
      <c r="D121" s="153" t="s">
        <v>167</v>
      </c>
      <c r="E121" s="159" t="s">
        <v>3</v>
      </c>
      <c r="F121" s="160" t="s">
        <v>190</v>
      </c>
      <c r="H121" s="161">
        <v>403.2</v>
      </c>
      <c r="I121" s="162"/>
      <c r="L121" s="158"/>
      <c r="M121" s="163"/>
      <c r="N121" s="164"/>
      <c r="O121" s="164"/>
      <c r="P121" s="164"/>
      <c r="Q121" s="164"/>
      <c r="R121" s="164"/>
      <c r="S121" s="164"/>
      <c r="T121" s="165"/>
      <c r="AT121" s="159" t="s">
        <v>167</v>
      </c>
      <c r="AU121" s="159" t="s">
        <v>79</v>
      </c>
      <c r="AV121" s="13" t="s">
        <v>79</v>
      </c>
      <c r="AW121" s="13" t="s">
        <v>31</v>
      </c>
      <c r="AX121" s="13" t="s">
        <v>77</v>
      </c>
      <c r="AY121" s="159" t="s">
        <v>152</v>
      </c>
    </row>
    <row r="122" spans="1:65" s="2" customFormat="1" ht="45.6">
      <c r="A122" s="34"/>
      <c r="B122" s="139"/>
      <c r="C122" s="140" t="s">
        <v>191</v>
      </c>
      <c r="D122" s="140" t="s">
        <v>154</v>
      </c>
      <c r="E122" s="141" t="s">
        <v>192</v>
      </c>
      <c r="F122" s="142" t="s">
        <v>193</v>
      </c>
      <c r="G122" s="143" t="s">
        <v>171</v>
      </c>
      <c r="H122" s="144">
        <v>36.631</v>
      </c>
      <c r="I122" s="145"/>
      <c r="J122" s="146">
        <f>ROUND(I122*H122,2)</f>
        <v>0</v>
      </c>
      <c r="K122" s="142" t="s">
        <v>163</v>
      </c>
      <c r="L122" s="35"/>
      <c r="M122" s="147" t="s">
        <v>3</v>
      </c>
      <c r="N122" s="148" t="s">
        <v>40</v>
      </c>
      <c r="O122" s="55"/>
      <c r="P122" s="149">
        <f>O122*H122</f>
        <v>0</v>
      </c>
      <c r="Q122" s="149">
        <v>0</v>
      </c>
      <c r="R122" s="149">
        <f>Q122*H122</f>
        <v>0</v>
      </c>
      <c r="S122" s="149">
        <v>0</v>
      </c>
      <c r="T122" s="150">
        <f>S122*H122</f>
        <v>0</v>
      </c>
      <c r="U122" s="34"/>
      <c r="V122" s="34"/>
      <c r="W122" s="34"/>
      <c r="X122" s="34"/>
      <c r="Y122" s="34"/>
      <c r="Z122" s="34"/>
      <c r="AA122" s="34"/>
      <c r="AB122" s="34"/>
      <c r="AC122" s="34"/>
      <c r="AD122" s="34"/>
      <c r="AE122" s="34"/>
      <c r="AR122" s="151" t="s">
        <v>158</v>
      </c>
      <c r="AT122" s="151" t="s">
        <v>154</v>
      </c>
      <c r="AU122" s="151" t="s">
        <v>79</v>
      </c>
      <c r="AY122" s="19" t="s">
        <v>152</v>
      </c>
      <c r="BE122" s="152">
        <f>IF(N122="základní",J122,0)</f>
        <v>0</v>
      </c>
      <c r="BF122" s="152">
        <f>IF(N122="snížená",J122,0)</f>
        <v>0</v>
      </c>
      <c r="BG122" s="152">
        <f>IF(N122="zákl. přenesená",J122,0)</f>
        <v>0</v>
      </c>
      <c r="BH122" s="152">
        <f>IF(N122="sníž. přenesená",J122,0)</f>
        <v>0</v>
      </c>
      <c r="BI122" s="152">
        <f>IF(N122="nulová",J122,0)</f>
        <v>0</v>
      </c>
      <c r="BJ122" s="19" t="s">
        <v>77</v>
      </c>
      <c r="BK122" s="152">
        <f>ROUND(I122*H122,2)</f>
        <v>0</v>
      </c>
      <c r="BL122" s="19" t="s">
        <v>158</v>
      </c>
      <c r="BM122" s="151" t="s">
        <v>194</v>
      </c>
    </row>
    <row r="123" spans="1:65" s="14" customFormat="1">
      <c r="B123" s="166"/>
      <c r="D123" s="153" t="s">
        <v>167</v>
      </c>
      <c r="E123" s="167" t="s">
        <v>3</v>
      </c>
      <c r="F123" s="168" t="s">
        <v>3819</v>
      </c>
      <c r="H123" s="167" t="s">
        <v>3</v>
      </c>
      <c r="I123" s="169"/>
      <c r="L123" s="166"/>
      <c r="M123" s="170"/>
      <c r="N123" s="171"/>
      <c r="O123" s="171"/>
      <c r="P123" s="171"/>
      <c r="Q123" s="171"/>
      <c r="R123" s="171"/>
      <c r="S123" s="171"/>
      <c r="T123" s="172"/>
      <c r="AT123" s="167" t="s">
        <v>167</v>
      </c>
      <c r="AU123" s="167" t="s">
        <v>79</v>
      </c>
      <c r="AV123" s="14" t="s">
        <v>77</v>
      </c>
      <c r="AW123" s="14" t="s">
        <v>31</v>
      </c>
      <c r="AX123" s="14" t="s">
        <v>69</v>
      </c>
      <c r="AY123" s="167" t="s">
        <v>152</v>
      </c>
    </row>
    <row r="124" spans="1:65" s="14" customFormat="1">
      <c r="B124" s="166"/>
      <c r="D124" s="153" t="s">
        <v>167</v>
      </c>
      <c r="E124" s="167" t="s">
        <v>3</v>
      </c>
      <c r="F124" s="168" t="s">
        <v>195</v>
      </c>
      <c r="H124" s="167" t="s">
        <v>3</v>
      </c>
      <c r="I124" s="169"/>
      <c r="L124" s="166"/>
      <c r="M124" s="170"/>
      <c r="N124" s="171"/>
      <c r="O124" s="171"/>
      <c r="P124" s="171"/>
      <c r="Q124" s="171"/>
      <c r="R124" s="171"/>
      <c r="S124" s="171"/>
      <c r="T124" s="172"/>
      <c r="AT124" s="167" t="s">
        <v>167</v>
      </c>
      <c r="AU124" s="167" t="s">
        <v>79</v>
      </c>
      <c r="AV124" s="14" t="s">
        <v>77</v>
      </c>
      <c r="AW124" s="14" t="s">
        <v>31</v>
      </c>
      <c r="AX124" s="14" t="s">
        <v>69</v>
      </c>
      <c r="AY124" s="167" t="s">
        <v>152</v>
      </c>
    </row>
    <row r="125" spans="1:65" s="13" customFormat="1">
      <c r="B125" s="158"/>
      <c r="D125" s="153" t="s">
        <v>167</v>
      </c>
      <c r="E125" s="159" t="s">
        <v>3</v>
      </c>
      <c r="F125" s="160" t="s">
        <v>196</v>
      </c>
      <c r="H125" s="161">
        <v>4.8280000000000003</v>
      </c>
      <c r="I125" s="162"/>
      <c r="L125" s="158"/>
      <c r="M125" s="163"/>
      <c r="N125" s="164"/>
      <c r="O125" s="164"/>
      <c r="P125" s="164"/>
      <c r="Q125" s="164"/>
      <c r="R125" s="164"/>
      <c r="S125" s="164"/>
      <c r="T125" s="165"/>
      <c r="AT125" s="159" t="s">
        <v>167</v>
      </c>
      <c r="AU125" s="159" t="s">
        <v>79</v>
      </c>
      <c r="AV125" s="13" t="s">
        <v>79</v>
      </c>
      <c r="AW125" s="13" t="s">
        <v>31</v>
      </c>
      <c r="AX125" s="13" t="s">
        <v>69</v>
      </c>
      <c r="AY125" s="159" t="s">
        <v>152</v>
      </c>
    </row>
    <row r="126" spans="1:65" s="14" customFormat="1">
      <c r="B126" s="166"/>
      <c r="D126" s="153" t="s">
        <v>167</v>
      </c>
      <c r="E126" s="167" t="s">
        <v>3</v>
      </c>
      <c r="F126" s="168" t="s">
        <v>197</v>
      </c>
      <c r="H126" s="167" t="s">
        <v>3</v>
      </c>
      <c r="I126" s="169"/>
      <c r="L126" s="166"/>
      <c r="M126" s="170"/>
      <c r="N126" s="171"/>
      <c r="O126" s="171"/>
      <c r="P126" s="171"/>
      <c r="Q126" s="171"/>
      <c r="R126" s="171"/>
      <c r="S126" s="171"/>
      <c r="T126" s="172"/>
      <c r="AT126" s="167" t="s">
        <v>167</v>
      </c>
      <c r="AU126" s="167" t="s">
        <v>79</v>
      </c>
      <c r="AV126" s="14" t="s">
        <v>77</v>
      </c>
      <c r="AW126" s="14" t="s">
        <v>31</v>
      </c>
      <c r="AX126" s="14" t="s">
        <v>69</v>
      </c>
      <c r="AY126" s="167" t="s">
        <v>152</v>
      </c>
    </row>
    <row r="127" spans="1:65" s="13" customFormat="1">
      <c r="B127" s="158"/>
      <c r="D127" s="153" t="s">
        <v>167</v>
      </c>
      <c r="E127" s="159" t="s">
        <v>3</v>
      </c>
      <c r="F127" s="160" t="s">
        <v>198</v>
      </c>
      <c r="H127" s="161">
        <v>10.058999999999999</v>
      </c>
      <c r="I127" s="162"/>
      <c r="L127" s="158"/>
      <c r="M127" s="163"/>
      <c r="N127" s="164"/>
      <c r="O127" s="164"/>
      <c r="P127" s="164"/>
      <c r="Q127" s="164"/>
      <c r="R127" s="164"/>
      <c r="S127" s="164"/>
      <c r="T127" s="165"/>
      <c r="AT127" s="159" t="s">
        <v>167</v>
      </c>
      <c r="AU127" s="159" t="s">
        <v>79</v>
      </c>
      <c r="AV127" s="13" t="s">
        <v>79</v>
      </c>
      <c r="AW127" s="13" t="s">
        <v>31</v>
      </c>
      <c r="AX127" s="13" t="s">
        <v>69</v>
      </c>
      <c r="AY127" s="159" t="s">
        <v>152</v>
      </c>
    </row>
    <row r="128" spans="1:65" s="13" customFormat="1">
      <c r="B128" s="158"/>
      <c r="D128" s="153" t="s">
        <v>167</v>
      </c>
      <c r="E128" s="159" t="s">
        <v>3</v>
      </c>
      <c r="F128" s="160" t="s">
        <v>199</v>
      </c>
      <c r="H128" s="161">
        <v>6.3129999999999997</v>
      </c>
      <c r="I128" s="162"/>
      <c r="L128" s="158"/>
      <c r="M128" s="163"/>
      <c r="N128" s="164"/>
      <c r="O128" s="164"/>
      <c r="P128" s="164"/>
      <c r="Q128" s="164"/>
      <c r="R128" s="164"/>
      <c r="S128" s="164"/>
      <c r="T128" s="165"/>
      <c r="AT128" s="159" t="s">
        <v>167</v>
      </c>
      <c r="AU128" s="159" t="s">
        <v>79</v>
      </c>
      <c r="AV128" s="13" t="s">
        <v>79</v>
      </c>
      <c r="AW128" s="13" t="s">
        <v>31</v>
      </c>
      <c r="AX128" s="13" t="s">
        <v>69</v>
      </c>
      <c r="AY128" s="159" t="s">
        <v>152</v>
      </c>
    </row>
    <row r="129" spans="1:65" s="13" customFormat="1">
      <c r="B129" s="158"/>
      <c r="D129" s="153" t="s">
        <v>167</v>
      </c>
      <c r="E129" s="159" t="s">
        <v>3</v>
      </c>
      <c r="F129" s="160" t="s">
        <v>200</v>
      </c>
      <c r="H129" s="161">
        <v>9.1280000000000001</v>
      </c>
      <c r="I129" s="162"/>
      <c r="L129" s="158"/>
      <c r="M129" s="163"/>
      <c r="N129" s="164"/>
      <c r="O129" s="164"/>
      <c r="P129" s="164"/>
      <c r="Q129" s="164"/>
      <c r="R129" s="164"/>
      <c r="S129" s="164"/>
      <c r="T129" s="165"/>
      <c r="AT129" s="159" t="s">
        <v>167</v>
      </c>
      <c r="AU129" s="159" t="s">
        <v>79</v>
      </c>
      <c r="AV129" s="13" t="s">
        <v>79</v>
      </c>
      <c r="AW129" s="13" t="s">
        <v>31</v>
      </c>
      <c r="AX129" s="13" t="s">
        <v>69</v>
      </c>
      <c r="AY129" s="159" t="s">
        <v>152</v>
      </c>
    </row>
    <row r="130" spans="1:65" s="13" customFormat="1">
      <c r="B130" s="158"/>
      <c r="D130" s="153" t="s">
        <v>167</v>
      </c>
      <c r="E130" s="159" t="s">
        <v>3</v>
      </c>
      <c r="F130" s="160" t="s">
        <v>201</v>
      </c>
      <c r="H130" s="161">
        <v>0.9</v>
      </c>
      <c r="I130" s="162"/>
      <c r="L130" s="158"/>
      <c r="M130" s="163"/>
      <c r="N130" s="164"/>
      <c r="O130" s="164"/>
      <c r="P130" s="164"/>
      <c r="Q130" s="164"/>
      <c r="R130" s="164"/>
      <c r="S130" s="164"/>
      <c r="T130" s="165"/>
      <c r="AT130" s="159" t="s">
        <v>167</v>
      </c>
      <c r="AU130" s="159" t="s">
        <v>79</v>
      </c>
      <c r="AV130" s="13" t="s">
        <v>79</v>
      </c>
      <c r="AW130" s="13" t="s">
        <v>31</v>
      </c>
      <c r="AX130" s="13" t="s">
        <v>69</v>
      </c>
      <c r="AY130" s="159" t="s">
        <v>152</v>
      </c>
    </row>
    <row r="131" spans="1:65" s="14" customFormat="1">
      <c r="B131" s="166"/>
      <c r="D131" s="153" t="s">
        <v>167</v>
      </c>
      <c r="E131" s="167" t="s">
        <v>3</v>
      </c>
      <c r="F131" s="168" t="s">
        <v>202</v>
      </c>
      <c r="H131" s="167" t="s">
        <v>3</v>
      </c>
      <c r="I131" s="169"/>
      <c r="L131" s="166"/>
      <c r="M131" s="170"/>
      <c r="N131" s="171"/>
      <c r="O131" s="171"/>
      <c r="P131" s="171"/>
      <c r="Q131" s="171"/>
      <c r="R131" s="171"/>
      <c r="S131" s="171"/>
      <c r="T131" s="172"/>
      <c r="AT131" s="167" t="s">
        <v>167</v>
      </c>
      <c r="AU131" s="167" t="s">
        <v>79</v>
      </c>
      <c r="AV131" s="14" t="s">
        <v>77</v>
      </c>
      <c r="AW131" s="14" t="s">
        <v>31</v>
      </c>
      <c r="AX131" s="14" t="s">
        <v>69</v>
      </c>
      <c r="AY131" s="167" t="s">
        <v>152</v>
      </c>
    </row>
    <row r="132" spans="1:65" s="13" customFormat="1">
      <c r="B132" s="158"/>
      <c r="D132" s="153" t="s">
        <v>167</v>
      </c>
      <c r="E132" s="159" t="s">
        <v>3</v>
      </c>
      <c r="F132" s="160" t="s">
        <v>203</v>
      </c>
      <c r="H132" s="161">
        <v>2.673</v>
      </c>
      <c r="I132" s="162"/>
      <c r="L132" s="158"/>
      <c r="M132" s="163"/>
      <c r="N132" s="164"/>
      <c r="O132" s="164"/>
      <c r="P132" s="164"/>
      <c r="Q132" s="164"/>
      <c r="R132" s="164"/>
      <c r="S132" s="164"/>
      <c r="T132" s="165"/>
      <c r="AT132" s="159" t="s">
        <v>167</v>
      </c>
      <c r="AU132" s="159" t="s">
        <v>79</v>
      </c>
      <c r="AV132" s="13" t="s">
        <v>79</v>
      </c>
      <c r="AW132" s="13" t="s">
        <v>31</v>
      </c>
      <c r="AX132" s="13" t="s">
        <v>69</v>
      </c>
      <c r="AY132" s="159" t="s">
        <v>152</v>
      </c>
    </row>
    <row r="133" spans="1:65" s="14" customFormat="1">
      <c r="B133" s="166"/>
      <c r="D133" s="153" t="s">
        <v>167</v>
      </c>
      <c r="E133" s="167" t="s">
        <v>3</v>
      </c>
      <c r="F133" s="168" t="s">
        <v>204</v>
      </c>
      <c r="H133" s="167" t="s">
        <v>3</v>
      </c>
      <c r="I133" s="169"/>
      <c r="L133" s="166"/>
      <c r="M133" s="170"/>
      <c r="N133" s="171"/>
      <c r="O133" s="171"/>
      <c r="P133" s="171"/>
      <c r="Q133" s="171"/>
      <c r="R133" s="171"/>
      <c r="S133" s="171"/>
      <c r="T133" s="172"/>
      <c r="AT133" s="167" t="s">
        <v>167</v>
      </c>
      <c r="AU133" s="167" t="s">
        <v>79</v>
      </c>
      <c r="AV133" s="14" t="s">
        <v>77</v>
      </c>
      <c r="AW133" s="14" t="s">
        <v>31</v>
      </c>
      <c r="AX133" s="14" t="s">
        <v>69</v>
      </c>
      <c r="AY133" s="167" t="s">
        <v>152</v>
      </c>
    </row>
    <row r="134" spans="1:65" s="13" customFormat="1">
      <c r="B134" s="158"/>
      <c r="D134" s="153" t="s">
        <v>167</v>
      </c>
      <c r="E134" s="159" t="s">
        <v>3</v>
      </c>
      <c r="F134" s="160" t="s">
        <v>205</v>
      </c>
      <c r="H134" s="161">
        <v>2.73</v>
      </c>
      <c r="I134" s="162"/>
      <c r="L134" s="158"/>
      <c r="M134" s="163"/>
      <c r="N134" s="164"/>
      <c r="O134" s="164"/>
      <c r="P134" s="164"/>
      <c r="Q134" s="164"/>
      <c r="R134" s="164"/>
      <c r="S134" s="164"/>
      <c r="T134" s="165"/>
      <c r="AT134" s="159" t="s">
        <v>167</v>
      </c>
      <c r="AU134" s="159" t="s">
        <v>79</v>
      </c>
      <c r="AV134" s="13" t="s">
        <v>79</v>
      </c>
      <c r="AW134" s="13" t="s">
        <v>31</v>
      </c>
      <c r="AX134" s="13" t="s">
        <v>69</v>
      </c>
      <c r="AY134" s="159" t="s">
        <v>152</v>
      </c>
    </row>
    <row r="135" spans="1:65" s="15" customFormat="1">
      <c r="B135" s="173"/>
      <c r="D135" s="153" t="s">
        <v>167</v>
      </c>
      <c r="E135" s="174" t="s">
        <v>3</v>
      </c>
      <c r="F135" s="175" t="s">
        <v>206</v>
      </c>
      <c r="H135" s="176">
        <v>36.630999999999993</v>
      </c>
      <c r="I135" s="177"/>
      <c r="L135" s="173"/>
      <c r="M135" s="178"/>
      <c r="N135" s="179"/>
      <c r="O135" s="179"/>
      <c r="P135" s="179"/>
      <c r="Q135" s="179"/>
      <c r="R135" s="179"/>
      <c r="S135" s="179"/>
      <c r="T135" s="180"/>
      <c r="AT135" s="174" t="s">
        <v>167</v>
      </c>
      <c r="AU135" s="174" t="s">
        <v>79</v>
      </c>
      <c r="AV135" s="15" t="s">
        <v>158</v>
      </c>
      <c r="AW135" s="15" t="s">
        <v>31</v>
      </c>
      <c r="AX135" s="15" t="s">
        <v>77</v>
      </c>
      <c r="AY135" s="174" t="s">
        <v>152</v>
      </c>
    </row>
    <row r="136" spans="1:65" s="2" customFormat="1" ht="55.5" customHeight="1">
      <c r="A136" s="34"/>
      <c r="B136" s="139"/>
      <c r="C136" s="140" t="s">
        <v>207</v>
      </c>
      <c r="D136" s="140" t="s">
        <v>154</v>
      </c>
      <c r="E136" s="141" t="s">
        <v>208</v>
      </c>
      <c r="F136" s="142" t="s">
        <v>209</v>
      </c>
      <c r="G136" s="143" t="s">
        <v>171</v>
      </c>
      <c r="H136" s="144">
        <v>152.452</v>
      </c>
      <c r="I136" s="145"/>
      <c r="J136" s="146">
        <f>ROUND(I136*H136,2)</f>
        <v>0</v>
      </c>
      <c r="K136" s="142" t="s">
        <v>163</v>
      </c>
      <c r="L136" s="35"/>
      <c r="M136" s="147" t="s">
        <v>3</v>
      </c>
      <c r="N136" s="148" t="s">
        <v>40</v>
      </c>
      <c r="O136" s="55"/>
      <c r="P136" s="149">
        <f>O136*H136</f>
        <v>0</v>
      </c>
      <c r="Q136" s="149">
        <v>0</v>
      </c>
      <c r="R136" s="149">
        <f>Q136*H136</f>
        <v>0</v>
      </c>
      <c r="S136" s="149">
        <v>0</v>
      </c>
      <c r="T136" s="150">
        <f>S136*H136</f>
        <v>0</v>
      </c>
      <c r="U136" s="34"/>
      <c r="V136" s="34"/>
      <c r="W136" s="34"/>
      <c r="X136" s="34"/>
      <c r="Y136" s="34"/>
      <c r="Z136" s="34"/>
      <c r="AA136" s="34"/>
      <c r="AB136" s="34"/>
      <c r="AC136" s="34"/>
      <c r="AD136" s="34"/>
      <c r="AE136" s="34"/>
      <c r="AR136" s="151" t="s">
        <v>158</v>
      </c>
      <c r="AT136" s="151" t="s">
        <v>154</v>
      </c>
      <c r="AU136" s="151" t="s">
        <v>79</v>
      </c>
      <c r="AY136" s="19" t="s">
        <v>152</v>
      </c>
      <c r="BE136" s="152">
        <f>IF(N136="základní",J136,0)</f>
        <v>0</v>
      </c>
      <c r="BF136" s="152">
        <f>IF(N136="snížená",J136,0)</f>
        <v>0</v>
      </c>
      <c r="BG136" s="152">
        <f>IF(N136="zákl. přenesená",J136,0)</f>
        <v>0</v>
      </c>
      <c r="BH136" s="152">
        <f>IF(N136="sníž. přenesená",J136,0)</f>
        <v>0</v>
      </c>
      <c r="BI136" s="152">
        <f>IF(N136="nulová",J136,0)</f>
        <v>0</v>
      </c>
      <c r="BJ136" s="19" t="s">
        <v>77</v>
      </c>
      <c r="BK136" s="152">
        <f>ROUND(I136*H136,2)</f>
        <v>0</v>
      </c>
      <c r="BL136" s="19" t="s">
        <v>158</v>
      </c>
      <c r="BM136" s="151" t="s">
        <v>210</v>
      </c>
    </row>
    <row r="137" spans="1:65" s="14" customFormat="1" ht="20.399999999999999">
      <c r="B137" s="166"/>
      <c r="D137" s="153" t="s">
        <v>167</v>
      </c>
      <c r="E137" s="167" t="s">
        <v>3</v>
      </c>
      <c r="F137" s="168" t="s">
        <v>3820</v>
      </c>
      <c r="H137" s="167" t="s">
        <v>3</v>
      </c>
      <c r="I137" s="169"/>
      <c r="L137" s="166"/>
      <c r="M137" s="170"/>
      <c r="N137" s="171"/>
      <c r="O137" s="171"/>
      <c r="P137" s="171"/>
      <c r="Q137" s="171"/>
      <c r="R137" s="171"/>
      <c r="S137" s="171"/>
      <c r="T137" s="172"/>
      <c r="AT137" s="167" t="s">
        <v>167</v>
      </c>
      <c r="AU137" s="167" t="s">
        <v>79</v>
      </c>
      <c r="AV137" s="14" t="s">
        <v>77</v>
      </c>
      <c r="AW137" s="14" t="s">
        <v>31</v>
      </c>
      <c r="AX137" s="14" t="s">
        <v>69</v>
      </c>
      <c r="AY137" s="167" t="s">
        <v>152</v>
      </c>
    </row>
    <row r="138" spans="1:65" s="14" customFormat="1">
      <c r="B138" s="166"/>
      <c r="D138" s="153" t="s">
        <v>167</v>
      </c>
      <c r="E138" s="167" t="s">
        <v>3</v>
      </c>
      <c r="F138" s="168" t="s">
        <v>195</v>
      </c>
      <c r="H138" s="167" t="s">
        <v>3</v>
      </c>
      <c r="I138" s="169"/>
      <c r="L138" s="166"/>
      <c r="M138" s="170"/>
      <c r="N138" s="171"/>
      <c r="O138" s="171"/>
      <c r="P138" s="171"/>
      <c r="Q138" s="171"/>
      <c r="R138" s="171"/>
      <c r="S138" s="171"/>
      <c r="T138" s="172"/>
      <c r="AT138" s="167" t="s">
        <v>167</v>
      </c>
      <c r="AU138" s="167" t="s">
        <v>79</v>
      </c>
      <c r="AV138" s="14" t="s">
        <v>77</v>
      </c>
      <c r="AW138" s="14" t="s">
        <v>31</v>
      </c>
      <c r="AX138" s="14" t="s">
        <v>69</v>
      </c>
      <c r="AY138" s="167" t="s">
        <v>152</v>
      </c>
    </row>
    <row r="139" spans="1:65" s="13" customFormat="1">
      <c r="B139" s="158"/>
      <c r="D139" s="153" t="s">
        <v>167</v>
      </c>
      <c r="E139" s="159" t="s">
        <v>3</v>
      </c>
      <c r="F139" s="160" t="s">
        <v>211</v>
      </c>
      <c r="H139" s="161">
        <v>6.1390000000000002</v>
      </c>
      <c r="I139" s="162"/>
      <c r="L139" s="158"/>
      <c r="M139" s="163"/>
      <c r="N139" s="164"/>
      <c r="O139" s="164"/>
      <c r="P139" s="164"/>
      <c r="Q139" s="164"/>
      <c r="R139" s="164"/>
      <c r="S139" s="164"/>
      <c r="T139" s="165"/>
      <c r="AT139" s="159" t="s">
        <v>167</v>
      </c>
      <c r="AU139" s="159" t="s">
        <v>79</v>
      </c>
      <c r="AV139" s="13" t="s">
        <v>79</v>
      </c>
      <c r="AW139" s="13" t="s">
        <v>31</v>
      </c>
      <c r="AX139" s="13" t="s">
        <v>69</v>
      </c>
      <c r="AY139" s="159" t="s">
        <v>152</v>
      </c>
    </row>
    <row r="140" spans="1:65" s="14" customFormat="1">
      <c r="B140" s="166"/>
      <c r="D140" s="153" t="s">
        <v>167</v>
      </c>
      <c r="E140" s="167" t="s">
        <v>3</v>
      </c>
      <c r="F140" s="168" t="s">
        <v>197</v>
      </c>
      <c r="H140" s="167" t="s">
        <v>3</v>
      </c>
      <c r="I140" s="169"/>
      <c r="L140" s="166"/>
      <c r="M140" s="170"/>
      <c r="N140" s="171"/>
      <c r="O140" s="171"/>
      <c r="P140" s="171"/>
      <c r="Q140" s="171"/>
      <c r="R140" s="171"/>
      <c r="S140" s="171"/>
      <c r="T140" s="172"/>
      <c r="AT140" s="167" t="s">
        <v>167</v>
      </c>
      <c r="AU140" s="167" t="s">
        <v>79</v>
      </c>
      <c r="AV140" s="14" t="s">
        <v>77</v>
      </c>
      <c r="AW140" s="14" t="s">
        <v>31</v>
      </c>
      <c r="AX140" s="14" t="s">
        <v>69</v>
      </c>
      <c r="AY140" s="167" t="s">
        <v>152</v>
      </c>
    </row>
    <row r="141" spans="1:65" s="13" customFormat="1" ht="20.399999999999999">
      <c r="B141" s="158"/>
      <c r="D141" s="153" t="s">
        <v>167</v>
      </c>
      <c r="E141" s="159" t="s">
        <v>3</v>
      </c>
      <c r="F141" s="160" t="s">
        <v>212</v>
      </c>
      <c r="H141" s="161">
        <v>36.14</v>
      </c>
      <c r="I141" s="162"/>
      <c r="L141" s="158"/>
      <c r="M141" s="163"/>
      <c r="N141" s="164"/>
      <c r="O141" s="164"/>
      <c r="P141" s="164"/>
      <c r="Q141" s="164"/>
      <c r="R141" s="164"/>
      <c r="S141" s="164"/>
      <c r="T141" s="165"/>
      <c r="AT141" s="159" t="s">
        <v>167</v>
      </c>
      <c r="AU141" s="159" t="s">
        <v>79</v>
      </c>
      <c r="AV141" s="13" t="s">
        <v>79</v>
      </c>
      <c r="AW141" s="13" t="s">
        <v>31</v>
      </c>
      <c r="AX141" s="13" t="s">
        <v>69</v>
      </c>
      <c r="AY141" s="159" t="s">
        <v>152</v>
      </c>
    </row>
    <row r="142" spans="1:65" s="13" customFormat="1">
      <c r="B142" s="158"/>
      <c r="D142" s="153" t="s">
        <v>167</v>
      </c>
      <c r="E142" s="159" t="s">
        <v>3</v>
      </c>
      <c r="F142" s="160" t="s">
        <v>213</v>
      </c>
      <c r="H142" s="161">
        <v>16.414000000000001</v>
      </c>
      <c r="I142" s="162"/>
      <c r="L142" s="158"/>
      <c r="M142" s="163"/>
      <c r="N142" s="164"/>
      <c r="O142" s="164"/>
      <c r="P142" s="164"/>
      <c r="Q142" s="164"/>
      <c r="R142" s="164"/>
      <c r="S142" s="164"/>
      <c r="T142" s="165"/>
      <c r="AT142" s="159" t="s">
        <v>167</v>
      </c>
      <c r="AU142" s="159" t="s">
        <v>79</v>
      </c>
      <c r="AV142" s="13" t="s">
        <v>79</v>
      </c>
      <c r="AW142" s="13" t="s">
        <v>31</v>
      </c>
      <c r="AX142" s="13" t="s">
        <v>69</v>
      </c>
      <c r="AY142" s="159" t="s">
        <v>152</v>
      </c>
    </row>
    <row r="143" spans="1:65" s="13" customFormat="1">
      <c r="B143" s="158"/>
      <c r="D143" s="153" t="s">
        <v>167</v>
      </c>
      <c r="E143" s="159" t="s">
        <v>3</v>
      </c>
      <c r="F143" s="160" t="s">
        <v>214</v>
      </c>
      <c r="H143" s="161">
        <v>23.731999999999999</v>
      </c>
      <c r="I143" s="162"/>
      <c r="L143" s="158"/>
      <c r="M143" s="163"/>
      <c r="N143" s="164"/>
      <c r="O143" s="164"/>
      <c r="P143" s="164"/>
      <c r="Q143" s="164"/>
      <c r="R143" s="164"/>
      <c r="S143" s="164"/>
      <c r="T143" s="165"/>
      <c r="AT143" s="159" t="s">
        <v>167</v>
      </c>
      <c r="AU143" s="159" t="s">
        <v>79</v>
      </c>
      <c r="AV143" s="13" t="s">
        <v>79</v>
      </c>
      <c r="AW143" s="13" t="s">
        <v>31</v>
      </c>
      <c r="AX143" s="13" t="s">
        <v>69</v>
      </c>
      <c r="AY143" s="159" t="s">
        <v>152</v>
      </c>
    </row>
    <row r="144" spans="1:65" s="14" customFormat="1" ht="20.399999999999999">
      <c r="B144" s="166"/>
      <c r="D144" s="153" t="s">
        <v>167</v>
      </c>
      <c r="E144" s="167" t="s">
        <v>3</v>
      </c>
      <c r="F144" s="168" t="s">
        <v>215</v>
      </c>
      <c r="H144" s="167" t="s">
        <v>3</v>
      </c>
      <c r="I144" s="169"/>
      <c r="L144" s="166"/>
      <c r="M144" s="170"/>
      <c r="N144" s="171"/>
      <c r="O144" s="171"/>
      <c r="P144" s="171"/>
      <c r="Q144" s="171"/>
      <c r="R144" s="171"/>
      <c r="S144" s="171"/>
      <c r="T144" s="172"/>
      <c r="AT144" s="167" t="s">
        <v>167</v>
      </c>
      <c r="AU144" s="167" t="s">
        <v>79</v>
      </c>
      <c r="AV144" s="14" t="s">
        <v>77</v>
      </c>
      <c r="AW144" s="14" t="s">
        <v>31</v>
      </c>
      <c r="AX144" s="14" t="s">
        <v>69</v>
      </c>
      <c r="AY144" s="167" t="s">
        <v>152</v>
      </c>
    </row>
    <row r="145" spans="1:65" s="13" customFormat="1">
      <c r="B145" s="158"/>
      <c r="D145" s="153" t="s">
        <v>167</v>
      </c>
      <c r="E145" s="159" t="s">
        <v>3</v>
      </c>
      <c r="F145" s="160" t="s">
        <v>216</v>
      </c>
      <c r="H145" s="161">
        <v>21.628</v>
      </c>
      <c r="I145" s="162"/>
      <c r="L145" s="158"/>
      <c r="M145" s="163"/>
      <c r="N145" s="164"/>
      <c r="O145" s="164"/>
      <c r="P145" s="164"/>
      <c r="Q145" s="164"/>
      <c r="R145" s="164"/>
      <c r="S145" s="164"/>
      <c r="T145" s="165"/>
      <c r="AT145" s="159" t="s">
        <v>167</v>
      </c>
      <c r="AU145" s="159" t="s">
        <v>79</v>
      </c>
      <c r="AV145" s="13" t="s">
        <v>79</v>
      </c>
      <c r="AW145" s="13" t="s">
        <v>31</v>
      </c>
      <c r="AX145" s="13" t="s">
        <v>69</v>
      </c>
      <c r="AY145" s="159" t="s">
        <v>152</v>
      </c>
    </row>
    <row r="146" spans="1:65" s="13" customFormat="1">
      <c r="B146" s="158"/>
      <c r="D146" s="153" t="s">
        <v>167</v>
      </c>
      <c r="E146" s="159" t="s">
        <v>3</v>
      </c>
      <c r="F146" s="160" t="s">
        <v>217</v>
      </c>
      <c r="H146" s="161">
        <v>31.777000000000001</v>
      </c>
      <c r="I146" s="162"/>
      <c r="L146" s="158"/>
      <c r="M146" s="163"/>
      <c r="N146" s="164"/>
      <c r="O146" s="164"/>
      <c r="P146" s="164"/>
      <c r="Q146" s="164"/>
      <c r="R146" s="164"/>
      <c r="S146" s="164"/>
      <c r="T146" s="165"/>
      <c r="AT146" s="159" t="s">
        <v>167</v>
      </c>
      <c r="AU146" s="159" t="s">
        <v>79</v>
      </c>
      <c r="AV146" s="13" t="s">
        <v>79</v>
      </c>
      <c r="AW146" s="13" t="s">
        <v>31</v>
      </c>
      <c r="AX146" s="13" t="s">
        <v>69</v>
      </c>
      <c r="AY146" s="159" t="s">
        <v>152</v>
      </c>
    </row>
    <row r="147" spans="1:65" s="14" customFormat="1">
      <c r="B147" s="166"/>
      <c r="D147" s="153" t="s">
        <v>167</v>
      </c>
      <c r="E147" s="167" t="s">
        <v>3</v>
      </c>
      <c r="F147" s="168" t="s">
        <v>202</v>
      </c>
      <c r="H147" s="167" t="s">
        <v>3</v>
      </c>
      <c r="I147" s="169"/>
      <c r="L147" s="166"/>
      <c r="M147" s="170"/>
      <c r="N147" s="171"/>
      <c r="O147" s="171"/>
      <c r="P147" s="171"/>
      <c r="Q147" s="171"/>
      <c r="R147" s="171"/>
      <c r="S147" s="171"/>
      <c r="T147" s="172"/>
      <c r="AT147" s="167" t="s">
        <v>167</v>
      </c>
      <c r="AU147" s="167" t="s">
        <v>79</v>
      </c>
      <c r="AV147" s="14" t="s">
        <v>77</v>
      </c>
      <c r="AW147" s="14" t="s">
        <v>31</v>
      </c>
      <c r="AX147" s="14" t="s">
        <v>69</v>
      </c>
      <c r="AY147" s="167" t="s">
        <v>152</v>
      </c>
    </row>
    <row r="148" spans="1:65" s="13" customFormat="1">
      <c r="B148" s="158"/>
      <c r="D148" s="153" t="s">
        <v>167</v>
      </c>
      <c r="E148" s="159" t="s">
        <v>3</v>
      </c>
      <c r="F148" s="160" t="s">
        <v>218</v>
      </c>
      <c r="H148" s="161">
        <v>3.2109999999999999</v>
      </c>
      <c r="I148" s="162"/>
      <c r="L148" s="158"/>
      <c r="M148" s="163"/>
      <c r="N148" s="164"/>
      <c r="O148" s="164"/>
      <c r="P148" s="164"/>
      <c r="Q148" s="164"/>
      <c r="R148" s="164"/>
      <c r="S148" s="164"/>
      <c r="T148" s="165"/>
      <c r="AT148" s="159" t="s">
        <v>167</v>
      </c>
      <c r="AU148" s="159" t="s">
        <v>79</v>
      </c>
      <c r="AV148" s="13" t="s">
        <v>79</v>
      </c>
      <c r="AW148" s="13" t="s">
        <v>31</v>
      </c>
      <c r="AX148" s="13" t="s">
        <v>69</v>
      </c>
      <c r="AY148" s="159" t="s">
        <v>152</v>
      </c>
    </row>
    <row r="149" spans="1:65" s="14" customFormat="1" ht="20.399999999999999">
      <c r="B149" s="166"/>
      <c r="D149" s="153" t="s">
        <v>167</v>
      </c>
      <c r="E149" s="167" t="s">
        <v>3</v>
      </c>
      <c r="F149" s="168" t="s">
        <v>219</v>
      </c>
      <c r="H149" s="167" t="s">
        <v>3</v>
      </c>
      <c r="I149" s="169"/>
      <c r="L149" s="166"/>
      <c r="M149" s="170"/>
      <c r="N149" s="171"/>
      <c r="O149" s="171"/>
      <c r="P149" s="171"/>
      <c r="Q149" s="171"/>
      <c r="R149" s="171"/>
      <c r="S149" s="171"/>
      <c r="T149" s="172"/>
      <c r="AT149" s="167" t="s">
        <v>167</v>
      </c>
      <c r="AU149" s="167" t="s">
        <v>79</v>
      </c>
      <c r="AV149" s="14" t="s">
        <v>77</v>
      </c>
      <c r="AW149" s="14" t="s">
        <v>31</v>
      </c>
      <c r="AX149" s="14" t="s">
        <v>69</v>
      </c>
      <c r="AY149" s="167" t="s">
        <v>152</v>
      </c>
    </row>
    <row r="150" spans="1:65" s="13" customFormat="1">
      <c r="B150" s="158"/>
      <c r="D150" s="153" t="s">
        <v>167</v>
      </c>
      <c r="E150" s="159" t="s">
        <v>3</v>
      </c>
      <c r="F150" s="160" t="s">
        <v>220</v>
      </c>
      <c r="H150" s="161">
        <v>13.411</v>
      </c>
      <c r="I150" s="162"/>
      <c r="L150" s="158"/>
      <c r="M150" s="163"/>
      <c r="N150" s="164"/>
      <c r="O150" s="164"/>
      <c r="P150" s="164"/>
      <c r="Q150" s="164"/>
      <c r="R150" s="164"/>
      <c r="S150" s="164"/>
      <c r="T150" s="165"/>
      <c r="AT150" s="159" t="s">
        <v>167</v>
      </c>
      <c r="AU150" s="159" t="s">
        <v>79</v>
      </c>
      <c r="AV150" s="13" t="s">
        <v>79</v>
      </c>
      <c r="AW150" s="13" t="s">
        <v>31</v>
      </c>
      <c r="AX150" s="13" t="s">
        <v>69</v>
      </c>
      <c r="AY150" s="159" t="s">
        <v>152</v>
      </c>
    </row>
    <row r="151" spans="1:65" s="15" customFormat="1">
      <c r="B151" s="173"/>
      <c r="D151" s="153" t="s">
        <v>167</v>
      </c>
      <c r="E151" s="174" t="s">
        <v>3</v>
      </c>
      <c r="F151" s="175" t="s">
        <v>206</v>
      </c>
      <c r="H151" s="176">
        <v>152.45200000000003</v>
      </c>
      <c r="I151" s="177"/>
      <c r="L151" s="173"/>
      <c r="M151" s="178"/>
      <c r="N151" s="179"/>
      <c r="O151" s="179"/>
      <c r="P151" s="179"/>
      <c r="Q151" s="179"/>
      <c r="R151" s="179"/>
      <c r="S151" s="179"/>
      <c r="T151" s="180"/>
      <c r="AT151" s="174" t="s">
        <v>167</v>
      </c>
      <c r="AU151" s="174" t="s">
        <v>79</v>
      </c>
      <c r="AV151" s="15" t="s">
        <v>158</v>
      </c>
      <c r="AW151" s="15" t="s">
        <v>31</v>
      </c>
      <c r="AX151" s="15" t="s">
        <v>77</v>
      </c>
      <c r="AY151" s="174" t="s">
        <v>152</v>
      </c>
    </row>
    <row r="152" spans="1:65" s="2" customFormat="1" ht="44.25" customHeight="1">
      <c r="A152" s="34"/>
      <c r="B152" s="139"/>
      <c r="C152" s="140" t="s">
        <v>221</v>
      </c>
      <c r="D152" s="140" t="s">
        <v>154</v>
      </c>
      <c r="E152" s="141" t="s">
        <v>222</v>
      </c>
      <c r="F152" s="142" t="s">
        <v>223</v>
      </c>
      <c r="G152" s="143" t="s">
        <v>171</v>
      </c>
      <c r="H152" s="144">
        <v>46.085999999999999</v>
      </c>
      <c r="I152" s="145"/>
      <c r="J152" s="146">
        <f>ROUND(I152*H152,2)</f>
        <v>0</v>
      </c>
      <c r="K152" s="142" t="s">
        <v>163</v>
      </c>
      <c r="L152" s="35"/>
      <c r="M152" s="147" t="s">
        <v>3</v>
      </c>
      <c r="N152" s="148" t="s">
        <v>40</v>
      </c>
      <c r="O152" s="55"/>
      <c r="P152" s="149">
        <f>O152*H152</f>
        <v>0</v>
      </c>
      <c r="Q152" s="149">
        <v>0</v>
      </c>
      <c r="R152" s="149">
        <f>Q152*H152</f>
        <v>0</v>
      </c>
      <c r="S152" s="149">
        <v>0</v>
      </c>
      <c r="T152" s="150">
        <f>S152*H152</f>
        <v>0</v>
      </c>
      <c r="U152" s="34"/>
      <c r="V152" s="34"/>
      <c r="W152" s="34"/>
      <c r="X152" s="34"/>
      <c r="Y152" s="34"/>
      <c r="Z152" s="34"/>
      <c r="AA152" s="34"/>
      <c r="AB152" s="34"/>
      <c r="AC152" s="34"/>
      <c r="AD152" s="34"/>
      <c r="AE152" s="34"/>
      <c r="AR152" s="151" t="s">
        <v>158</v>
      </c>
      <c r="AT152" s="151" t="s">
        <v>154</v>
      </c>
      <c r="AU152" s="151" t="s">
        <v>79</v>
      </c>
      <c r="AY152" s="19" t="s">
        <v>152</v>
      </c>
      <c r="BE152" s="152">
        <f>IF(N152="základní",J152,0)</f>
        <v>0</v>
      </c>
      <c r="BF152" s="152">
        <f>IF(N152="snížená",J152,0)</f>
        <v>0</v>
      </c>
      <c r="BG152" s="152">
        <f>IF(N152="zákl. přenesená",J152,0)</f>
        <v>0</v>
      </c>
      <c r="BH152" s="152">
        <f>IF(N152="sníž. přenesená",J152,0)</f>
        <v>0</v>
      </c>
      <c r="BI152" s="152">
        <f>IF(N152="nulová",J152,0)</f>
        <v>0</v>
      </c>
      <c r="BJ152" s="19" t="s">
        <v>77</v>
      </c>
      <c r="BK152" s="152">
        <f>ROUND(I152*H152,2)</f>
        <v>0</v>
      </c>
      <c r="BL152" s="19" t="s">
        <v>158</v>
      </c>
      <c r="BM152" s="151" t="s">
        <v>224</v>
      </c>
    </row>
    <row r="153" spans="1:65" s="14" customFormat="1">
      <c r="B153" s="166"/>
      <c r="D153" s="153" t="s">
        <v>167</v>
      </c>
      <c r="E153" s="167" t="s">
        <v>3</v>
      </c>
      <c r="F153" s="168" t="s">
        <v>3821</v>
      </c>
      <c r="H153" s="167" t="s">
        <v>3</v>
      </c>
      <c r="I153" s="169"/>
      <c r="L153" s="166"/>
      <c r="M153" s="170"/>
      <c r="N153" s="171"/>
      <c r="O153" s="171"/>
      <c r="P153" s="171"/>
      <c r="Q153" s="171"/>
      <c r="R153" s="171"/>
      <c r="S153" s="171"/>
      <c r="T153" s="172"/>
      <c r="AT153" s="167" t="s">
        <v>167</v>
      </c>
      <c r="AU153" s="167" t="s">
        <v>79</v>
      </c>
      <c r="AV153" s="14" t="s">
        <v>77</v>
      </c>
      <c r="AW153" s="14" t="s">
        <v>31</v>
      </c>
      <c r="AX153" s="14" t="s">
        <v>69</v>
      </c>
      <c r="AY153" s="167" t="s">
        <v>152</v>
      </c>
    </row>
    <row r="154" spans="1:65" s="13" customFormat="1">
      <c r="B154" s="158"/>
      <c r="D154" s="153" t="s">
        <v>167</v>
      </c>
      <c r="E154" s="159" t="s">
        <v>3</v>
      </c>
      <c r="F154" s="160" t="s">
        <v>226</v>
      </c>
      <c r="H154" s="161">
        <v>46.085999999999999</v>
      </c>
      <c r="I154" s="162"/>
      <c r="L154" s="158"/>
      <c r="M154" s="163"/>
      <c r="N154" s="164"/>
      <c r="O154" s="164"/>
      <c r="P154" s="164"/>
      <c r="Q154" s="164"/>
      <c r="R154" s="164"/>
      <c r="S154" s="164"/>
      <c r="T154" s="165"/>
      <c r="AT154" s="159" t="s">
        <v>167</v>
      </c>
      <c r="AU154" s="159" t="s">
        <v>79</v>
      </c>
      <c r="AV154" s="13" t="s">
        <v>79</v>
      </c>
      <c r="AW154" s="13" t="s">
        <v>31</v>
      </c>
      <c r="AX154" s="13" t="s">
        <v>77</v>
      </c>
      <c r="AY154" s="159" t="s">
        <v>152</v>
      </c>
    </row>
    <row r="155" spans="1:65" s="2" customFormat="1" ht="57">
      <c r="A155" s="34"/>
      <c r="B155" s="139"/>
      <c r="C155" s="140" t="s">
        <v>227</v>
      </c>
      <c r="D155" s="140" t="s">
        <v>154</v>
      </c>
      <c r="E155" s="141" t="s">
        <v>228</v>
      </c>
      <c r="F155" s="142" t="s">
        <v>229</v>
      </c>
      <c r="G155" s="143" t="s">
        <v>171</v>
      </c>
      <c r="H155" s="144">
        <v>638.36900000000003</v>
      </c>
      <c r="I155" s="145"/>
      <c r="J155" s="146">
        <f>ROUND(I155*H155,2)</f>
        <v>0</v>
      </c>
      <c r="K155" s="142" t="s">
        <v>163</v>
      </c>
      <c r="L155" s="35"/>
      <c r="M155" s="147" t="s">
        <v>3</v>
      </c>
      <c r="N155" s="148" t="s">
        <v>40</v>
      </c>
      <c r="O155" s="55"/>
      <c r="P155" s="149">
        <f>O155*H155</f>
        <v>0</v>
      </c>
      <c r="Q155" s="149">
        <v>0</v>
      </c>
      <c r="R155" s="149">
        <f>Q155*H155</f>
        <v>0</v>
      </c>
      <c r="S155" s="149">
        <v>0</v>
      </c>
      <c r="T155" s="150">
        <f>S155*H155</f>
        <v>0</v>
      </c>
      <c r="U155" s="34"/>
      <c r="V155" s="34"/>
      <c r="W155" s="34"/>
      <c r="X155" s="34"/>
      <c r="Y155" s="34"/>
      <c r="Z155" s="34"/>
      <c r="AA155" s="34"/>
      <c r="AB155" s="34"/>
      <c r="AC155" s="34"/>
      <c r="AD155" s="34"/>
      <c r="AE155" s="34"/>
      <c r="AR155" s="151" t="s">
        <v>158</v>
      </c>
      <c r="AT155" s="151" t="s">
        <v>154</v>
      </c>
      <c r="AU155" s="151" t="s">
        <v>79</v>
      </c>
      <c r="AY155" s="19" t="s">
        <v>152</v>
      </c>
      <c r="BE155" s="152">
        <f>IF(N155="základní",J155,0)</f>
        <v>0</v>
      </c>
      <c r="BF155" s="152">
        <f>IF(N155="snížená",J155,0)</f>
        <v>0</v>
      </c>
      <c r="BG155" s="152">
        <f>IF(N155="zákl. přenesená",J155,0)</f>
        <v>0</v>
      </c>
      <c r="BH155" s="152">
        <f>IF(N155="sníž. přenesená",J155,0)</f>
        <v>0</v>
      </c>
      <c r="BI155" s="152">
        <f>IF(N155="nulová",J155,0)</f>
        <v>0</v>
      </c>
      <c r="BJ155" s="19" t="s">
        <v>77</v>
      </c>
      <c r="BK155" s="152">
        <f>ROUND(I155*H155,2)</f>
        <v>0</v>
      </c>
      <c r="BL155" s="19" t="s">
        <v>158</v>
      </c>
      <c r="BM155" s="151" t="s">
        <v>230</v>
      </c>
    </row>
    <row r="156" spans="1:65" s="13" customFormat="1">
      <c r="B156" s="158"/>
      <c r="D156" s="153" t="s">
        <v>167</v>
      </c>
      <c r="E156" s="159" t="s">
        <v>3</v>
      </c>
      <c r="F156" s="160" t="s">
        <v>231</v>
      </c>
      <c r="H156" s="161">
        <v>638.36900000000003</v>
      </c>
      <c r="I156" s="162"/>
      <c r="L156" s="158"/>
      <c r="M156" s="163"/>
      <c r="N156" s="164"/>
      <c r="O156" s="164"/>
      <c r="P156" s="164"/>
      <c r="Q156" s="164"/>
      <c r="R156" s="164"/>
      <c r="S156" s="164"/>
      <c r="T156" s="165"/>
      <c r="AT156" s="159" t="s">
        <v>167</v>
      </c>
      <c r="AU156" s="159" t="s">
        <v>79</v>
      </c>
      <c r="AV156" s="13" t="s">
        <v>79</v>
      </c>
      <c r="AW156" s="13" t="s">
        <v>31</v>
      </c>
      <c r="AX156" s="13" t="s">
        <v>77</v>
      </c>
      <c r="AY156" s="159" t="s">
        <v>152</v>
      </c>
    </row>
    <row r="157" spans="1:65" s="2" customFormat="1" ht="16.5" customHeight="1">
      <c r="A157" s="34"/>
      <c r="B157" s="139"/>
      <c r="C157" s="140" t="s">
        <v>232</v>
      </c>
      <c r="D157" s="140" t="s">
        <v>154</v>
      </c>
      <c r="E157" s="141" t="s">
        <v>183</v>
      </c>
      <c r="F157" s="142" t="s">
        <v>184</v>
      </c>
      <c r="G157" s="143" t="s">
        <v>171</v>
      </c>
      <c r="H157" s="144">
        <v>638.36900000000003</v>
      </c>
      <c r="I157" s="145"/>
      <c r="J157" s="146">
        <f>ROUND(I157*H157,2)</f>
        <v>0</v>
      </c>
      <c r="K157" s="142" t="s">
        <v>3</v>
      </c>
      <c r="L157" s="35"/>
      <c r="M157" s="147" t="s">
        <v>3</v>
      </c>
      <c r="N157" s="148" t="s">
        <v>40</v>
      </c>
      <c r="O157" s="55"/>
      <c r="P157" s="149">
        <f>O157*H157</f>
        <v>0</v>
      </c>
      <c r="Q157" s="149">
        <v>0</v>
      </c>
      <c r="R157" s="149">
        <f>Q157*H157</f>
        <v>0</v>
      </c>
      <c r="S157" s="149">
        <v>0</v>
      </c>
      <c r="T157" s="150">
        <f>S157*H157</f>
        <v>0</v>
      </c>
      <c r="U157" s="34"/>
      <c r="V157" s="34"/>
      <c r="W157" s="34"/>
      <c r="X157" s="34"/>
      <c r="Y157" s="34"/>
      <c r="Z157" s="34"/>
      <c r="AA157" s="34"/>
      <c r="AB157" s="34"/>
      <c r="AC157" s="34"/>
      <c r="AD157" s="34"/>
      <c r="AE157" s="34"/>
      <c r="AR157" s="151" t="s">
        <v>158</v>
      </c>
      <c r="AT157" s="151" t="s">
        <v>154</v>
      </c>
      <c r="AU157" s="151" t="s">
        <v>79</v>
      </c>
      <c r="AY157" s="19" t="s">
        <v>152</v>
      </c>
      <c r="BE157" s="152">
        <f>IF(N157="základní",J157,0)</f>
        <v>0</v>
      </c>
      <c r="BF157" s="152">
        <f>IF(N157="snížená",J157,0)</f>
        <v>0</v>
      </c>
      <c r="BG157" s="152">
        <f>IF(N157="zákl. přenesená",J157,0)</f>
        <v>0</v>
      </c>
      <c r="BH157" s="152">
        <f>IF(N157="sníž. přenesená",J157,0)</f>
        <v>0</v>
      </c>
      <c r="BI157" s="152">
        <f>IF(N157="nulová",J157,0)</f>
        <v>0</v>
      </c>
      <c r="BJ157" s="19" t="s">
        <v>77</v>
      </c>
      <c r="BK157" s="152">
        <f>ROUND(I157*H157,2)</f>
        <v>0</v>
      </c>
      <c r="BL157" s="19" t="s">
        <v>158</v>
      </c>
      <c r="BM157" s="151" t="s">
        <v>233</v>
      </c>
    </row>
    <row r="158" spans="1:65" s="2" customFormat="1" ht="44.25" customHeight="1">
      <c r="A158" s="34"/>
      <c r="B158" s="139"/>
      <c r="C158" s="140" t="s">
        <v>234</v>
      </c>
      <c r="D158" s="140" t="s">
        <v>154</v>
      </c>
      <c r="E158" s="141" t="s">
        <v>235</v>
      </c>
      <c r="F158" s="142" t="s">
        <v>236</v>
      </c>
      <c r="G158" s="143" t="s">
        <v>171</v>
      </c>
      <c r="H158" s="144">
        <v>330.28300000000002</v>
      </c>
      <c r="I158" s="145"/>
      <c r="J158" s="146">
        <f>ROUND(I158*H158,2)</f>
        <v>0</v>
      </c>
      <c r="K158" s="142" t="s">
        <v>163</v>
      </c>
      <c r="L158" s="35"/>
      <c r="M158" s="147" t="s">
        <v>3</v>
      </c>
      <c r="N158" s="148" t="s">
        <v>40</v>
      </c>
      <c r="O158" s="55"/>
      <c r="P158" s="149">
        <f>O158*H158</f>
        <v>0</v>
      </c>
      <c r="Q158" s="149">
        <v>0</v>
      </c>
      <c r="R158" s="149">
        <f>Q158*H158</f>
        <v>0</v>
      </c>
      <c r="S158" s="149">
        <v>0</v>
      </c>
      <c r="T158" s="150">
        <f>S158*H158</f>
        <v>0</v>
      </c>
      <c r="U158" s="34"/>
      <c r="V158" s="34"/>
      <c r="W158" s="34"/>
      <c r="X158" s="34"/>
      <c r="Y158" s="34"/>
      <c r="Z158" s="34"/>
      <c r="AA158" s="34"/>
      <c r="AB158" s="34"/>
      <c r="AC158" s="34"/>
      <c r="AD158" s="34"/>
      <c r="AE158" s="34"/>
      <c r="AR158" s="151" t="s">
        <v>158</v>
      </c>
      <c r="AT158" s="151" t="s">
        <v>154</v>
      </c>
      <c r="AU158" s="151" t="s">
        <v>79</v>
      </c>
      <c r="AY158" s="19" t="s">
        <v>152</v>
      </c>
      <c r="BE158" s="152">
        <f>IF(N158="základní",J158,0)</f>
        <v>0</v>
      </c>
      <c r="BF158" s="152">
        <f>IF(N158="snížená",J158,0)</f>
        <v>0</v>
      </c>
      <c r="BG158" s="152">
        <f>IF(N158="zákl. přenesená",J158,0)</f>
        <v>0</v>
      </c>
      <c r="BH158" s="152">
        <f>IF(N158="sníž. přenesená",J158,0)</f>
        <v>0</v>
      </c>
      <c r="BI158" s="152">
        <f>IF(N158="nulová",J158,0)</f>
        <v>0</v>
      </c>
      <c r="BJ158" s="19" t="s">
        <v>77</v>
      </c>
      <c r="BK158" s="152">
        <f>ROUND(I158*H158,2)</f>
        <v>0</v>
      </c>
      <c r="BL158" s="19" t="s">
        <v>158</v>
      </c>
      <c r="BM158" s="151" t="s">
        <v>237</v>
      </c>
    </row>
    <row r="159" spans="1:65" s="14" customFormat="1">
      <c r="B159" s="166"/>
      <c r="D159" s="153" t="s">
        <v>167</v>
      </c>
      <c r="E159" s="167" t="s">
        <v>3</v>
      </c>
      <c r="F159" s="168" t="s">
        <v>3822</v>
      </c>
      <c r="H159" s="167" t="s">
        <v>3</v>
      </c>
      <c r="I159" s="169"/>
      <c r="L159" s="166"/>
      <c r="M159" s="170"/>
      <c r="N159" s="171"/>
      <c r="O159" s="171"/>
      <c r="P159" s="171"/>
      <c r="Q159" s="171"/>
      <c r="R159" s="171"/>
      <c r="S159" s="171"/>
      <c r="T159" s="172"/>
      <c r="AT159" s="167" t="s">
        <v>167</v>
      </c>
      <c r="AU159" s="167" t="s">
        <v>79</v>
      </c>
      <c r="AV159" s="14" t="s">
        <v>77</v>
      </c>
      <c r="AW159" s="14" t="s">
        <v>31</v>
      </c>
      <c r="AX159" s="14" t="s">
        <v>69</v>
      </c>
      <c r="AY159" s="167" t="s">
        <v>152</v>
      </c>
    </row>
    <row r="160" spans="1:65" s="14" customFormat="1">
      <c r="B160" s="166"/>
      <c r="D160" s="153" t="s">
        <v>167</v>
      </c>
      <c r="E160" s="167" t="s">
        <v>3</v>
      </c>
      <c r="F160" s="168" t="s">
        <v>195</v>
      </c>
      <c r="H160" s="167" t="s">
        <v>3</v>
      </c>
      <c r="I160" s="169"/>
      <c r="L160" s="166"/>
      <c r="M160" s="170"/>
      <c r="N160" s="171"/>
      <c r="O160" s="171"/>
      <c r="P160" s="171"/>
      <c r="Q160" s="171"/>
      <c r="R160" s="171"/>
      <c r="S160" s="171"/>
      <c r="T160" s="172"/>
      <c r="AT160" s="167" t="s">
        <v>167</v>
      </c>
      <c r="AU160" s="167" t="s">
        <v>79</v>
      </c>
      <c r="AV160" s="14" t="s">
        <v>77</v>
      </c>
      <c r="AW160" s="14" t="s">
        <v>31</v>
      </c>
      <c r="AX160" s="14" t="s">
        <v>69</v>
      </c>
      <c r="AY160" s="167" t="s">
        <v>152</v>
      </c>
    </row>
    <row r="161" spans="2:51" s="13" customFormat="1">
      <c r="B161" s="158"/>
      <c r="D161" s="153" t="s">
        <v>167</v>
      </c>
      <c r="E161" s="159" t="s">
        <v>3</v>
      </c>
      <c r="F161" s="160" t="s">
        <v>211</v>
      </c>
      <c r="H161" s="161">
        <v>6.1390000000000002</v>
      </c>
      <c r="I161" s="162"/>
      <c r="L161" s="158"/>
      <c r="M161" s="163"/>
      <c r="N161" s="164"/>
      <c r="O161" s="164"/>
      <c r="P161" s="164"/>
      <c r="Q161" s="164"/>
      <c r="R161" s="164"/>
      <c r="S161" s="164"/>
      <c r="T161" s="165"/>
      <c r="AT161" s="159" t="s">
        <v>167</v>
      </c>
      <c r="AU161" s="159" t="s">
        <v>79</v>
      </c>
      <c r="AV161" s="13" t="s">
        <v>79</v>
      </c>
      <c r="AW161" s="13" t="s">
        <v>31</v>
      </c>
      <c r="AX161" s="13" t="s">
        <v>69</v>
      </c>
      <c r="AY161" s="159" t="s">
        <v>152</v>
      </c>
    </row>
    <row r="162" spans="2:51" s="13" customFormat="1">
      <c r="B162" s="158"/>
      <c r="D162" s="153" t="s">
        <v>167</v>
      </c>
      <c r="E162" s="159" t="s">
        <v>3</v>
      </c>
      <c r="F162" s="160" t="s">
        <v>238</v>
      </c>
      <c r="H162" s="161">
        <v>-1.228</v>
      </c>
      <c r="I162" s="162"/>
      <c r="L162" s="158"/>
      <c r="M162" s="163"/>
      <c r="N162" s="164"/>
      <c r="O162" s="164"/>
      <c r="P162" s="164"/>
      <c r="Q162" s="164"/>
      <c r="R162" s="164"/>
      <c r="S162" s="164"/>
      <c r="T162" s="165"/>
      <c r="AT162" s="159" t="s">
        <v>167</v>
      </c>
      <c r="AU162" s="159" t="s">
        <v>79</v>
      </c>
      <c r="AV162" s="13" t="s">
        <v>79</v>
      </c>
      <c r="AW162" s="13" t="s">
        <v>31</v>
      </c>
      <c r="AX162" s="13" t="s">
        <v>69</v>
      </c>
      <c r="AY162" s="159" t="s">
        <v>152</v>
      </c>
    </row>
    <row r="163" spans="2:51" s="14" customFormat="1">
      <c r="B163" s="166"/>
      <c r="D163" s="153" t="s">
        <v>167</v>
      </c>
      <c r="E163" s="167" t="s">
        <v>3</v>
      </c>
      <c r="F163" s="168" t="s">
        <v>197</v>
      </c>
      <c r="H163" s="167" t="s">
        <v>3</v>
      </c>
      <c r="I163" s="169"/>
      <c r="L163" s="166"/>
      <c r="M163" s="170"/>
      <c r="N163" s="171"/>
      <c r="O163" s="171"/>
      <c r="P163" s="171"/>
      <c r="Q163" s="171"/>
      <c r="R163" s="171"/>
      <c r="S163" s="171"/>
      <c r="T163" s="172"/>
      <c r="AT163" s="167" t="s">
        <v>167</v>
      </c>
      <c r="AU163" s="167" t="s">
        <v>79</v>
      </c>
      <c r="AV163" s="14" t="s">
        <v>77</v>
      </c>
      <c r="AW163" s="14" t="s">
        <v>31</v>
      </c>
      <c r="AX163" s="14" t="s">
        <v>69</v>
      </c>
      <c r="AY163" s="167" t="s">
        <v>152</v>
      </c>
    </row>
    <row r="164" spans="2:51" s="13" customFormat="1" ht="20.399999999999999">
      <c r="B164" s="158"/>
      <c r="D164" s="153" t="s">
        <v>167</v>
      </c>
      <c r="E164" s="159" t="s">
        <v>3</v>
      </c>
      <c r="F164" s="160" t="s">
        <v>212</v>
      </c>
      <c r="H164" s="161">
        <v>36.14</v>
      </c>
      <c r="I164" s="162"/>
      <c r="L164" s="158"/>
      <c r="M164" s="163"/>
      <c r="N164" s="164"/>
      <c r="O164" s="164"/>
      <c r="P164" s="164"/>
      <c r="Q164" s="164"/>
      <c r="R164" s="164"/>
      <c r="S164" s="164"/>
      <c r="T164" s="165"/>
      <c r="AT164" s="159" t="s">
        <v>167</v>
      </c>
      <c r="AU164" s="159" t="s">
        <v>79</v>
      </c>
      <c r="AV164" s="13" t="s">
        <v>79</v>
      </c>
      <c r="AW164" s="13" t="s">
        <v>31</v>
      </c>
      <c r="AX164" s="13" t="s">
        <v>69</v>
      </c>
      <c r="AY164" s="159" t="s">
        <v>152</v>
      </c>
    </row>
    <row r="165" spans="2:51" s="13" customFormat="1" ht="30.6">
      <c r="B165" s="158"/>
      <c r="D165" s="153" t="s">
        <v>167</v>
      </c>
      <c r="E165" s="159" t="s">
        <v>3</v>
      </c>
      <c r="F165" s="160" t="s">
        <v>239</v>
      </c>
      <c r="H165" s="161">
        <v>-4.7240000000000002</v>
      </c>
      <c r="I165" s="162"/>
      <c r="L165" s="158"/>
      <c r="M165" s="163"/>
      <c r="N165" s="164"/>
      <c r="O165" s="164"/>
      <c r="P165" s="164"/>
      <c r="Q165" s="164"/>
      <c r="R165" s="164"/>
      <c r="S165" s="164"/>
      <c r="T165" s="165"/>
      <c r="AT165" s="159" t="s">
        <v>167</v>
      </c>
      <c r="AU165" s="159" t="s">
        <v>79</v>
      </c>
      <c r="AV165" s="13" t="s">
        <v>79</v>
      </c>
      <c r="AW165" s="13" t="s">
        <v>31</v>
      </c>
      <c r="AX165" s="13" t="s">
        <v>69</v>
      </c>
      <c r="AY165" s="159" t="s">
        <v>152</v>
      </c>
    </row>
    <row r="166" spans="2:51" s="13" customFormat="1">
      <c r="B166" s="158"/>
      <c r="D166" s="153" t="s">
        <v>167</v>
      </c>
      <c r="E166" s="159" t="s">
        <v>3</v>
      </c>
      <c r="F166" s="160" t="s">
        <v>213</v>
      </c>
      <c r="H166" s="161">
        <v>16.414000000000001</v>
      </c>
      <c r="I166" s="162"/>
      <c r="L166" s="158"/>
      <c r="M166" s="163"/>
      <c r="N166" s="164"/>
      <c r="O166" s="164"/>
      <c r="P166" s="164"/>
      <c r="Q166" s="164"/>
      <c r="R166" s="164"/>
      <c r="S166" s="164"/>
      <c r="T166" s="165"/>
      <c r="AT166" s="159" t="s">
        <v>167</v>
      </c>
      <c r="AU166" s="159" t="s">
        <v>79</v>
      </c>
      <c r="AV166" s="13" t="s">
        <v>79</v>
      </c>
      <c r="AW166" s="13" t="s">
        <v>31</v>
      </c>
      <c r="AX166" s="13" t="s">
        <v>69</v>
      </c>
      <c r="AY166" s="159" t="s">
        <v>152</v>
      </c>
    </row>
    <row r="167" spans="2:51" s="13" customFormat="1">
      <c r="B167" s="158"/>
      <c r="D167" s="153" t="s">
        <v>167</v>
      </c>
      <c r="E167" s="159" t="s">
        <v>3</v>
      </c>
      <c r="F167" s="160" t="s">
        <v>240</v>
      </c>
      <c r="H167" s="161">
        <v>-3.2829999999999999</v>
      </c>
      <c r="I167" s="162"/>
      <c r="L167" s="158"/>
      <c r="M167" s="163"/>
      <c r="N167" s="164"/>
      <c r="O167" s="164"/>
      <c r="P167" s="164"/>
      <c r="Q167" s="164"/>
      <c r="R167" s="164"/>
      <c r="S167" s="164"/>
      <c r="T167" s="165"/>
      <c r="AT167" s="159" t="s">
        <v>167</v>
      </c>
      <c r="AU167" s="159" t="s">
        <v>79</v>
      </c>
      <c r="AV167" s="13" t="s">
        <v>79</v>
      </c>
      <c r="AW167" s="13" t="s">
        <v>31</v>
      </c>
      <c r="AX167" s="13" t="s">
        <v>69</v>
      </c>
      <c r="AY167" s="159" t="s">
        <v>152</v>
      </c>
    </row>
    <row r="168" spans="2:51" s="13" customFormat="1">
      <c r="B168" s="158"/>
      <c r="D168" s="153" t="s">
        <v>167</v>
      </c>
      <c r="E168" s="159" t="s">
        <v>3</v>
      </c>
      <c r="F168" s="160" t="s">
        <v>214</v>
      </c>
      <c r="H168" s="161">
        <v>23.731999999999999</v>
      </c>
      <c r="I168" s="162"/>
      <c r="L168" s="158"/>
      <c r="M168" s="163"/>
      <c r="N168" s="164"/>
      <c r="O168" s="164"/>
      <c r="P168" s="164"/>
      <c r="Q168" s="164"/>
      <c r="R168" s="164"/>
      <c r="S168" s="164"/>
      <c r="T168" s="165"/>
      <c r="AT168" s="159" t="s">
        <v>167</v>
      </c>
      <c r="AU168" s="159" t="s">
        <v>79</v>
      </c>
      <c r="AV168" s="13" t="s">
        <v>79</v>
      </c>
      <c r="AW168" s="13" t="s">
        <v>31</v>
      </c>
      <c r="AX168" s="13" t="s">
        <v>69</v>
      </c>
      <c r="AY168" s="159" t="s">
        <v>152</v>
      </c>
    </row>
    <row r="169" spans="2:51" s="13" customFormat="1">
      <c r="B169" s="158"/>
      <c r="D169" s="153" t="s">
        <v>167</v>
      </c>
      <c r="E169" s="159" t="s">
        <v>3</v>
      </c>
      <c r="F169" s="160" t="s">
        <v>241</v>
      </c>
      <c r="H169" s="161">
        <v>-4.7460000000000004</v>
      </c>
      <c r="I169" s="162"/>
      <c r="L169" s="158"/>
      <c r="M169" s="163"/>
      <c r="N169" s="164"/>
      <c r="O169" s="164"/>
      <c r="P169" s="164"/>
      <c r="Q169" s="164"/>
      <c r="R169" s="164"/>
      <c r="S169" s="164"/>
      <c r="T169" s="165"/>
      <c r="AT169" s="159" t="s">
        <v>167</v>
      </c>
      <c r="AU169" s="159" t="s">
        <v>79</v>
      </c>
      <c r="AV169" s="13" t="s">
        <v>79</v>
      </c>
      <c r="AW169" s="13" t="s">
        <v>31</v>
      </c>
      <c r="AX169" s="13" t="s">
        <v>69</v>
      </c>
      <c r="AY169" s="159" t="s">
        <v>152</v>
      </c>
    </row>
    <row r="170" spans="2:51" s="14" customFormat="1" ht="20.399999999999999">
      <c r="B170" s="166"/>
      <c r="D170" s="153" t="s">
        <v>167</v>
      </c>
      <c r="E170" s="167" t="s">
        <v>3</v>
      </c>
      <c r="F170" s="168" t="s">
        <v>219</v>
      </c>
      <c r="H170" s="167" t="s">
        <v>3</v>
      </c>
      <c r="I170" s="169"/>
      <c r="L170" s="166"/>
      <c r="M170" s="170"/>
      <c r="N170" s="171"/>
      <c r="O170" s="171"/>
      <c r="P170" s="171"/>
      <c r="Q170" s="171"/>
      <c r="R170" s="171"/>
      <c r="S170" s="171"/>
      <c r="T170" s="172"/>
      <c r="AT170" s="167" t="s">
        <v>167</v>
      </c>
      <c r="AU170" s="167" t="s">
        <v>79</v>
      </c>
      <c r="AV170" s="14" t="s">
        <v>77</v>
      </c>
      <c r="AW170" s="14" t="s">
        <v>31</v>
      </c>
      <c r="AX170" s="14" t="s">
        <v>69</v>
      </c>
      <c r="AY170" s="167" t="s">
        <v>152</v>
      </c>
    </row>
    <row r="171" spans="2:51" s="13" customFormat="1">
      <c r="B171" s="158"/>
      <c r="D171" s="153" t="s">
        <v>167</v>
      </c>
      <c r="E171" s="159" t="s">
        <v>3</v>
      </c>
      <c r="F171" s="160" t="s">
        <v>220</v>
      </c>
      <c r="H171" s="161">
        <v>13.411</v>
      </c>
      <c r="I171" s="162"/>
      <c r="L171" s="158"/>
      <c r="M171" s="163"/>
      <c r="N171" s="164"/>
      <c r="O171" s="164"/>
      <c r="P171" s="164"/>
      <c r="Q171" s="164"/>
      <c r="R171" s="164"/>
      <c r="S171" s="164"/>
      <c r="T171" s="165"/>
      <c r="AT171" s="159" t="s">
        <v>167</v>
      </c>
      <c r="AU171" s="159" t="s">
        <v>79</v>
      </c>
      <c r="AV171" s="13" t="s">
        <v>79</v>
      </c>
      <c r="AW171" s="13" t="s">
        <v>31</v>
      </c>
      <c r="AX171" s="13" t="s">
        <v>69</v>
      </c>
      <c r="AY171" s="159" t="s">
        <v>152</v>
      </c>
    </row>
    <row r="172" spans="2:51" s="13" customFormat="1">
      <c r="B172" s="158"/>
      <c r="D172" s="153" t="s">
        <v>167</v>
      </c>
      <c r="E172" s="159" t="s">
        <v>3</v>
      </c>
      <c r="F172" s="160" t="s">
        <v>242</v>
      </c>
      <c r="H172" s="161">
        <v>-2.1560000000000001</v>
      </c>
      <c r="I172" s="162"/>
      <c r="L172" s="158"/>
      <c r="M172" s="163"/>
      <c r="N172" s="164"/>
      <c r="O172" s="164"/>
      <c r="P172" s="164"/>
      <c r="Q172" s="164"/>
      <c r="R172" s="164"/>
      <c r="S172" s="164"/>
      <c r="T172" s="165"/>
      <c r="AT172" s="159" t="s">
        <v>167</v>
      </c>
      <c r="AU172" s="159" t="s">
        <v>79</v>
      </c>
      <c r="AV172" s="13" t="s">
        <v>79</v>
      </c>
      <c r="AW172" s="13" t="s">
        <v>31</v>
      </c>
      <c r="AX172" s="13" t="s">
        <v>69</v>
      </c>
      <c r="AY172" s="159" t="s">
        <v>152</v>
      </c>
    </row>
    <row r="173" spans="2:51" s="14" customFormat="1">
      <c r="B173" s="166"/>
      <c r="D173" s="153" t="s">
        <v>167</v>
      </c>
      <c r="E173" s="167" t="s">
        <v>3</v>
      </c>
      <c r="F173" s="168" t="s">
        <v>225</v>
      </c>
      <c r="H173" s="167" t="s">
        <v>3</v>
      </c>
      <c r="I173" s="169"/>
      <c r="L173" s="166"/>
      <c r="M173" s="170"/>
      <c r="N173" s="171"/>
      <c r="O173" s="171"/>
      <c r="P173" s="171"/>
      <c r="Q173" s="171"/>
      <c r="R173" s="171"/>
      <c r="S173" s="171"/>
      <c r="T173" s="172"/>
      <c r="AT173" s="167" t="s">
        <v>167</v>
      </c>
      <c r="AU173" s="167" t="s">
        <v>79</v>
      </c>
      <c r="AV173" s="14" t="s">
        <v>77</v>
      </c>
      <c r="AW173" s="14" t="s">
        <v>31</v>
      </c>
      <c r="AX173" s="14" t="s">
        <v>69</v>
      </c>
      <c r="AY173" s="167" t="s">
        <v>152</v>
      </c>
    </row>
    <row r="174" spans="2:51" s="13" customFormat="1">
      <c r="B174" s="158"/>
      <c r="D174" s="153" t="s">
        <v>167</v>
      </c>
      <c r="E174" s="159" t="s">
        <v>3</v>
      </c>
      <c r="F174" s="160" t="s">
        <v>226</v>
      </c>
      <c r="H174" s="161">
        <v>46.085999999999999</v>
      </c>
      <c r="I174" s="162"/>
      <c r="L174" s="158"/>
      <c r="M174" s="163"/>
      <c r="N174" s="164"/>
      <c r="O174" s="164"/>
      <c r="P174" s="164"/>
      <c r="Q174" s="164"/>
      <c r="R174" s="164"/>
      <c r="S174" s="164"/>
      <c r="T174" s="165"/>
      <c r="AT174" s="159" t="s">
        <v>167</v>
      </c>
      <c r="AU174" s="159" t="s">
        <v>79</v>
      </c>
      <c r="AV174" s="13" t="s">
        <v>79</v>
      </c>
      <c r="AW174" s="13" t="s">
        <v>31</v>
      </c>
      <c r="AX174" s="13" t="s">
        <v>69</v>
      </c>
      <c r="AY174" s="159" t="s">
        <v>152</v>
      </c>
    </row>
    <row r="175" spans="2:51" s="13" customFormat="1">
      <c r="B175" s="158"/>
      <c r="D175" s="153" t="s">
        <v>167</v>
      </c>
      <c r="E175" s="159" t="s">
        <v>3</v>
      </c>
      <c r="F175" s="160" t="s">
        <v>243</v>
      </c>
      <c r="H175" s="161">
        <v>-11.305</v>
      </c>
      <c r="I175" s="162"/>
      <c r="L175" s="158"/>
      <c r="M175" s="163"/>
      <c r="N175" s="164"/>
      <c r="O175" s="164"/>
      <c r="P175" s="164"/>
      <c r="Q175" s="164"/>
      <c r="R175" s="164"/>
      <c r="S175" s="164"/>
      <c r="T175" s="165"/>
      <c r="AT175" s="159" t="s">
        <v>167</v>
      </c>
      <c r="AU175" s="159" t="s">
        <v>79</v>
      </c>
      <c r="AV175" s="13" t="s">
        <v>79</v>
      </c>
      <c r="AW175" s="13" t="s">
        <v>31</v>
      </c>
      <c r="AX175" s="13" t="s">
        <v>69</v>
      </c>
      <c r="AY175" s="159" t="s">
        <v>152</v>
      </c>
    </row>
    <row r="176" spans="2:51" s="14" customFormat="1">
      <c r="B176" s="166"/>
      <c r="D176" s="153" t="s">
        <v>167</v>
      </c>
      <c r="E176" s="167" t="s">
        <v>3</v>
      </c>
      <c r="F176" s="168" t="s">
        <v>244</v>
      </c>
      <c r="H176" s="167" t="s">
        <v>3</v>
      </c>
      <c r="I176" s="169"/>
      <c r="L176" s="166"/>
      <c r="M176" s="170"/>
      <c r="N176" s="171"/>
      <c r="O176" s="171"/>
      <c r="P176" s="171"/>
      <c r="Q176" s="171"/>
      <c r="R176" s="171"/>
      <c r="S176" s="171"/>
      <c r="T176" s="172"/>
      <c r="AT176" s="167" t="s">
        <v>167</v>
      </c>
      <c r="AU176" s="167" t="s">
        <v>79</v>
      </c>
      <c r="AV176" s="14" t="s">
        <v>77</v>
      </c>
      <c r="AW176" s="14" t="s">
        <v>31</v>
      </c>
      <c r="AX176" s="14" t="s">
        <v>69</v>
      </c>
      <c r="AY176" s="167" t="s">
        <v>152</v>
      </c>
    </row>
    <row r="177" spans="1:65" s="13" customFormat="1">
      <c r="B177" s="158"/>
      <c r="D177" s="153" t="s">
        <v>167</v>
      </c>
      <c r="E177" s="159" t="s">
        <v>3</v>
      </c>
      <c r="F177" s="160" t="s">
        <v>218</v>
      </c>
      <c r="H177" s="161">
        <v>3.2109999999999999</v>
      </c>
      <c r="I177" s="162"/>
      <c r="L177" s="158"/>
      <c r="M177" s="163"/>
      <c r="N177" s="164"/>
      <c r="O177" s="164"/>
      <c r="P177" s="164"/>
      <c r="Q177" s="164"/>
      <c r="R177" s="164"/>
      <c r="S177" s="164"/>
      <c r="T177" s="165"/>
      <c r="AT177" s="159" t="s">
        <v>167</v>
      </c>
      <c r="AU177" s="159" t="s">
        <v>79</v>
      </c>
      <c r="AV177" s="13" t="s">
        <v>79</v>
      </c>
      <c r="AW177" s="13" t="s">
        <v>31</v>
      </c>
      <c r="AX177" s="13" t="s">
        <v>69</v>
      </c>
      <c r="AY177" s="159" t="s">
        <v>152</v>
      </c>
    </row>
    <row r="178" spans="1:65" s="13" customFormat="1">
      <c r="B178" s="158"/>
      <c r="D178" s="153" t="s">
        <v>167</v>
      </c>
      <c r="E178" s="159" t="s">
        <v>3</v>
      </c>
      <c r="F178" s="160" t="s">
        <v>245</v>
      </c>
      <c r="H178" s="161">
        <v>-0.61799999999999999</v>
      </c>
      <c r="I178" s="162"/>
      <c r="L178" s="158"/>
      <c r="M178" s="163"/>
      <c r="N178" s="164"/>
      <c r="O178" s="164"/>
      <c r="P178" s="164"/>
      <c r="Q178" s="164"/>
      <c r="R178" s="164"/>
      <c r="S178" s="164"/>
      <c r="T178" s="165"/>
      <c r="AT178" s="159" t="s">
        <v>167</v>
      </c>
      <c r="AU178" s="159" t="s">
        <v>79</v>
      </c>
      <c r="AV178" s="13" t="s">
        <v>79</v>
      </c>
      <c r="AW178" s="13" t="s">
        <v>31</v>
      </c>
      <c r="AX178" s="13" t="s">
        <v>69</v>
      </c>
      <c r="AY178" s="159" t="s">
        <v>152</v>
      </c>
    </row>
    <row r="179" spans="1:65" s="14" customFormat="1" ht="20.399999999999999">
      <c r="B179" s="166"/>
      <c r="D179" s="153" t="s">
        <v>167</v>
      </c>
      <c r="E179" s="167" t="s">
        <v>3</v>
      </c>
      <c r="F179" s="168" t="s">
        <v>246</v>
      </c>
      <c r="H179" s="167" t="s">
        <v>3</v>
      </c>
      <c r="I179" s="169"/>
      <c r="L179" s="166"/>
      <c r="M179" s="170"/>
      <c r="N179" s="171"/>
      <c r="O179" s="171"/>
      <c r="P179" s="171"/>
      <c r="Q179" s="171"/>
      <c r="R179" s="171"/>
      <c r="S179" s="171"/>
      <c r="T179" s="172"/>
      <c r="AT179" s="167" t="s">
        <v>167</v>
      </c>
      <c r="AU179" s="167" t="s">
        <v>79</v>
      </c>
      <c r="AV179" s="14" t="s">
        <v>77</v>
      </c>
      <c r="AW179" s="14" t="s">
        <v>31</v>
      </c>
      <c r="AX179" s="14" t="s">
        <v>69</v>
      </c>
      <c r="AY179" s="167" t="s">
        <v>152</v>
      </c>
    </row>
    <row r="180" spans="1:65" s="13" customFormat="1">
      <c r="B180" s="158"/>
      <c r="D180" s="153" t="s">
        <v>167</v>
      </c>
      <c r="E180" s="159" t="s">
        <v>3</v>
      </c>
      <c r="F180" s="160" t="s">
        <v>247</v>
      </c>
      <c r="H180" s="161">
        <v>92.25</v>
      </c>
      <c r="I180" s="162"/>
      <c r="L180" s="158"/>
      <c r="M180" s="163"/>
      <c r="N180" s="164"/>
      <c r="O180" s="164"/>
      <c r="P180" s="164"/>
      <c r="Q180" s="164"/>
      <c r="R180" s="164"/>
      <c r="S180" s="164"/>
      <c r="T180" s="165"/>
      <c r="AT180" s="159" t="s">
        <v>167</v>
      </c>
      <c r="AU180" s="159" t="s">
        <v>79</v>
      </c>
      <c r="AV180" s="13" t="s">
        <v>79</v>
      </c>
      <c r="AW180" s="13" t="s">
        <v>31</v>
      </c>
      <c r="AX180" s="13" t="s">
        <v>69</v>
      </c>
      <c r="AY180" s="159" t="s">
        <v>152</v>
      </c>
    </row>
    <row r="181" spans="1:65" s="14" customFormat="1" ht="20.399999999999999">
      <c r="B181" s="166"/>
      <c r="D181" s="153" t="s">
        <v>167</v>
      </c>
      <c r="E181" s="167" t="s">
        <v>3</v>
      </c>
      <c r="F181" s="168" t="s">
        <v>248</v>
      </c>
      <c r="H181" s="167" t="s">
        <v>3</v>
      </c>
      <c r="I181" s="169"/>
      <c r="L181" s="166"/>
      <c r="M181" s="170"/>
      <c r="N181" s="171"/>
      <c r="O181" s="171"/>
      <c r="P181" s="171"/>
      <c r="Q181" s="171"/>
      <c r="R181" s="171"/>
      <c r="S181" s="171"/>
      <c r="T181" s="172"/>
      <c r="AT181" s="167" t="s">
        <v>167</v>
      </c>
      <c r="AU181" s="167" t="s">
        <v>79</v>
      </c>
      <c r="AV181" s="14" t="s">
        <v>77</v>
      </c>
      <c r="AW181" s="14" t="s">
        <v>31</v>
      </c>
      <c r="AX181" s="14" t="s">
        <v>69</v>
      </c>
      <c r="AY181" s="167" t="s">
        <v>152</v>
      </c>
    </row>
    <row r="182" spans="1:65" s="13" customFormat="1">
      <c r="B182" s="158"/>
      <c r="D182" s="153" t="s">
        <v>167</v>
      </c>
      <c r="E182" s="159" t="s">
        <v>3</v>
      </c>
      <c r="F182" s="160" t="s">
        <v>249</v>
      </c>
      <c r="H182" s="161">
        <v>120.96</v>
      </c>
      <c r="I182" s="162"/>
      <c r="L182" s="158"/>
      <c r="M182" s="163"/>
      <c r="N182" s="164"/>
      <c r="O182" s="164"/>
      <c r="P182" s="164"/>
      <c r="Q182" s="164"/>
      <c r="R182" s="164"/>
      <c r="S182" s="164"/>
      <c r="T182" s="165"/>
      <c r="AT182" s="159" t="s">
        <v>167</v>
      </c>
      <c r="AU182" s="159" t="s">
        <v>79</v>
      </c>
      <c r="AV182" s="13" t="s">
        <v>79</v>
      </c>
      <c r="AW182" s="13" t="s">
        <v>31</v>
      </c>
      <c r="AX182" s="13" t="s">
        <v>69</v>
      </c>
      <c r="AY182" s="159" t="s">
        <v>152</v>
      </c>
    </row>
    <row r="183" spans="1:65" s="15" customFormat="1">
      <c r="B183" s="173"/>
      <c r="D183" s="153" t="s">
        <v>167</v>
      </c>
      <c r="E183" s="174" t="s">
        <v>3</v>
      </c>
      <c r="F183" s="175" t="s">
        <v>206</v>
      </c>
      <c r="H183" s="176">
        <v>330.28299999999996</v>
      </c>
      <c r="I183" s="177"/>
      <c r="L183" s="173"/>
      <c r="M183" s="178"/>
      <c r="N183" s="179"/>
      <c r="O183" s="179"/>
      <c r="P183" s="179"/>
      <c r="Q183" s="179"/>
      <c r="R183" s="179"/>
      <c r="S183" s="179"/>
      <c r="T183" s="180"/>
      <c r="AT183" s="174" t="s">
        <v>167</v>
      </c>
      <c r="AU183" s="174" t="s">
        <v>79</v>
      </c>
      <c r="AV183" s="15" t="s">
        <v>158</v>
      </c>
      <c r="AW183" s="15" t="s">
        <v>31</v>
      </c>
      <c r="AX183" s="15" t="s">
        <v>77</v>
      </c>
      <c r="AY183" s="174" t="s">
        <v>152</v>
      </c>
    </row>
    <row r="184" spans="1:65" s="2" customFormat="1" ht="16.5" customHeight="1">
      <c r="A184" s="34"/>
      <c r="B184" s="139"/>
      <c r="C184" s="181" t="s">
        <v>250</v>
      </c>
      <c r="D184" s="181" t="s">
        <v>251</v>
      </c>
      <c r="E184" s="182" t="s">
        <v>252</v>
      </c>
      <c r="F184" s="183" t="s">
        <v>253</v>
      </c>
      <c r="G184" s="184" t="s">
        <v>254</v>
      </c>
      <c r="H184" s="185">
        <v>627.53800000000001</v>
      </c>
      <c r="I184" s="186"/>
      <c r="J184" s="187">
        <f>ROUND(I184*H184,2)</f>
        <v>0</v>
      </c>
      <c r="K184" s="183" t="s">
        <v>163</v>
      </c>
      <c r="L184" s="188"/>
      <c r="M184" s="189" t="s">
        <v>3</v>
      </c>
      <c r="N184" s="190" t="s">
        <v>40</v>
      </c>
      <c r="O184" s="55"/>
      <c r="P184" s="149">
        <f>O184*H184</f>
        <v>0</v>
      </c>
      <c r="Q184" s="149">
        <v>1</v>
      </c>
      <c r="R184" s="149">
        <f>Q184*H184</f>
        <v>627.53800000000001</v>
      </c>
      <c r="S184" s="149">
        <v>0</v>
      </c>
      <c r="T184" s="150">
        <f>S184*H184</f>
        <v>0</v>
      </c>
      <c r="U184" s="34"/>
      <c r="V184" s="34"/>
      <c r="W184" s="34"/>
      <c r="X184" s="34"/>
      <c r="Y184" s="34"/>
      <c r="Z184" s="34"/>
      <c r="AA184" s="34"/>
      <c r="AB184" s="34"/>
      <c r="AC184" s="34"/>
      <c r="AD184" s="34"/>
      <c r="AE184" s="34"/>
      <c r="AR184" s="151" t="s">
        <v>207</v>
      </c>
      <c r="AT184" s="151" t="s">
        <v>251</v>
      </c>
      <c r="AU184" s="151" t="s">
        <v>79</v>
      </c>
      <c r="AY184" s="19" t="s">
        <v>152</v>
      </c>
      <c r="BE184" s="152">
        <f>IF(N184="základní",J184,0)</f>
        <v>0</v>
      </c>
      <c r="BF184" s="152">
        <f>IF(N184="snížená",J184,0)</f>
        <v>0</v>
      </c>
      <c r="BG184" s="152">
        <f>IF(N184="zákl. přenesená",J184,0)</f>
        <v>0</v>
      </c>
      <c r="BH184" s="152">
        <f>IF(N184="sníž. přenesená",J184,0)</f>
        <v>0</v>
      </c>
      <c r="BI184" s="152">
        <f>IF(N184="nulová",J184,0)</f>
        <v>0</v>
      </c>
      <c r="BJ184" s="19" t="s">
        <v>77</v>
      </c>
      <c r="BK184" s="152">
        <f>ROUND(I184*H184,2)</f>
        <v>0</v>
      </c>
      <c r="BL184" s="19" t="s">
        <v>158</v>
      </c>
      <c r="BM184" s="151" t="s">
        <v>255</v>
      </c>
    </row>
    <row r="185" spans="1:65" s="13" customFormat="1" ht="20.399999999999999">
      <c r="B185" s="158"/>
      <c r="D185" s="153" t="s">
        <v>167</v>
      </c>
      <c r="F185" s="160" t="s">
        <v>3823</v>
      </c>
      <c r="H185" s="161">
        <v>627.53800000000001</v>
      </c>
      <c r="I185" s="162"/>
      <c r="L185" s="158"/>
      <c r="M185" s="163"/>
      <c r="N185" s="164"/>
      <c r="O185" s="164"/>
      <c r="P185" s="164"/>
      <c r="Q185" s="164"/>
      <c r="R185" s="164"/>
      <c r="S185" s="164"/>
      <c r="T185" s="165"/>
      <c r="AT185" s="159" t="s">
        <v>167</v>
      </c>
      <c r="AU185" s="159" t="s">
        <v>79</v>
      </c>
      <c r="AV185" s="13" t="s">
        <v>79</v>
      </c>
      <c r="AW185" s="13" t="s">
        <v>4</v>
      </c>
      <c r="AX185" s="13" t="s">
        <v>77</v>
      </c>
      <c r="AY185" s="159" t="s">
        <v>152</v>
      </c>
    </row>
    <row r="186" spans="1:65" s="2" customFormat="1" ht="33" customHeight="1">
      <c r="A186" s="34"/>
      <c r="B186" s="139"/>
      <c r="C186" s="140" t="s">
        <v>256</v>
      </c>
      <c r="D186" s="140" t="s">
        <v>154</v>
      </c>
      <c r="E186" s="141" t="s">
        <v>257</v>
      </c>
      <c r="F186" s="142" t="s">
        <v>258</v>
      </c>
      <c r="G186" s="143" t="s">
        <v>162</v>
      </c>
      <c r="H186" s="144">
        <v>672</v>
      </c>
      <c r="I186" s="145"/>
      <c r="J186" s="146">
        <f>ROUND(I186*H186,2)</f>
        <v>0</v>
      </c>
      <c r="K186" s="142" t="s">
        <v>163</v>
      </c>
      <c r="L186" s="35"/>
      <c r="M186" s="147" t="s">
        <v>3</v>
      </c>
      <c r="N186" s="148" t="s">
        <v>40</v>
      </c>
      <c r="O186" s="55"/>
      <c r="P186" s="149">
        <f>O186*H186</f>
        <v>0</v>
      </c>
      <c r="Q186" s="149">
        <v>0</v>
      </c>
      <c r="R186" s="149">
        <f>Q186*H186</f>
        <v>0</v>
      </c>
      <c r="S186" s="149">
        <v>0</v>
      </c>
      <c r="T186" s="150">
        <f>S186*H186</f>
        <v>0</v>
      </c>
      <c r="U186" s="34"/>
      <c r="V186" s="34"/>
      <c r="W186" s="34"/>
      <c r="X186" s="34"/>
      <c r="Y186" s="34"/>
      <c r="Z186" s="34"/>
      <c r="AA186" s="34"/>
      <c r="AB186" s="34"/>
      <c r="AC186" s="34"/>
      <c r="AD186" s="34"/>
      <c r="AE186" s="34"/>
      <c r="AR186" s="151" t="s">
        <v>158</v>
      </c>
      <c r="AT186" s="151" t="s">
        <v>154</v>
      </c>
      <c r="AU186" s="151" t="s">
        <v>79</v>
      </c>
      <c r="AY186" s="19" t="s">
        <v>152</v>
      </c>
      <c r="BE186" s="152">
        <f>IF(N186="základní",J186,0)</f>
        <v>0</v>
      </c>
      <c r="BF186" s="152">
        <f>IF(N186="snížená",J186,0)</f>
        <v>0</v>
      </c>
      <c r="BG186" s="152">
        <f>IF(N186="zákl. přenesená",J186,0)</f>
        <v>0</v>
      </c>
      <c r="BH186" s="152">
        <f>IF(N186="sníž. přenesená",J186,0)</f>
        <v>0</v>
      </c>
      <c r="BI186" s="152">
        <f>IF(N186="nulová",J186,0)</f>
        <v>0</v>
      </c>
      <c r="BJ186" s="19" t="s">
        <v>77</v>
      </c>
      <c r="BK186" s="152">
        <f>ROUND(I186*H186,2)</f>
        <v>0</v>
      </c>
      <c r="BL186" s="19" t="s">
        <v>158</v>
      </c>
      <c r="BM186" s="151" t="s">
        <v>259</v>
      </c>
    </row>
    <row r="187" spans="1:65" s="13" customFormat="1">
      <c r="B187" s="158"/>
      <c r="D187" s="153" t="s">
        <v>167</v>
      </c>
      <c r="E187" s="159" t="s">
        <v>3</v>
      </c>
      <c r="F187" s="160" t="s">
        <v>260</v>
      </c>
      <c r="H187" s="161">
        <v>672</v>
      </c>
      <c r="I187" s="162"/>
      <c r="L187" s="158"/>
      <c r="M187" s="163"/>
      <c r="N187" s="164"/>
      <c r="O187" s="164"/>
      <c r="P187" s="164"/>
      <c r="Q187" s="164"/>
      <c r="R187" s="164"/>
      <c r="S187" s="164"/>
      <c r="T187" s="165"/>
      <c r="AT187" s="159" t="s">
        <v>167</v>
      </c>
      <c r="AU187" s="159" t="s">
        <v>79</v>
      </c>
      <c r="AV187" s="13" t="s">
        <v>79</v>
      </c>
      <c r="AW187" s="13" t="s">
        <v>31</v>
      </c>
      <c r="AX187" s="13" t="s">
        <v>77</v>
      </c>
      <c r="AY187" s="159" t="s">
        <v>152</v>
      </c>
    </row>
    <row r="188" spans="1:65" s="12" customFormat="1" ht="22.8" customHeight="1">
      <c r="B188" s="126"/>
      <c r="D188" s="127" t="s">
        <v>68</v>
      </c>
      <c r="E188" s="137" t="s">
        <v>79</v>
      </c>
      <c r="F188" s="137" t="s">
        <v>261</v>
      </c>
      <c r="I188" s="129"/>
      <c r="J188" s="138">
        <f>BK188</f>
        <v>0</v>
      </c>
      <c r="L188" s="126"/>
      <c r="M188" s="131"/>
      <c r="N188" s="132"/>
      <c r="O188" s="132"/>
      <c r="P188" s="133">
        <f>SUM(P189:P319)</f>
        <v>0</v>
      </c>
      <c r="Q188" s="132"/>
      <c r="R188" s="133">
        <f>SUM(R189:R319)</f>
        <v>382.3286028</v>
      </c>
      <c r="S188" s="132"/>
      <c r="T188" s="134">
        <f>SUM(T189:T319)</f>
        <v>0</v>
      </c>
      <c r="AR188" s="127" t="s">
        <v>77</v>
      </c>
      <c r="AT188" s="135" t="s">
        <v>68</v>
      </c>
      <c r="AU188" s="135" t="s">
        <v>77</v>
      </c>
      <c r="AY188" s="127" t="s">
        <v>152</v>
      </c>
      <c r="BK188" s="136">
        <f>SUM(BK189:BK319)</f>
        <v>0</v>
      </c>
    </row>
    <row r="189" spans="1:65" s="2" customFormat="1" ht="44.25" customHeight="1">
      <c r="A189" s="34"/>
      <c r="B189" s="139"/>
      <c r="C189" s="140" t="s">
        <v>9</v>
      </c>
      <c r="D189" s="140" t="s">
        <v>154</v>
      </c>
      <c r="E189" s="141" t="s">
        <v>262</v>
      </c>
      <c r="F189" s="142" t="s">
        <v>263</v>
      </c>
      <c r="G189" s="143" t="s">
        <v>171</v>
      </c>
      <c r="H189" s="144">
        <v>49.725000000000001</v>
      </c>
      <c r="I189" s="145"/>
      <c r="J189" s="146">
        <f>ROUND(I189*H189,2)</f>
        <v>0</v>
      </c>
      <c r="K189" s="142" t="s">
        <v>163</v>
      </c>
      <c r="L189" s="35"/>
      <c r="M189" s="147" t="s">
        <v>3</v>
      </c>
      <c r="N189" s="148" t="s">
        <v>40</v>
      </c>
      <c r="O189" s="55"/>
      <c r="P189" s="149">
        <f>O189*H189</f>
        <v>0</v>
      </c>
      <c r="Q189" s="149">
        <v>0</v>
      </c>
      <c r="R189" s="149">
        <f>Q189*H189</f>
        <v>0</v>
      </c>
      <c r="S189" s="149">
        <v>0</v>
      </c>
      <c r="T189" s="150">
        <f>S189*H189</f>
        <v>0</v>
      </c>
      <c r="U189" s="34"/>
      <c r="V189" s="34"/>
      <c r="W189" s="34"/>
      <c r="X189" s="34"/>
      <c r="Y189" s="34"/>
      <c r="Z189" s="34"/>
      <c r="AA189" s="34"/>
      <c r="AB189" s="34"/>
      <c r="AC189" s="34"/>
      <c r="AD189" s="34"/>
      <c r="AE189" s="34"/>
      <c r="AR189" s="151" t="s">
        <v>158</v>
      </c>
      <c r="AT189" s="151" t="s">
        <v>154</v>
      </c>
      <c r="AU189" s="151" t="s">
        <v>79</v>
      </c>
      <c r="AY189" s="19" t="s">
        <v>152</v>
      </c>
      <c r="BE189" s="152">
        <f>IF(N189="základní",J189,0)</f>
        <v>0</v>
      </c>
      <c r="BF189" s="152">
        <f>IF(N189="snížená",J189,0)</f>
        <v>0</v>
      </c>
      <c r="BG189" s="152">
        <f>IF(N189="zákl. přenesená",J189,0)</f>
        <v>0</v>
      </c>
      <c r="BH189" s="152">
        <f>IF(N189="sníž. přenesená",J189,0)</f>
        <v>0</v>
      </c>
      <c r="BI189" s="152">
        <f>IF(N189="nulová",J189,0)</f>
        <v>0</v>
      </c>
      <c r="BJ189" s="19" t="s">
        <v>77</v>
      </c>
      <c r="BK189" s="152">
        <f>ROUND(I189*H189,2)</f>
        <v>0</v>
      </c>
      <c r="BL189" s="19" t="s">
        <v>158</v>
      </c>
      <c r="BM189" s="151" t="s">
        <v>264</v>
      </c>
    </row>
    <row r="190" spans="1:65" s="2" customFormat="1" ht="19.2">
      <c r="A190" s="34"/>
      <c r="B190" s="35"/>
      <c r="C190" s="34"/>
      <c r="D190" s="153" t="s">
        <v>165</v>
      </c>
      <c r="E190" s="34"/>
      <c r="F190" s="154" t="s">
        <v>265</v>
      </c>
      <c r="G190" s="34"/>
      <c r="H190" s="34"/>
      <c r="I190" s="155"/>
      <c r="J190" s="34"/>
      <c r="K190" s="34"/>
      <c r="L190" s="35"/>
      <c r="M190" s="156"/>
      <c r="N190" s="157"/>
      <c r="O190" s="55"/>
      <c r="P190" s="55"/>
      <c r="Q190" s="55"/>
      <c r="R190" s="55"/>
      <c r="S190" s="55"/>
      <c r="T190" s="56"/>
      <c r="U190" s="34"/>
      <c r="V190" s="34"/>
      <c r="W190" s="34"/>
      <c r="X190" s="34"/>
      <c r="Y190" s="34"/>
      <c r="Z190" s="34"/>
      <c r="AA190" s="34"/>
      <c r="AB190" s="34"/>
      <c r="AC190" s="34"/>
      <c r="AD190" s="34"/>
      <c r="AE190" s="34"/>
      <c r="AT190" s="19" t="s">
        <v>165</v>
      </c>
      <c r="AU190" s="19" t="s">
        <v>79</v>
      </c>
    </row>
    <row r="191" spans="1:65" s="13" customFormat="1">
      <c r="B191" s="158"/>
      <c r="D191" s="153" t="s">
        <v>167</v>
      </c>
      <c r="E191" s="159" t="s">
        <v>3</v>
      </c>
      <c r="F191" s="160" t="s">
        <v>3824</v>
      </c>
      <c r="H191" s="161">
        <v>49.725000000000001</v>
      </c>
      <c r="I191" s="162"/>
      <c r="L191" s="158"/>
      <c r="M191" s="163"/>
      <c r="N191" s="164"/>
      <c r="O191" s="164"/>
      <c r="P191" s="164"/>
      <c r="Q191" s="164"/>
      <c r="R191" s="164"/>
      <c r="S191" s="164"/>
      <c r="T191" s="165"/>
      <c r="AT191" s="159" t="s">
        <v>167</v>
      </c>
      <c r="AU191" s="159" t="s">
        <v>79</v>
      </c>
      <c r="AV191" s="13" t="s">
        <v>79</v>
      </c>
      <c r="AW191" s="13" t="s">
        <v>31</v>
      </c>
      <c r="AX191" s="13" t="s">
        <v>77</v>
      </c>
      <c r="AY191" s="159" t="s">
        <v>152</v>
      </c>
    </row>
    <row r="192" spans="1:65" s="2" customFormat="1" ht="34.200000000000003">
      <c r="A192" s="34"/>
      <c r="B192" s="139"/>
      <c r="C192" s="140" t="s">
        <v>266</v>
      </c>
      <c r="D192" s="140" t="s">
        <v>154</v>
      </c>
      <c r="E192" s="141" t="s">
        <v>267</v>
      </c>
      <c r="F192" s="142" t="s">
        <v>268</v>
      </c>
      <c r="G192" s="143" t="s">
        <v>162</v>
      </c>
      <c r="H192" s="144">
        <v>309.39999999999998</v>
      </c>
      <c r="I192" s="145"/>
      <c r="J192" s="146">
        <f>ROUND(I192*H192,2)</f>
        <v>0</v>
      </c>
      <c r="K192" s="142" t="s">
        <v>163</v>
      </c>
      <c r="L192" s="35"/>
      <c r="M192" s="147" t="s">
        <v>3</v>
      </c>
      <c r="N192" s="148" t="s">
        <v>40</v>
      </c>
      <c r="O192" s="55"/>
      <c r="P192" s="149">
        <f>O192*H192</f>
        <v>0</v>
      </c>
      <c r="Q192" s="149">
        <v>1.7000000000000001E-4</v>
      </c>
      <c r="R192" s="149">
        <f>Q192*H192</f>
        <v>5.2597999999999999E-2</v>
      </c>
      <c r="S192" s="149">
        <v>0</v>
      </c>
      <c r="T192" s="150">
        <f>S192*H192</f>
        <v>0</v>
      </c>
      <c r="U192" s="34"/>
      <c r="V192" s="34"/>
      <c r="W192" s="34"/>
      <c r="X192" s="34"/>
      <c r="Y192" s="34"/>
      <c r="Z192" s="34"/>
      <c r="AA192" s="34"/>
      <c r="AB192" s="34"/>
      <c r="AC192" s="34"/>
      <c r="AD192" s="34"/>
      <c r="AE192" s="34"/>
      <c r="AR192" s="151" t="s">
        <v>158</v>
      </c>
      <c r="AT192" s="151" t="s">
        <v>154</v>
      </c>
      <c r="AU192" s="151" t="s">
        <v>79</v>
      </c>
      <c r="AY192" s="19" t="s">
        <v>152</v>
      </c>
      <c r="BE192" s="152">
        <f>IF(N192="základní",J192,0)</f>
        <v>0</v>
      </c>
      <c r="BF192" s="152">
        <f>IF(N192="snížená",J192,0)</f>
        <v>0</v>
      </c>
      <c r="BG192" s="152">
        <f>IF(N192="zákl. přenesená",J192,0)</f>
        <v>0</v>
      </c>
      <c r="BH192" s="152">
        <f>IF(N192="sníž. přenesená",J192,0)</f>
        <v>0</v>
      </c>
      <c r="BI192" s="152">
        <f>IF(N192="nulová",J192,0)</f>
        <v>0</v>
      </c>
      <c r="BJ192" s="19" t="s">
        <v>77</v>
      </c>
      <c r="BK192" s="152">
        <f>ROUND(I192*H192,2)</f>
        <v>0</v>
      </c>
      <c r="BL192" s="19" t="s">
        <v>158</v>
      </c>
      <c r="BM192" s="151" t="s">
        <v>269</v>
      </c>
    </row>
    <row r="193" spans="1:65" s="13" customFormat="1">
      <c r="B193" s="158"/>
      <c r="D193" s="153" t="s">
        <v>167</v>
      </c>
      <c r="E193" s="159" t="s">
        <v>3</v>
      </c>
      <c r="F193" s="160" t="s">
        <v>3825</v>
      </c>
      <c r="H193" s="161">
        <v>309.39999999999998</v>
      </c>
      <c r="I193" s="162"/>
      <c r="L193" s="158"/>
      <c r="M193" s="163"/>
      <c r="N193" s="164"/>
      <c r="O193" s="164"/>
      <c r="P193" s="164"/>
      <c r="Q193" s="164"/>
      <c r="R193" s="164"/>
      <c r="S193" s="164"/>
      <c r="T193" s="165"/>
      <c r="AT193" s="159" t="s">
        <v>167</v>
      </c>
      <c r="AU193" s="159" t="s">
        <v>79</v>
      </c>
      <c r="AV193" s="13" t="s">
        <v>79</v>
      </c>
      <c r="AW193" s="13" t="s">
        <v>31</v>
      </c>
      <c r="AX193" s="13" t="s">
        <v>77</v>
      </c>
      <c r="AY193" s="159" t="s">
        <v>152</v>
      </c>
    </row>
    <row r="194" spans="1:65" s="2" customFormat="1" ht="22.8">
      <c r="A194" s="34"/>
      <c r="B194" s="139"/>
      <c r="C194" s="181" t="s">
        <v>270</v>
      </c>
      <c r="D194" s="181" t="s">
        <v>251</v>
      </c>
      <c r="E194" s="182" t="s">
        <v>271</v>
      </c>
      <c r="F194" s="183" t="s">
        <v>272</v>
      </c>
      <c r="G194" s="184" t="s">
        <v>162</v>
      </c>
      <c r="H194" s="185">
        <v>431.15800000000002</v>
      </c>
      <c r="I194" s="186"/>
      <c r="J194" s="187">
        <f>ROUND(I194*H194,2)</f>
        <v>0</v>
      </c>
      <c r="K194" s="183" t="s">
        <v>163</v>
      </c>
      <c r="L194" s="188"/>
      <c r="M194" s="189" t="s">
        <v>3</v>
      </c>
      <c r="N194" s="190" t="s">
        <v>40</v>
      </c>
      <c r="O194" s="55"/>
      <c r="P194" s="149">
        <f>O194*H194</f>
        <v>0</v>
      </c>
      <c r="Q194" s="149">
        <v>2.9999999999999997E-4</v>
      </c>
      <c r="R194" s="149">
        <f>Q194*H194</f>
        <v>0.1293474</v>
      </c>
      <c r="S194" s="149">
        <v>0</v>
      </c>
      <c r="T194" s="150">
        <f>S194*H194</f>
        <v>0</v>
      </c>
      <c r="U194" s="34"/>
      <c r="V194" s="34"/>
      <c r="W194" s="34"/>
      <c r="X194" s="34"/>
      <c r="Y194" s="34"/>
      <c r="Z194" s="34"/>
      <c r="AA194" s="34"/>
      <c r="AB194" s="34"/>
      <c r="AC194" s="34"/>
      <c r="AD194" s="34"/>
      <c r="AE194" s="34"/>
      <c r="AR194" s="151" t="s">
        <v>207</v>
      </c>
      <c r="AT194" s="151" t="s">
        <v>251</v>
      </c>
      <c r="AU194" s="151" t="s">
        <v>79</v>
      </c>
      <c r="AY194" s="19" t="s">
        <v>152</v>
      </c>
      <c r="BE194" s="152">
        <f>IF(N194="základní",J194,0)</f>
        <v>0</v>
      </c>
      <c r="BF194" s="152">
        <f>IF(N194="snížená",J194,0)</f>
        <v>0</v>
      </c>
      <c r="BG194" s="152">
        <f>IF(N194="zákl. přenesená",J194,0)</f>
        <v>0</v>
      </c>
      <c r="BH194" s="152">
        <f>IF(N194="sníž. přenesená",J194,0)</f>
        <v>0</v>
      </c>
      <c r="BI194" s="152">
        <f>IF(N194="nulová",J194,0)</f>
        <v>0</v>
      </c>
      <c r="BJ194" s="19" t="s">
        <v>77</v>
      </c>
      <c r="BK194" s="152">
        <f>ROUND(I194*H194,2)</f>
        <v>0</v>
      </c>
      <c r="BL194" s="19" t="s">
        <v>158</v>
      </c>
      <c r="BM194" s="151" t="s">
        <v>273</v>
      </c>
    </row>
    <row r="195" spans="1:65" s="13" customFormat="1">
      <c r="B195" s="158"/>
      <c r="D195" s="153" t="s">
        <v>167</v>
      </c>
      <c r="F195" s="160" t="s">
        <v>274</v>
      </c>
      <c r="H195" s="161">
        <v>431.15800000000002</v>
      </c>
      <c r="I195" s="162"/>
      <c r="L195" s="158"/>
      <c r="M195" s="163"/>
      <c r="N195" s="164"/>
      <c r="O195" s="164"/>
      <c r="P195" s="164"/>
      <c r="Q195" s="164"/>
      <c r="R195" s="164"/>
      <c r="S195" s="164"/>
      <c r="T195" s="165"/>
      <c r="AT195" s="159" t="s">
        <v>167</v>
      </c>
      <c r="AU195" s="159" t="s">
        <v>79</v>
      </c>
      <c r="AV195" s="13" t="s">
        <v>79</v>
      </c>
      <c r="AW195" s="13" t="s">
        <v>4</v>
      </c>
      <c r="AX195" s="13" t="s">
        <v>77</v>
      </c>
      <c r="AY195" s="159" t="s">
        <v>152</v>
      </c>
    </row>
    <row r="196" spans="1:65" s="2" customFormat="1" ht="22.8">
      <c r="A196" s="34"/>
      <c r="B196" s="139"/>
      <c r="C196" s="140" t="s">
        <v>275</v>
      </c>
      <c r="D196" s="140" t="s">
        <v>154</v>
      </c>
      <c r="E196" s="141" t="s">
        <v>276</v>
      </c>
      <c r="F196" s="142" t="s">
        <v>277</v>
      </c>
      <c r="G196" s="143" t="s">
        <v>278</v>
      </c>
      <c r="H196" s="144">
        <v>110.5</v>
      </c>
      <c r="I196" s="145"/>
      <c r="J196" s="146">
        <f>ROUND(I196*H196,2)</f>
        <v>0</v>
      </c>
      <c r="K196" s="142" t="s">
        <v>163</v>
      </c>
      <c r="L196" s="35"/>
      <c r="M196" s="147" t="s">
        <v>3</v>
      </c>
      <c r="N196" s="148" t="s">
        <v>40</v>
      </c>
      <c r="O196" s="55"/>
      <c r="P196" s="149">
        <f>O196*H196</f>
        <v>0</v>
      </c>
      <c r="Q196" s="149">
        <v>7.2999999999999996E-4</v>
      </c>
      <c r="R196" s="149">
        <f>Q196*H196</f>
        <v>8.0665000000000001E-2</v>
      </c>
      <c r="S196" s="149">
        <v>0</v>
      </c>
      <c r="T196" s="150">
        <f>S196*H196</f>
        <v>0</v>
      </c>
      <c r="U196" s="34"/>
      <c r="V196" s="34"/>
      <c r="W196" s="34"/>
      <c r="X196" s="34"/>
      <c r="Y196" s="34"/>
      <c r="Z196" s="34"/>
      <c r="AA196" s="34"/>
      <c r="AB196" s="34"/>
      <c r="AC196" s="34"/>
      <c r="AD196" s="34"/>
      <c r="AE196" s="34"/>
      <c r="AR196" s="151" t="s">
        <v>158</v>
      </c>
      <c r="AT196" s="151" t="s">
        <v>154</v>
      </c>
      <c r="AU196" s="151" t="s">
        <v>79</v>
      </c>
      <c r="AY196" s="19" t="s">
        <v>152</v>
      </c>
      <c r="BE196" s="152">
        <f>IF(N196="základní",J196,0)</f>
        <v>0</v>
      </c>
      <c r="BF196" s="152">
        <f>IF(N196="snížená",J196,0)</f>
        <v>0</v>
      </c>
      <c r="BG196" s="152">
        <f>IF(N196="zákl. přenesená",J196,0)</f>
        <v>0</v>
      </c>
      <c r="BH196" s="152">
        <f>IF(N196="sníž. přenesená",J196,0)</f>
        <v>0</v>
      </c>
      <c r="BI196" s="152">
        <f>IF(N196="nulová",J196,0)</f>
        <v>0</v>
      </c>
      <c r="BJ196" s="19" t="s">
        <v>77</v>
      </c>
      <c r="BK196" s="152">
        <f>ROUND(I196*H196,2)</f>
        <v>0</v>
      </c>
      <c r="BL196" s="19" t="s">
        <v>158</v>
      </c>
      <c r="BM196" s="151" t="s">
        <v>279</v>
      </c>
    </row>
    <row r="197" spans="1:65" s="13" customFormat="1">
      <c r="B197" s="158"/>
      <c r="D197" s="153" t="s">
        <v>167</v>
      </c>
      <c r="E197" s="159" t="s">
        <v>3</v>
      </c>
      <c r="F197" s="160" t="s">
        <v>280</v>
      </c>
      <c r="H197" s="161">
        <v>110.5</v>
      </c>
      <c r="I197" s="162"/>
      <c r="L197" s="158"/>
      <c r="M197" s="163"/>
      <c r="N197" s="164"/>
      <c r="O197" s="164"/>
      <c r="P197" s="164"/>
      <c r="Q197" s="164"/>
      <c r="R197" s="164"/>
      <c r="S197" s="164"/>
      <c r="T197" s="165"/>
      <c r="AT197" s="159" t="s">
        <v>167</v>
      </c>
      <c r="AU197" s="159" t="s">
        <v>79</v>
      </c>
      <c r="AV197" s="13" t="s">
        <v>79</v>
      </c>
      <c r="AW197" s="13" t="s">
        <v>31</v>
      </c>
      <c r="AX197" s="13" t="s">
        <v>77</v>
      </c>
      <c r="AY197" s="159" t="s">
        <v>152</v>
      </c>
    </row>
    <row r="198" spans="1:65" s="2" customFormat="1" ht="22.8">
      <c r="A198" s="34"/>
      <c r="B198" s="139"/>
      <c r="C198" s="140" t="s">
        <v>281</v>
      </c>
      <c r="D198" s="140" t="s">
        <v>154</v>
      </c>
      <c r="E198" s="141" t="s">
        <v>282</v>
      </c>
      <c r="F198" s="142" t="s">
        <v>283</v>
      </c>
      <c r="G198" s="143" t="s">
        <v>171</v>
      </c>
      <c r="H198" s="144">
        <v>28.466999999999999</v>
      </c>
      <c r="I198" s="145"/>
      <c r="J198" s="146">
        <f>ROUND(I198*H198,2)</f>
        <v>0</v>
      </c>
      <c r="K198" s="142" t="s">
        <v>163</v>
      </c>
      <c r="L198" s="35"/>
      <c r="M198" s="147" t="s">
        <v>3</v>
      </c>
      <c r="N198" s="148" t="s">
        <v>40</v>
      </c>
      <c r="O198" s="55"/>
      <c r="P198" s="149">
        <f>O198*H198</f>
        <v>0</v>
      </c>
      <c r="Q198" s="149">
        <v>2.45329</v>
      </c>
      <c r="R198" s="149">
        <f>Q198*H198</f>
        <v>69.837806430000001</v>
      </c>
      <c r="S198" s="149">
        <v>0</v>
      </c>
      <c r="T198" s="150">
        <f>S198*H198</f>
        <v>0</v>
      </c>
      <c r="U198" s="34"/>
      <c r="V198" s="34"/>
      <c r="W198" s="34"/>
      <c r="X198" s="34"/>
      <c r="Y198" s="34"/>
      <c r="Z198" s="34"/>
      <c r="AA198" s="34"/>
      <c r="AB198" s="34"/>
      <c r="AC198" s="34"/>
      <c r="AD198" s="34"/>
      <c r="AE198" s="34"/>
      <c r="AR198" s="151" t="s">
        <v>158</v>
      </c>
      <c r="AT198" s="151" t="s">
        <v>154</v>
      </c>
      <c r="AU198" s="151" t="s">
        <v>79</v>
      </c>
      <c r="AY198" s="19" t="s">
        <v>152</v>
      </c>
      <c r="BE198" s="152">
        <f>IF(N198="základní",J198,0)</f>
        <v>0</v>
      </c>
      <c r="BF198" s="152">
        <f>IF(N198="snížená",J198,0)</f>
        <v>0</v>
      </c>
      <c r="BG198" s="152">
        <f>IF(N198="zákl. přenesená",J198,0)</f>
        <v>0</v>
      </c>
      <c r="BH198" s="152">
        <f>IF(N198="sníž. přenesená",J198,0)</f>
        <v>0</v>
      </c>
      <c r="BI198" s="152">
        <f>IF(N198="nulová",J198,0)</f>
        <v>0</v>
      </c>
      <c r="BJ198" s="19" t="s">
        <v>77</v>
      </c>
      <c r="BK198" s="152">
        <f>ROUND(I198*H198,2)</f>
        <v>0</v>
      </c>
      <c r="BL198" s="19" t="s">
        <v>158</v>
      </c>
      <c r="BM198" s="151" t="s">
        <v>284</v>
      </c>
    </row>
    <row r="199" spans="1:65" s="14" customFormat="1">
      <c r="B199" s="166"/>
      <c r="D199" s="153" t="s">
        <v>167</v>
      </c>
      <c r="E199" s="167" t="s">
        <v>3</v>
      </c>
      <c r="F199" s="168" t="s">
        <v>3826</v>
      </c>
      <c r="H199" s="167" t="s">
        <v>3</v>
      </c>
      <c r="I199" s="169"/>
      <c r="L199" s="166"/>
      <c r="M199" s="170"/>
      <c r="N199" s="171"/>
      <c r="O199" s="171"/>
      <c r="P199" s="171"/>
      <c r="Q199" s="171"/>
      <c r="R199" s="171"/>
      <c r="S199" s="171"/>
      <c r="T199" s="172"/>
      <c r="AT199" s="167" t="s">
        <v>167</v>
      </c>
      <c r="AU199" s="167" t="s">
        <v>79</v>
      </c>
      <c r="AV199" s="14" t="s">
        <v>77</v>
      </c>
      <c r="AW199" s="14" t="s">
        <v>31</v>
      </c>
      <c r="AX199" s="14" t="s">
        <v>69</v>
      </c>
      <c r="AY199" s="167" t="s">
        <v>152</v>
      </c>
    </row>
    <row r="200" spans="1:65" s="14" customFormat="1">
      <c r="B200" s="166"/>
      <c r="D200" s="153" t="s">
        <v>167</v>
      </c>
      <c r="E200" s="167" t="s">
        <v>3</v>
      </c>
      <c r="F200" s="168" t="s">
        <v>195</v>
      </c>
      <c r="H200" s="167" t="s">
        <v>3</v>
      </c>
      <c r="I200" s="169"/>
      <c r="L200" s="166"/>
      <c r="M200" s="170"/>
      <c r="N200" s="171"/>
      <c r="O200" s="171"/>
      <c r="P200" s="171"/>
      <c r="Q200" s="171"/>
      <c r="R200" s="171"/>
      <c r="S200" s="171"/>
      <c r="T200" s="172"/>
      <c r="AT200" s="167" t="s">
        <v>167</v>
      </c>
      <c r="AU200" s="167" t="s">
        <v>79</v>
      </c>
      <c r="AV200" s="14" t="s">
        <v>77</v>
      </c>
      <c r="AW200" s="14" t="s">
        <v>31</v>
      </c>
      <c r="AX200" s="14" t="s">
        <v>69</v>
      </c>
      <c r="AY200" s="167" t="s">
        <v>152</v>
      </c>
    </row>
    <row r="201" spans="1:65" s="13" customFormat="1">
      <c r="B201" s="158"/>
      <c r="D201" s="153" t="s">
        <v>167</v>
      </c>
      <c r="E201" s="159" t="s">
        <v>3</v>
      </c>
      <c r="F201" s="160" t="s">
        <v>196</v>
      </c>
      <c r="H201" s="161">
        <v>4.8280000000000003</v>
      </c>
      <c r="I201" s="162"/>
      <c r="L201" s="158"/>
      <c r="M201" s="163"/>
      <c r="N201" s="164"/>
      <c r="O201" s="164"/>
      <c r="P201" s="164"/>
      <c r="Q201" s="164"/>
      <c r="R201" s="164"/>
      <c r="S201" s="164"/>
      <c r="T201" s="165"/>
      <c r="AT201" s="159" t="s">
        <v>167</v>
      </c>
      <c r="AU201" s="159" t="s">
        <v>79</v>
      </c>
      <c r="AV201" s="13" t="s">
        <v>79</v>
      </c>
      <c r="AW201" s="13" t="s">
        <v>31</v>
      </c>
      <c r="AX201" s="13" t="s">
        <v>69</v>
      </c>
      <c r="AY201" s="159" t="s">
        <v>152</v>
      </c>
    </row>
    <row r="202" spans="1:65" s="14" customFormat="1">
      <c r="B202" s="166"/>
      <c r="D202" s="153" t="s">
        <v>167</v>
      </c>
      <c r="E202" s="167" t="s">
        <v>3</v>
      </c>
      <c r="F202" s="168" t="s">
        <v>197</v>
      </c>
      <c r="H202" s="167" t="s">
        <v>3</v>
      </c>
      <c r="I202" s="169"/>
      <c r="L202" s="166"/>
      <c r="M202" s="170"/>
      <c r="N202" s="171"/>
      <c r="O202" s="171"/>
      <c r="P202" s="171"/>
      <c r="Q202" s="171"/>
      <c r="R202" s="171"/>
      <c r="S202" s="171"/>
      <c r="T202" s="172"/>
      <c r="AT202" s="167" t="s">
        <v>167</v>
      </c>
      <c r="AU202" s="167" t="s">
        <v>79</v>
      </c>
      <c r="AV202" s="14" t="s">
        <v>77</v>
      </c>
      <c r="AW202" s="14" t="s">
        <v>31</v>
      </c>
      <c r="AX202" s="14" t="s">
        <v>69</v>
      </c>
      <c r="AY202" s="167" t="s">
        <v>152</v>
      </c>
    </row>
    <row r="203" spans="1:65" s="13" customFormat="1">
      <c r="B203" s="158"/>
      <c r="D203" s="153" t="s">
        <v>167</v>
      </c>
      <c r="E203" s="159" t="s">
        <v>3</v>
      </c>
      <c r="F203" s="160" t="s">
        <v>285</v>
      </c>
      <c r="H203" s="161">
        <v>8.0470000000000006</v>
      </c>
      <c r="I203" s="162"/>
      <c r="L203" s="158"/>
      <c r="M203" s="163"/>
      <c r="N203" s="164"/>
      <c r="O203" s="164"/>
      <c r="P203" s="164"/>
      <c r="Q203" s="164"/>
      <c r="R203" s="164"/>
      <c r="S203" s="164"/>
      <c r="T203" s="165"/>
      <c r="AT203" s="159" t="s">
        <v>167</v>
      </c>
      <c r="AU203" s="159" t="s">
        <v>79</v>
      </c>
      <c r="AV203" s="13" t="s">
        <v>79</v>
      </c>
      <c r="AW203" s="13" t="s">
        <v>31</v>
      </c>
      <c r="AX203" s="13" t="s">
        <v>69</v>
      </c>
      <c r="AY203" s="159" t="s">
        <v>152</v>
      </c>
    </row>
    <row r="204" spans="1:65" s="13" customFormat="1">
      <c r="B204" s="158"/>
      <c r="D204" s="153" t="s">
        <v>167</v>
      </c>
      <c r="E204" s="159" t="s">
        <v>3</v>
      </c>
      <c r="F204" s="160" t="s">
        <v>286</v>
      </c>
      <c r="H204" s="161">
        <v>5.05</v>
      </c>
      <c r="I204" s="162"/>
      <c r="L204" s="158"/>
      <c r="M204" s="163"/>
      <c r="N204" s="164"/>
      <c r="O204" s="164"/>
      <c r="P204" s="164"/>
      <c r="Q204" s="164"/>
      <c r="R204" s="164"/>
      <c r="S204" s="164"/>
      <c r="T204" s="165"/>
      <c r="AT204" s="159" t="s">
        <v>167</v>
      </c>
      <c r="AU204" s="159" t="s">
        <v>79</v>
      </c>
      <c r="AV204" s="13" t="s">
        <v>79</v>
      </c>
      <c r="AW204" s="13" t="s">
        <v>31</v>
      </c>
      <c r="AX204" s="13" t="s">
        <v>69</v>
      </c>
      <c r="AY204" s="159" t="s">
        <v>152</v>
      </c>
    </row>
    <row r="205" spans="1:65" s="13" customFormat="1">
      <c r="B205" s="158"/>
      <c r="D205" s="153" t="s">
        <v>167</v>
      </c>
      <c r="E205" s="159" t="s">
        <v>3</v>
      </c>
      <c r="F205" s="160" t="s">
        <v>287</v>
      </c>
      <c r="H205" s="161">
        <v>7.3019999999999996</v>
      </c>
      <c r="I205" s="162"/>
      <c r="L205" s="158"/>
      <c r="M205" s="163"/>
      <c r="N205" s="164"/>
      <c r="O205" s="164"/>
      <c r="P205" s="164"/>
      <c r="Q205" s="164"/>
      <c r="R205" s="164"/>
      <c r="S205" s="164"/>
      <c r="T205" s="165"/>
      <c r="AT205" s="159" t="s">
        <v>167</v>
      </c>
      <c r="AU205" s="159" t="s">
        <v>79</v>
      </c>
      <c r="AV205" s="13" t="s">
        <v>79</v>
      </c>
      <c r="AW205" s="13" t="s">
        <v>31</v>
      </c>
      <c r="AX205" s="13" t="s">
        <v>69</v>
      </c>
      <c r="AY205" s="159" t="s">
        <v>152</v>
      </c>
    </row>
    <row r="206" spans="1:65" s="13" customFormat="1">
      <c r="B206" s="158"/>
      <c r="D206" s="153" t="s">
        <v>167</v>
      </c>
      <c r="E206" s="159" t="s">
        <v>3</v>
      </c>
      <c r="F206" s="160" t="s">
        <v>288</v>
      </c>
      <c r="H206" s="161">
        <v>0.72</v>
      </c>
      <c r="I206" s="162"/>
      <c r="L206" s="158"/>
      <c r="M206" s="163"/>
      <c r="N206" s="164"/>
      <c r="O206" s="164"/>
      <c r="P206" s="164"/>
      <c r="Q206" s="164"/>
      <c r="R206" s="164"/>
      <c r="S206" s="164"/>
      <c r="T206" s="165"/>
      <c r="AT206" s="159" t="s">
        <v>167</v>
      </c>
      <c r="AU206" s="159" t="s">
        <v>79</v>
      </c>
      <c r="AV206" s="13" t="s">
        <v>79</v>
      </c>
      <c r="AW206" s="13" t="s">
        <v>31</v>
      </c>
      <c r="AX206" s="13" t="s">
        <v>69</v>
      </c>
      <c r="AY206" s="159" t="s">
        <v>152</v>
      </c>
    </row>
    <row r="207" spans="1:65" s="14" customFormat="1">
      <c r="B207" s="166"/>
      <c r="D207" s="153" t="s">
        <v>167</v>
      </c>
      <c r="E207" s="167" t="s">
        <v>3</v>
      </c>
      <c r="F207" s="168" t="s">
        <v>204</v>
      </c>
      <c r="H207" s="167" t="s">
        <v>3</v>
      </c>
      <c r="I207" s="169"/>
      <c r="L207" s="166"/>
      <c r="M207" s="170"/>
      <c r="N207" s="171"/>
      <c r="O207" s="171"/>
      <c r="P207" s="171"/>
      <c r="Q207" s="171"/>
      <c r="R207" s="171"/>
      <c r="S207" s="171"/>
      <c r="T207" s="172"/>
      <c r="AT207" s="167" t="s">
        <v>167</v>
      </c>
      <c r="AU207" s="167" t="s">
        <v>79</v>
      </c>
      <c r="AV207" s="14" t="s">
        <v>77</v>
      </c>
      <c r="AW207" s="14" t="s">
        <v>31</v>
      </c>
      <c r="AX207" s="14" t="s">
        <v>69</v>
      </c>
      <c r="AY207" s="167" t="s">
        <v>152</v>
      </c>
    </row>
    <row r="208" spans="1:65" s="13" customFormat="1">
      <c r="B208" s="158"/>
      <c r="D208" s="153" t="s">
        <v>167</v>
      </c>
      <c r="E208" s="159" t="s">
        <v>3</v>
      </c>
      <c r="F208" s="160" t="s">
        <v>289</v>
      </c>
      <c r="H208" s="161">
        <v>2.52</v>
      </c>
      <c r="I208" s="162"/>
      <c r="L208" s="158"/>
      <c r="M208" s="163"/>
      <c r="N208" s="164"/>
      <c r="O208" s="164"/>
      <c r="P208" s="164"/>
      <c r="Q208" s="164"/>
      <c r="R208" s="164"/>
      <c r="S208" s="164"/>
      <c r="T208" s="165"/>
      <c r="AT208" s="159" t="s">
        <v>167</v>
      </c>
      <c r="AU208" s="159" t="s">
        <v>79</v>
      </c>
      <c r="AV208" s="13" t="s">
        <v>79</v>
      </c>
      <c r="AW208" s="13" t="s">
        <v>31</v>
      </c>
      <c r="AX208" s="13" t="s">
        <v>69</v>
      </c>
      <c r="AY208" s="159" t="s">
        <v>152</v>
      </c>
    </row>
    <row r="209" spans="1:65" s="15" customFormat="1">
      <c r="B209" s="173"/>
      <c r="D209" s="153" t="s">
        <v>167</v>
      </c>
      <c r="E209" s="174" t="s">
        <v>3</v>
      </c>
      <c r="F209" s="175" t="s">
        <v>206</v>
      </c>
      <c r="H209" s="176">
        <v>28.466999999999999</v>
      </c>
      <c r="I209" s="177"/>
      <c r="L209" s="173"/>
      <c r="M209" s="178"/>
      <c r="N209" s="179"/>
      <c r="O209" s="179"/>
      <c r="P209" s="179"/>
      <c r="Q209" s="179"/>
      <c r="R209" s="179"/>
      <c r="S209" s="179"/>
      <c r="T209" s="180"/>
      <c r="AT209" s="174" t="s">
        <v>167</v>
      </c>
      <c r="AU209" s="174" t="s">
        <v>79</v>
      </c>
      <c r="AV209" s="15" t="s">
        <v>158</v>
      </c>
      <c r="AW209" s="15" t="s">
        <v>31</v>
      </c>
      <c r="AX209" s="15" t="s">
        <v>77</v>
      </c>
      <c r="AY209" s="174" t="s">
        <v>152</v>
      </c>
    </row>
    <row r="210" spans="1:65" s="2" customFormat="1" ht="33" customHeight="1">
      <c r="A210" s="34"/>
      <c r="B210" s="139"/>
      <c r="C210" s="140" t="s">
        <v>290</v>
      </c>
      <c r="D210" s="140" t="s">
        <v>154</v>
      </c>
      <c r="E210" s="141" t="s">
        <v>291</v>
      </c>
      <c r="F210" s="142" t="s">
        <v>292</v>
      </c>
      <c r="G210" s="143" t="s">
        <v>171</v>
      </c>
      <c r="H210" s="144">
        <v>71.244</v>
      </c>
      <c r="I210" s="145"/>
      <c r="J210" s="146">
        <f>ROUND(I210*H210,2)</f>
        <v>0</v>
      </c>
      <c r="K210" s="142" t="s">
        <v>163</v>
      </c>
      <c r="L210" s="35"/>
      <c r="M210" s="147" t="s">
        <v>3</v>
      </c>
      <c r="N210" s="148" t="s">
        <v>40</v>
      </c>
      <c r="O210" s="55"/>
      <c r="P210" s="149">
        <f>O210*H210</f>
        <v>0</v>
      </c>
      <c r="Q210" s="149">
        <v>2.45329</v>
      </c>
      <c r="R210" s="149">
        <f>Q210*H210</f>
        <v>174.78219275999999</v>
      </c>
      <c r="S210" s="149">
        <v>0</v>
      </c>
      <c r="T210" s="150">
        <f>S210*H210</f>
        <v>0</v>
      </c>
      <c r="U210" s="34"/>
      <c r="V210" s="34"/>
      <c r="W210" s="34"/>
      <c r="X210" s="34"/>
      <c r="Y210" s="34"/>
      <c r="Z210" s="34"/>
      <c r="AA210" s="34"/>
      <c r="AB210" s="34"/>
      <c r="AC210" s="34"/>
      <c r="AD210" s="34"/>
      <c r="AE210" s="34"/>
      <c r="AR210" s="151" t="s">
        <v>158</v>
      </c>
      <c r="AT210" s="151" t="s">
        <v>154</v>
      </c>
      <c r="AU210" s="151" t="s">
        <v>79</v>
      </c>
      <c r="AY210" s="19" t="s">
        <v>152</v>
      </c>
      <c r="BE210" s="152">
        <f>IF(N210="základní",J210,0)</f>
        <v>0</v>
      </c>
      <c r="BF210" s="152">
        <f>IF(N210="snížená",J210,0)</f>
        <v>0</v>
      </c>
      <c r="BG210" s="152">
        <f>IF(N210="zákl. přenesená",J210,0)</f>
        <v>0</v>
      </c>
      <c r="BH210" s="152">
        <f>IF(N210="sníž. přenesená",J210,0)</f>
        <v>0</v>
      </c>
      <c r="BI210" s="152">
        <f>IF(N210="nulová",J210,0)</f>
        <v>0</v>
      </c>
      <c r="BJ210" s="19" t="s">
        <v>77</v>
      </c>
      <c r="BK210" s="152">
        <f>ROUND(I210*H210,2)</f>
        <v>0</v>
      </c>
      <c r="BL210" s="19" t="s">
        <v>158</v>
      </c>
      <c r="BM210" s="151" t="s">
        <v>293</v>
      </c>
    </row>
    <row r="211" spans="1:65" s="14" customFormat="1" ht="20.399999999999999">
      <c r="B211" s="166"/>
      <c r="D211" s="153" t="s">
        <v>167</v>
      </c>
      <c r="E211" s="167" t="s">
        <v>3</v>
      </c>
      <c r="F211" s="168" t="s">
        <v>3827</v>
      </c>
      <c r="H211" s="167" t="s">
        <v>3</v>
      </c>
      <c r="I211" s="169"/>
      <c r="L211" s="166"/>
      <c r="M211" s="170"/>
      <c r="N211" s="171"/>
      <c r="O211" s="171"/>
      <c r="P211" s="171"/>
      <c r="Q211" s="171"/>
      <c r="R211" s="171"/>
      <c r="S211" s="171"/>
      <c r="T211" s="172"/>
      <c r="AT211" s="167" t="s">
        <v>167</v>
      </c>
      <c r="AU211" s="167" t="s">
        <v>79</v>
      </c>
      <c r="AV211" s="14" t="s">
        <v>77</v>
      </c>
      <c r="AW211" s="14" t="s">
        <v>31</v>
      </c>
      <c r="AX211" s="14" t="s">
        <v>69</v>
      </c>
      <c r="AY211" s="167" t="s">
        <v>152</v>
      </c>
    </row>
    <row r="212" spans="1:65" s="14" customFormat="1">
      <c r="B212" s="166"/>
      <c r="D212" s="153" t="s">
        <v>167</v>
      </c>
      <c r="E212" s="167" t="s">
        <v>3</v>
      </c>
      <c r="F212" s="168" t="s">
        <v>294</v>
      </c>
      <c r="H212" s="167" t="s">
        <v>3</v>
      </c>
      <c r="I212" s="169"/>
      <c r="L212" s="166"/>
      <c r="M212" s="170"/>
      <c r="N212" s="171"/>
      <c r="O212" s="171"/>
      <c r="P212" s="171"/>
      <c r="Q212" s="171"/>
      <c r="R212" s="171"/>
      <c r="S212" s="171"/>
      <c r="T212" s="172"/>
      <c r="AT212" s="167" t="s">
        <v>167</v>
      </c>
      <c r="AU212" s="167" t="s">
        <v>79</v>
      </c>
      <c r="AV212" s="14" t="s">
        <v>77</v>
      </c>
      <c r="AW212" s="14" t="s">
        <v>31</v>
      </c>
      <c r="AX212" s="14" t="s">
        <v>69</v>
      </c>
      <c r="AY212" s="167" t="s">
        <v>152</v>
      </c>
    </row>
    <row r="213" spans="1:65" s="13" customFormat="1">
      <c r="B213" s="158"/>
      <c r="D213" s="153" t="s">
        <v>167</v>
      </c>
      <c r="E213" s="159" t="s">
        <v>3</v>
      </c>
      <c r="F213" s="160" t="s">
        <v>295</v>
      </c>
      <c r="H213" s="161">
        <v>36.079000000000001</v>
      </c>
      <c r="I213" s="162"/>
      <c r="L213" s="158"/>
      <c r="M213" s="163"/>
      <c r="N213" s="164"/>
      <c r="O213" s="164"/>
      <c r="P213" s="164"/>
      <c r="Q213" s="164"/>
      <c r="R213" s="164"/>
      <c r="S213" s="164"/>
      <c r="T213" s="165"/>
      <c r="AT213" s="159" t="s">
        <v>167</v>
      </c>
      <c r="AU213" s="159" t="s">
        <v>79</v>
      </c>
      <c r="AV213" s="13" t="s">
        <v>79</v>
      </c>
      <c r="AW213" s="13" t="s">
        <v>31</v>
      </c>
      <c r="AX213" s="13" t="s">
        <v>69</v>
      </c>
      <c r="AY213" s="159" t="s">
        <v>152</v>
      </c>
    </row>
    <row r="214" spans="1:65" s="14" customFormat="1">
      <c r="B214" s="166"/>
      <c r="D214" s="153" t="s">
        <v>167</v>
      </c>
      <c r="E214" s="167" t="s">
        <v>3</v>
      </c>
      <c r="F214" s="168" t="s">
        <v>296</v>
      </c>
      <c r="H214" s="167" t="s">
        <v>3</v>
      </c>
      <c r="I214" s="169"/>
      <c r="L214" s="166"/>
      <c r="M214" s="170"/>
      <c r="N214" s="171"/>
      <c r="O214" s="171"/>
      <c r="P214" s="171"/>
      <c r="Q214" s="171"/>
      <c r="R214" s="171"/>
      <c r="S214" s="171"/>
      <c r="T214" s="172"/>
      <c r="AT214" s="167" t="s">
        <v>167</v>
      </c>
      <c r="AU214" s="167" t="s">
        <v>79</v>
      </c>
      <c r="AV214" s="14" t="s">
        <v>77</v>
      </c>
      <c r="AW214" s="14" t="s">
        <v>31</v>
      </c>
      <c r="AX214" s="14" t="s">
        <v>69</v>
      </c>
      <c r="AY214" s="167" t="s">
        <v>152</v>
      </c>
    </row>
    <row r="215" spans="1:65" s="13" customFormat="1">
      <c r="B215" s="158"/>
      <c r="D215" s="153" t="s">
        <v>167</v>
      </c>
      <c r="E215" s="159" t="s">
        <v>3</v>
      </c>
      <c r="F215" s="160" t="s">
        <v>297</v>
      </c>
      <c r="H215" s="161">
        <v>8.5939999999999994</v>
      </c>
      <c r="I215" s="162"/>
      <c r="L215" s="158"/>
      <c r="M215" s="163"/>
      <c r="N215" s="164"/>
      <c r="O215" s="164"/>
      <c r="P215" s="164"/>
      <c r="Q215" s="164"/>
      <c r="R215" s="164"/>
      <c r="S215" s="164"/>
      <c r="T215" s="165"/>
      <c r="AT215" s="159" t="s">
        <v>167</v>
      </c>
      <c r="AU215" s="159" t="s">
        <v>79</v>
      </c>
      <c r="AV215" s="13" t="s">
        <v>79</v>
      </c>
      <c r="AW215" s="13" t="s">
        <v>31</v>
      </c>
      <c r="AX215" s="13" t="s">
        <v>69</v>
      </c>
      <c r="AY215" s="159" t="s">
        <v>152</v>
      </c>
    </row>
    <row r="216" spans="1:65" s="14" customFormat="1">
      <c r="B216" s="166"/>
      <c r="D216" s="153" t="s">
        <v>167</v>
      </c>
      <c r="E216" s="167" t="s">
        <v>3</v>
      </c>
      <c r="F216" s="168" t="s">
        <v>298</v>
      </c>
      <c r="H216" s="167" t="s">
        <v>3</v>
      </c>
      <c r="I216" s="169"/>
      <c r="L216" s="166"/>
      <c r="M216" s="170"/>
      <c r="N216" s="171"/>
      <c r="O216" s="171"/>
      <c r="P216" s="171"/>
      <c r="Q216" s="171"/>
      <c r="R216" s="171"/>
      <c r="S216" s="171"/>
      <c r="T216" s="172"/>
      <c r="AT216" s="167" t="s">
        <v>167</v>
      </c>
      <c r="AU216" s="167" t="s">
        <v>79</v>
      </c>
      <c r="AV216" s="14" t="s">
        <v>77</v>
      </c>
      <c r="AW216" s="14" t="s">
        <v>31</v>
      </c>
      <c r="AX216" s="14" t="s">
        <v>69</v>
      </c>
      <c r="AY216" s="167" t="s">
        <v>152</v>
      </c>
    </row>
    <row r="217" spans="1:65" s="13" customFormat="1">
      <c r="B217" s="158"/>
      <c r="D217" s="153" t="s">
        <v>167</v>
      </c>
      <c r="E217" s="159" t="s">
        <v>3</v>
      </c>
      <c r="F217" s="160" t="s">
        <v>299</v>
      </c>
      <c r="H217" s="161">
        <v>7.6130000000000004</v>
      </c>
      <c r="I217" s="162"/>
      <c r="L217" s="158"/>
      <c r="M217" s="163"/>
      <c r="N217" s="164"/>
      <c r="O217" s="164"/>
      <c r="P217" s="164"/>
      <c r="Q217" s="164"/>
      <c r="R217" s="164"/>
      <c r="S217" s="164"/>
      <c r="T217" s="165"/>
      <c r="AT217" s="159" t="s">
        <v>167</v>
      </c>
      <c r="AU217" s="159" t="s">
        <v>79</v>
      </c>
      <c r="AV217" s="13" t="s">
        <v>79</v>
      </c>
      <c r="AW217" s="13" t="s">
        <v>31</v>
      </c>
      <c r="AX217" s="13" t="s">
        <v>69</v>
      </c>
      <c r="AY217" s="159" t="s">
        <v>152</v>
      </c>
    </row>
    <row r="218" spans="1:65" s="14" customFormat="1">
      <c r="B218" s="166"/>
      <c r="D218" s="153" t="s">
        <v>167</v>
      </c>
      <c r="E218" s="167" t="s">
        <v>3</v>
      </c>
      <c r="F218" s="168" t="s">
        <v>300</v>
      </c>
      <c r="H218" s="167" t="s">
        <v>3</v>
      </c>
      <c r="I218" s="169"/>
      <c r="L218" s="166"/>
      <c r="M218" s="170"/>
      <c r="N218" s="171"/>
      <c r="O218" s="171"/>
      <c r="P218" s="171"/>
      <c r="Q218" s="171"/>
      <c r="R218" s="171"/>
      <c r="S218" s="171"/>
      <c r="T218" s="172"/>
      <c r="AT218" s="167" t="s">
        <v>167</v>
      </c>
      <c r="AU218" s="167" t="s">
        <v>79</v>
      </c>
      <c r="AV218" s="14" t="s">
        <v>77</v>
      </c>
      <c r="AW218" s="14" t="s">
        <v>31</v>
      </c>
      <c r="AX218" s="14" t="s">
        <v>69</v>
      </c>
      <c r="AY218" s="167" t="s">
        <v>152</v>
      </c>
    </row>
    <row r="219" spans="1:65" s="13" customFormat="1">
      <c r="B219" s="158"/>
      <c r="D219" s="153" t="s">
        <v>167</v>
      </c>
      <c r="E219" s="159" t="s">
        <v>3</v>
      </c>
      <c r="F219" s="160" t="s">
        <v>301</v>
      </c>
      <c r="H219" s="161">
        <v>10.695</v>
      </c>
      <c r="I219" s="162"/>
      <c r="L219" s="158"/>
      <c r="M219" s="163"/>
      <c r="N219" s="164"/>
      <c r="O219" s="164"/>
      <c r="P219" s="164"/>
      <c r="Q219" s="164"/>
      <c r="R219" s="164"/>
      <c r="S219" s="164"/>
      <c r="T219" s="165"/>
      <c r="AT219" s="159" t="s">
        <v>167</v>
      </c>
      <c r="AU219" s="159" t="s">
        <v>79</v>
      </c>
      <c r="AV219" s="13" t="s">
        <v>79</v>
      </c>
      <c r="AW219" s="13" t="s">
        <v>31</v>
      </c>
      <c r="AX219" s="13" t="s">
        <v>69</v>
      </c>
      <c r="AY219" s="159" t="s">
        <v>152</v>
      </c>
    </row>
    <row r="220" spans="1:65" s="14" customFormat="1" ht="20.399999999999999">
      <c r="B220" s="166"/>
      <c r="D220" s="153" t="s">
        <v>167</v>
      </c>
      <c r="E220" s="167" t="s">
        <v>3</v>
      </c>
      <c r="F220" s="168" t="s">
        <v>219</v>
      </c>
      <c r="H220" s="167" t="s">
        <v>3</v>
      </c>
      <c r="I220" s="169"/>
      <c r="L220" s="166"/>
      <c r="M220" s="170"/>
      <c r="N220" s="171"/>
      <c r="O220" s="171"/>
      <c r="P220" s="171"/>
      <c r="Q220" s="171"/>
      <c r="R220" s="171"/>
      <c r="S220" s="171"/>
      <c r="T220" s="172"/>
      <c r="AT220" s="167" t="s">
        <v>167</v>
      </c>
      <c r="AU220" s="167" t="s">
        <v>79</v>
      </c>
      <c r="AV220" s="14" t="s">
        <v>77</v>
      </c>
      <c r="AW220" s="14" t="s">
        <v>31</v>
      </c>
      <c r="AX220" s="14" t="s">
        <v>69</v>
      </c>
      <c r="AY220" s="167" t="s">
        <v>152</v>
      </c>
    </row>
    <row r="221" spans="1:65" s="13" customFormat="1">
      <c r="B221" s="158"/>
      <c r="D221" s="153" t="s">
        <v>167</v>
      </c>
      <c r="E221" s="159" t="s">
        <v>3</v>
      </c>
      <c r="F221" s="160" t="s">
        <v>302</v>
      </c>
      <c r="H221" s="161">
        <v>3.7669999999999999</v>
      </c>
      <c r="I221" s="162"/>
      <c r="L221" s="158"/>
      <c r="M221" s="163"/>
      <c r="N221" s="164"/>
      <c r="O221" s="164"/>
      <c r="P221" s="164"/>
      <c r="Q221" s="164"/>
      <c r="R221" s="164"/>
      <c r="S221" s="164"/>
      <c r="T221" s="165"/>
      <c r="AT221" s="159" t="s">
        <v>167</v>
      </c>
      <c r="AU221" s="159" t="s">
        <v>79</v>
      </c>
      <c r="AV221" s="13" t="s">
        <v>79</v>
      </c>
      <c r="AW221" s="13" t="s">
        <v>31</v>
      </c>
      <c r="AX221" s="13" t="s">
        <v>69</v>
      </c>
      <c r="AY221" s="159" t="s">
        <v>152</v>
      </c>
    </row>
    <row r="222" spans="1:65" s="13" customFormat="1">
      <c r="B222" s="158"/>
      <c r="D222" s="153" t="s">
        <v>167</v>
      </c>
      <c r="E222" s="159" t="s">
        <v>3</v>
      </c>
      <c r="F222" s="160" t="s">
        <v>303</v>
      </c>
      <c r="H222" s="161">
        <v>2.1560000000000001</v>
      </c>
      <c r="I222" s="162"/>
      <c r="L222" s="158"/>
      <c r="M222" s="163"/>
      <c r="N222" s="164"/>
      <c r="O222" s="164"/>
      <c r="P222" s="164"/>
      <c r="Q222" s="164"/>
      <c r="R222" s="164"/>
      <c r="S222" s="164"/>
      <c r="T222" s="165"/>
      <c r="AT222" s="159" t="s">
        <v>167</v>
      </c>
      <c r="AU222" s="159" t="s">
        <v>79</v>
      </c>
      <c r="AV222" s="13" t="s">
        <v>79</v>
      </c>
      <c r="AW222" s="13" t="s">
        <v>31</v>
      </c>
      <c r="AX222" s="13" t="s">
        <v>69</v>
      </c>
      <c r="AY222" s="159" t="s">
        <v>152</v>
      </c>
    </row>
    <row r="223" spans="1:65" s="14" customFormat="1">
      <c r="B223" s="166"/>
      <c r="D223" s="153" t="s">
        <v>167</v>
      </c>
      <c r="E223" s="167" t="s">
        <v>3</v>
      </c>
      <c r="F223" s="168" t="s">
        <v>204</v>
      </c>
      <c r="H223" s="167" t="s">
        <v>3</v>
      </c>
      <c r="I223" s="169"/>
      <c r="L223" s="166"/>
      <c r="M223" s="170"/>
      <c r="N223" s="171"/>
      <c r="O223" s="171"/>
      <c r="P223" s="171"/>
      <c r="Q223" s="171"/>
      <c r="R223" s="171"/>
      <c r="S223" s="171"/>
      <c r="T223" s="172"/>
      <c r="AT223" s="167" t="s">
        <v>167</v>
      </c>
      <c r="AU223" s="167" t="s">
        <v>79</v>
      </c>
      <c r="AV223" s="14" t="s">
        <v>77</v>
      </c>
      <c r="AW223" s="14" t="s">
        <v>31</v>
      </c>
      <c r="AX223" s="14" t="s">
        <v>69</v>
      </c>
      <c r="AY223" s="167" t="s">
        <v>152</v>
      </c>
    </row>
    <row r="224" spans="1:65" s="13" customFormat="1">
      <c r="B224" s="158"/>
      <c r="D224" s="153" t="s">
        <v>167</v>
      </c>
      <c r="E224" s="159" t="s">
        <v>3</v>
      </c>
      <c r="F224" s="160" t="s">
        <v>304</v>
      </c>
      <c r="H224" s="161">
        <v>2.34</v>
      </c>
      <c r="I224" s="162"/>
      <c r="L224" s="158"/>
      <c r="M224" s="163"/>
      <c r="N224" s="164"/>
      <c r="O224" s="164"/>
      <c r="P224" s="164"/>
      <c r="Q224" s="164"/>
      <c r="R224" s="164"/>
      <c r="S224" s="164"/>
      <c r="T224" s="165"/>
      <c r="AT224" s="159" t="s">
        <v>167</v>
      </c>
      <c r="AU224" s="159" t="s">
        <v>79</v>
      </c>
      <c r="AV224" s="13" t="s">
        <v>79</v>
      </c>
      <c r="AW224" s="13" t="s">
        <v>31</v>
      </c>
      <c r="AX224" s="13" t="s">
        <v>69</v>
      </c>
      <c r="AY224" s="159" t="s">
        <v>152</v>
      </c>
    </row>
    <row r="225" spans="1:65" s="15" customFormat="1">
      <c r="B225" s="173"/>
      <c r="D225" s="153" t="s">
        <v>167</v>
      </c>
      <c r="E225" s="174" t="s">
        <v>3</v>
      </c>
      <c r="F225" s="175" t="s">
        <v>206</v>
      </c>
      <c r="H225" s="176">
        <v>71.244000000000014</v>
      </c>
      <c r="I225" s="177"/>
      <c r="L225" s="173"/>
      <c r="M225" s="178"/>
      <c r="N225" s="179"/>
      <c r="O225" s="179"/>
      <c r="P225" s="179"/>
      <c r="Q225" s="179"/>
      <c r="R225" s="179"/>
      <c r="S225" s="179"/>
      <c r="T225" s="180"/>
      <c r="AT225" s="174" t="s">
        <v>167</v>
      </c>
      <c r="AU225" s="174" t="s">
        <v>79</v>
      </c>
      <c r="AV225" s="15" t="s">
        <v>158</v>
      </c>
      <c r="AW225" s="15" t="s">
        <v>31</v>
      </c>
      <c r="AX225" s="15" t="s">
        <v>77</v>
      </c>
      <c r="AY225" s="174" t="s">
        <v>152</v>
      </c>
    </row>
    <row r="226" spans="1:65" s="2" customFormat="1" ht="33" customHeight="1">
      <c r="A226" s="34"/>
      <c r="B226" s="139"/>
      <c r="C226" s="140" t="s">
        <v>8</v>
      </c>
      <c r="D226" s="140" t="s">
        <v>154</v>
      </c>
      <c r="E226" s="141" t="s">
        <v>305</v>
      </c>
      <c r="F226" s="142" t="s">
        <v>306</v>
      </c>
      <c r="G226" s="143" t="s">
        <v>171</v>
      </c>
      <c r="H226" s="144">
        <v>15.91</v>
      </c>
      <c r="I226" s="145"/>
      <c r="J226" s="146">
        <f>ROUND(I226*H226,2)</f>
        <v>0</v>
      </c>
      <c r="K226" s="142" t="s">
        <v>163</v>
      </c>
      <c r="L226" s="35"/>
      <c r="M226" s="147" t="s">
        <v>3</v>
      </c>
      <c r="N226" s="148" t="s">
        <v>40</v>
      </c>
      <c r="O226" s="55"/>
      <c r="P226" s="149">
        <f>O226*H226</f>
        <v>0</v>
      </c>
      <c r="Q226" s="149">
        <v>2.45329</v>
      </c>
      <c r="R226" s="149">
        <f>Q226*H226</f>
        <v>39.031843899999998</v>
      </c>
      <c r="S226" s="149">
        <v>0</v>
      </c>
      <c r="T226" s="150">
        <f>S226*H226</f>
        <v>0</v>
      </c>
      <c r="U226" s="34"/>
      <c r="V226" s="34"/>
      <c r="W226" s="34"/>
      <c r="X226" s="34"/>
      <c r="Y226" s="34"/>
      <c r="Z226" s="34"/>
      <c r="AA226" s="34"/>
      <c r="AB226" s="34"/>
      <c r="AC226" s="34"/>
      <c r="AD226" s="34"/>
      <c r="AE226" s="34"/>
      <c r="AR226" s="151" t="s">
        <v>158</v>
      </c>
      <c r="AT226" s="151" t="s">
        <v>154</v>
      </c>
      <c r="AU226" s="151" t="s">
        <v>79</v>
      </c>
      <c r="AY226" s="19" t="s">
        <v>152</v>
      </c>
      <c r="BE226" s="152">
        <f>IF(N226="základní",J226,0)</f>
        <v>0</v>
      </c>
      <c r="BF226" s="152">
        <f>IF(N226="snížená",J226,0)</f>
        <v>0</v>
      </c>
      <c r="BG226" s="152">
        <f>IF(N226="zákl. přenesená",J226,0)</f>
        <v>0</v>
      </c>
      <c r="BH226" s="152">
        <f>IF(N226="sníž. přenesená",J226,0)</f>
        <v>0</v>
      </c>
      <c r="BI226" s="152">
        <f>IF(N226="nulová",J226,0)</f>
        <v>0</v>
      </c>
      <c r="BJ226" s="19" t="s">
        <v>77</v>
      </c>
      <c r="BK226" s="152">
        <f>ROUND(I226*H226,2)</f>
        <v>0</v>
      </c>
      <c r="BL226" s="19" t="s">
        <v>158</v>
      </c>
      <c r="BM226" s="151" t="s">
        <v>307</v>
      </c>
    </row>
    <row r="227" spans="1:65" s="14" customFormat="1" ht="20.399999999999999">
      <c r="B227" s="166"/>
      <c r="D227" s="153" t="s">
        <v>167</v>
      </c>
      <c r="E227" s="167" t="s">
        <v>3</v>
      </c>
      <c r="F227" s="168" t="s">
        <v>3828</v>
      </c>
      <c r="H227" s="167" t="s">
        <v>3</v>
      </c>
      <c r="I227" s="169"/>
      <c r="L227" s="166"/>
      <c r="M227" s="170"/>
      <c r="N227" s="171"/>
      <c r="O227" s="171"/>
      <c r="P227" s="171"/>
      <c r="Q227" s="171"/>
      <c r="R227" s="171"/>
      <c r="S227" s="171"/>
      <c r="T227" s="172"/>
      <c r="AT227" s="167" t="s">
        <v>167</v>
      </c>
      <c r="AU227" s="167" t="s">
        <v>79</v>
      </c>
      <c r="AV227" s="14" t="s">
        <v>77</v>
      </c>
      <c r="AW227" s="14" t="s">
        <v>31</v>
      </c>
      <c r="AX227" s="14" t="s">
        <v>69</v>
      </c>
      <c r="AY227" s="167" t="s">
        <v>152</v>
      </c>
    </row>
    <row r="228" spans="1:65" s="13" customFormat="1">
      <c r="B228" s="158"/>
      <c r="D228" s="153" t="s">
        <v>167</v>
      </c>
      <c r="E228" s="159" t="s">
        <v>3</v>
      </c>
      <c r="F228" s="160" t="s">
        <v>309</v>
      </c>
      <c r="H228" s="161">
        <v>8.19</v>
      </c>
      <c r="I228" s="162"/>
      <c r="L228" s="158"/>
      <c r="M228" s="163"/>
      <c r="N228" s="164"/>
      <c r="O228" s="164"/>
      <c r="P228" s="164"/>
      <c r="Q228" s="164"/>
      <c r="R228" s="164"/>
      <c r="S228" s="164"/>
      <c r="T228" s="165"/>
      <c r="AT228" s="159" t="s">
        <v>167</v>
      </c>
      <c r="AU228" s="159" t="s">
        <v>79</v>
      </c>
      <c r="AV228" s="13" t="s">
        <v>79</v>
      </c>
      <c r="AW228" s="13" t="s">
        <v>31</v>
      </c>
      <c r="AX228" s="13" t="s">
        <v>69</v>
      </c>
      <c r="AY228" s="159" t="s">
        <v>152</v>
      </c>
    </row>
    <row r="229" spans="1:65" s="14" customFormat="1">
      <c r="B229" s="166"/>
      <c r="D229" s="153" t="s">
        <v>167</v>
      </c>
      <c r="E229" s="167" t="s">
        <v>3</v>
      </c>
      <c r="F229" s="168" t="s">
        <v>310</v>
      </c>
      <c r="H229" s="167" t="s">
        <v>3</v>
      </c>
      <c r="I229" s="169"/>
      <c r="L229" s="166"/>
      <c r="M229" s="170"/>
      <c r="N229" s="171"/>
      <c r="O229" s="171"/>
      <c r="P229" s="171"/>
      <c r="Q229" s="171"/>
      <c r="R229" s="171"/>
      <c r="S229" s="171"/>
      <c r="T229" s="172"/>
      <c r="AT229" s="167" t="s">
        <v>167</v>
      </c>
      <c r="AU229" s="167" t="s">
        <v>79</v>
      </c>
      <c r="AV229" s="14" t="s">
        <v>77</v>
      </c>
      <c r="AW229" s="14" t="s">
        <v>31</v>
      </c>
      <c r="AX229" s="14" t="s">
        <v>69</v>
      </c>
      <c r="AY229" s="167" t="s">
        <v>152</v>
      </c>
    </row>
    <row r="230" spans="1:65" s="13" customFormat="1">
      <c r="B230" s="158"/>
      <c r="D230" s="153" t="s">
        <v>167</v>
      </c>
      <c r="E230" s="159" t="s">
        <v>3</v>
      </c>
      <c r="F230" s="160" t="s">
        <v>311</v>
      </c>
      <c r="H230" s="161">
        <v>4.9000000000000004</v>
      </c>
      <c r="I230" s="162"/>
      <c r="L230" s="158"/>
      <c r="M230" s="163"/>
      <c r="N230" s="164"/>
      <c r="O230" s="164"/>
      <c r="P230" s="164"/>
      <c r="Q230" s="164"/>
      <c r="R230" s="164"/>
      <c r="S230" s="164"/>
      <c r="T230" s="165"/>
      <c r="AT230" s="159" t="s">
        <v>167</v>
      </c>
      <c r="AU230" s="159" t="s">
        <v>79</v>
      </c>
      <c r="AV230" s="13" t="s">
        <v>79</v>
      </c>
      <c r="AW230" s="13" t="s">
        <v>31</v>
      </c>
      <c r="AX230" s="13" t="s">
        <v>69</v>
      </c>
      <c r="AY230" s="159" t="s">
        <v>152</v>
      </c>
    </row>
    <row r="231" spans="1:65" s="14" customFormat="1">
      <c r="B231" s="166"/>
      <c r="D231" s="153" t="s">
        <v>167</v>
      </c>
      <c r="E231" s="167" t="s">
        <v>3</v>
      </c>
      <c r="F231" s="168" t="s">
        <v>312</v>
      </c>
      <c r="H231" s="167" t="s">
        <v>3</v>
      </c>
      <c r="I231" s="169"/>
      <c r="L231" s="166"/>
      <c r="M231" s="170"/>
      <c r="N231" s="171"/>
      <c r="O231" s="171"/>
      <c r="P231" s="171"/>
      <c r="Q231" s="171"/>
      <c r="R231" s="171"/>
      <c r="S231" s="171"/>
      <c r="T231" s="172"/>
      <c r="AT231" s="167" t="s">
        <v>167</v>
      </c>
      <c r="AU231" s="167" t="s">
        <v>79</v>
      </c>
      <c r="AV231" s="14" t="s">
        <v>77</v>
      </c>
      <c r="AW231" s="14" t="s">
        <v>31</v>
      </c>
      <c r="AX231" s="14" t="s">
        <v>69</v>
      </c>
      <c r="AY231" s="167" t="s">
        <v>152</v>
      </c>
    </row>
    <row r="232" spans="1:65" s="13" customFormat="1">
      <c r="B232" s="158"/>
      <c r="D232" s="153" t="s">
        <v>167</v>
      </c>
      <c r="E232" s="159" t="s">
        <v>3</v>
      </c>
      <c r="F232" s="160" t="s">
        <v>313</v>
      </c>
      <c r="H232" s="161">
        <v>2.1</v>
      </c>
      <c r="I232" s="162"/>
      <c r="L232" s="158"/>
      <c r="M232" s="163"/>
      <c r="N232" s="164"/>
      <c r="O232" s="164"/>
      <c r="P232" s="164"/>
      <c r="Q232" s="164"/>
      <c r="R232" s="164"/>
      <c r="S232" s="164"/>
      <c r="T232" s="165"/>
      <c r="AT232" s="159" t="s">
        <v>167</v>
      </c>
      <c r="AU232" s="159" t="s">
        <v>79</v>
      </c>
      <c r="AV232" s="13" t="s">
        <v>79</v>
      </c>
      <c r="AW232" s="13" t="s">
        <v>31</v>
      </c>
      <c r="AX232" s="13" t="s">
        <v>69</v>
      </c>
      <c r="AY232" s="159" t="s">
        <v>152</v>
      </c>
    </row>
    <row r="233" spans="1:65" s="14" customFormat="1">
      <c r="B233" s="166"/>
      <c r="D233" s="153" t="s">
        <v>167</v>
      </c>
      <c r="E233" s="167" t="s">
        <v>3</v>
      </c>
      <c r="F233" s="168" t="s">
        <v>314</v>
      </c>
      <c r="H233" s="167" t="s">
        <v>3</v>
      </c>
      <c r="I233" s="169"/>
      <c r="L233" s="166"/>
      <c r="M233" s="170"/>
      <c r="N233" s="171"/>
      <c r="O233" s="171"/>
      <c r="P233" s="171"/>
      <c r="Q233" s="171"/>
      <c r="R233" s="171"/>
      <c r="S233" s="171"/>
      <c r="T233" s="172"/>
      <c r="AT233" s="167" t="s">
        <v>167</v>
      </c>
      <c r="AU233" s="167" t="s">
        <v>79</v>
      </c>
      <c r="AV233" s="14" t="s">
        <v>77</v>
      </c>
      <c r="AW233" s="14" t="s">
        <v>31</v>
      </c>
      <c r="AX233" s="14" t="s">
        <v>69</v>
      </c>
      <c r="AY233" s="167" t="s">
        <v>152</v>
      </c>
    </row>
    <row r="234" spans="1:65" s="13" customFormat="1">
      <c r="B234" s="158"/>
      <c r="D234" s="153" t="s">
        <v>167</v>
      </c>
      <c r="E234" s="159" t="s">
        <v>3</v>
      </c>
      <c r="F234" s="160" t="s">
        <v>315</v>
      </c>
      <c r="H234" s="161">
        <v>0.72</v>
      </c>
      <c r="I234" s="162"/>
      <c r="L234" s="158"/>
      <c r="M234" s="163"/>
      <c r="N234" s="164"/>
      <c r="O234" s="164"/>
      <c r="P234" s="164"/>
      <c r="Q234" s="164"/>
      <c r="R234" s="164"/>
      <c r="S234" s="164"/>
      <c r="T234" s="165"/>
      <c r="AT234" s="159" t="s">
        <v>167</v>
      </c>
      <c r="AU234" s="159" t="s">
        <v>79</v>
      </c>
      <c r="AV234" s="13" t="s">
        <v>79</v>
      </c>
      <c r="AW234" s="13" t="s">
        <v>31</v>
      </c>
      <c r="AX234" s="13" t="s">
        <v>69</v>
      </c>
      <c r="AY234" s="159" t="s">
        <v>152</v>
      </c>
    </row>
    <row r="235" spans="1:65" s="15" customFormat="1">
      <c r="B235" s="173"/>
      <c r="D235" s="153" t="s">
        <v>167</v>
      </c>
      <c r="E235" s="174" t="s">
        <v>3</v>
      </c>
      <c r="F235" s="175" t="s">
        <v>206</v>
      </c>
      <c r="H235" s="176">
        <v>15.91</v>
      </c>
      <c r="I235" s="177"/>
      <c r="L235" s="173"/>
      <c r="M235" s="178"/>
      <c r="N235" s="179"/>
      <c r="O235" s="179"/>
      <c r="P235" s="179"/>
      <c r="Q235" s="179"/>
      <c r="R235" s="179"/>
      <c r="S235" s="179"/>
      <c r="T235" s="180"/>
      <c r="AT235" s="174" t="s">
        <v>167</v>
      </c>
      <c r="AU235" s="174" t="s">
        <v>79</v>
      </c>
      <c r="AV235" s="15" t="s">
        <v>158</v>
      </c>
      <c r="AW235" s="15" t="s">
        <v>31</v>
      </c>
      <c r="AX235" s="15" t="s">
        <v>77</v>
      </c>
      <c r="AY235" s="174" t="s">
        <v>152</v>
      </c>
    </row>
    <row r="236" spans="1:65" s="2" customFormat="1" ht="16.5" customHeight="1">
      <c r="A236" s="34"/>
      <c r="B236" s="139"/>
      <c r="C236" s="140" t="s">
        <v>316</v>
      </c>
      <c r="D236" s="140" t="s">
        <v>154</v>
      </c>
      <c r="E236" s="141" t="s">
        <v>317</v>
      </c>
      <c r="F236" s="142" t="s">
        <v>318</v>
      </c>
      <c r="G236" s="143" t="s">
        <v>162</v>
      </c>
      <c r="H236" s="144">
        <v>100.884</v>
      </c>
      <c r="I236" s="145"/>
      <c r="J236" s="146">
        <f>ROUND(I236*H236,2)</f>
        <v>0</v>
      </c>
      <c r="K236" s="142" t="s">
        <v>163</v>
      </c>
      <c r="L236" s="35"/>
      <c r="M236" s="147" t="s">
        <v>3</v>
      </c>
      <c r="N236" s="148" t="s">
        <v>40</v>
      </c>
      <c r="O236" s="55"/>
      <c r="P236" s="149">
        <f>O236*H236</f>
        <v>0</v>
      </c>
      <c r="Q236" s="149">
        <v>2.64E-3</v>
      </c>
      <c r="R236" s="149">
        <f>Q236*H236</f>
        <v>0.26633375999999997</v>
      </c>
      <c r="S236" s="149">
        <v>0</v>
      </c>
      <c r="T236" s="150">
        <f>S236*H236</f>
        <v>0</v>
      </c>
      <c r="U236" s="34"/>
      <c r="V236" s="34"/>
      <c r="W236" s="34"/>
      <c r="X236" s="34"/>
      <c r="Y236" s="34"/>
      <c r="Z236" s="34"/>
      <c r="AA236" s="34"/>
      <c r="AB236" s="34"/>
      <c r="AC236" s="34"/>
      <c r="AD236" s="34"/>
      <c r="AE236" s="34"/>
      <c r="AR236" s="151" t="s">
        <v>158</v>
      </c>
      <c r="AT236" s="151" t="s">
        <v>154</v>
      </c>
      <c r="AU236" s="151" t="s">
        <v>79</v>
      </c>
      <c r="AY236" s="19" t="s">
        <v>152</v>
      </c>
      <c r="BE236" s="152">
        <f>IF(N236="základní",J236,0)</f>
        <v>0</v>
      </c>
      <c r="BF236" s="152">
        <f>IF(N236="snížená",J236,0)</f>
        <v>0</v>
      </c>
      <c r="BG236" s="152">
        <f>IF(N236="zákl. přenesená",J236,0)</f>
        <v>0</v>
      </c>
      <c r="BH236" s="152">
        <f>IF(N236="sníž. přenesená",J236,0)</f>
        <v>0</v>
      </c>
      <c r="BI236" s="152">
        <f>IF(N236="nulová",J236,0)</f>
        <v>0</v>
      </c>
      <c r="BJ236" s="19" t="s">
        <v>77</v>
      </c>
      <c r="BK236" s="152">
        <f>ROUND(I236*H236,2)</f>
        <v>0</v>
      </c>
      <c r="BL236" s="19" t="s">
        <v>158</v>
      </c>
      <c r="BM236" s="151" t="s">
        <v>319</v>
      </c>
    </row>
    <row r="237" spans="1:65" s="14" customFormat="1" ht="20.399999999999999">
      <c r="B237" s="166"/>
      <c r="D237" s="153" t="s">
        <v>167</v>
      </c>
      <c r="E237" s="167" t="s">
        <v>3</v>
      </c>
      <c r="F237" s="168" t="s">
        <v>3829</v>
      </c>
      <c r="H237" s="167" t="s">
        <v>3</v>
      </c>
      <c r="I237" s="169"/>
      <c r="L237" s="166"/>
      <c r="M237" s="170"/>
      <c r="N237" s="171"/>
      <c r="O237" s="171"/>
      <c r="P237" s="171"/>
      <c r="Q237" s="171"/>
      <c r="R237" s="171"/>
      <c r="S237" s="171"/>
      <c r="T237" s="172"/>
      <c r="AT237" s="167" t="s">
        <v>167</v>
      </c>
      <c r="AU237" s="167" t="s">
        <v>79</v>
      </c>
      <c r="AV237" s="14" t="s">
        <v>77</v>
      </c>
      <c r="AW237" s="14" t="s">
        <v>31</v>
      </c>
      <c r="AX237" s="14" t="s">
        <v>69</v>
      </c>
      <c r="AY237" s="167" t="s">
        <v>152</v>
      </c>
    </row>
    <row r="238" spans="1:65" s="13" customFormat="1">
      <c r="B238" s="158"/>
      <c r="D238" s="153" t="s">
        <v>167</v>
      </c>
      <c r="E238" s="159" t="s">
        <v>3</v>
      </c>
      <c r="F238" s="160" t="s">
        <v>320</v>
      </c>
      <c r="H238" s="161">
        <v>8.718</v>
      </c>
      <c r="I238" s="162"/>
      <c r="L238" s="158"/>
      <c r="M238" s="163"/>
      <c r="N238" s="164"/>
      <c r="O238" s="164"/>
      <c r="P238" s="164"/>
      <c r="Q238" s="164"/>
      <c r="R238" s="164"/>
      <c r="S238" s="164"/>
      <c r="T238" s="165"/>
      <c r="AT238" s="159" t="s">
        <v>167</v>
      </c>
      <c r="AU238" s="159" t="s">
        <v>79</v>
      </c>
      <c r="AV238" s="13" t="s">
        <v>79</v>
      </c>
      <c r="AW238" s="13" t="s">
        <v>31</v>
      </c>
      <c r="AX238" s="13" t="s">
        <v>69</v>
      </c>
      <c r="AY238" s="159" t="s">
        <v>152</v>
      </c>
    </row>
    <row r="239" spans="1:65" s="13" customFormat="1">
      <c r="B239" s="158"/>
      <c r="D239" s="153" t="s">
        <v>167</v>
      </c>
      <c r="E239" s="159" t="s">
        <v>3</v>
      </c>
      <c r="F239" s="160" t="s">
        <v>321</v>
      </c>
      <c r="H239" s="161">
        <v>15.138</v>
      </c>
      <c r="I239" s="162"/>
      <c r="L239" s="158"/>
      <c r="M239" s="163"/>
      <c r="N239" s="164"/>
      <c r="O239" s="164"/>
      <c r="P239" s="164"/>
      <c r="Q239" s="164"/>
      <c r="R239" s="164"/>
      <c r="S239" s="164"/>
      <c r="T239" s="165"/>
      <c r="AT239" s="159" t="s">
        <v>167</v>
      </c>
      <c r="AU239" s="159" t="s">
        <v>79</v>
      </c>
      <c r="AV239" s="13" t="s">
        <v>79</v>
      </c>
      <c r="AW239" s="13" t="s">
        <v>31</v>
      </c>
      <c r="AX239" s="13" t="s">
        <v>69</v>
      </c>
      <c r="AY239" s="159" t="s">
        <v>152</v>
      </c>
    </row>
    <row r="240" spans="1:65" s="14" customFormat="1" ht="20.399999999999999">
      <c r="B240" s="166"/>
      <c r="D240" s="153" t="s">
        <v>167</v>
      </c>
      <c r="E240" s="167" t="s">
        <v>3</v>
      </c>
      <c r="F240" s="168" t="s">
        <v>219</v>
      </c>
      <c r="H240" s="167" t="s">
        <v>3</v>
      </c>
      <c r="I240" s="169"/>
      <c r="L240" s="166"/>
      <c r="M240" s="170"/>
      <c r="N240" s="171"/>
      <c r="O240" s="171"/>
      <c r="P240" s="171"/>
      <c r="Q240" s="171"/>
      <c r="R240" s="171"/>
      <c r="S240" s="171"/>
      <c r="T240" s="172"/>
      <c r="AT240" s="167" t="s">
        <v>167</v>
      </c>
      <c r="AU240" s="167" t="s">
        <v>79</v>
      </c>
      <c r="AV240" s="14" t="s">
        <v>77</v>
      </c>
      <c r="AW240" s="14" t="s">
        <v>31</v>
      </c>
      <c r="AX240" s="14" t="s">
        <v>69</v>
      </c>
      <c r="AY240" s="167" t="s">
        <v>152</v>
      </c>
    </row>
    <row r="241" spans="1:65" s="13" customFormat="1">
      <c r="B241" s="158"/>
      <c r="D241" s="153" t="s">
        <v>167</v>
      </c>
      <c r="E241" s="159" t="s">
        <v>3</v>
      </c>
      <c r="F241" s="160" t="s">
        <v>322</v>
      </c>
      <c r="H241" s="161">
        <v>11.256</v>
      </c>
      <c r="I241" s="162"/>
      <c r="L241" s="158"/>
      <c r="M241" s="163"/>
      <c r="N241" s="164"/>
      <c r="O241" s="164"/>
      <c r="P241" s="164"/>
      <c r="Q241" s="164"/>
      <c r="R241" s="164"/>
      <c r="S241" s="164"/>
      <c r="T241" s="165"/>
      <c r="AT241" s="159" t="s">
        <v>167</v>
      </c>
      <c r="AU241" s="159" t="s">
        <v>79</v>
      </c>
      <c r="AV241" s="13" t="s">
        <v>79</v>
      </c>
      <c r="AW241" s="13" t="s">
        <v>31</v>
      </c>
      <c r="AX241" s="13" t="s">
        <v>69</v>
      </c>
      <c r="AY241" s="159" t="s">
        <v>152</v>
      </c>
    </row>
    <row r="242" spans="1:65" s="13" customFormat="1">
      <c r="B242" s="158"/>
      <c r="D242" s="153" t="s">
        <v>167</v>
      </c>
      <c r="E242" s="159" t="s">
        <v>3</v>
      </c>
      <c r="F242" s="160" t="s">
        <v>323</v>
      </c>
      <c r="H242" s="161">
        <v>9.2119999999999997</v>
      </c>
      <c r="I242" s="162"/>
      <c r="L242" s="158"/>
      <c r="M242" s="163"/>
      <c r="N242" s="164"/>
      <c r="O242" s="164"/>
      <c r="P242" s="164"/>
      <c r="Q242" s="164"/>
      <c r="R242" s="164"/>
      <c r="S242" s="164"/>
      <c r="T242" s="165"/>
      <c r="AT242" s="159" t="s">
        <v>167</v>
      </c>
      <c r="AU242" s="159" t="s">
        <v>79</v>
      </c>
      <c r="AV242" s="13" t="s">
        <v>79</v>
      </c>
      <c r="AW242" s="13" t="s">
        <v>31</v>
      </c>
      <c r="AX242" s="13" t="s">
        <v>69</v>
      </c>
      <c r="AY242" s="159" t="s">
        <v>152</v>
      </c>
    </row>
    <row r="243" spans="1:65" s="14" customFormat="1" ht="20.399999999999999">
      <c r="B243" s="166"/>
      <c r="D243" s="153" t="s">
        <v>167</v>
      </c>
      <c r="E243" s="167" t="s">
        <v>3</v>
      </c>
      <c r="F243" s="168" t="s">
        <v>308</v>
      </c>
      <c r="H243" s="167" t="s">
        <v>3</v>
      </c>
      <c r="I243" s="169"/>
      <c r="L243" s="166"/>
      <c r="M243" s="170"/>
      <c r="N243" s="171"/>
      <c r="O243" s="171"/>
      <c r="P243" s="171"/>
      <c r="Q243" s="171"/>
      <c r="R243" s="171"/>
      <c r="S243" s="171"/>
      <c r="T243" s="172"/>
      <c r="AT243" s="167" t="s">
        <v>167</v>
      </c>
      <c r="AU243" s="167" t="s">
        <v>79</v>
      </c>
      <c r="AV243" s="14" t="s">
        <v>77</v>
      </c>
      <c r="AW243" s="14" t="s">
        <v>31</v>
      </c>
      <c r="AX243" s="14" t="s">
        <v>69</v>
      </c>
      <c r="AY243" s="167" t="s">
        <v>152</v>
      </c>
    </row>
    <row r="244" spans="1:65" s="13" customFormat="1">
      <c r="B244" s="158"/>
      <c r="D244" s="153" t="s">
        <v>167</v>
      </c>
      <c r="E244" s="159" t="s">
        <v>3</v>
      </c>
      <c r="F244" s="160" t="s">
        <v>324</v>
      </c>
      <c r="H244" s="161">
        <v>23.52</v>
      </c>
      <c r="I244" s="162"/>
      <c r="L244" s="158"/>
      <c r="M244" s="163"/>
      <c r="N244" s="164"/>
      <c r="O244" s="164"/>
      <c r="P244" s="164"/>
      <c r="Q244" s="164"/>
      <c r="R244" s="164"/>
      <c r="S244" s="164"/>
      <c r="T244" s="165"/>
      <c r="AT244" s="159" t="s">
        <v>167</v>
      </c>
      <c r="AU244" s="159" t="s">
        <v>79</v>
      </c>
      <c r="AV244" s="13" t="s">
        <v>79</v>
      </c>
      <c r="AW244" s="13" t="s">
        <v>31</v>
      </c>
      <c r="AX244" s="13" t="s">
        <v>69</v>
      </c>
      <c r="AY244" s="159" t="s">
        <v>152</v>
      </c>
    </row>
    <row r="245" spans="1:65" s="14" customFormat="1">
      <c r="B245" s="166"/>
      <c r="D245" s="153" t="s">
        <v>167</v>
      </c>
      <c r="E245" s="167" t="s">
        <v>3</v>
      </c>
      <c r="F245" s="168" t="s">
        <v>310</v>
      </c>
      <c r="H245" s="167" t="s">
        <v>3</v>
      </c>
      <c r="I245" s="169"/>
      <c r="L245" s="166"/>
      <c r="M245" s="170"/>
      <c r="N245" s="171"/>
      <c r="O245" s="171"/>
      <c r="P245" s="171"/>
      <c r="Q245" s="171"/>
      <c r="R245" s="171"/>
      <c r="S245" s="171"/>
      <c r="T245" s="172"/>
      <c r="AT245" s="167" t="s">
        <v>167</v>
      </c>
      <c r="AU245" s="167" t="s">
        <v>79</v>
      </c>
      <c r="AV245" s="14" t="s">
        <v>77</v>
      </c>
      <c r="AW245" s="14" t="s">
        <v>31</v>
      </c>
      <c r="AX245" s="14" t="s">
        <v>69</v>
      </c>
      <c r="AY245" s="167" t="s">
        <v>152</v>
      </c>
    </row>
    <row r="246" spans="1:65" s="13" customFormat="1">
      <c r="B246" s="158"/>
      <c r="D246" s="153" t="s">
        <v>167</v>
      </c>
      <c r="E246" s="159" t="s">
        <v>3</v>
      </c>
      <c r="F246" s="160" t="s">
        <v>325</v>
      </c>
      <c r="H246" s="161">
        <v>19.600000000000001</v>
      </c>
      <c r="I246" s="162"/>
      <c r="L246" s="158"/>
      <c r="M246" s="163"/>
      <c r="N246" s="164"/>
      <c r="O246" s="164"/>
      <c r="P246" s="164"/>
      <c r="Q246" s="164"/>
      <c r="R246" s="164"/>
      <c r="S246" s="164"/>
      <c r="T246" s="165"/>
      <c r="AT246" s="159" t="s">
        <v>167</v>
      </c>
      <c r="AU246" s="159" t="s">
        <v>79</v>
      </c>
      <c r="AV246" s="13" t="s">
        <v>79</v>
      </c>
      <c r="AW246" s="13" t="s">
        <v>31</v>
      </c>
      <c r="AX246" s="13" t="s">
        <v>69</v>
      </c>
      <c r="AY246" s="159" t="s">
        <v>152</v>
      </c>
    </row>
    <row r="247" spans="1:65" s="14" customFormat="1">
      <c r="B247" s="166"/>
      <c r="D247" s="153" t="s">
        <v>167</v>
      </c>
      <c r="E247" s="167" t="s">
        <v>3</v>
      </c>
      <c r="F247" s="168" t="s">
        <v>312</v>
      </c>
      <c r="H247" s="167" t="s">
        <v>3</v>
      </c>
      <c r="I247" s="169"/>
      <c r="L247" s="166"/>
      <c r="M247" s="170"/>
      <c r="N247" s="171"/>
      <c r="O247" s="171"/>
      <c r="P247" s="171"/>
      <c r="Q247" s="171"/>
      <c r="R247" s="171"/>
      <c r="S247" s="171"/>
      <c r="T247" s="172"/>
      <c r="AT247" s="167" t="s">
        <v>167</v>
      </c>
      <c r="AU247" s="167" t="s">
        <v>79</v>
      </c>
      <c r="AV247" s="14" t="s">
        <v>77</v>
      </c>
      <c r="AW247" s="14" t="s">
        <v>31</v>
      </c>
      <c r="AX247" s="14" t="s">
        <v>69</v>
      </c>
      <c r="AY247" s="167" t="s">
        <v>152</v>
      </c>
    </row>
    <row r="248" spans="1:65" s="13" customFormat="1">
      <c r="B248" s="158"/>
      <c r="D248" s="153" t="s">
        <v>167</v>
      </c>
      <c r="E248" s="159" t="s">
        <v>3</v>
      </c>
      <c r="F248" s="160" t="s">
        <v>326</v>
      </c>
      <c r="H248" s="161">
        <v>8.4</v>
      </c>
      <c r="I248" s="162"/>
      <c r="L248" s="158"/>
      <c r="M248" s="163"/>
      <c r="N248" s="164"/>
      <c r="O248" s="164"/>
      <c r="P248" s="164"/>
      <c r="Q248" s="164"/>
      <c r="R248" s="164"/>
      <c r="S248" s="164"/>
      <c r="T248" s="165"/>
      <c r="AT248" s="159" t="s">
        <v>167</v>
      </c>
      <c r="AU248" s="159" t="s">
        <v>79</v>
      </c>
      <c r="AV248" s="13" t="s">
        <v>79</v>
      </c>
      <c r="AW248" s="13" t="s">
        <v>31</v>
      </c>
      <c r="AX248" s="13" t="s">
        <v>69</v>
      </c>
      <c r="AY248" s="159" t="s">
        <v>152</v>
      </c>
    </row>
    <row r="249" spans="1:65" s="14" customFormat="1">
      <c r="B249" s="166"/>
      <c r="D249" s="153" t="s">
        <v>167</v>
      </c>
      <c r="E249" s="167" t="s">
        <v>3</v>
      </c>
      <c r="F249" s="168" t="s">
        <v>314</v>
      </c>
      <c r="H249" s="167" t="s">
        <v>3</v>
      </c>
      <c r="I249" s="169"/>
      <c r="L249" s="166"/>
      <c r="M249" s="170"/>
      <c r="N249" s="171"/>
      <c r="O249" s="171"/>
      <c r="P249" s="171"/>
      <c r="Q249" s="171"/>
      <c r="R249" s="171"/>
      <c r="S249" s="171"/>
      <c r="T249" s="172"/>
      <c r="AT249" s="167" t="s">
        <v>167</v>
      </c>
      <c r="AU249" s="167" t="s">
        <v>79</v>
      </c>
      <c r="AV249" s="14" t="s">
        <v>77</v>
      </c>
      <c r="AW249" s="14" t="s">
        <v>31</v>
      </c>
      <c r="AX249" s="14" t="s">
        <v>69</v>
      </c>
      <c r="AY249" s="167" t="s">
        <v>152</v>
      </c>
    </row>
    <row r="250" spans="1:65" s="13" customFormat="1">
      <c r="B250" s="158"/>
      <c r="D250" s="153" t="s">
        <v>167</v>
      </c>
      <c r="E250" s="159" t="s">
        <v>3</v>
      </c>
      <c r="F250" s="160" t="s">
        <v>327</v>
      </c>
      <c r="H250" s="161">
        <v>5.04</v>
      </c>
      <c r="I250" s="162"/>
      <c r="L250" s="158"/>
      <c r="M250" s="163"/>
      <c r="N250" s="164"/>
      <c r="O250" s="164"/>
      <c r="P250" s="164"/>
      <c r="Q250" s="164"/>
      <c r="R250" s="164"/>
      <c r="S250" s="164"/>
      <c r="T250" s="165"/>
      <c r="AT250" s="159" t="s">
        <v>167</v>
      </c>
      <c r="AU250" s="159" t="s">
        <v>79</v>
      </c>
      <c r="AV250" s="13" t="s">
        <v>79</v>
      </c>
      <c r="AW250" s="13" t="s">
        <v>31</v>
      </c>
      <c r="AX250" s="13" t="s">
        <v>69</v>
      </c>
      <c r="AY250" s="159" t="s">
        <v>152</v>
      </c>
    </row>
    <row r="251" spans="1:65" s="15" customFormat="1">
      <c r="B251" s="173"/>
      <c r="D251" s="153" t="s">
        <v>167</v>
      </c>
      <c r="E251" s="174" t="s">
        <v>3</v>
      </c>
      <c r="F251" s="175" t="s">
        <v>206</v>
      </c>
      <c r="H251" s="176">
        <v>100.884</v>
      </c>
      <c r="I251" s="177"/>
      <c r="L251" s="173"/>
      <c r="M251" s="178"/>
      <c r="N251" s="179"/>
      <c r="O251" s="179"/>
      <c r="P251" s="179"/>
      <c r="Q251" s="179"/>
      <c r="R251" s="179"/>
      <c r="S251" s="179"/>
      <c r="T251" s="180"/>
      <c r="AT251" s="174" t="s">
        <v>167</v>
      </c>
      <c r="AU251" s="174" t="s">
        <v>79</v>
      </c>
      <c r="AV251" s="15" t="s">
        <v>158</v>
      </c>
      <c r="AW251" s="15" t="s">
        <v>31</v>
      </c>
      <c r="AX251" s="15" t="s">
        <v>77</v>
      </c>
      <c r="AY251" s="174" t="s">
        <v>152</v>
      </c>
    </row>
    <row r="252" spans="1:65" s="2" customFormat="1" ht="16.5" customHeight="1">
      <c r="A252" s="34"/>
      <c r="B252" s="139"/>
      <c r="C252" s="140" t="s">
        <v>328</v>
      </c>
      <c r="D252" s="140" t="s">
        <v>154</v>
      </c>
      <c r="E252" s="141" t="s">
        <v>329</v>
      </c>
      <c r="F252" s="142" t="s">
        <v>330</v>
      </c>
      <c r="G252" s="143" t="s">
        <v>162</v>
      </c>
      <c r="H252" s="144">
        <v>100.884</v>
      </c>
      <c r="I252" s="145"/>
      <c r="J252" s="146">
        <f>ROUND(I252*H252,2)</f>
        <v>0</v>
      </c>
      <c r="K252" s="142" t="s">
        <v>163</v>
      </c>
      <c r="L252" s="35"/>
      <c r="M252" s="147" t="s">
        <v>3</v>
      </c>
      <c r="N252" s="148" t="s">
        <v>40</v>
      </c>
      <c r="O252" s="55"/>
      <c r="P252" s="149">
        <f>O252*H252</f>
        <v>0</v>
      </c>
      <c r="Q252" s="149">
        <v>0</v>
      </c>
      <c r="R252" s="149">
        <f>Q252*H252</f>
        <v>0</v>
      </c>
      <c r="S252" s="149">
        <v>0</v>
      </c>
      <c r="T252" s="150">
        <f>S252*H252</f>
        <v>0</v>
      </c>
      <c r="U252" s="34"/>
      <c r="V252" s="34"/>
      <c r="W252" s="34"/>
      <c r="X252" s="34"/>
      <c r="Y252" s="34"/>
      <c r="Z252" s="34"/>
      <c r="AA252" s="34"/>
      <c r="AB252" s="34"/>
      <c r="AC252" s="34"/>
      <c r="AD252" s="34"/>
      <c r="AE252" s="34"/>
      <c r="AR252" s="151" t="s">
        <v>158</v>
      </c>
      <c r="AT252" s="151" t="s">
        <v>154</v>
      </c>
      <c r="AU252" s="151" t="s">
        <v>79</v>
      </c>
      <c r="AY252" s="19" t="s">
        <v>152</v>
      </c>
      <c r="BE252" s="152">
        <f>IF(N252="základní",J252,0)</f>
        <v>0</v>
      </c>
      <c r="BF252" s="152">
        <f>IF(N252="snížená",J252,0)</f>
        <v>0</v>
      </c>
      <c r="BG252" s="152">
        <f>IF(N252="zákl. přenesená",J252,0)</f>
        <v>0</v>
      </c>
      <c r="BH252" s="152">
        <f>IF(N252="sníž. přenesená",J252,0)</f>
        <v>0</v>
      </c>
      <c r="BI252" s="152">
        <f>IF(N252="nulová",J252,0)</f>
        <v>0</v>
      </c>
      <c r="BJ252" s="19" t="s">
        <v>77</v>
      </c>
      <c r="BK252" s="152">
        <f>ROUND(I252*H252,2)</f>
        <v>0</v>
      </c>
      <c r="BL252" s="19" t="s">
        <v>158</v>
      </c>
      <c r="BM252" s="151" t="s">
        <v>331</v>
      </c>
    </row>
    <row r="253" spans="1:65" s="2" customFormat="1" ht="22.8">
      <c r="A253" s="34"/>
      <c r="B253" s="139"/>
      <c r="C253" s="140" t="s">
        <v>332</v>
      </c>
      <c r="D253" s="140" t="s">
        <v>154</v>
      </c>
      <c r="E253" s="141" t="s">
        <v>333</v>
      </c>
      <c r="F253" s="142" t="s">
        <v>334</v>
      </c>
      <c r="G253" s="143" t="s">
        <v>254</v>
      </c>
      <c r="H253" s="144">
        <v>1.9139999999999999</v>
      </c>
      <c r="I253" s="145"/>
      <c r="J253" s="146">
        <f>ROUND(I253*H253,2)</f>
        <v>0</v>
      </c>
      <c r="K253" s="142" t="s">
        <v>163</v>
      </c>
      <c r="L253" s="35"/>
      <c r="M253" s="147" t="s">
        <v>3</v>
      </c>
      <c r="N253" s="148" t="s">
        <v>40</v>
      </c>
      <c r="O253" s="55"/>
      <c r="P253" s="149">
        <f>O253*H253</f>
        <v>0</v>
      </c>
      <c r="Q253" s="149">
        <v>1.0606199999999999</v>
      </c>
      <c r="R253" s="149">
        <f>Q253*H253</f>
        <v>2.0300266799999998</v>
      </c>
      <c r="S253" s="149">
        <v>0</v>
      </c>
      <c r="T253" s="150">
        <f>S253*H253</f>
        <v>0</v>
      </c>
      <c r="U253" s="34"/>
      <c r="V253" s="34"/>
      <c r="W253" s="34"/>
      <c r="X253" s="34"/>
      <c r="Y253" s="34"/>
      <c r="Z253" s="34"/>
      <c r="AA253" s="34"/>
      <c r="AB253" s="34"/>
      <c r="AC253" s="34"/>
      <c r="AD253" s="34"/>
      <c r="AE253" s="34"/>
      <c r="AR253" s="151" t="s">
        <v>158</v>
      </c>
      <c r="AT253" s="151" t="s">
        <v>154</v>
      </c>
      <c r="AU253" s="151" t="s">
        <v>79</v>
      </c>
      <c r="AY253" s="19" t="s">
        <v>152</v>
      </c>
      <c r="BE253" s="152">
        <f>IF(N253="základní",J253,0)</f>
        <v>0</v>
      </c>
      <c r="BF253" s="152">
        <f>IF(N253="snížená",J253,0)</f>
        <v>0</v>
      </c>
      <c r="BG253" s="152">
        <f>IF(N253="zákl. přenesená",J253,0)</f>
        <v>0</v>
      </c>
      <c r="BH253" s="152">
        <f>IF(N253="sníž. přenesená",J253,0)</f>
        <v>0</v>
      </c>
      <c r="BI253" s="152">
        <f>IF(N253="nulová",J253,0)</f>
        <v>0</v>
      </c>
      <c r="BJ253" s="19" t="s">
        <v>77</v>
      </c>
      <c r="BK253" s="152">
        <f>ROUND(I253*H253,2)</f>
        <v>0</v>
      </c>
      <c r="BL253" s="19" t="s">
        <v>158</v>
      </c>
      <c r="BM253" s="151" t="s">
        <v>335</v>
      </c>
    </row>
    <row r="254" spans="1:65" s="14" customFormat="1" ht="20.399999999999999">
      <c r="B254" s="166"/>
      <c r="D254" s="153" t="s">
        <v>167</v>
      </c>
      <c r="E254" s="167" t="s">
        <v>3</v>
      </c>
      <c r="F254" s="168" t="s">
        <v>3830</v>
      </c>
      <c r="H254" s="167" t="s">
        <v>3</v>
      </c>
      <c r="I254" s="169"/>
      <c r="L254" s="166"/>
      <c r="M254" s="170"/>
      <c r="N254" s="171"/>
      <c r="O254" s="171"/>
      <c r="P254" s="171"/>
      <c r="Q254" s="171"/>
      <c r="R254" s="171"/>
      <c r="S254" s="171"/>
      <c r="T254" s="172"/>
      <c r="AT254" s="167" t="s">
        <v>167</v>
      </c>
      <c r="AU254" s="167" t="s">
        <v>79</v>
      </c>
      <c r="AV254" s="14" t="s">
        <v>77</v>
      </c>
      <c r="AW254" s="14" t="s">
        <v>31</v>
      </c>
      <c r="AX254" s="14" t="s">
        <v>69</v>
      </c>
      <c r="AY254" s="167" t="s">
        <v>152</v>
      </c>
    </row>
    <row r="255" spans="1:65" s="14" customFormat="1">
      <c r="B255" s="166"/>
      <c r="D255" s="153" t="s">
        <v>167</v>
      </c>
      <c r="E255" s="167" t="s">
        <v>3</v>
      </c>
      <c r="F255" s="168" t="s">
        <v>336</v>
      </c>
      <c r="H255" s="167" t="s">
        <v>3</v>
      </c>
      <c r="I255" s="169"/>
      <c r="L255" s="166"/>
      <c r="M255" s="170"/>
      <c r="N255" s="171"/>
      <c r="O255" s="171"/>
      <c r="P255" s="171"/>
      <c r="Q255" s="171"/>
      <c r="R255" s="171"/>
      <c r="S255" s="171"/>
      <c r="T255" s="172"/>
      <c r="AT255" s="167" t="s">
        <v>167</v>
      </c>
      <c r="AU255" s="167" t="s">
        <v>79</v>
      </c>
      <c r="AV255" s="14" t="s">
        <v>77</v>
      </c>
      <c r="AW255" s="14" t="s">
        <v>31</v>
      </c>
      <c r="AX255" s="14" t="s">
        <v>69</v>
      </c>
      <c r="AY255" s="167" t="s">
        <v>152</v>
      </c>
    </row>
    <row r="256" spans="1:65" s="13" customFormat="1">
      <c r="B256" s="158"/>
      <c r="D256" s="153" t="s">
        <v>167</v>
      </c>
      <c r="E256" s="159" t="s">
        <v>3</v>
      </c>
      <c r="F256" s="160" t="s">
        <v>337</v>
      </c>
      <c r="H256" s="161">
        <v>1.7390000000000001</v>
      </c>
      <c r="I256" s="162"/>
      <c r="L256" s="158"/>
      <c r="M256" s="163"/>
      <c r="N256" s="164"/>
      <c r="O256" s="164"/>
      <c r="P256" s="164"/>
      <c r="Q256" s="164"/>
      <c r="R256" s="164"/>
      <c r="S256" s="164"/>
      <c r="T256" s="165"/>
      <c r="AT256" s="159" t="s">
        <v>167</v>
      </c>
      <c r="AU256" s="159" t="s">
        <v>79</v>
      </c>
      <c r="AV256" s="13" t="s">
        <v>79</v>
      </c>
      <c r="AW256" s="13" t="s">
        <v>31</v>
      </c>
      <c r="AX256" s="13" t="s">
        <v>69</v>
      </c>
      <c r="AY256" s="159" t="s">
        <v>152</v>
      </c>
    </row>
    <row r="257" spans="1:65" s="14" customFormat="1">
      <c r="B257" s="166"/>
      <c r="D257" s="153" t="s">
        <v>167</v>
      </c>
      <c r="E257" s="167" t="s">
        <v>3</v>
      </c>
      <c r="F257" s="168" t="s">
        <v>338</v>
      </c>
      <c r="H257" s="167" t="s">
        <v>3</v>
      </c>
      <c r="I257" s="169"/>
      <c r="L257" s="166"/>
      <c r="M257" s="170"/>
      <c r="N257" s="171"/>
      <c r="O257" s="171"/>
      <c r="P257" s="171"/>
      <c r="Q257" s="171"/>
      <c r="R257" s="171"/>
      <c r="S257" s="171"/>
      <c r="T257" s="172"/>
      <c r="AT257" s="167" t="s">
        <v>167</v>
      </c>
      <c r="AU257" s="167" t="s">
        <v>79</v>
      </c>
      <c r="AV257" s="14" t="s">
        <v>77</v>
      </c>
      <c r="AW257" s="14" t="s">
        <v>31</v>
      </c>
      <c r="AX257" s="14" t="s">
        <v>69</v>
      </c>
      <c r="AY257" s="167" t="s">
        <v>152</v>
      </c>
    </row>
    <row r="258" spans="1:65" s="13" customFormat="1">
      <c r="B258" s="158"/>
      <c r="D258" s="153" t="s">
        <v>167</v>
      </c>
      <c r="E258" s="159" t="s">
        <v>3</v>
      </c>
      <c r="F258" s="160" t="s">
        <v>339</v>
      </c>
      <c r="H258" s="161">
        <v>0.17499999999999999</v>
      </c>
      <c r="I258" s="162"/>
      <c r="L258" s="158"/>
      <c r="M258" s="163"/>
      <c r="N258" s="164"/>
      <c r="O258" s="164"/>
      <c r="P258" s="164"/>
      <c r="Q258" s="164"/>
      <c r="R258" s="164"/>
      <c r="S258" s="164"/>
      <c r="T258" s="165"/>
      <c r="AT258" s="159" t="s">
        <v>167</v>
      </c>
      <c r="AU258" s="159" t="s">
        <v>79</v>
      </c>
      <c r="AV258" s="13" t="s">
        <v>79</v>
      </c>
      <c r="AW258" s="13" t="s">
        <v>31</v>
      </c>
      <c r="AX258" s="13" t="s">
        <v>69</v>
      </c>
      <c r="AY258" s="159" t="s">
        <v>152</v>
      </c>
    </row>
    <row r="259" spans="1:65" s="15" customFormat="1">
      <c r="B259" s="173"/>
      <c r="D259" s="153" t="s">
        <v>167</v>
      </c>
      <c r="E259" s="174" t="s">
        <v>3</v>
      </c>
      <c r="F259" s="175" t="s">
        <v>206</v>
      </c>
      <c r="H259" s="176">
        <v>1.9140000000000001</v>
      </c>
      <c r="I259" s="177"/>
      <c r="L259" s="173"/>
      <c r="M259" s="178"/>
      <c r="N259" s="179"/>
      <c r="O259" s="179"/>
      <c r="P259" s="179"/>
      <c r="Q259" s="179"/>
      <c r="R259" s="179"/>
      <c r="S259" s="179"/>
      <c r="T259" s="180"/>
      <c r="AT259" s="174" t="s">
        <v>167</v>
      </c>
      <c r="AU259" s="174" t="s">
        <v>79</v>
      </c>
      <c r="AV259" s="15" t="s">
        <v>158</v>
      </c>
      <c r="AW259" s="15" t="s">
        <v>31</v>
      </c>
      <c r="AX259" s="15" t="s">
        <v>77</v>
      </c>
      <c r="AY259" s="174" t="s">
        <v>152</v>
      </c>
    </row>
    <row r="260" spans="1:65" s="2" customFormat="1" ht="22.8">
      <c r="A260" s="34"/>
      <c r="B260" s="139"/>
      <c r="C260" s="140" t="s">
        <v>340</v>
      </c>
      <c r="D260" s="140" t="s">
        <v>154</v>
      </c>
      <c r="E260" s="141" t="s">
        <v>341</v>
      </c>
      <c r="F260" s="142" t="s">
        <v>342</v>
      </c>
      <c r="G260" s="143" t="s">
        <v>254</v>
      </c>
      <c r="H260" s="144">
        <v>7.8E-2</v>
      </c>
      <c r="I260" s="145"/>
      <c r="J260" s="146">
        <f>ROUND(I260*H260,2)</f>
        <v>0</v>
      </c>
      <c r="K260" s="142" t="s">
        <v>163</v>
      </c>
      <c r="L260" s="35"/>
      <c r="M260" s="147" t="s">
        <v>3</v>
      </c>
      <c r="N260" s="148" t="s">
        <v>40</v>
      </c>
      <c r="O260" s="55"/>
      <c r="P260" s="149">
        <f>O260*H260</f>
        <v>0</v>
      </c>
      <c r="Q260" s="149">
        <v>1.06277</v>
      </c>
      <c r="R260" s="149">
        <f>Q260*H260</f>
        <v>8.2896059999999994E-2</v>
      </c>
      <c r="S260" s="149">
        <v>0</v>
      </c>
      <c r="T260" s="150">
        <f>S260*H260</f>
        <v>0</v>
      </c>
      <c r="U260" s="34"/>
      <c r="V260" s="34"/>
      <c r="W260" s="34"/>
      <c r="X260" s="34"/>
      <c r="Y260" s="34"/>
      <c r="Z260" s="34"/>
      <c r="AA260" s="34"/>
      <c r="AB260" s="34"/>
      <c r="AC260" s="34"/>
      <c r="AD260" s="34"/>
      <c r="AE260" s="34"/>
      <c r="AR260" s="151" t="s">
        <v>158</v>
      </c>
      <c r="AT260" s="151" t="s">
        <v>154</v>
      </c>
      <c r="AU260" s="151" t="s">
        <v>79</v>
      </c>
      <c r="AY260" s="19" t="s">
        <v>152</v>
      </c>
      <c r="BE260" s="152">
        <f>IF(N260="základní",J260,0)</f>
        <v>0</v>
      </c>
      <c r="BF260" s="152">
        <f>IF(N260="snížená",J260,0)</f>
        <v>0</v>
      </c>
      <c r="BG260" s="152">
        <f>IF(N260="zákl. přenesená",J260,0)</f>
        <v>0</v>
      </c>
      <c r="BH260" s="152">
        <f>IF(N260="sníž. přenesená",J260,0)</f>
        <v>0</v>
      </c>
      <c r="BI260" s="152">
        <f>IF(N260="nulová",J260,0)</f>
        <v>0</v>
      </c>
      <c r="BJ260" s="19" t="s">
        <v>77</v>
      </c>
      <c r="BK260" s="152">
        <f>ROUND(I260*H260,2)</f>
        <v>0</v>
      </c>
      <c r="BL260" s="19" t="s">
        <v>158</v>
      </c>
      <c r="BM260" s="151" t="s">
        <v>343</v>
      </c>
    </row>
    <row r="261" spans="1:65" s="14" customFormat="1">
      <c r="B261" s="166"/>
      <c r="D261" s="153" t="s">
        <v>167</v>
      </c>
      <c r="E261" s="167" t="s">
        <v>3</v>
      </c>
      <c r="F261" s="168" t="s">
        <v>3831</v>
      </c>
      <c r="H261" s="167" t="s">
        <v>3</v>
      </c>
      <c r="I261" s="169"/>
      <c r="L261" s="166"/>
      <c r="M261" s="170"/>
      <c r="N261" s="171"/>
      <c r="O261" s="171"/>
      <c r="P261" s="171"/>
      <c r="Q261" s="171"/>
      <c r="R261" s="171"/>
      <c r="S261" s="171"/>
      <c r="T261" s="172"/>
      <c r="AT261" s="167" t="s">
        <v>167</v>
      </c>
      <c r="AU261" s="167" t="s">
        <v>79</v>
      </c>
      <c r="AV261" s="14" t="s">
        <v>77</v>
      </c>
      <c r="AW261" s="14" t="s">
        <v>31</v>
      </c>
      <c r="AX261" s="14" t="s">
        <v>69</v>
      </c>
      <c r="AY261" s="167" t="s">
        <v>152</v>
      </c>
    </row>
    <row r="262" spans="1:65" s="13" customFormat="1">
      <c r="B262" s="158"/>
      <c r="D262" s="153" t="s">
        <v>167</v>
      </c>
      <c r="E262" s="159" t="s">
        <v>3</v>
      </c>
      <c r="F262" s="160" t="s">
        <v>344</v>
      </c>
      <c r="H262" s="161">
        <v>4.9000000000000002E-2</v>
      </c>
      <c r="I262" s="162"/>
      <c r="L262" s="158"/>
      <c r="M262" s="163"/>
      <c r="N262" s="164"/>
      <c r="O262" s="164"/>
      <c r="P262" s="164"/>
      <c r="Q262" s="164"/>
      <c r="R262" s="164"/>
      <c r="S262" s="164"/>
      <c r="T262" s="165"/>
      <c r="AT262" s="159" t="s">
        <v>167</v>
      </c>
      <c r="AU262" s="159" t="s">
        <v>79</v>
      </c>
      <c r="AV262" s="13" t="s">
        <v>79</v>
      </c>
      <c r="AW262" s="13" t="s">
        <v>31</v>
      </c>
      <c r="AX262" s="13" t="s">
        <v>69</v>
      </c>
      <c r="AY262" s="159" t="s">
        <v>152</v>
      </c>
    </row>
    <row r="263" spans="1:65" s="14" customFormat="1">
      <c r="B263" s="166"/>
      <c r="D263" s="153" t="s">
        <v>167</v>
      </c>
      <c r="E263" s="167" t="s">
        <v>3</v>
      </c>
      <c r="F263" s="168" t="s">
        <v>338</v>
      </c>
      <c r="H263" s="167" t="s">
        <v>3</v>
      </c>
      <c r="I263" s="169"/>
      <c r="L263" s="166"/>
      <c r="M263" s="170"/>
      <c r="N263" s="171"/>
      <c r="O263" s="171"/>
      <c r="P263" s="171"/>
      <c r="Q263" s="171"/>
      <c r="R263" s="171"/>
      <c r="S263" s="171"/>
      <c r="T263" s="172"/>
      <c r="AT263" s="167" t="s">
        <v>167</v>
      </c>
      <c r="AU263" s="167" t="s">
        <v>79</v>
      </c>
      <c r="AV263" s="14" t="s">
        <v>77</v>
      </c>
      <c r="AW263" s="14" t="s">
        <v>31</v>
      </c>
      <c r="AX263" s="14" t="s">
        <v>69</v>
      </c>
      <c r="AY263" s="167" t="s">
        <v>152</v>
      </c>
    </row>
    <row r="264" spans="1:65" s="13" customFormat="1">
      <c r="B264" s="158"/>
      <c r="D264" s="153" t="s">
        <v>167</v>
      </c>
      <c r="E264" s="159" t="s">
        <v>3</v>
      </c>
      <c r="F264" s="160" t="s">
        <v>345</v>
      </c>
      <c r="H264" s="161">
        <v>2.9000000000000001E-2</v>
      </c>
      <c r="I264" s="162"/>
      <c r="L264" s="158"/>
      <c r="M264" s="163"/>
      <c r="N264" s="164"/>
      <c r="O264" s="164"/>
      <c r="P264" s="164"/>
      <c r="Q264" s="164"/>
      <c r="R264" s="164"/>
      <c r="S264" s="164"/>
      <c r="T264" s="165"/>
      <c r="AT264" s="159" t="s">
        <v>167</v>
      </c>
      <c r="AU264" s="159" t="s">
        <v>79</v>
      </c>
      <c r="AV264" s="13" t="s">
        <v>79</v>
      </c>
      <c r="AW264" s="13" t="s">
        <v>31</v>
      </c>
      <c r="AX264" s="13" t="s">
        <v>69</v>
      </c>
      <c r="AY264" s="159" t="s">
        <v>152</v>
      </c>
    </row>
    <row r="265" spans="1:65" s="15" customFormat="1">
      <c r="B265" s="173"/>
      <c r="D265" s="153" t="s">
        <v>167</v>
      </c>
      <c r="E265" s="174" t="s">
        <v>3</v>
      </c>
      <c r="F265" s="175" t="s">
        <v>206</v>
      </c>
      <c r="H265" s="176">
        <v>7.8E-2</v>
      </c>
      <c r="I265" s="177"/>
      <c r="L265" s="173"/>
      <c r="M265" s="178"/>
      <c r="N265" s="179"/>
      <c r="O265" s="179"/>
      <c r="P265" s="179"/>
      <c r="Q265" s="179"/>
      <c r="R265" s="179"/>
      <c r="S265" s="179"/>
      <c r="T265" s="180"/>
      <c r="AT265" s="174" t="s">
        <v>167</v>
      </c>
      <c r="AU265" s="174" t="s">
        <v>79</v>
      </c>
      <c r="AV265" s="15" t="s">
        <v>158</v>
      </c>
      <c r="AW265" s="15" t="s">
        <v>31</v>
      </c>
      <c r="AX265" s="15" t="s">
        <v>77</v>
      </c>
      <c r="AY265" s="174" t="s">
        <v>152</v>
      </c>
    </row>
    <row r="266" spans="1:65" s="2" customFormat="1" ht="44.25" customHeight="1">
      <c r="A266" s="34"/>
      <c r="B266" s="139"/>
      <c r="C266" s="140" t="s">
        <v>346</v>
      </c>
      <c r="D266" s="140" t="s">
        <v>154</v>
      </c>
      <c r="E266" s="141" t="s">
        <v>347</v>
      </c>
      <c r="F266" s="142" t="s">
        <v>348</v>
      </c>
      <c r="G266" s="143" t="s">
        <v>162</v>
      </c>
      <c r="H266" s="144">
        <v>45.262</v>
      </c>
      <c r="I266" s="145"/>
      <c r="J266" s="146">
        <f>ROUND(I266*H266,2)</f>
        <v>0</v>
      </c>
      <c r="K266" s="142" t="s">
        <v>163</v>
      </c>
      <c r="L266" s="35"/>
      <c r="M266" s="147" t="s">
        <v>3</v>
      </c>
      <c r="N266" s="148" t="s">
        <v>40</v>
      </c>
      <c r="O266" s="55"/>
      <c r="P266" s="149">
        <f>O266*H266</f>
        <v>0</v>
      </c>
      <c r="Q266" s="149">
        <v>0.45195000000000002</v>
      </c>
      <c r="R266" s="149">
        <f>Q266*H266</f>
        <v>20.4561609</v>
      </c>
      <c r="S266" s="149">
        <v>0</v>
      </c>
      <c r="T266" s="150">
        <f>S266*H266</f>
        <v>0</v>
      </c>
      <c r="U266" s="34"/>
      <c r="V266" s="34"/>
      <c r="W266" s="34"/>
      <c r="X266" s="34"/>
      <c r="Y266" s="34"/>
      <c r="Z266" s="34"/>
      <c r="AA266" s="34"/>
      <c r="AB266" s="34"/>
      <c r="AC266" s="34"/>
      <c r="AD266" s="34"/>
      <c r="AE266" s="34"/>
      <c r="AR266" s="151" t="s">
        <v>158</v>
      </c>
      <c r="AT266" s="151" t="s">
        <v>154</v>
      </c>
      <c r="AU266" s="151" t="s">
        <v>79</v>
      </c>
      <c r="AY266" s="19" t="s">
        <v>152</v>
      </c>
      <c r="BE266" s="152">
        <f>IF(N266="základní",J266,0)</f>
        <v>0</v>
      </c>
      <c r="BF266" s="152">
        <f>IF(N266="snížená",J266,0)</f>
        <v>0</v>
      </c>
      <c r="BG266" s="152">
        <f>IF(N266="zákl. přenesená",J266,0)</f>
        <v>0</v>
      </c>
      <c r="BH266" s="152">
        <f>IF(N266="sníž. přenesená",J266,0)</f>
        <v>0</v>
      </c>
      <c r="BI266" s="152">
        <f>IF(N266="nulová",J266,0)</f>
        <v>0</v>
      </c>
      <c r="BJ266" s="19" t="s">
        <v>77</v>
      </c>
      <c r="BK266" s="152">
        <f>ROUND(I266*H266,2)</f>
        <v>0</v>
      </c>
      <c r="BL266" s="19" t="s">
        <v>158</v>
      </c>
      <c r="BM266" s="151" t="s">
        <v>349</v>
      </c>
    </row>
    <row r="267" spans="1:65" s="14" customFormat="1">
      <c r="B267" s="166"/>
      <c r="D267" s="153" t="s">
        <v>167</v>
      </c>
      <c r="E267" s="167" t="s">
        <v>3</v>
      </c>
      <c r="F267" s="168" t="s">
        <v>3832</v>
      </c>
      <c r="H267" s="167" t="s">
        <v>3</v>
      </c>
      <c r="I267" s="169"/>
      <c r="L267" s="166"/>
      <c r="M267" s="170"/>
      <c r="N267" s="171"/>
      <c r="O267" s="171"/>
      <c r="P267" s="171"/>
      <c r="Q267" s="171"/>
      <c r="R267" s="171"/>
      <c r="S267" s="171"/>
      <c r="T267" s="172"/>
      <c r="AT267" s="167" t="s">
        <v>167</v>
      </c>
      <c r="AU267" s="167" t="s">
        <v>79</v>
      </c>
      <c r="AV267" s="14" t="s">
        <v>77</v>
      </c>
      <c r="AW267" s="14" t="s">
        <v>31</v>
      </c>
      <c r="AX267" s="14" t="s">
        <v>69</v>
      </c>
      <c r="AY267" s="167" t="s">
        <v>152</v>
      </c>
    </row>
    <row r="268" spans="1:65" s="13" customFormat="1">
      <c r="B268" s="158"/>
      <c r="D268" s="153" t="s">
        <v>167</v>
      </c>
      <c r="E268" s="159" t="s">
        <v>3</v>
      </c>
      <c r="F268" s="160" t="s">
        <v>350</v>
      </c>
      <c r="H268" s="161">
        <v>17.428999999999998</v>
      </c>
      <c r="I268" s="162"/>
      <c r="L268" s="158"/>
      <c r="M268" s="163"/>
      <c r="N268" s="164"/>
      <c r="O268" s="164"/>
      <c r="P268" s="164"/>
      <c r="Q268" s="164"/>
      <c r="R268" s="164"/>
      <c r="S268" s="164"/>
      <c r="T268" s="165"/>
      <c r="AT268" s="159" t="s">
        <v>167</v>
      </c>
      <c r="AU268" s="159" t="s">
        <v>79</v>
      </c>
      <c r="AV268" s="13" t="s">
        <v>79</v>
      </c>
      <c r="AW268" s="13" t="s">
        <v>31</v>
      </c>
      <c r="AX268" s="13" t="s">
        <v>69</v>
      </c>
      <c r="AY268" s="159" t="s">
        <v>152</v>
      </c>
    </row>
    <row r="269" spans="1:65" s="13" customFormat="1">
      <c r="B269" s="158"/>
      <c r="D269" s="153" t="s">
        <v>167</v>
      </c>
      <c r="E269" s="159" t="s">
        <v>3</v>
      </c>
      <c r="F269" s="160" t="s">
        <v>351</v>
      </c>
      <c r="H269" s="161">
        <v>27.832999999999998</v>
      </c>
      <c r="I269" s="162"/>
      <c r="L269" s="158"/>
      <c r="M269" s="163"/>
      <c r="N269" s="164"/>
      <c r="O269" s="164"/>
      <c r="P269" s="164"/>
      <c r="Q269" s="164"/>
      <c r="R269" s="164"/>
      <c r="S269" s="164"/>
      <c r="T269" s="165"/>
      <c r="AT269" s="159" t="s">
        <v>167</v>
      </c>
      <c r="AU269" s="159" t="s">
        <v>79</v>
      </c>
      <c r="AV269" s="13" t="s">
        <v>79</v>
      </c>
      <c r="AW269" s="13" t="s">
        <v>31</v>
      </c>
      <c r="AX269" s="13" t="s">
        <v>69</v>
      </c>
      <c r="AY269" s="159" t="s">
        <v>152</v>
      </c>
    </row>
    <row r="270" spans="1:65" s="15" customFormat="1">
      <c r="B270" s="173"/>
      <c r="D270" s="153" t="s">
        <v>167</v>
      </c>
      <c r="E270" s="174" t="s">
        <v>3</v>
      </c>
      <c r="F270" s="175" t="s">
        <v>206</v>
      </c>
      <c r="H270" s="176">
        <v>45.262</v>
      </c>
      <c r="I270" s="177"/>
      <c r="L270" s="173"/>
      <c r="M270" s="178"/>
      <c r="N270" s="179"/>
      <c r="O270" s="179"/>
      <c r="P270" s="179"/>
      <c r="Q270" s="179"/>
      <c r="R270" s="179"/>
      <c r="S270" s="179"/>
      <c r="T270" s="180"/>
      <c r="AT270" s="174" t="s">
        <v>167</v>
      </c>
      <c r="AU270" s="174" t="s">
        <v>79</v>
      </c>
      <c r="AV270" s="15" t="s">
        <v>158</v>
      </c>
      <c r="AW270" s="15" t="s">
        <v>31</v>
      </c>
      <c r="AX270" s="15" t="s">
        <v>77</v>
      </c>
      <c r="AY270" s="174" t="s">
        <v>152</v>
      </c>
    </row>
    <row r="271" spans="1:65" s="2" customFormat="1" ht="44.25" customHeight="1">
      <c r="A271" s="34"/>
      <c r="B271" s="139"/>
      <c r="C271" s="140" t="s">
        <v>352</v>
      </c>
      <c r="D271" s="140" t="s">
        <v>154</v>
      </c>
      <c r="E271" s="141" t="s">
        <v>353</v>
      </c>
      <c r="F271" s="142" t="s">
        <v>354</v>
      </c>
      <c r="G271" s="143" t="s">
        <v>162</v>
      </c>
      <c r="H271" s="144">
        <v>44.472000000000001</v>
      </c>
      <c r="I271" s="145"/>
      <c r="J271" s="146">
        <f>ROUND(I271*H271,2)</f>
        <v>0</v>
      </c>
      <c r="K271" s="142" t="s">
        <v>163</v>
      </c>
      <c r="L271" s="35"/>
      <c r="M271" s="147" t="s">
        <v>3</v>
      </c>
      <c r="N271" s="148" t="s">
        <v>40</v>
      </c>
      <c r="O271" s="55"/>
      <c r="P271" s="149">
        <f>O271*H271</f>
        <v>0</v>
      </c>
      <c r="Q271" s="149">
        <v>0.58443000000000001</v>
      </c>
      <c r="R271" s="149">
        <f>Q271*H271</f>
        <v>25.990770960000003</v>
      </c>
      <c r="S271" s="149">
        <v>0</v>
      </c>
      <c r="T271" s="150">
        <f>S271*H271</f>
        <v>0</v>
      </c>
      <c r="U271" s="34"/>
      <c r="V271" s="34"/>
      <c r="W271" s="34"/>
      <c r="X271" s="34"/>
      <c r="Y271" s="34"/>
      <c r="Z271" s="34"/>
      <c r="AA271" s="34"/>
      <c r="AB271" s="34"/>
      <c r="AC271" s="34"/>
      <c r="AD271" s="34"/>
      <c r="AE271" s="34"/>
      <c r="AR271" s="151" t="s">
        <v>158</v>
      </c>
      <c r="AT271" s="151" t="s">
        <v>154</v>
      </c>
      <c r="AU271" s="151" t="s">
        <v>79</v>
      </c>
      <c r="AY271" s="19" t="s">
        <v>152</v>
      </c>
      <c r="BE271" s="152">
        <f>IF(N271="základní",J271,0)</f>
        <v>0</v>
      </c>
      <c r="BF271" s="152">
        <f>IF(N271="snížená",J271,0)</f>
        <v>0</v>
      </c>
      <c r="BG271" s="152">
        <f>IF(N271="zákl. přenesená",J271,0)</f>
        <v>0</v>
      </c>
      <c r="BH271" s="152">
        <f>IF(N271="sníž. přenesená",J271,0)</f>
        <v>0</v>
      </c>
      <c r="BI271" s="152">
        <f>IF(N271="nulová",J271,0)</f>
        <v>0</v>
      </c>
      <c r="BJ271" s="19" t="s">
        <v>77</v>
      </c>
      <c r="BK271" s="152">
        <f>ROUND(I271*H271,2)</f>
        <v>0</v>
      </c>
      <c r="BL271" s="19" t="s">
        <v>158</v>
      </c>
      <c r="BM271" s="151" t="s">
        <v>355</v>
      </c>
    </row>
    <row r="272" spans="1:65" s="14" customFormat="1">
      <c r="B272" s="166"/>
      <c r="D272" s="153" t="s">
        <v>167</v>
      </c>
      <c r="E272" s="167" t="s">
        <v>3</v>
      </c>
      <c r="F272" s="168" t="s">
        <v>3833</v>
      </c>
      <c r="H272" s="167" t="s">
        <v>3</v>
      </c>
      <c r="I272" s="169"/>
      <c r="L272" s="166"/>
      <c r="M272" s="170"/>
      <c r="N272" s="171"/>
      <c r="O272" s="171"/>
      <c r="P272" s="171"/>
      <c r="Q272" s="171"/>
      <c r="R272" s="171"/>
      <c r="S272" s="171"/>
      <c r="T272" s="172"/>
      <c r="AT272" s="167" t="s">
        <v>167</v>
      </c>
      <c r="AU272" s="167" t="s">
        <v>79</v>
      </c>
      <c r="AV272" s="14" t="s">
        <v>77</v>
      </c>
      <c r="AW272" s="14" t="s">
        <v>31</v>
      </c>
      <c r="AX272" s="14" t="s">
        <v>69</v>
      </c>
      <c r="AY272" s="167" t="s">
        <v>152</v>
      </c>
    </row>
    <row r="273" spans="1:65" s="13" customFormat="1">
      <c r="B273" s="158"/>
      <c r="D273" s="153" t="s">
        <v>167</v>
      </c>
      <c r="E273" s="159" t="s">
        <v>3</v>
      </c>
      <c r="F273" s="160" t="s">
        <v>356</v>
      </c>
      <c r="H273" s="161">
        <v>16.437999999999999</v>
      </c>
      <c r="I273" s="162"/>
      <c r="L273" s="158"/>
      <c r="M273" s="163"/>
      <c r="N273" s="164"/>
      <c r="O273" s="164"/>
      <c r="P273" s="164"/>
      <c r="Q273" s="164"/>
      <c r="R273" s="164"/>
      <c r="S273" s="164"/>
      <c r="T273" s="165"/>
      <c r="AT273" s="159" t="s">
        <v>167</v>
      </c>
      <c r="AU273" s="159" t="s">
        <v>79</v>
      </c>
      <c r="AV273" s="13" t="s">
        <v>79</v>
      </c>
      <c r="AW273" s="13" t="s">
        <v>31</v>
      </c>
      <c r="AX273" s="13" t="s">
        <v>69</v>
      </c>
      <c r="AY273" s="159" t="s">
        <v>152</v>
      </c>
    </row>
    <row r="274" spans="1:65" s="13" customFormat="1">
      <c r="B274" s="158"/>
      <c r="D274" s="153" t="s">
        <v>167</v>
      </c>
      <c r="E274" s="159" t="s">
        <v>3</v>
      </c>
      <c r="F274" s="160" t="s">
        <v>357</v>
      </c>
      <c r="H274" s="161">
        <v>28.033999999999999</v>
      </c>
      <c r="I274" s="162"/>
      <c r="L274" s="158"/>
      <c r="M274" s="163"/>
      <c r="N274" s="164"/>
      <c r="O274" s="164"/>
      <c r="P274" s="164"/>
      <c r="Q274" s="164"/>
      <c r="R274" s="164"/>
      <c r="S274" s="164"/>
      <c r="T274" s="165"/>
      <c r="AT274" s="159" t="s">
        <v>167</v>
      </c>
      <c r="AU274" s="159" t="s">
        <v>79</v>
      </c>
      <c r="AV274" s="13" t="s">
        <v>79</v>
      </c>
      <c r="AW274" s="13" t="s">
        <v>31</v>
      </c>
      <c r="AX274" s="13" t="s">
        <v>69</v>
      </c>
      <c r="AY274" s="159" t="s">
        <v>152</v>
      </c>
    </row>
    <row r="275" spans="1:65" s="15" customFormat="1">
      <c r="B275" s="173"/>
      <c r="D275" s="153" t="s">
        <v>167</v>
      </c>
      <c r="E275" s="174" t="s">
        <v>3</v>
      </c>
      <c r="F275" s="175" t="s">
        <v>206</v>
      </c>
      <c r="H275" s="176">
        <v>44.471999999999994</v>
      </c>
      <c r="I275" s="177"/>
      <c r="L275" s="173"/>
      <c r="M275" s="178"/>
      <c r="N275" s="179"/>
      <c r="O275" s="179"/>
      <c r="P275" s="179"/>
      <c r="Q275" s="179"/>
      <c r="R275" s="179"/>
      <c r="S275" s="179"/>
      <c r="T275" s="180"/>
      <c r="AT275" s="174" t="s">
        <v>167</v>
      </c>
      <c r="AU275" s="174" t="s">
        <v>79</v>
      </c>
      <c r="AV275" s="15" t="s">
        <v>158</v>
      </c>
      <c r="AW275" s="15" t="s">
        <v>31</v>
      </c>
      <c r="AX275" s="15" t="s">
        <v>77</v>
      </c>
      <c r="AY275" s="174" t="s">
        <v>152</v>
      </c>
    </row>
    <row r="276" spans="1:65" s="2" customFormat="1" ht="55.5" customHeight="1">
      <c r="A276" s="34"/>
      <c r="B276" s="139"/>
      <c r="C276" s="140" t="s">
        <v>358</v>
      </c>
      <c r="D276" s="140" t="s">
        <v>154</v>
      </c>
      <c r="E276" s="141" t="s">
        <v>359</v>
      </c>
      <c r="F276" s="142" t="s">
        <v>360</v>
      </c>
      <c r="G276" s="143" t="s">
        <v>254</v>
      </c>
      <c r="H276" s="144">
        <v>2.9049999999999998</v>
      </c>
      <c r="I276" s="145"/>
      <c r="J276" s="146">
        <f>ROUND(I276*H276,2)</f>
        <v>0</v>
      </c>
      <c r="K276" s="142" t="s">
        <v>163</v>
      </c>
      <c r="L276" s="35"/>
      <c r="M276" s="147" t="s">
        <v>3</v>
      </c>
      <c r="N276" s="148" t="s">
        <v>40</v>
      </c>
      <c r="O276" s="55"/>
      <c r="P276" s="149">
        <f>O276*H276</f>
        <v>0</v>
      </c>
      <c r="Q276" s="149">
        <v>1.0593999999999999</v>
      </c>
      <c r="R276" s="149">
        <f>Q276*H276</f>
        <v>3.0775569999999997</v>
      </c>
      <c r="S276" s="149">
        <v>0</v>
      </c>
      <c r="T276" s="150">
        <f>S276*H276</f>
        <v>0</v>
      </c>
      <c r="U276" s="34"/>
      <c r="V276" s="34"/>
      <c r="W276" s="34"/>
      <c r="X276" s="34"/>
      <c r="Y276" s="34"/>
      <c r="Z276" s="34"/>
      <c r="AA276" s="34"/>
      <c r="AB276" s="34"/>
      <c r="AC276" s="34"/>
      <c r="AD276" s="34"/>
      <c r="AE276" s="34"/>
      <c r="AR276" s="151" t="s">
        <v>158</v>
      </c>
      <c r="AT276" s="151" t="s">
        <v>154</v>
      </c>
      <c r="AU276" s="151" t="s">
        <v>79</v>
      </c>
      <c r="AY276" s="19" t="s">
        <v>152</v>
      </c>
      <c r="BE276" s="152">
        <f>IF(N276="základní",J276,0)</f>
        <v>0</v>
      </c>
      <c r="BF276" s="152">
        <f>IF(N276="snížená",J276,0)</f>
        <v>0</v>
      </c>
      <c r="BG276" s="152">
        <f>IF(N276="zákl. přenesená",J276,0)</f>
        <v>0</v>
      </c>
      <c r="BH276" s="152">
        <f>IF(N276="sníž. přenesená",J276,0)</f>
        <v>0</v>
      </c>
      <c r="BI276" s="152">
        <f>IF(N276="nulová",J276,0)</f>
        <v>0</v>
      </c>
      <c r="BJ276" s="19" t="s">
        <v>77</v>
      </c>
      <c r="BK276" s="152">
        <f>ROUND(I276*H276,2)</f>
        <v>0</v>
      </c>
      <c r="BL276" s="19" t="s">
        <v>158</v>
      </c>
      <c r="BM276" s="151" t="s">
        <v>361</v>
      </c>
    </row>
    <row r="277" spans="1:65" s="14" customFormat="1">
      <c r="B277" s="166"/>
      <c r="D277" s="153" t="s">
        <v>167</v>
      </c>
      <c r="E277" s="167" t="s">
        <v>3</v>
      </c>
      <c r="F277" s="168" t="s">
        <v>3834</v>
      </c>
      <c r="H277" s="167" t="s">
        <v>3</v>
      </c>
      <c r="I277" s="169"/>
      <c r="L277" s="166"/>
      <c r="M277" s="170"/>
      <c r="N277" s="171"/>
      <c r="O277" s="171"/>
      <c r="P277" s="171"/>
      <c r="Q277" s="171"/>
      <c r="R277" s="171"/>
      <c r="S277" s="171"/>
      <c r="T277" s="172"/>
      <c r="AT277" s="167" t="s">
        <v>167</v>
      </c>
      <c r="AU277" s="167" t="s">
        <v>79</v>
      </c>
      <c r="AV277" s="14" t="s">
        <v>77</v>
      </c>
      <c r="AW277" s="14" t="s">
        <v>31</v>
      </c>
      <c r="AX277" s="14" t="s">
        <v>69</v>
      </c>
      <c r="AY277" s="167" t="s">
        <v>152</v>
      </c>
    </row>
    <row r="278" spans="1:65" s="13" customFormat="1">
      <c r="B278" s="158"/>
      <c r="D278" s="153" t="s">
        <v>167</v>
      </c>
      <c r="E278" s="159" t="s">
        <v>3</v>
      </c>
      <c r="F278" s="160" t="s">
        <v>362</v>
      </c>
      <c r="H278" s="161">
        <v>2.9049999999999998</v>
      </c>
      <c r="I278" s="162"/>
      <c r="L278" s="158"/>
      <c r="M278" s="163"/>
      <c r="N278" s="164"/>
      <c r="O278" s="164"/>
      <c r="P278" s="164"/>
      <c r="Q278" s="164"/>
      <c r="R278" s="164"/>
      <c r="S278" s="164"/>
      <c r="T278" s="165"/>
      <c r="AT278" s="159" t="s">
        <v>167</v>
      </c>
      <c r="AU278" s="159" t="s">
        <v>79</v>
      </c>
      <c r="AV278" s="13" t="s">
        <v>79</v>
      </c>
      <c r="AW278" s="13" t="s">
        <v>31</v>
      </c>
      <c r="AX278" s="13" t="s">
        <v>77</v>
      </c>
      <c r="AY278" s="159" t="s">
        <v>152</v>
      </c>
    </row>
    <row r="279" spans="1:65" s="2" customFormat="1" ht="22.8">
      <c r="A279" s="34"/>
      <c r="B279" s="139"/>
      <c r="C279" s="140" t="s">
        <v>363</v>
      </c>
      <c r="D279" s="140" t="s">
        <v>154</v>
      </c>
      <c r="E279" s="141" t="s">
        <v>364</v>
      </c>
      <c r="F279" s="142" t="s">
        <v>365</v>
      </c>
      <c r="G279" s="143" t="s">
        <v>171</v>
      </c>
      <c r="H279" s="144">
        <v>17.324999999999999</v>
      </c>
      <c r="I279" s="145"/>
      <c r="J279" s="146">
        <f>ROUND(I279*H279,2)</f>
        <v>0</v>
      </c>
      <c r="K279" s="142" t="s">
        <v>163</v>
      </c>
      <c r="L279" s="35"/>
      <c r="M279" s="147" t="s">
        <v>3</v>
      </c>
      <c r="N279" s="148" t="s">
        <v>40</v>
      </c>
      <c r="O279" s="55"/>
      <c r="P279" s="149">
        <f>O279*H279</f>
        <v>0</v>
      </c>
      <c r="Q279" s="149">
        <v>2.45329</v>
      </c>
      <c r="R279" s="149">
        <f>Q279*H279</f>
        <v>42.503249249999996</v>
      </c>
      <c r="S279" s="149">
        <v>0</v>
      </c>
      <c r="T279" s="150">
        <f>S279*H279</f>
        <v>0</v>
      </c>
      <c r="U279" s="34"/>
      <c r="V279" s="34"/>
      <c r="W279" s="34"/>
      <c r="X279" s="34"/>
      <c r="Y279" s="34"/>
      <c r="Z279" s="34"/>
      <c r="AA279" s="34"/>
      <c r="AB279" s="34"/>
      <c r="AC279" s="34"/>
      <c r="AD279" s="34"/>
      <c r="AE279" s="34"/>
      <c r="AR279" s="151" t="s">
        <v>158</v>
      </c>
      <c r="AT279" s="151" t="s">
        <v>154</v>
      </c>
      <c r="AU279" s="151" t="s">
        <v>79</v>
      </c>
      <c r="AY279" s="19" t="s">
        <v>152</v>
      </c>
      <c r="BE279" s="152">
        <f>IF(N279="základní",J279,0)</f>
        <v>0</v>
      </c>
      <c r="BF279" s="152">
        <f>IF(N279="snížená",J279,0)</f>
        <v>0</v>
      </c>
      <c r="BG279" s="152">
        <f>IF(N279="zákl. přenesená",J279,0)</f>
        <v>0</v>
      </c>
      <c r="BH279" s="152">
        <f>IF(N279="sníž. přenesená",J279,0)</f>
        <v>0</v>
      </c>
      <c r="BI279" s="152">
        <f>IF(N279="nulová",J279,0)</f>
        <v>0</v>
      </c>
      <c r="BJ279" s="19" t="s">
        <v>77</v>
      </c>
      <c r="BK279" s="152">
        <f>ROUND(I279*H279,2)</f>
        <v>0</v>
      </c>
      <c r="BL279" s="19" t="s">
        <v>158</v>
      </c>
      <c r="BM279" s="151" t="s">
        <v>366</v>
      </c>
    </row>
    <row r="280" spans="1:65" s="14" customFormat="1">
      <c r="B280" s="166"/>
      <c r="D280" s="153" t="s">
        <v>167</v>
      </c>
      <c r="E280" s="167" t="s">
        <v>3</v>
      </c>
      <c r="F280" s="168" t="s">
        <v>3835</v>
      </c>
      <c r="H280" s="167" t="s">
        <v>3</v>
      </c>
      <c r="I280" s="169"/>
      <c r="L280" s="166"/>
      <c r="M280" s="170"/>
      <c r="N280" s="171"/>
      <c r="O280" s="171"/>
      <c r="P280" s="171"/>
      <c r="Q280" s="171"/>
      <c r="R280" s="171"/>
      <c r="S280" s="171"/>
      <c r="T280" s="172"/>
      <c r="AT280" s="167" t="s">
        <v>167</v>
      </c>
      <c r="AU280" s="167" t="s">
        <v>79</v>
      </c>
      <c r="AV280" s="14" t="s">
        <v>77</v>
      </c>
      <c r="AW280" s="14" t="s">
        <v>31</v>
      </c>
      <c r="AX280" s="14" t="s">
        <v>69</v>
      </c>
      <c r="AY280" s="167" t="s">
        <v>152</v>
      </c>
    </row>
    <row r="281" spans="1:65" s="14" customFormat="1">
      <c r="B281" s="166"/>
      <c r="D281" s="153" t="s">
        <v>167</v>
      </c>
      <c r="E281" s="167" t="s">
        <v>3</v>
      </c>
      <c r="F281" s="168" t="s">
        <v>294</v>
      </c>
      <c r="H281" s="167" t="s">
        <v>3</v>
      </c>
      <c r="I281" s="169"/>
      <c r="L281" s="166"/>
      <c r="M281" s="170"/>
      <c r="N281" s="171"/>
      <c r="O281" s="171"/>
      <c r="P281" s="171"/>
      <c r="Q281" s="171"/>
      <c r="R281" s="171"/>
      <c r="S281" s="171"/>
      <c r="T281" s="172"/>
      <c r="AT281" s="167" t="s">
        <v>167</v>
      </c>
      <c r="AU281" s="167" t="s">
        <v>79</v>
      </c>
      <c r="AV281" s="14" t="s">
        <v>77</v>
      </c>
      <c r="AW281" s="14" t="s">
        <v>31</v>
      </c>
      <c r="AX281" s="14" t="s">
        <v>69</v>
      </c>
      <c r="AY281" s="167" t="s">
        <v>152</v>
      </c>
    </row>
    <row r="282" spans="1:65" s="13" customFormat="1">
      <c r="B282" s="158"/>
      <c r="D282" s="153" t="s">
        <v>167</v>
      </c>
      <c r="E282" s="159" t="s">
        <v>3</v>
      </c>
      <c r="F282" s="160" t="s">
        <v>367</v>
      </c>
      <c r="H282" s="161">
        <v>12.316000000000001</v>
      </c>
      <c r="I282" s="162"/>
      <c r="L282" s="158"/>
      <c r="M282" s="163"/>
      <c r="N282" s="164"/>
      <c r="O282" s="164"/>
      <c r="P282" s="164"/>
      <c r="Q282" s="164"/>
      <c r="R282" s="164"/>
      <c r="S282" s="164"/>
      <c r="T282" s="165"/>
      <c r="AT282" s="159" t="s">
        <v>167</v>
      </c>
      <c r="AU282" s="159" t="s">
        <v>79</v>
      </c>
      <c r="AV282" s="13" t="s">
        <v>79</v>
      </c>
      <c r="AW282" s="13" t="s">
        <v>31</v>
      </c>
      <c r="AX282" s="13" t="s">
        <v>69</v>
      </c>
      <c r="AY282" s="159" t="s">
        <v>152</v>
      </c>
    </row>
    <row r="283" spans="1:65" s="14" customFormat="1">
      <c r="B283" s="166"/>
      <c r="D283" s="153" t="s">
        <v>167</v>
      </c>
      <c r="E283" s="167" t="s">
        <v>3</v>
      </c>
      <c r="F283" s="168" t="s">
        <v>296</v>
      </c>
      <c r="H283" s="167" t="s">
        <v>3</v>
      </c>
      <c r="I283" s="169"/>
      <c r="L283" s="166"/>
      <c r="M283" s="170"/>
      <c r="N283" s="171"/>
      <c r="O283" s="171"/>
      <c r="P283" s="171"/>
      <c r="Q283" s="171"/>
      <c r="R283" s="171"/>
      <c r="S283" s="171"/>
      <c r="T283" s="172"/>
      <c r="AT283" s="167" t="s">
        <v>167</v>
      </c>
      <c r="AU283" s="167" t="s">
        <v>79</v>
      </c>
      <c r="AV283" s="14" t="s">
        <v>77</v>
      </c>
      <c r="AW283" s="14" t="s">
        <v>31</v>
      </c>
      <c r="AX283" s="14" t="s">
        <v>69</v>
      </c>
      <c r="AY283" s="167" t="s">
        <v>152</v>
      </c>
    </row>
    <row r="284" spans="1:65" s="13" customFormat="1">
      <c r="B284" s="158"/>
      <c r="D284" s="153" t="s">
        <v>167</v>
      </c>
      <c r="E284" s="159" t="s">
        <v>3</v>
      </c>
      <c r="F284" s="160" t="s">
        <v>368</v>
      </c>
      <c r="H284" s="161">
        <v>1.5109999999999999</v>
      </c>
      <c r="I284" s="162"/>
      <c r="L284" s="158"/>
      <c r="M284" s="163"/>
      <c r="N284" s="164"/>
      <c r="O284" s="164"/>
      <c r="P284" s="164"/>
      <c r="Q284" s="164"/>
      <c r="R284" s="164"/>
      <c r="S284" s="164"/>
      <c r="T284" s="165"/>
      <c r="AT284" s="159" t="s">
        <v>167</v>
      </c>
      <c r="AU284" s="159" t="s">
        <v>79</v>
      </c>
      <c r="AV284" s="13" t="s">
        <v>79</v>
      </c>
      <c r="AW284" s="13" t="s">
        <v>31</v>
      </c>
      <c r="AX284" s="13" t="s">
        <v>69</v>
      </c>
      <c r="AY284" s="159" t="s">
        <v>152</v>
      </c>
    </row>
    <row r="285" spans="1:65" s="14" customFormat="1">
      <c r="B285" s="166"/>
      <c r="D285" s="153" t="s">
        <v>167</v>
      </c>
      <c r="E285" s="167" t="s">
        <v>3</v>
      </c>
      <c r="F285" s="168" t="s">
        <v>298</v>
      </c>
      <c r="H285" s="167" t="s">
        <v>3</v>
      </c>
      <c r="I285" s="169"/>
      <c r="L285" s="166"/>
      <c r="M285" s="170"/>
      <c r="N285" s="171"/>
      <c r="O285" s="171"/>
      <c r="P285" s="171"/>
      <c r="Q285" s="171"/>
      <c r="R285" s="171"/>
      <c r="S285" s="171"/>
      <c r="T285" s="172"/>
      <c r="AT285" s="167" t="s">
        <v>167</v>
      </c>
      <c r="AU285" s="167" t="s">
        <v>79</v>
      </c>
      <c r="AV285" s="14" t="s">
        <v>77</v>
      </c>
      <c r="AW285" s="14" t="s">
        <v>31</v>
      </c>
      <c r="AX285" s="14" t="s">
        <v>69</v>
      </c>
      <c r="AY285" s="167" t="s">
        <v>152</v>
      </c>
    </row>
    <row r="286" spans="1:65" s="13" customFormat="1">
      <c r="B286" s="158"/>
      <c r="D286" s="153" t="s">
        <v>167</v>
      </c>
      <c r="E286" s="159" t="s">
        <v>3</v>
      </c>
      <c r="F286" s="160" t="s">
        <v>369</v>
      </c>
      <c r="H286" s="161">
        <v>0.84499999999999997</v>
      </c>
      <c r="I286" s="162"/>
      <c r="L286" s="158"/>
      <c r="M286" s="163"/>
      <c r="N286" s="164"/>
      <c r="O286" s="164"/>
      <c r="P286" s="164"/>
      <c r="Q286" s="164"/>
      <c r="R286" s="164"/>
      <c r="S286" s="164"/>
      <c r="T286" s="165"/>
      <c r="AT286" s="159" t="s">
        <v>167</v>
      </c>
      <c r="AU286" s="159" t="s">
        <v>79</v>
      </c>
      <c r="AV286" s="13" t="s">
        <v>79</v>
      </c>
      <c r="AW286" s="13" t="s">
        <v>31</v>
      </c>
      <c r="AX286" s="13" t="s">
        <v>69</v>
      </c>
      <c r="AY286" s="159" t="s">
        <v>152</v>
      </c>
    </row>
    <row r="287" spans="1:65" s="14" customFormat="1">
      <c r="B287" s="166"/>
      <c r="D287" s="153" t="s">
        <v>167</v>
      </c>
      <c r="E287" s="167" t="s">
        <v>3</v>
      </c>
      <c r="F287" s="168" t="s">
        <v>300</v>
      </c>
      <c r="H287" s="167" t="s">
        <v>3</v>
      </c>
      <c r="I287" s="169"/>
      <c r="L287" s="166"/>
      <c r="M287" s="170"/>
      <c r="N287" s="171"/>
      <c r="O287" s="171"/>
      <c r="P287" s="171"/>
      <c r="Q287" s="171"/>
      <c r="R287" s="171"/>
      <c r="S287" s="171"/>
      <c r="T287" s="172"/>
      <c r="AT287" s="167" t="s">
        <v>167</v>
      </c>
      <c r="AU287" s="167" t="s">
        <v>79</v>
      </c>
      <c r="AV287" s="14" t="s">
        <v>77</v>
      </c>
      <c r="AW287" s="14" t="s">
        <v>31</v>
      </c>
      <c r="AX287" s="14" t="s">
        <v>69</v>
      </c>
      <c r="AY287" s="167" t="s">
        <v>152</v>
      </c>
    </row>
    <row r="288" spans="1:65" s="13" customFormat="1">
      <c r="B288" s="158"/>
      <c r="D288" s="153" t="s">
        <v>167</v>
      </c>
      <c r="E288" s="159" t="s">
        <v>3</v>
      </c>
      <c r="F288" s="160" t="s">
        <v>370</v>
      </c>
      <c r="H288" s="161">
        <v>0.309</v>
      </c>
      <c r="I288" s="162"/>
      <c r="L288" s="158"/>
      <c r="M288" s="163"/>
      <c r="N288" s="164"/>
      <c r="O288" s="164"/>
      <c r="P288" s="164"/>
      <c r="Q288" s="164"/>
      <c r="R288" s="164"/>
      <c r="S288" s="164"/>
      <c r="T288" s="165"/>
      <c r="AT288" s="159" t="s">
        <v>167</v>
      </c>
      <c r="AU288" s="159" t="s">
        <v>79</v>
      </c>
      <c r="AV288" s="13" t="s">
        <v>79</v>
      </c>
      <c r="AW288" s="13" t="s">
        <v>31</v>
      </c>
      <c r="AX288" s="13" t="s">
        <v>69</v>
      </c>
      <c r="AY288" s="159" t="s">
        <v>152</v>
      </c>
    </row>
    <row r="289" spans="1:65" s="14" customFormat="1">
      <c r="B289" s="166"/>
      <c r="D289" s="153" t="s">
        <v>167</v>
      </c>
      <c r="E289" s="167" t="s">
        <v>3</v>
      </c>
      <c r="F289" s="168" t="s">
        <v>371</v>
      </c>
      <c r="H289" s="167" t="s">
        <v>3</v>
      </c>
      <c r="I289" s="169"/>
      <c r="L289" s="166"/>
      <c r="M289" s="170"/>
      <c r="N289" s="171"/>
      <c r="O289" s="171"/>
      <c r="P289" s="171"/>
      <c r="Q289" s="171"/>
      <c r="R289" s="171"/>
      <c r="S289" s="171"/>
      <c r="T289" s="172"/>
      <c r="AT289" s="167" t="s">
        <v>167</v>
      </c>
      <c r="AU289" s="167" t="s">
        <v>79</v>
      </c>
      <c r="AV289" s="14" t="s">
        <v>77</v>
      </c>
      <c r="AW289" s="14" t="s">
        <v>31</v>
      </c>
      <c r="AX289" s="14" t="s">
        <v>69</v>
      </c>
      <c r="AY289" s="167" t="s">
        <v>152</v>
      </c>
    </row>
    <row r="290" spans="1:65" s="13" customFormat="1">
      <c r="B290" s="158"/>
      <c r="D290" s="153" t="s">
        <v>167</v>
      </c>
      <c r="E290" s="159" t="s">
        <v>3</v>
      </c>
      <c r="F290" s="160" t="s">
        <v>372</v>
      </c>
      <c r="H290" s="161">
        <v>2.3439999999999999</v>
      </c>
      <c r="I290" s="162"/>
      <c r="L290" s="158"/>
      <c r="M290" s="163"/>
      <c r="N290" s="164"/>
      <c r="O290" s="164"/>
      <c r="P290" s="164"/>
      <c r="Q290" s="164"/>
      <c r="R290" s="164"/>
      <c r="S290" s="164"/>
      <c r="T290" s="165"/>
      <c r="AT290" s="159" t="s">
        <v>167</v>
      </c>
      <c r="AU290" s="159" t="s">
        <v>79</v>
      </c>
      <c r="AV290" s="13" t="s">
        <v>79</v>
      </c>
      <c r="AW290" s="13" t="s">
        <v>31</v>
      </c>
      <c r="AX290" s="13" t="s">
        <v>69</v>
      </c>
      <c r="AY290" s="159" t="s">
        <v>152</v>
      </c>
    </row>
    <row r="291" spans="1:65" s="15" customFormat="1">
      <c r="B291" s="173"/>
      <c r="D291" s="153" t="s">
        <v>167</v>
      </c>
      <c r="E291" s="174" t="s">
        <v>3</v>
      </c>
      <c r="F291" s="175" t="s">
        <v>206</v>
      </c>
      <c r="H291" s="176">
        <v>17.324999999999999</v>
      </c>
      <c r="I291" s="177"/>
      <c r="L291" s="173"/>
      <c r="M291" s="178"/>
      <c r="N291" s="179"/>
      <c r="O291" s="179"/>
      <c r="P291" s="179"/>
      <c r="Q291" s="179"/>
      <c r="R291" s="179"/>
      <c r="S291" s="179"/>
      <c r="T291" s="180"/>
      <c r="AT291" s="174" t="s">
        <v>167</v>
      </c>
      <c r="AU291" s="174" t="s">
        <v>79</v>
      </c>
      <c r="AV291" s="15" t="s">
        <v>158</v>
      </c>
      <c r="AW291" s="15" t="s">
        <v>31</v>
      </c>
      <c r="AX291" s="15" t="s">
        <v>77</v>
      </c>
      <c r="AY291" s="174" t="s">
        <v>152</v>
      </c>
    </row>
    <row r="292" spans="1:65" s="2" customFormat="1" ht="22.8">
      <c r="A292" s="34"/>
      <c r="B292" s="139"/>
      <c r="C292" s="140" t="s">
        <v>373</v>
      </c>
      <c r="D292" s="140" t="s">
        <v>154</v>
      </c>
      <c r="E292" s="141" t="s">
        <v>374</v>
      </c>
      <c r="F292" s="142" t="s">
        <v>375</v>
      </c>
      <c r="G292" s="143" t="s">
        <v>162</v>
      </c>
      <c r="H292" s="144">
        <v>144.22200000000001</v>
      </c>
      <c r="I292" s="145"/>
      <c r="J292" s="146">
        <f>ROUND(I292*H292,2)</f>
        <v>0</v>
      </c>
      <c r="K292" s="142" t="s">
        <v>163</v>
      </c>
      <c r="L292" s="35"/>
      <c r="M292" s="147" t="s">
        <v>3</v>
      </c>
      <c r="N292" s="148" t="s">
        <v>40</v>
      </c>
      <c r="O292" s="55"/>
      <c r="P292" s="149">
        <f>O292*H292</f>
        <v>0</v>
      </c>
      <c r="Q292" s="149">
        <v>2.7499999999999998E-3</v>
      </c>
      <c r="R292" s="149">
        <f>Q292*H292</f>
        <v>0.39661049999999998</v>
      </c>
      <c r="S292" s="149">
        <v>0</v>
      </c>
      <c r="T292" s="150">
        <f>S292*H292</f>
        <v>0</v>
      </c>
      <c r="U292" s="34"/>
      <c r="V292" s="34"/>
      <c r="W292" s="34"/>
      <c r="X292" s="34"/>
      <c r="Y292" s="34"/>
      <c r="Z292" s="34"/>
      <c r="AA292" s="34"/>
      <c r="AB292" s="34"/>
      <c r="AC292" s="34"/>
      <c r="AD292" s="34"/>
      <c r="AE292" s="34"/>
      <c r="AR292" s="151" t="s">
        <v>158</v>
      </c>
      <c r="AT292" s="151" t="s">
        <v>154</v>
      </c>
      <c r="AU292" s="151" t="s">
        <v>79</v>
      </c>
      <c r="AY292" s="19" t="s">
        <v>152</v>
      </c>
      <c r="BE292" s="152">
        <f>IF(N292="základní",J292,0)</f>
        <v>0</v>
      </c>
      <c r="BF292" s="152">
        <f>IF(N292="snížená",J292,0)</f>
        <v>0</v>
      </c>
      <c r="BG292" s="152">
        <f>IF(N292="zákl. přenesená",J292,0)</f>
        <v>0</v>
      </c>
      <c r="BH292" s="152">
        <f>IF(N292="sníž. přenesená",J292,0)</f>
        <v>0</v>
      </c>
      <c r="BI292" s="152">
        <f>IF(N292="nulová",J292,0)</f>
        <v>0</v>
      </c>
      <c r="BJ292" s="19" t="s">
        <v>77</v>
      </c>
      <c r="BK292" s="152">
        <f>ROUND(I292*H292,2)</f>
        <v>0</v>
      </c>
      <c r="BL292" s="19" t="s">
        <v>158</v>
      </c>
      <c r="BM292" s="151" t="s">
        <v>376</v>
      </c>
    </row>
    <row r="293" spans="1:65" s="14" customFormat="1">
      <c r="B293" s="166"/>
      <c r="D293" s="153" t="s">
        <v>167</v>
      </c>
      <c r="E293" s="167" t="s">
        <v>3</v>
      </c>
      <c r="F293" s="168" t="s">
        <v>3835</v>
      </c>
      <c r="H293" s="167" t="s">
        <v>3</v>
      </c>
      <c r="I293" s="169"/>
      <c r="L293" s="166"/>
      <c r="M293" s="170"/>
      <c r="N293" s="171"/>
      <c r="O293" s="171"/>
      <c r="P293" s="171"/>
      <c r="Q293" s="171"/>
      <c r="R293" s="171"/>
      <c r="S293" s="171"/>
      <c r="T293" s="172"/>
      <c r="AT293" s="167" t="s">
        <v>167</v>
      </c>
      <c r="AU293" s="167" t="s">
        <v>79</v>
      </c>
      <c r="AV293" s="14" t="s">
        <v>77</v>
      </c>
      <c r="AW293" s="14" t="s">
        <v>31</v>
      </c>
      <c r="AX293" s="14" t="s">
        <v>69</v>
      </c>
      <c r="AY293" s="167" t="s">
        <v>152</v>
      </c>
    </row>
    <row r="294" spans="1:65" s="14" customFormat="1">
      <c r="B294" s="166"/>
      <c r="D294" s="153" t="s">
        <v>167</v>
      </c>
      <c r="E294" s="167" t="s">
        <v>3</v>
      </c>
      <c r="F294" s="168" t="s">
        <v>294</v>
      </c>
      <c r="H294" s="167" t="s">
        <v>3</v>
      </c>
      <c r="I294" s="169"/>
      <c r="L294" s="166"/>
      <c r="M294" s="170"/>
      <c r="N294" s="171"/>
      <c r="O294" s="171"/>
      <c r="P294" s="171"/>
      <c r="Q294" s="171"/>
      <c r="R294" s="171"/>
      <c r="S294" s="171"/>
      <c r="T294" s="172"/>
      <c r="AT294" s="167" t="s">
        <v>167</v>
      </c>
      <c r="AU294" s="167" t="s">
        <v>79</v>
      </c>
      <c r="AV294" s="14" t="s">
        <v>77</v>
      </c>
      <c r="AW294" s="14" t="s">
        <v>31</v>
      </c>
      <c r="AX294" s="14" t="s">
        <v>69</v>
      </c>
      <c r="AY294" s="167" t="s">
        <v>152</v>
      </c>
    </row>
    <row r="295" spans="1:65" s="13" customFormat="1">
      <c r="B295" s="158"/>
      <c r="D295" s="153" t="s">
        <v>167</v>
      </c>
      <c r="E295" s="159" t="s">
        <v>3</v>
      </c>
      <c r="F295" s="160" t="s">
        <v>377</v>
      </c>
      <c r="H295" s="161">
        <v>99.4</v>
      </c>
      <c r="I295" s="162"/>
      <c r="L295" s="158"/>
      <c r="M295" s="163"/>
      <c r="N295" s="164"/>
      <c r="O295" s="164"/>
      <c r="P295" s="164"/>
      <c r="Q295" s="164"/>
      <c r="R295" s="164"/>
      <c r="S295" s="164"/>
      <c r="T295" s="165"/>
      <c r="AT295" s="159" t="s">
        <v>167</v>
      </c>
      <c r="AU295" s="159" t="s">
        <v>79</v>
      </c>
      <c r="AV295" s="13" t="s">
        <v>79</v>
      </c>
      <c r="AW295" s="13" t="s">
        <v>31</v>
      </c>
      <c r="AX295" s="13" t="s">
        <v>69</v>
      </c>
      <c r="AY295" s="159" t="s">
        <v>152</v>
      </c>
    </row>
    <row r="296" spans="1:65" s="14" customFormat="1">
      <c r="B296" s="166"/>
      <c r="D296" s="153" t="s">
        <v>167</v>
      </c>
      <c r="E296" s="167" t="s">
        <v>3</v>
      </c>
      <c r="F296" s="168" t="s">
        <v>296</v>
      </c>
      <c r="H296" s="167" t="s">
        <v>3</v>
      </c>
      <c r="I296" s="169"/>
      <c r="L296" s="166"/>
      <c r="M296" s="170"/>
      <c r="N296" s="171"/>
      <c r="O296" s="171"/>
      <c r="P296" s="171"/>
      <c r="Q296" s="171"/>
      <c r="R296" s="171"/>
      <c r="S296" s="171"/>
      <c r="T296" s="172"/>
      <c r="AT296" s="167" t="s">
        <v>167</v>
      </c>
      <c r="AU296" s="167" t="s">
        <v>79</v>
      </c>
      <c r="AV296" s="14" t="s">
        <v>77</v>
      </c>
      <c r="AW296" s="14" t="s">
        <v>31</v>
      </c>
      <c r="AX296" s="14" t="s">
        <v>69</v>
      </c>
      <c r="AY296" s="167" t="s">
        <v>152</v>
      </c>
    </row>
    <row r="297" spans="1:65" s="13" customFormat="1">
      <c r="B297" s="158"/>
      <c r="D297" s="153" t="s">
        <v>167</v>
      </c>
      <c r="E297" s="159" t="s">
        <v>3</v>
      </c>
      <c r="F297" s="160" t="s">
        <v>378</v>
      </c>
      <c r="H297" s="161">
        <v>12.087999999999999</v>
      </c>
      <c r="I297" s="162"/>
      <c r="L297" s="158"/>
      <c r="M297" s="163"/>
      <c r="N297" s="164"/>
      <c r="O297" s="164"/>
      <c r="P297" s="164"/>
      <c r="Q297" s="164"/>
      <c r="R297" s="164"/>
      <c r="S297" s="164"/>
      <c r="T297" s="165"/>
      <c r="AT297" s="159" t="s">
        <v>167</v>
      </c>
      <c r="AU297" s="159" t="s">
        <v>79</v>
      </c>
      <c r="AV297" s="13" t="s">
        <v>79</v>
      </c>
      <c r="AW297" s="13" t="s">
        <v>31</v>
      </c>
      <c r="AX297" s="13" t="s">
        <v>69</v>
      </c>
      <c r="AY297" s="159" t="s">
        <v>152</v>
      </c>
    </row>
    <row r="298" spans="1:65" s="14" customFormat="1">
      <c r="B298" s="166"/>
      <c r="D298" s="153" t="s">
        <v>167</v>
      </c>
      <c r="E298" s="167" t="s">
        <v>3</v>
      </c>
      <c r="F298" s="168" t="s">
        <v>298</v>
      </c>
      <c r="H298" s="167" t="s">
        <v>3</v>
      </c>
      <c r="I298" s="169"/>
      <c r="L298" s="166"/>
      <c r="M298" s="170"/>
      <c r="N298" s="171"/>
      <c r="O298" s="171"/>
      <c r="P298" s="171"/>
      <c r="Q298" s="171"/>
      <c r="R298" s="171"/>
      <c r="S298" s="171"/>
      <c r="T298" s="172"/>
      <c r="AT298" s="167" t="s">
        <v>167</v>
      </c>
      <c r="AU298" s="167" t="s">
        <v>79</v>
      </c>
      <c r="AV298" s="14" t="s">
        <v>77</v>
      </c>
      <c r="AW298" s="14" t="s">
        <v>31</v>
      </c>
      <c r="AX298" s="14" t="s">
        <v>69</v>
      </c>
      <c r="AY298" s="167" t="s">
        <v>152</v>
      </c>
    </row>
    <row r="299" spans="1:65" s="13" customFormat="1">
      <c r="B299" s="158"/>
      <c r="D299" s="153" t="s">
        <v>167</v>
      </c>
      <c r="E299" s="159" t="s">
        <v>3</v>
      </c>
      <c r="F299" s="160" t="s">
        <v>379</v>
      </c>
      <c r="H299" s="161">
        <v>6.758</v>
      </c>
      <c r="I299" s="162"/>
      <c r="L299" s="158"/>
      <c r="M299" s="163"/>
      <c r="N299" s="164"/>
      <c r="O299" s="164"/>
      <c r="P299" s="164"/>
      <c r="Q299" s="164"/>
      <c r="R299" s="164"/>
      <c r="S299" s="164"/>
      <c r="T299" s="165"/>
      <c r="AT299" s="159" t="s">
        <v>167</v>
      </c>
      <c r="AU299" s="159" t="s">
        <v>79</v>
      </c>
      <c r="AV299" s="13" t="s">
        <v>79</v>
      </c>
      <c r="AW299" s="13" t="s">
        <v>31</v>
      </c>
      <c r="AX299" s="13" t="s">
        <v>69</v>
      </c>
      <c r="AY299" s="159" t="s">
        <v>152</v>
      </c>
    </row>
    <row r="300" spans="1:65" s="14" customFormat="1">
      <c r="B300" s="166"/>
      <c r="D300" s="153" t="s">
        <v>167</v>
      </c>
      <c r="E300" s="167" t="s">
        <v>3</v>
      </c>
      <c r="F300" s="168" t="s">
        <v>300</v>
      </c>
      <c r="H300" s="167" t="s">
        <v>3</v>
      </c>
      <c r="I300" s="169"/>
      <c r="L300" s="166"/>
      <c r="M300" s="170"/>
      <c r="N300" s="171"/>
      <c r="O300" s="171"/>
      <c r="P300" s="171"/>
      <c r="Q300" s="171"/>
      <c r="R300" s="171"/>
      <c r="S300" s="171"/>
      <c r="T300" s="172"/>
      <c r="AT300" s="167" t="s">
        <v>167</v>
      </c>
      <c r="AU300" s="167" t="s">
        <v>79</v>
      </c>
      <c r="AV300" s="14" t="s">
        <v>77</v>
      </c>
      <c r="AW300" s="14" t="s">
        <v>31</v>
      </c>
      <c r="AX300" s="14" t="s">
        <v>69</v>
      </c>
      <c r="AY300" s="167" t="s">
        <v>152</v>
      </c>
    </row>
    <row r="301" spans="1:65" s="13" customFormat="1">
      <c r="B301" s="158"/>
      <c r="D301" s="153" t="s">
        <v>167</v>
      </c>
      <c r="E301" s="159" t="s">
        <v>3</v>
      </c>
      <c r="F301" s="160" t="s">
        <v>380</v>
      </c>
      <c r="H301" s="161">
        <v>2.5329999999999999</v>
      </c>
      <c r="I301" s="162"/>
      <c r="L301" s="158"/>
      <c r="M301" s="163"/>
      <c r="N301" s="164"/>
      <c r="O301" s="164"/>
      <c r="P301" s="164"/>
      <c r="Q301" s="164"/>
      <c r="R301" s="164"/>
      <c r="S301" s="164"/>
      <c r="T301" s="165"/>
      <c r="AT301" s="159" t="s">
        <v>167</v>
      </c>
      <c r="AU301" s="159" t="s">
        <v>79</v>
      </c>
      <c r="AV301" s="13" t="s">
        <v>79</v>
      </c>
      <c r="AW301" s="13" t="s">
        <v>31</v>
      </c>
      <c r="AX301" s="13" t="s">
        <v>69</v>
      </c>
      <c r="AY301" s="159" t="s">
        <v>152</v>
      </c>
    </row>
    <row r="302" spans="1:65" s="14" customFormat="1">
      <c r="B302" s="166"/>
      <c r="D302" s="153" t="s">
        <v>167</v>
      </c>
      <c r="E302" s="167" t="s">
        <v>3</v>
      </c>
      <c r="F302" s="168" t="s">
        <v>371</v>
      </c>
      <c r="H302" s="167" t="s">
        <v>3</v>
      </c>
      <c r="I302" s="169"/>
      <c r="L302" s="166"/>
      <c r="M302" s="170"/>
      <c r="N302" s="171"/>
      <c r="O302" s="171"/>
      <c r="P302" s="171"/>
      <c r="Q302" s="171"/>
      <c r="R302" s="171"/>
      <c r="S302" s="171"/>
      <c r="T302" s="172"/>
      <c r="AT302" s="167" t="s">
        <v>167</v>
      </c>
      <c r="AU302" s="167" t="s">
        <v>79</v>
      </c>
      <c r="AV302" s="14" t="s">
        <v>77</v>
      </c>
      <c r="AW302" s="14" t="s">
        <v>31</v>
      </c>
      <c r="AX302" s="14" t="s">
        <v>69</v>
      </c>
      <c r="AY302" s="167" t="s">
        <v>152</v>
      </c>
    </row>
    <row r="303" spans="1:65" s="13" customFormat="1">
      <c r="B303" s="158"/>
      <c r="D303" s="153" t="s">
        <v>167</v>
      </c>
      <c r="E303" s="159" t="s">
        <v>3</v>
      </c>
      <c r="F303" s="160" t="s">
        <v>381</v>
      </c>
      <c r="H303" s="161">
        <v>23.443000000000001</v>
      </c>
      <c r="I303" s="162"/>
      <c r="L303" s="158"/>
      <c r="M303" s="163"/>
      <c r="N303" s="164"/>
      <c r="O303" s="164"/>
      <c r="P303" s="164"/>
      <c r="Q303" s="164"/>
      <c r="R303" s="164"/>
      <c r="S303" s="164"/>
      <c r="T303" s="165"/>
      <c r="AT303" s="159" t="s">
        <v>167</v>
      </c>
      <c r="AU303" s="159" t="s">
        <v>79</v>
      </c>
      <c r="AV303" s="13" t="s">
        <v>79</v>
      </c>
      <c r="AW303" s="13" t="s">
        <v>31</v>
      </c>
      <c r="AX303" s="13" t="s">
        <v>69</v>
      </c>
      <c r="AY303" s="159" t="s">
        <v>152</v>
      </c>
    </row>
    <row r="304" spans="1:65" s="15" customFormat="1">
      <c r="B304" s="173"/>
      <c r="D304" s="153" t="s">
        <v>167</v>
      </c>
      <c r="E304" s="174" t="s">
        <v>3</v>
      </c>
      <c r="F304" s="175" t="s">
        <v>206</v>
      </c>
      <c r="H304" s="176">
        <v>144.22200000000001</v>
      </c>
      <c r="I304" s="177"/>
      <c r="L304" s="173"/>
      <c r="M304" s="178"/>
      <c r="N304" s="179"/>
      <c r="O304" s="179"/>
      <c r="P304" s="179"/>
      <c r="Q304" s="179"/>
      <c r="R304" s="179"/>
      <c r="S304" s="179"/>
      <c r="T304" s="180"/>
      <c r="AT304" s="174" t="s">
        <v>167</v>
      </c>
      <c r="AU304" s="174" t="s">
        <v>79</v>
      </c>
      <c r="AV304" s="15" t="s">
        <v>158</v>
      </c>
      <c r="AW304" s="15" t="s">
        <v>31</v>
      </c>
      <c r="AX304" s="15" t="s">
        <v>77</v>
      </c>
      <c r="AY304" s="174" t="s">
        <v>152</v>
      </c>
    </row>
    <row r="305" spans="1:65" s="2" customFormat="1" ht="22.8">
      <c r="A305" s="34"/>
      <c r="B305" s="139"/>
      <c r="C305" s="140" t="s">
        <v>382</v>
      </c>
      <c r="D305" s="140" t="s">
        <v>154</v>
      </c>
      <c r="E305" s="141" t="s">
        <v>383</v>
      </c>
      <c r="F305" s="142" t="s">
        <v>384</v>
      </c>
      <c r="G305" s="143" t="s">
        <v>162</v>
      </c>
      <c r="H305" s="144">
        <v>144.22200000000001</v>
      </c>
      <c r="I305" s="145"/>
      <c r="J305" s="146">
        <f>ROUND(I305*H305,2)</f>
        <v>0</v>
      </c>
      <c r="K305" s="142" t="s">
        <v>163</v>
      </c>
      <c r="L305" s="35"/>
      <c r="M305" s="147" t="s">
        <v>3</v>
      </c>
      <c r="N305" s="148" t="s">
        <v>40</v>
      </c>
      <c r="O305" s="55"/>
      <c r="P305" s="149">
        <f>O305*H305</f>
        <v>0</v>
      </c>
      <c r="Q305" s="149">
        <v>0</v>
      </c>
      <c r="R305" s="149">
        <f>Q305*H305</f>
        <v>0</v>
      </c>
      <c r="S305" s="149">
        <v>0</v>
      </c>
      <c r="T305" s="150">
        <f>S305*H305</f>
        <v>0</v>
      </c>
      <c r="U305" s="34"/>
      <c r="V305" s="34"/>
      <c r="W305" s="34"/>
      <c r="X305" s="34"/>
      <c r="Y305" s="34"/>
      <c r="Z305" s="34"/>
      <c r="AA305" s="34"/>
      <c r="AB305" s="34"/>
      <c r="AC305" s="34"/>
      <c r="AD305" s="34"/>
      <c r="AE305" s="34"/>
      <c r="AR305" s="151" t="s">
        <v>158</v>
      </c>
      <c r="AT305" s="151" t="s">
        <v>154</v>
      </c>
      <c r="AU305" s="151" t="s">
        <v>79</v>
      </c>
      <c r="AY305" s="19" t="s">
        <v>152</v>
      </c>
      <c r="BE305" s="152">
        <f>IF(N305="základní",J305,0)</f>
        <v>0</v>
      </c>
      <c r="BF305" s="152">
        <f>IF(N305="snížená",J305,0)</f>
        <v>0</v>
      </c>
      <c r="BG305" s="152">
        <f>IF(N305="zákl. přenesená",J305,0)</f>
        <v>0</v>
      </c>
      <c r="BH305" s="152">
        <f>IF(N305="sníž. přenesená",J305,0)</f>
        <v>0</v>
      </c>
      <c r="BI305" s="152">
        <f>IF(N305="nulová",J305,0)</f>
        <v>0</v>
      </c>
      <c r="BJ305" s="19" t="s">
        <v>77</v>
      </c>
      <c r="BK305" s="152">
        <f>ROUND(I305*H305,2)</f>
        <v>0</v>
      </c>
      <c r="BL305" s="19" t="s">
        <v>158</v>
      </c>
      <c r="BM305" s="151" t="s">
        <v>385</v>
      </c>
    </row>
    <row r="306" spans="1:65" s="2" customFormat="1" ht="55.5" customHeight="1">
      <c r="A306" s="34"/>
      <c r="B306" s="139"/>
      <c r="C306" s="140" t="s">
        <v>386</v>
      </c>
      <c r="D306" s="140" t="s">
        <v>154</v>
      </c>
      <c r="E306" s="141" t="s">
        <v>359</v>
      </c>
      <c r="F306" s="142" t="s">
        <v>360</v>
      </c>
      <c r="G306" s="143" t="s">
        <v>254</v>
      </c>
      <c r="H306" s="144">
        <v>3.3929999999999998</v>
      </c>
      <c r="I306" s="145"/>
      <c r="J306" s="146">
        <f>ROUND(I306*H306,2)</f>
        <v>0</v>
      </c>
      <c r="K306" s="142" t="s">
        <v>163</v>
      </c>
      <c r="L306" s="35"/>
      <c r="M306" s="147" t="s">
        <v>3</v>
      </c>
      <c r="N306" s="148" t="s">
        <v>40</v>
      </c>
      <c r="O306" s="55"/>
      <c r="P306" s="149">
        <f>O306*H306</f>
        <v>0</v>
      </c>
      <c r="Q306" s="149">
        <v>1.0593999999999999</v>
      </c>
      <c r="R306" s="149">
        <f>Q306*H306</f>
        <v>3.5945441999999996</v>
      </c>
      <c r="S306" s="149">
        <v>0</v>
      </c>
      <c r="T306" s="150">
        <f>S306*H306</f>
        <v>0</v>
      </c>
      <c r="U306" s="34"/>
      <c r="V306" s="34"/>
      <c r="W306" s="34"/>
      <c r="X306" s="34"/>
      <c r="Y306" s="34"/>
      <c r="Z306" s="34"/>
      <c r="AA306" s="34"/>
      <c r="AB306" s="34"/>
      <c r="AC306" s="34"/>
      <c r="AD306" s="34"/>
      <c r="AE306" s="34"/>
      <c r="AR306" s="151" t="s">
        <v>158</v>
      </c>
      <c r="AT306" s="151" t="s">
        <v>154</v>
      </c>
      <c r="AU306" s="151" t="s">
        <v>79</v>
      </c>
      <c r="AY306" s="19" t="s">
        <v>152</v>
      </c>
      <c r="BE306" s="152">
        <f>IF(N306="základní",J306,0)</f>
        <v>0</v>
      </c>
      <c r="BF306" s="152">
        <f>IF(N306="snížená",J306,0)</f>
        <v>0</v>
      </c>
      <c r="BG306" s="152">
        <f>IF(N306="zákl. přenesená",J306,0)</f>
        <v>0</v>
      </c>
      <c r="BH306" s="152">
        <f>IF(N306="sníž. přenesená",J306,0)</f>
        <v>0</v>
      </c>
      <c r="BI306" s="152">
        <f>IF(N306="nulová",J306,0)</f>
        <v>0</v>
      </c>
      <c r="BJ306" s="19" t="s">
        <v>77</v>
      </c>
      <c r="BK306" s="152">
        <f>ROUND(I306*H306,2)</f>
        <v>0</v>
      </c>
      <c r="BL306" s="19" t="s">
        <v>158</v>
      </c>
      <c r="BM306" s="151" t="s">
        <v>387</v>
      </c>
    </row>
    <row r="307" spans="1:65" s="14" customFormat="1">
      <c r="B307" s="166"/>
      <c r="D307" s="153" t="s">
        <v>167</v>
      </c>
      <c r="E307" s="167" t="s">
        <v>3</v>
      </c>
      <c r="F307" s="168" t="s">
        <v>3836</v>
      </c>
      <c r="H307" s="167" t="s">
        <v>3</v>
      </c>
      <c r="I307" s="169"/>
      <c r="L307" s="166"/>
      <c r="M307" s="170"/>
      <c r="N307" s="171"/>
      <c r="O307" s="171"/>
      <c r="P307" s="171"/>
      <c r="Q307" s="171"/>
      <c r="R307" s="171"/>
      <c r="S307" s="171"/>
      <c r="T307" s="172"/>
      <c r="AT307" s="167" t="s">
        <v>167</v>
      </c>
      <c r="AU307" s="167" t="s">
        <v>79</v>
      </c>
      <c r="AV307" s="14" t="s">
        <v>77</v>
      </c>
      <c r="AW307" s="14" t="s">
        <v>31</v>
      </c>
      <c r="AX307" s="14" t="s">
        <v>69</v>
      </c>
      <c r="AY307" s="167" t="s">
        <v>152</v>
      </c>
    </row>
    <row r="308" spans="1:65" s="14" customFormat="1">
      <c r="B308" s="166"/>
      <c r="D308" s="153" t="s">
        <v>167</v>
      </c>
      <c r="E308" s="167" t="s">
        <v>3</v>
      </c>
      <c r="F308" s="168" t="s">
        <v>388</v>
      </c>
      <c r="H308" s="167" t="s">
        <v>3</v>
      </c>
      <c r="I308" s="169"/>
      <c r="L308" s="166"/>
      <c r="M308" s="170"/>
      <c r="N308" s="171"/>
      <c r="O308" s="171"/>
      <c r="P308" s="171"/>
      <c r="Q308" s="171"/>
      <c r="R308" s="171"/>
      <c r="S308" s="171"/>
      <c r="T308" s="172"/>
      <c r="AT308" s="167" t="s">
        <v>167</v>
      </c>
      <c r="AU308" s="167" t="s">
        <v>79</v>
      </c>
      <c r="AV308" s="14" t="s">
        <v>77</v>
      </c>
      <c r="AW308" s="14" t="s">
        <v>31</v>
      </c>
      <c r="AX308" s="14" t="s">
        <v>69</v>
      </c>
      <c r="AY308" s="167" t="s">
        <v>152</v>
      </c>
    </row>
    <row r="309" spans="1:65" s="13" customFormat="1">
      <c r="B309" s="158"/>
      <c r="D309" s="153" t="s">
        <v>167</v>
      </c>
      <c r="E309" s="159" t="s">
        <v>3</v>
      </c>
      <c r="F309" s="160" t="s">
        <v>389</v>
      </c>
      <c r="H309" s="161">
        <v>2.9470000000000001</v>
      </c>
      <c r="I309" s="162"/>
      <c r="L309" s="158"/>
      <c r="M309" s="163"/>
      <c r="N309" s="164"/>
      <c r="O309" s="164"/>
      <c r="P309" s="164"/>
      <c r="Q309" s="164"/>
      <c r="R309" s="164"/>
      <c r="S309" s="164"/>
      <c r="T309" s="165"/>
      <c r="AT309" s="159" t="s">
        <v>167</v>
      </c>
      <c r="AU309" s="159" t="s">
        <v>79</v>
      </c>
      <c r="AV309" s="13" t="s">
        <v>79</v>
      </c>
      <c r="AW309" s="13" t="s">
        <v>31</v>
      </c>
      <c r="AX309" s="13" t="s">
        <v>69</v>
      </c>
      <c r="AY309" s="159" t="s">
        <v>152</v>
      </c>
    </row>
    <row r="310" spans="1:65" s="14" customFormat="1">
      <c r="B310" s="166"/>
      <c r="D310" s="153" t="s">
        <v>167</v>
      </c>
      <c r="E310" s="167" t="s">
        <v>3</v>
      </c>
      <c r="F310" s="168" t="s">
        <v>390</v>
      </c>
      <c r="H310" s="167" t="s">
        <v>3</v>
      </c>
      <c r="I310" s="169"/>
      <c r="L310" s="166"/>
      <c r="M310" s="170"/>
      <c r="N310" s="171"/>
      <c r="O310" s="171"/>
      <c r="P310" s="171"/>
      <c r="Q310" s="171"/>
      <c r="R310" s="171"/>
      <c r="S310" s="171"/>
      <c r="T310" s="172"/>
      <c r="AT310" s="167" t="s">
        <v>167</v>
      </c>
      <c r="AU310" s="167" t="s">
        <v>79</v>
      </c>
      <c r="AV310" s="14" t="s">
        <v>77</v>
      </c>
      <c r="AW310" s="14" t="s">
        <v>31</v>
      </c>
      <c r="AX310" s="14" t="s">
        <v>69</v>
      </c>
      <c r="AY310" s="167" t="s">
        <v>152</v>
      </c>
    </row>
    <row r="311" spans="1:65" s="13" customFormat="1">
      <c r="B311" s="158"/>
      <c r="D311" s="153" t="s">
        <v>167</v>
      </c>
      <c r="E311" s="159" t="s">
        <v>3</v>
      </c>
      <c r="F311" s="160" t="s">
        <v>391</v>
      </c>
      <c r="H311" s="161">
        <v>0.16800000000000001</v>
      </c>
      <c r="I311" s="162"/>
      <c r="L311" s="158"/>
      <c r="M311" s="163"/>
      <c r="N311" s="164"/>
      <c r="O311" s="164"/>
      <c r="P311" s="164"/>
      <c r="Q311" s="164"/>
      <c r="R311" s="164"/>
      <c r="S311" s="164"/>
      <c r="T311" s="165"/>
      <c r="AT311" s="159" t="s">
        <v>167</v>
      </c>
      <c r="AU311" s="159" t="s">
        <v>79</v>
      </c>
      <c r="AV311" s="13" t="s">
        <v>79</v>
      </c>
      <c r="AW311" s="13" t="s">
        <v>31</v>
      </c>
      <c r="AX311" s="13" t="s">
        <v>69</v>
      </c>
      <c r="AY311" s="159" t="s">
        <v>152</v>
      </c>
    </row>
    <row r="312" spans="1:65" s="13" customFormat="1">
      <c r="B312" s="158"/>
      <c r="D312" s="153" t="s">
        <v>167</v>
      </c>
      <c r="E312" s="159" t="s">
        <v>3</v>
      </c>
      <c r="F312" s="160" t="s">
        <v>392</v>
      </c>
      <c r="H312" s="161">
        <v>0.27800000000000002</v>
      </c>
      <c r="I312" s="162"/>
      <c r="L312" s="158"/>
      <c r="M312" s="163"/>
      <c r="N312" s="164"/>
      <c r="O312" s="164"/>
      <c r="P312" s="164"/>
      <c r="Q312" s="164"/>
      <c r="R312" s="164"/>
      <c r="S312" s="164"/>
      <c r="T312" s="165"/>
      <c r="AT312" s="159" t="s">
        <v>167</v>
      </c>
      <c r="AU312" s="159" t="s">
        <v>79</v>
      </c>
      <c r="AV312" s="13" t="s">
        <v>79</v>
      </c>
      <c r="AW312" s="13" t="s">
        <v>31</v>
      </c>
      <c r="AX312" s="13" t="s">
        <v>69</v>
      </c>
      <c r="AY312" s="159" t="s">
        <v>152</v>
      </c>
    </row>
    <row r="313" spans="1:65" s="15" customFormat="1">
      <c r="B313" s="173"/>
      <c r="D313" s="153" t="s">
        <v>167</v>
      </c>
      <c r="E313" s="174" t="s">
        <v>3</v>
      </c>
      <c r="F313" s="175" t="s">
        <v>206</v>
      </c>
      <c r="H313" s="176">
        <v>3.3930000000000002</v>
      </c>
      <c r="I313" s="177"/>
      <c r="L313" s="173"/>
      <c r="M313" s="178"/>
      <c r="N313" s="179"/>
      <c r="O313" s="179"/>
      <c r="P313" s="179"/>
      <c r="Q313" s="179"/>
      <c r="R313" s="179"/>
      <c r="S313" s="179"/>
      <c r="T313" s="180"/>
      <c r="AT313" s="174" t="s">
        <v>167</v>
      </c>
      <c r="AU313" s="174" t="s">
        <v>79</v>
      </c>
      <c r="AV313" s="15" t="s">
        <v>158</v>
      </c>
      <c r="AW313" s="15" t="s">
        <v>31</v>
      </c>
      <c r="AX313" s="15" t="s">
        <v>77</v>
      </c>
      <c r="AY313" s="174" t="s">
        <v>152</v>
      </c>
    </row>
    <row r="314" spans="1:65" s="2" customFormat="1" ht="22.8">
      <c r="A314" s="34"/>
      <c r="B314" s="139"/>
      <c r="C314" s="140" t="s">
        <v>393</v>
      </c>
      <c r="D314" s="140" t="s">
        <v>154</v>
      </c>
      <c r="E314" s="141" t="s">
        <v>394</v>
      </c>
      <c r="F314" s="142" t="s">
        <v>395</v>
      </c>
      <c r="G314" s="143" t="s">
        <v>171</v>
      </c>
      <c r="H314" s="144">
        <v>8.0000000000000002E-3</v>
      </c>
      <c r="I314" s="145"/>
      <c r="J314" s="146">
        <f>ROUND(I314*H314,2)</f>
        <v>0</v>
      </c>
      <c r="K314" s="142" t="s">
        <v>3</v>
      </c>
      <c r="L314" s="35"/>
      <c r="M314" s="147" t="s">
        <v>3</v>
      </c>
      <c r="N314" s="148" t="s">
        <v>40</v>
      </c>
      <c r="O314" s="55"/>
      <c r="P314" s="149">
        <f>O314*H314</f>
        <v>0</v>
      </c>
      <c r="Q314" s="149">
        <v>2</v>
      </c>
      <c r="R314" s="149">
        <f>Q314*H314</f>
        <v>1.6E-2</v>
      </c>
      <c r="S314" s="149">
        <v>0</v>
      </c>
      <c r="T314" s="150">
        <f>S314*H314</f>
        <v>0</v>
      </c>
      <c r="U314" s="34"/>
      <c r="V314" s="34"/>
      <c r="W314" s="34"/>
      <c r="X314" s="34"/>
      <c r="Y314" s="34"/>
      <c r="Z314" s="34"/>
      <c r="AA314" s="34"/>
      <c r="AB314" s="34"/>
      <c r="AC314" s="34"/>
      <c r="AD314" s="34"/>
      <c r="AE314" s="34"/>
      <c r="AR314" s="151" t="s">
        <v>158</v>
      </c>
      <c r="AT314" s="151" t="s">
        <v>154</v>
      </c>
      <c r="AU314" s="151" t="s">
        <v>79</v>
      </c>
      <c r="AY314" s="19" t="s">
        <v>152</v>
      </c>
      <c r="BE314" s="152">
        <f>IF(N314="základní",J314,0)</f>
        <v>0</v>
      </c>
      <c r="BF314" s="152">
        <f>IF(N314="snížená",J314,0)</f>
        <v>0</v>
      </c>
      <c r="BG314" s="152">
        <f>IF(N314="zákl. přenesená",J314,0)</f>
        <v>0</v>
      </c>
      <c r="BH314" s="152">
        <f>IF(N314="sníž. přenesená",J314,0)</f>
        <v>0</v>
      </c>
      <c r="BI314" s="152">
        <f>IF(N314="nulová",J314,0)</f>
        <v>0</v>
      </c>
      <c r="BJ314" s="19" t="s">
        <v>77</v>
      </c>
      <c r="BK314" s="152">
        <f>ROUND(I314*H314,2)</f>
        <v>0</v>
      </c>
      <c r="BL314" s="19" t="s">
        <v>158</v>
      </c>
      <c r="BM314" s="151" t="s">
        <v>396</v>
      </c>
    </row>
    <row r="315" spans="1:65" s="13" customFormat="1">
      <c r="B315" s="158"/>
      <c r="D315" s="153" t="s">
        <v>167</v>
      </c>
      <c r="E315" s="159" t="s">
        <v>3</v>
      </c>
      <c r="F315" s="160" t="s">
        <v>397</v>
      </c>
      <c r="H315" s="161">
        <v>0.14199999999999999</v>
      </c>
      <c r="I315" s="162"/>
      <c r="L315" s="158"/>
      <c r="M315" s="163"/>
      <c r="N315" s="164"/>
      <c r="O315" s="164"/>
      <c r="P315" s="164"/>
      <c r="Q315" s="164"/>
      <c r="R315" s="164"/>
      <c r="S315" s="164"/>
      <c r="T315" s="165"/>
      <c r="AT315" s="159" t="s">
        <v>167</v>
      </c>
      <c r="AU315" s="159" t="s">
        <v>79</v>
      </c>
      <c r="AV315" s="13" t="s">
        <v>79</v>
      </c>
      <c r="AW315" s="13" t="s">
        <v>31</v>
      </c>
      <c r="AX315" s="13" t="s">
        <v>69</v>
      </c>
      <c r="AY315" s="159" t="s">
        <v>152</v>
      </c>
    </row>
    <row r="316" spans="1:65" s="13" customFormat="1">
      <c r="B316" s="158"/>
      <c r="D316" s="153" t="s">
        <v>167</v>
      </c>
      <c r="E316" s="159" t="s">
        <v>3</v>
      </c>
      <c r="F316" s="160" t="s">
        <v>398</v>
      </c>
      <c r="H316" s="161">
        <v>8.0000000000000002E-3</v>
      </c>
      <c r="I316" s="162"/>
      <c r="L316" s="158"/>
      <c r="M316" s="163"/>
      <c r="N316" s="164"/>
      <c r="O316" s="164"/>
      <c r="P316" s="164"/>
      <c r="Q316" s="164"/>
      <c r="R316" s="164"/>
      <c r="S316" s="164"/>
      <c r="T316" s="165"/>
      <c r="AT316" s="159" t="s">
        <v>167</v>
      </c>
      <c r="AU316" s="159" t="s">
        <v>79</v>
      </c>
      <c r="AV316" s="13" t="s">
        <v>79</v>
      </c>
      <c r="AW316" s="13" t="s">
        <v>31</v>
      </c>
      <c r="AX316" s="13" t="s">
        <v>77</v>
      </c>
      <c r="AY316" s="159" t="s">
        <v>152</v>
      </c>
    </row>
    <row r="317" spans="1:65" s="2" customFormat="1" ht="16.5" customHeight="1">
      <c r="A317" s="34"/>
      <c r="B317" s="139"/>
      <c r="C317" s="140" t="s">
        <v>399</v>
      </c>
      <c r="D317" s="140" t="s">
        <v>154</v>
      </c>
      <c r="E317" s="141" t="s">
        <v>400</v>
      </c>
      <c r="F317" s="142" t="s">
        <v>401</v>
      </c>
      <c r="G317" s="143" t="s">
        <v>3</v>
      </c>
      <c r="H317" s="144">
        <v>20</v>
      </c>
      <c r="I317" s="145"/>
      <c r="J317" s="146">
        <f>ROUND(I317*H317,2)</f>
        <v>0</v>
      </c>
      <c r="K317" s="142" t="s">
        <v>3</v>
      </c>
      <c r="L317" s="35"/>
      <c r="M317" s="147" t="s">
        <v>3</v>
      </c>
      <c r="N317" s="148" t="s">
        <v>40</v>
      </c>
      <c r="O317" s="55"/>
      <c r="P317" s="149">
        <f>O317*H317</f>
        <v>0</v>
      </c>
      <c r="Q317" s="149">
        <v>0</v>
      </c>
      <c r="R317" s="149">
        <f>Q317*H317</f>
        <v>0</v>
      </c>
      <c r="S317" s="149">
        <v>0</v>
      </c>
      <c r="T317" s="150">
        <f>S317*H317</f>
        <v>0</v>
      </c>
      <c r="U317" s="34"/>
      <c r="V317" s="34"/>
      <c r="W317" s="34"/>
      <c r="X317" s="34"/>
      <c r="Y317" s="34"/>
      <c r="Z317" s="34"/>
      <c r="AA317" s="34"/>
      <c r="AB317" s="34"/>
      <c r="AC317" s="34"/>
      <c r="AD317" s="34"/>
      <c r="AE317" s="34"/>
      <c r="AR317" s="151" t="s">
        <v>158</v>
      </c>
      <c r="AT317" s="151" t="s">
        <v>154</v>
      </c>
      <c r="AU317" s="151" t="s">
        <v>79</v>
      </c>
      <c r="AY317" s="19" t="s">
        <v>152</v>
      </c>
      <c r="BE317" s="152">
        <f>IF(N317="základní",J317,0)</f>
        <v>0</v>
      </c>
      <c r="BF317" s="152">
        <f>IF(N317="snížená",J317,0)</f>
        <v>0</v>
      </c>
      <c r="BG317" s="152">
        <f>IF(N317="zákl. přenesená",J317,0)</f>
        <v>0</v>
      </c>
      <c r="BH317" s="152">
        <f>IF(N317="sníž. přenesená",J317,0)</f>
        <v>0</v>
      </c>
      <c r="BI317" s="152">
        <f>IF(N317="nulová",J317,0)</f>
        <v>0</v>
      </c>
      <c r="BJ317" s="19" t="s">
        <v>77</v>
      </c>
      <c r="BK317" s="152">
        <f>ROUND(I317*H317,2)</f>
        <v>0</v>
      </c>
      <c r="BL317" s="19" t="s">
        <v>158</v>
      </c>
      <c r="BM317" s="151" t="s">
        <v>402</v>
      </c>
    </row>
    <row r="318" spans="1:65" s="14" customFormat="1">
      <c r="B318" s="166"/>
      <c r="D318" s="153" t="s">
        <v>167</v>
      </c>
      <c r="E318" s="167" t="s">
        <v>3</v>
      </c>
      <c r="F318" s="168" t="s">
        <v>3837</v>
      </c>
      <c r="H318" s="167" t="s">
        <v>3</v>
      </c>
      <c r="I318" s="169"/>
      <c r="L318" s="166"/>
      <c r="M318" s="170"/>
      <c r="N318" s="171"/>
      <c r="O318" s="171"/>
      <c r="P318" s="171"/>
      <c r="Q318" s="171"/>
      <c r="R318" s="171"/>
      <c r="S318" s="171"/>
      <c r="T318" s="172"/>
      <c r="AT318" s="167" t="s">
        <v>167</v>
      </c>
      <c r="AU318" s="167" t="s">
        <v>79</v>
      </c>
      <c r="AV318" s="14" t="s">
        <v>77</v>
      </c>
      <c r="AW318" s="14" t="s">
        <v>31</v>
      </c>
      <c r="AX318" s="14" t="s">
        <v>69</v>
      </c>
      <c r="AY318" s="167" t="s">
        <v>152</v>
      </c>
    </row>
    <row r="319" spans="1:65" s="13" customFormat="1">
      <c r="B319" s="158"/>
      <c r="D319" s="153" t="s">
        <v>167</v>
      </c>
      <c r="E319" s="159" t="s">
        <v>3</v>
      </c>
      <c r="F319" s="160" t="s">
        <v>290</v>
      </c>
      <c r="H319" s="161">
        <v>20</v>
      </c>
      <c r="I319" s="162"/>
      <c r="L319" s="158"/>
      <c r="M319" s="163"/>
      <c r="N319" s="164"/>
      <c r="O319" s="164"/>
      <c r="P319" s="164"/>
      <c r="Q319" s="164"/>
      <c r="R319" s="164"/>
      <c r="S319" s="164"/>
      <c r="T319" s="165"/>
      <c r="AT319" s="159" t="s">
        <v>167</v>
      </c>
      <c r="AU319" s="159" t="s">
        <v>79</v>
      </c>
      <c r="AV319" s="13" t="s">
        <v>79</v>
      </c>
      <c r="AW319" s="13" t="s">
        <v>31</v>
      </c>
      <c r="AX319" s="13" t="s">
        <v>77</v>
      </c>
      <c r="AY319" s="159" t="s">
        <v>152</v>
      </c>
    </row>
    <row r="320" spans="1:65" s="12" customFormat="1" ht="22.8" customHeight="1">
      <c r="B320" s="126"/>
      <c r="D320" s="127" t="s">
        <v>68</v>
      </c>
      <c r="E320" s="137" t="s">
        <v>178</v>
      </c>
      <c r="F320" s="137" t="s">
        <v>403</v>
      </c>
      <c r="I320" s="129"/>
      <c r="J320" s="138">
        <f>BK320</f>
        <v>0</v>
      </c>
      <c r="L320" s="126"/>
      <c r="M320" s="131"/>
      <c r="N320" s="132"/>
      <c r="O320" s="132"/>
      <c r="P320" s="133">
        <f>SUM(P321:P332)</f>
        <v>0</v>
      </c>
      <c r="Q320" s="132"/>
      <c r="R320" s="133">
        <f>SUM(R321:R332)</f>
        <v>11.691283500000001</v>
      </c>
      <c r="S320" s="132"/>
      <c r="T320" s="134">
        <f>SUM(T321:T332)</f>
        <v>0</v>
      </c>
      <c r="AR320" s="127" t="s">
        <v>77</v>
      </c>
      <c r="AT320" s="135" t="s">
        <v>68</v>
      </c>
      <c r="AU320" s="135" t="s">
        <v>77</v>
      </c>
      <c r="AY320" s="127" t="s">
        <v>152</v>
      </c>
      <c r="BK320" s="136">
        <f>SUM(BK321:BK332)</f>
        <v>0</v>
      </c>
    </row>
    <row r="321" spans="1:65" s="2" customFormat="1" ht="34.200000000000003">
      <c r="A321" s="34"/>
      <c r="B321" s="139"/>
      <c r="C321" s="140" t="s">
        <v>404</v>
      </c>
      <c r="D321" s="140" t="s">
        <v>154</v>
      </c>
      <c r="E321" s="141" t="s">
        <v>405</v>
      </c>
      <c r="F321" s="142" t="s">
        <v>406</v>
      </c>
      <c r="G321" s="143" t="s">
        <v>162</v>
      </c>
      <c r="H321" s="144">
        <v>30.465</v>
      </c>
      <c r="I321" s="145"/>
      <c r="J321" s="146">
        <f>ROUND(I321*H321,2)</f>
        <v>0</v>
      </c>
      <c r="K321" s="142" t="s">
        <v>163</v>
      </c>
      <c r="L321" s="35"/>
      <c r="M321" s="147" t="s">
        <v>3</v>
      </c>
      <c r="N321" s="148" t="s">
        <v>40</v>
      </c>
      <c r="O321" s="55"/>
      <c r="P321" s="149">
        <f>O321*H321</f>
        <v>0</v>
      </c>
      <c r="Q321" s="149">
        <v>0</v>
      </c>
      <c r="R321" s="149">
        <f>Q321*H321</f>
        <v>0</v>
      </c>
      <c r="S321" s="149">
        <v>0</v>
      </c>
      <c r="T321" s="150">
        <f>S321*H321</f>
        <v>0</v>
      </c>
      <c r="U321" s="34"/>
      <c r="V321" s="34"/>
      <c r="W321" s="34"/>
      <c r="X321" s="34"/>
      <c r="Y321" s="34"/>
      <c r="Z321" s="34"/>
      <c r="AA321" s="34"/>
      <c r="AB321" s="34"/>
      <c r="AC321" s="34"/>
      <c r="AD321" s="34"/>
      <c r="AE321" s="34"/>
      <c r="AR321" s="151" t="s">
        <v>158</v>
      </c>
      <c r="AT321" s="151" t="s">
        <v>154</v>
      </c>
      <c r="AU321" s="151" t="s">
        <v>79</v>
      </c>
      <c r="AY321" s="19" t="s">
        <v>152</v>
      </c>
      <c r="BE321" s="152">
        <f>IF(N321="základní",J321,0)</f>
        <v>0</v>
      </c>
      <c r="BF321" s="152">
        <f>IF(N321="snížená",J321,0)</f>
        <v>0</v>
      </c>
      <c r="BG321" s="152">
        <f>IF(N321="zákl. přenesená",J321,0)</f>
        <v>0</v>
      </c>
      <c r="BH321" s="152">
        <f>IF(N321="sníž. přenesená",J321,0)</f>
        <v>0</v>
      </c>
      <c r="BI321" s="152">
        <f>IF(N321="nulová",J321,0)</f>
        <v>0</v>
      </c>
      <c r="BJ321" s="19" t="s">
        <v>77</v>
      </c>
      <c r="BK321" s="152">
        <f>ROUND(I321*H321,2)</f>
        <v>0</v>
      </c>
      <c r="BL321" s="19" t="s">
        <v>158</v>
      </c>
      <c r="BM321" s="151" t="s">
        <v>407</v>
      </c>
    </row>
    <row r="322" spans="1:65" s="14" customFormat="1">
      <c r="B322" s="166"/>
      <c r="D322" s="153" t="s">
        <v>167</v>
      </c>
      <c r="E322" s="167" t="s">
        <v>3</v>
      </c>
      <c r="F322" s="168" t="s">
        <v>3838</v>
      </c>
      <c r="H322" s="167" t="s">
        <v>3</v>
      </c>
      <c r="I322" s="169"/>
      <c r="L322" s="166"/>
      <c r="M322" s="170"/>
      <c r="N322" s="171"/>
      <c r="O322" s="171"/>
      <c r="P322" s="171"/>
      <c r="Q322" s="171"/>
      <c r="R322" s="171"/>
      <c r="S322" s="171"/>
      <c r="T322" s="172"/>
      <c r="AT322" s="167" t="s">
        <v>167</v>
      </c>
      <c r="AU322" s="167" t="s">
        <v>79</v>
      </c>
      <c r="AV322" s="14" t="s">
        <v>77</v>
      </c>
      <c r="AW322" s="14" t="s">
        <v>31</v>
      </c>
      <c r="AX322" s="14" t="s">
        <v>69</v>
      </c>
      <c r="AY322" s="167" t="s">
        <v>152</v>
      </c>
    </row>
    <row r="323" spans="1:65" s="13" customFormat="1">
      <c r="B323" s="158"/>
      <c r="D323" s="153" t="s">
        <v>167</v>
      </c>
      <c r="E323" s="159" t="s">
        <v>3</v>
      </c>
      <c r="F323" s="160" t="s">
        <v>408</v>
      </c>
      <c r="H323" s="161">
        <v>18.829999999999998</v>
      </c>
      <c r="I323" s="162"/>
      <c r="L323" s="158"/>
      <c r="M323" s="163"/>
      <c r="N323" s="164"/>
      <c r="O323" s="164"/>
      <c r="P323" s="164"/>
      <c r="Q323" s="164"/>
      <c r="R323" s="164"/>
      <c r="S323" s="164"/>
      <c r="T323" s="165"/>
      <c r="AT323" s="159" t="s">
        <v>167</v>
      </c>
      <c r="AU323" s="159" t="s">
        <v>79</v>
      </c>
      <c r="AV323" s="13" t="s">
        <v>79</v>
      </c>
      <c r="AW323" s="13" t="s">
        <v>31</v>
      </c>
      <c r="AX323" s="13" t="s">
        <v>69</v>
      </c>
      <c r="AY323" s="159" t="s">
        <v>152</v>
      </c>
    </row>
    <row r="324" spans="1:65" s="14" customFormat="1">
      <c r="B324" s="166"/>
      <c r="D324" s="153" t="s">
        <v>167</v>
      </c>
      <c r="E324" s="167" t="s">
        <v>3</v>
      </c>
      <c r="F324" s="168" t="s">
        <v>409</v>
      </c>
      <c r="H324" s="167" t="s">
        <v>3</v>
      </c>
      <c r="I324" s="169"/>
      <c r="L324" s="166"/>
      <c r="M324" s="170"/>
      <c r="N324" s="171"/>
      <c r="O324" s="171"/>
      <c r="P324" s="171"/>
      <c r="Q324" s="171"/>
      <c r="R324" s="171"/>
      <c r="S324" s="171"/>
      <c r="T324" s="172"/>
      <c r="AT324" s="167" t="s">
        <v>167</v>
      </c>
      <c r="AU324" s="167" t="s">
        <v>79</v>
      </c>
      <c r="AV324" s="14" t="s">
        <v>77</v>
      </c>
      <c r="AW324" s="14" t="s">
        <v>31</v>
      </c>
      <c r="AX324" s="14" t="s">
        <v>69</v>
      </c>
      <c r="AY324" s="167" t="s">
        <v>152</v>
      </c>
    </row>
    <row r="325" spans="1:65" s="13" customFormat="1">
      <c r="B325" s="158"/>
      <c r="D325" s="153" t="s">
        <v>167</v>
      </c>
      <c r="E325" s="159" t="s">
        <v>3</v>
      </c>
      <c r="F325" s="160" t="s">
        <v>410</v>
      </c>
      <c r="H325" s="161">
        <v>11.635</v>
      </c>
      <c r="I325" s="162"/>
      <c r="L325" s="158"/>
      <c r="M325" s="163"/>
      <c r="N325" s="164"/>
      <c r="O325" s="164"/>
      <c r="P325" s="164"/>
      <c r="Q325" s="164"/>
      <c r="R325" s="164"/>
      <c r="S325" s="164"/>
      <c r="T325" s="165"/>
      <c r="AT325" s="159" t="s">
        <v>167</v>
      </c>
      <c r="AU325" s="159" t="s">
        <v>79</v>
      </c>
      <c r="AV325" s="13" t="s">
        <v>79</v>
      </c>
      <c r="AW325" s="13" t="s">
        <v>31</v>
      </c>
      <c r="AX325" s="13" t="s">
        <v>69</v>
      </c>
      <c r="AY325" s="159" t="s">
        <v>152</v>
      </c>
    </row>
    <row r="326" spans="1:65" s="15" customFormat="1">
      <c r="B326" s="173"/>
      <c r="D326" s="153" t="s">
        <v>167</v>
      </c>
      <c r="E326" s="174" t="s">
        <v>3</v>
      </c>
      <c r="F326" s="175" t="s">
        <v>206</v>
      </c>
      <c r="H326" s="176">
        <v>30.464999999999996</v>
      </c>
      <c r="I326" s="177"/>
      <c r="L326" s="173"/>
      <c r="M326" s="178"/>
      <c r="N326" s="179"/>
      <c r="O326" s="179"/>
      <c r="P326" s="179"/>
      <c r="Q326" s="179"/>
      <c r="R326" s="179"/>
      <c r="S326" s="179"/>
      <c r="T326" s="180"/>
      <c r="AT326" s="174" t="s">
        <v>167</v>
      </c>
      <c r="AU326" s="174" t="s">
        <v>79</v>
      </c>
      <c r="AV326" s="15" t="s">
        <v>158</v>
      </c>
      <c r="AW326" s="15" t="s">
        <v>31</v>
      </c>
      <c r="AX326" s="15" t="s">
        <v>77</v>
      </c>
      <c r="AY326" s="174" t="s">
        <v>152</v>
      </c>
    </row>
    <row r="327" spans="1:65" s="2" customFormat="1" ht="22.8">
      <c r="A327" s="34"/>
      <c r="B327" s="139"/>
      <c r="C327" s="140" t="s">
        <v>411</v>
      </c>
      <c r="D327" s="140" t="s">
        <v>154</v>
      </c>
      <c r="E327" s="141" t="s">
        <v>412</v>
      </c>
      <c r="F327" s="142" t="s">
        <v>413</v>
      </c>
      <c r="G327" s="143" t="s">
        <v>162</v>
      </c>
      <c r="H327" s="144">
        <v>11.635</v>
      </c>
      <c r="I327" s="145"/>
      <c r="J327" s="146">
        <f>ROUND(I327*H327,2)</f>
        <v>0</v>
      </c>
      <c r="K327" s="142" t="s">
        <v>163</v>
      </c>
      <c r="L327" s="35"/>
      <c r="M327" s="147" t="s">
        <v>3</v>
      </c>
      <c r="N327" s="148" t="s">
        <v>40</v>
      </c>
      <c r="O327" s="55"/>
      <c r="P327" s="149">
        <f>O327*H327</f>
        <v>0</v>
      </c>
      <c r="Q327" s="149">
        <v>0.1837</v>
      </c>
      <c r="R327" s="149">
        <f>Q327*H327</f>
        <v>2.1373495</v>
      </c>
      <c r="S327" s="149">
        <v>0</v>
      </c>
      <c r="T327" s="150">
        <f>S327*H327</f>
        <v>0</v>
      </c>
      <c r="U327" s="34"/>
      <c r="V327" s="34"/>
      <c r="W327" s="34"/>
      <c r="X327" s="34"/>
      <c r="Y327" s="34"/>
      <c r="Z327" s="34"/>
      <c r="AA327" s="34"/>
      <c r="AB327" s="34"/>
      <c r="AC327" s="34"/>
      <c r="AD327" s="34"/>
      <c r="AE327" s="34"/>
      <c r="AR327" s="151" t="s">
        <v>158</v>
      </c>
      <c r="AT327" s="151" t="s">
        <v>154</v>
      </c>
      <c r="AU327" s="151" t="s">
        <v>79</v>
      </c>
      <c r="AY327" s="19" t="s">
        <v>152</v>
      </c>
      <c r="BE327" s="152">
        <f>IF(N327="základní",J327,0)</f>
        <v>0</v>
      </c>
      <c r="BF327" s="152">
        <f>IF(N327="snížená",J327,0)</f>
        <v>0</v>
      </c>
      <c r="BG327" s="152">
        <f>IF(N327="zákl. přenesená",J327,0)</f>
        <v>0</v>
      </c>
      <c r="BH327" s="152">
        <f>IF(N327="sníž. přenesená",J327,0)</f>
        <v>0</v>
      </c>
      <c r="BI327" s="152">
        <f>IF(N327="nulová",J327,0)</f>
        <v>0</v>
      </c>
      <c r="BJ327" s="19" t="s">
        <v>77</v>
      </c>
      <c r="BK327" s="152">
        <f>ROUND(I327*H327,2)</f>
        <v>0</v>
      </c>
      <c r="BL327" s="19" t="s">
        <v>158</v>
      </c>
      <c r="BM327" s="151" t="s">
        <v>414</v>
      </c>
    </row>
    <row r="328" spans="1:65" s="13" customFormat="1">
      <c r="B328" s="158"/>
      <c r="D328" s="153" t="s">
        <v>167</v>
      </c>
      <c r="E328" s="159" t="s">
        <v>3</v>
      </c>
      <c r="F328" s="160" t="s">
        <v>410</v>
      </c>
      <c r="H328" s="161">
        <v>11.635</v>
      </c>
      <c r="I328" s="162"/>
      <c r="L328" s="158"/>
      <c r="M328" s="163"/>
      <c r="N328" s="164"/>
      <c r="O328" s="164"/>
      <c r="P328" s="164"/>
      <c r="Q328" s="164"/>
      <c r="R328" s="164"/>
      <c r="S328" s="164"/>
      <c r="T328" s="165"/>
      <c r="AT328" s="159" t="s">
        <v>167</v>
      </c>
      <c r="AU328" s="159" t="s">
        <v>79</v>
      </c>
      <c r="AV328" s="13" t="s">
        <v>79</v>
      </c>
      <c r="AW328" s="13" t="s">
        <v>31</v>
      </c>
      <c r="AX328" s="13" t="s">
        <v>77</v>
      </c>
      <c r="AY328" s="159" t="s">
        <v>152</v>
      </c>
    </row>
    <row r="329" spans="1:65" s="2" customFormat="1" ht="55.5" customHeight="1">
      <c r="A329" s="34"/>
      <c r="B329" s="139"/>
      <c r="C329" s="140" t="s">
        <v>415</v>
      </c>
      <c r="D329" s="140" t="s">
        <v>154</v>
      </c>
      <c r="E329" s="141" t="s">
        <v>416</v>
      </c>
      <c r="F329" s="142" t="s">
        <v>417</v>
      </c>
      <c r="G329" s="143" t="s">
        <v>278</v>
      </c>
      <c r="H329" s="144">
        <v>37.700000000000003</v>
      </c>
      <c r="I329" s="145"/>
      <c r="J329" s="146">
        <f>ROUND(I329*H329,2)</f>
        <v>0</v>
      </c>
      <c r="K329" s="142" t="s">
        <v>163</v>
      </c>
      <c r="L329" s="35"/>
      <c r="M329" s="147" t="s">
        <v>3</v>
      </c>
      <c r="N329" s="148" t="s">
        <v>40</v>
      </c>
      <c r="O329" s="55"/>
      <c r="P329" s="149">
        <f>O329*H329</f>
        <v>0</v>
      </c>
      <c r="Q329" s="149">
        <v>0.11808</v>
      </c>
      <c r="R329" s="149">
        <f>Q329*H329</f>
        <v>4.4516160000000005</v>
      </c>
      <c r="S329" s="149">
        <v>0</v>
      </c>
      <c r="T329" s="150">
        <f>S329*H329</f>
        <v>0</v>
      </c>
      <c r="U329" s="34"/>
      <c r="V329" s="34"/>
      <c r="W329" s="34"/>
      <c r="X329" s="34"/>
      <c r="Y329" s="34"/>
      <c r="Z329" s="34"/>
      <c r="AA329" s="34"/>
      <c r="AB329" s="34"/>
      <c r="AC329" s="34"/>
      <c r="AD329" s="34"/>
      <c r="AE329" s="34"/>
      <c r="AR329" s="151" t="s">
        <v>158</v>
      </c>
      <c r="AT329" s="151" t="s">
        <v>154</v>
      </c>
      <c r="AU329" s="151" t="s">
        <v>79</v>
      </c>
      <c r="AY329" s="19" t="s">
        <v>152</v>
      </c>
      <c r="BE329" s="152">
        <f>IF(N329="základní",J329,0)</f>
        <v>0</v>
      </c>
      <c r="BF329" s="152">
        <f>IF(N329="snížená",J329,0)</f>
        <v>0</v>
      </c>
      <c r="BG329" s="152">
        <f>IF(N329="zákl. přenesená",J329,0)</f>
        <v>0</v>
      </c>
      <c r="BH329" s="152">
        <f>IF(N329="sníž. přenesená",J329,0)</f>
        <v>0</v>
      </c>
      <c r="BI329" s="152">
        <f>IF(N329="nulová",J329,0)</f>
        <v>0</v>
      </c>
      <c r="BJ329" s="19" t="s">
        <v>77</v>
      </c>
      <c r="BK329" s="152">
        <f>ROUND(I329*H329,2)</f>
        <v>0</v>
      </c>
      <c r="BL329" s="19" t="s">
        <v>158</v>
      </c>
      <c r="BM329" s="151" t="s">
        <v>418</v>
      </c>
    </row>
    <row r="330" spans="1:65" s="13" customFormat="1">
      <c r="B330" s="158"/>
      <c r="D330" s="153" t="s">
        <v>167</v>
      </c>
      <c r="E330" s="159" t="s">
        <v>3</v>
      </c>
      <c r="F330" s="160" t="s">
        <v>419</v>
      </c>
      <c r="H330" s="161">
        <v>37.700000000000003</v>
      </c>
      <c r="I330" s="162"/>
      <c r="L330" s="158"/>
      <c r="M330" s="163"/>
      <c r="N330" s="164"/>
      <c r="O330" s="164"/>
      <c r="P330" s="164"/>
      <c r="Q330" s="164"/>
      <c r="R330" s="164"/>
      <c r="S330" s="164"/>
      <c r="T330" s="165"/>
      <c r="AT330" s="159" t="s">
        <v>167</v>
      </c>
      <c r="AU330" s="159" t="s">
        <v>79</v>
      </c>
      <c r="AV330" s="13" t="s">
        <v>79</v>
      </c>
      <c r="AW330" s="13" t="s">
        <v>31</v>
      </c>
      <c r="AX330" s="13" t="s">
        <v>77</v>
      </c>
      <c r="AY330" s="159" t="s">
        <v>152</v>
      </c>
    </row>
    <row r="331" spans="1:65" s="2" customFormat="1" ht="16.5" customHeight="1">
      <c r="A331" s="34"/>
      <c r="B331" s="139"/>
      <c r="C331" s="181" t="s">
        <v>420</v>
      </c>
      <c r="D331" s="181" t="s">
        <v>251</v>
      </c>
      <c r="E331" s="182" t="s">
        <v>421</v>
      </c>
      <c r="F331" s="183" t="s">
        <v>422</v>
      </c>
      <c r="G331" s="184" t="s">
        <v>278</v>
      </c>
      <c r="H331" s="185">
        <v>38.076999999999998</v>
      </c>
      <c r="I331" s="186"/>
      <c r="J331" s="187">
        <f>ROUND(I331*H331,2)</f>
        <v>0</v>
      </c>
      <c r="K331" s="183" t="s">
        <v>163</v>
      </c>
      <c r="L331" s="188"/>
      <c r="M331" s="189" t="s">
        <v>3</v>
      </c>
      <c r="N331" s="190" t="s">
        <v>40</v>
      </c>
      <c r="O331" s="55"/>
      <c r="P331" s="149">
        <f>O331*H331</f>
        <v>0</v>
      </c>
      <c r="Q331" s="149">
        <v>0.13400000000000001</v>
      </c>
      <c r="R331" s="149">
        <f>Q331*H331</f>
        <v>5.1023180000000004</v>
      </c>
      <c r="S331" s="149">
        <v>0</v>
      </c>
      <c r="T331" s="150">
        <f>S331*H331</f>
        <v>0</v>
      </c>
      <c r="U331" s="34"/>
      <c r="V331" s="34"/>
      <c r="W331" s="34"/>
      <c r="X331" s="34"/>
      <c r="Y331" s="34"/>
      <c r="Z331" s="34"/>
      <c r="AA331" s="34"/>
      <c r="AB331" s="34"/>
      <c r="AC331" s="34"/>
      <c r="AD331" s="34"/>
      <c r="AE331" s="34"/>
      <c r="AR331" s="151" t="s">
        <v>207</v>
      </c>
      <c r="AT331" s="151" t="s">
        <v>251</v>
      </c>
      <c r="AU331" s="151" t="s">
        <v>79</v>
      </c>
      <c r="AY331" s="19" t="s">
        <v>152</v>
      </c>
      <c r="BE331" s="152">
        <f>IF(N331="základní",J331,0)</f>
        <v>0</v>
      </c>
      <c r="BF331" s="152">
        <f>IF(N331="snížená",J331,0)</f>
        <v>0</v>
      </c>
      <c r="BG331" s="152">
        <f>IF(N331="zákl. přenesená",J331,0)</f>
        <v>0</v>
      </c>
      <c r="BH331" s="152">
        <f>IF(N331="sníž. přenesená",J331,0)</f>
        <v>0</v>
      </c>
      <c r="BI331" s="152">
        <f>IF(N331="nulová",J331,0)</f>
        <v>0</v>
      </c>
      <c r="BJ331" s="19" t="s">
        <v>77</v>
      </c>
      <c r="BK331" s="152">
        <f>ROUND(I331*H331,2)</f>
        <v>0</v>
      </c>
      <c r="BL331" s="19" t="s">
        <v>158</v>
      </c>
      <c r="BM331" s="151" t="s">
        <v>423</v>
      </c>
    </row>
    <row r="332" spans="1:65" s="13" customFormat="1">
      <c r="B332" s="158"/>
      <c r="D332" s="153" t="s">
        <v>167</v>
      </c>
      <c r="E332" s="159" t="s">
        <v>3</v>
      </c>
      <c r="F332" s="160" t="s">
        <v>3839</v>
      </c>
      <c r="H332" s="161">
        <v>38.076999999999998</v>
      </c>
      <c r="I332" s="162"/>
      <c r="L332" s="158"/>
      <c r="M332" s="163"/>
      <c r="N332" s="164"/>
      <c r="O332" s="164"/>
      <c r="P332" s="164"/>
      <c r="Q332" s="164"/>
      <c r="R332" s="164"/>
      <c r="S332" s="164"/>
      <c r="T332" s="165"/>
      <c r="AT332" s="159" t="s">
        <v>167</v>
      </c>
      <c r="AU332" s="159" t="s">
        <v>79</v>
      </c>
      <c r="AV332" s="13" t="s">
        <v>79</v>
      </c>
      <c r="AW332" s="13" t="s">
        <v>31</v>
      </c>
      <c r="AX332" s="13" t="s">
        <v>77</v>
      </c>
      <c r="AY332" s="159" t="s">
        <v>152</v>
      </c>
    </row>
    <row r="333" spans="1:65" s="12" customFormat="1" ht="22.8" customHeight="1">
      <c r="B333" s="126"/>
      <c r="D333" s="127" t="s">
        <v>68</v>
      </c>
      <c r="E333" s="137" t="s">
        <v>186</v>
      </c>
      <c r="F333" s="137" t="s">
        <v>424</v>
      </c>
      <c r="I333" s="129"/>
      <c r="J333" s="138">
        <f>BK333</f>
        <v>0</v>
      </c>
      <c r="L333" s="126"/>
      <c r="M333" s="131"/>
      <c r="N333" s="132"/>
      <c r="O333" s="132"/>
      <c r="P333" s="133">
        <f>SUM(P334:P421)</f>
        <v>0</v>
      </c>
      <c r="Q333" s="132"/>
      <c r="R333" s="133">
        <f>SUM(R334:R421)</f>
        <v>409.93913209999999</v>
      </c>
      <c r="S333" s="132"/>
      <c r="T333" s="134">
        <f>SUM(T334:T421)</f>
        <v>0</v>
      </c>
      <c r="AR333" s="127" t="s">
        <v>77</v>
      </c>
      <c r="AT333" s="135" t="s">
        <v>68</v>
      </c>
      <c r="AU333" s="135" t="s">
        <v>77</v>
      </c>
      <c r="AY333" s="127" t="s">
        <v>152</v>
      </c>
      <c r="BK333" s="136">
        <f>SUM(BK334:BK421)</f>
        <v>0</v>
      </c>
    </row>
    <row r="334" spans="1:65" s="2" customFormat="1" ht="45.6">
      <c r="A334" s="34"/>
      <c r="B334" s="139"/>
      <c r="C334" s="140" t="s">
        <v>425</v>
      </c>
      <c r="D334" s="140" t="s">
        <v>154</v>
      </c>
      <c r="E334" s="141" t="s">
        <v>426</v>
      </c>
      <c r="F334" s="142" t="s">
        <v>427</v>
      </c>
      <c r="G334" s="143" t="s">
        <v>162</v>
      </c>
      <c r="H334" s="144">
        <v>22.995000000000001</v>
      </c>
      <c r="I334" s="145"/>
      <c r="J334" s="146">
        <f>ROUND(I334*H334,2)</f>
        <v>0</v>
      </c>
      <c r="K334" s="142" t="s">
        <v>163</v>
      </c>
      <c r="L334" s="35"/>
      <c r="M334" s="147" t="s">
        <v>3</v>
      </c>
      <c r="N334" s="148" t="s">
        <v>40</v>
      </c>
      <c r="O334" s="55"/>
      <c r="P334" s="149">
        <f>O334*H334</f>
        <v>0</v>
      </c>
      <c r="Q334" s="149">
        <v>8.2900000000000005E-3</v>
      </c>
      <c r="R334" s="149">
        <f>Q334*H334</f>
        <v>0.19062855000000001</v>
      </c>
      <c r="S334" s="149">
        <v>0</v>
      </c>
      <c r="T334" s="150">
        <f>S334*H334</f>
        <v>0</v>
      </c>
      <c r="U334" s="34"/>
      <c r="V334" s="34"/>
      <c r="W334" s="34"/>
      <c r="X334" s="34"/>
      <c r="Y334" s="34"/>
      <c r="Z334" s="34"/>
      <c r="AA334" s="34"/>
      <c r="AB334" s="34"/>
      <c r="AC334" s="34"/>
      <c r="AD334" s="34"/>
      <c r="AE334" s="34"/>
      <c r="AR334" s="151" t="s">
        <v>158</v>
      </c>
      <c r="AT334" s="151" t="s">
        <v>154</v>
      </c>
      <c r="AU334" s="151" t="s">
        <v>79</v>
      </c>
      <c r="AY334" s="19" t="s">
        <v>152</v>
      </c>
      <c r="BE334" s="152">
        <f>IF(N334="základní",J334,0)</f>
        <v>0</v>
      </c>
      <c r="BF334" s="152">
        <f>IF(N334="snížená",J334,0)</f>
        <v>0</v>
      </c>
      <c r="BG334" s="152">
        <f>IF(N334="zákl. přenesená",J334,0)</f>
        <v>0</v>
      </c>
      <c r="BH334" s="152">
        <f>IF(N334="sníž. přenesená",J334,0)</f>
        <v>0</v>
      </c>
      <c r="BI334" s="152">
        <f>IF(N334="nulová",J334,0)</f>
        <v>0</v>
      </c>
      <c r="BJ334" s="19" t="s">
        <v>77</v>
      </c>
      <c r="BK334" s="152">
        <f>ROUND(I334*H334,2)</f>
        <v>0</v>
      </c>
      <c r="BL334" s="19" t="s">
        <v>158</v>
      </c>
      <c r="BM334" s="151" t="s">
        <v>428</v>
      </c>
    </row>
    <row r="335" spans="1:65" s="14" customFormat="1">
      <c r="B335" s="166"/>
      <c r="D335" s="153" t="s">
        <v>167</v>
      </c>
      <c r="E335" s="167" t="s">
        <v>3</v>
      </c>
      <c r="F335" s="168" t="s">
        <v>429</v>
      </c>
      <c r="H335" s="167" t="s">
        <v>3</v>
      </c>
      <c r="I335" s="169"/>
      <c r="L335" s="166"/>
      <c r="M335" s="170"/>
      <c r="N335" s="171"/>
      <c r="O335" s="171"/>
      <c r="P335" s="171"/>
      <c r="Q335" s="171"/>
      <c r="R335" s="171"/>
      <c r="S335" s="171"/>
      <c r="T335" s="172"/>
      <c r="AT335" s="167" t="s">
        <v>167</v>
      </c>
      <c r="AU335" s="167" t="s">
        <v>79</v>
      </c>
      <c r="AV335" s="14" t="s">
        <v>77</v>
      </c>
      <c r="AW335" s="14" t="s">
        <v>31</v>
      </c>
      <c r="AX335" s="14" t="s">
        <v>69</v>
      </c>
      <c r="AY335" s="167" t="s">
        <v>152</v>
      </c>
    </row>
    <row r="336" spans="1:65" s="13" customFormat="1">
      <c r="B336" s="158"/>
      <c r="D336" s="153" t="s">
        <v>167</v>
      </c>
      <c r="E336" s="159" t="s">
        <v>3</v>
      </c>
      <c r="F336" s="160" t="s">
        <v>430</v>
      </c>
      <c r="H336" s="161">
        <v>22.995000000000001</v>
      </c>
      <c r="I336" s="162"/>
      <c r="L336" s="158"/>
      <c r="M336" s="163"/>
      <c r="N336" s="164"/>
      <c r="O336" s="164"/>
      <c r="P336" s="164"/>
      <c r="Q336" s="164"/>
      <c r="R336" s="164"/>
      <c r="S336" s="164"/>
      <c r="T336" s="165"/>
      <c r="AT336" s="159" t="s">
        <v>167</v>
      </c>
      <c r="AU336" s="159" t="s">
        <v>79</v>
      </c>
      <c r="AV336" s="13" t="s">
        <v>79</v>
      </c>
      <c r="AW336" s="13" t="s">
        <v>31</v>
      </c>
      <c r="AX336" s="13" t="s">
        <v>77</v>
      </c>
      <c r="AY336" s="159" t="s">
        <v>152</v>
      </c>
    </row>
    <row r="337" spans="1:65" s="2" customFormat="1" ht="16.5" customHeight="1">
      <c r="A337" s="34"/>
      <c r="B337" s="139"/>
      <c r="C337" s="181" t="s">
        <v>431</v>
      </c>
      <c r="D337" s="181" t="s">
        <v>251</v>
      </c>
      <c r="E337" s="182" t="s">
        <v>432</v>
      </c>
      <c r="F337" s="183" t="s">
        <v>433</v>
      </c>
      <c r="G337" s="184" t="s">
        <v>162</v>
      </c>
      <c r="H337" s="185">
        <v>23.454999999999998</v>
      </c>
      <c r="I337" s="186"/>
      <c r="J337" s="187">
        <f>ROUND(I337*H337,2)</f>
        <v>0</v>
      </c>
      <c r="K337" s="183" t="s">
        <v>163</v>
      </c>
      <c r="L337" s="188"/>
      <c r="M337" s="189" t="s">
        <v>3</v>
      </c>
      <c r="N337" s="190" t="s">
        <v>40</v>
      </c>
      <c r="O337" s="55"/>
      <c r="P337" s="149">
        <f>O337*H337</f>
        <v>0</v>
      </c>
      <c r="Q337" s="149">
        <v>6.8000000000000005E-4</v>
      </c>
      <c r="R337" s="149">
        <f>Q337*H337</f>
        <v>1.5949399999999999E-2</v>
      </c>
      <c r="S337" s="149">
        <v>0</v>
      </c>
      <c r="T337" s="150">
        <f>S337*H337</f>
        <v>0</v>
      </c>
      <c r="U337" s="34"/>
      <c r="V337" s="34"/>
      <c r="W337" s="34"/>
      <c r="X337" s="34"/>
      <c r="Y337" s="34"/>
      <c r="Z337" s="34"/>
      <c r="AA337" s="34"/>
      <c r="AB337" s="34"/>
      <c r="AC337" s="34"/>
      <c r="AD337" s="34"/>
      <c r="AE337" s="34"/>
      <c r="AR337" s="151" t="s">
        <v>207</v>
      </c>
      <c r="AT337" s="151" t="s">
        <v>251</v>
      </c>
      <c r="AU337" s="151" t="s">
        <v>79</v>
      </c>
      <c r="AY337" s="19" t="s">
        <v>152</v>
      </c>
      <c r="BE337" s="152">
        <f>IF(N337="základní",J337,0)</f>
        <v>0</v>
      </c>
      <c r="BF337" s="152">
        <f>IF(N337="snížená",J337,0)</f>
        <v>0</v>
      </c>
      <c r="BG337" s="152">
        <f>IF(N337="zákl. přenesená",J337,0)</f>
        <v>0</v>
      </c>
      <c r="BH337" s="152">
        <f>IF(N337="sníž. přenesená",J337,0)</f>
        <v>0</v>
      </c>
      <c r="BI337" s="152">
        <f>IF(N337="nulová",J337,0)</f>
        <v>0</v>
      </c>
      <c r="BJ337" s="19" t="s">
        <v>77</v>
      </c>
      <c r="BK337" s="152">
        <f>ROUND(I337*H337,2)</f>
        <v>0</v>
      </c>
      <c r="BL337" s="19" t="s">
        <v>158</v>
      </c>
      <c r="BM337" s="151" t="s">
        <v>434</v>
      </c>
    </row>
    <row r="338" spans="1:65" s="13" customFormat="1">
      <c r="B338" s="158"/>
      <c r="D338" s="153" t="s">
        <v>167</v>
      </c>
      <c r="F338" s="160" t="s">
        <v>3840</v>
      </c>
      <c r="H338" s="161">
        <v>23.454999999999998</v>
      </c>
      <c r="I338" s="162"/>
      <c r="L338" s="158"/>
      <c r="M338" s="163"/>
      <c r="N338" s="164"/>
      <c r="O338" s="164"/>
      <c r="P338" s="164"/>
      <c r="Q338" s="164"/>
      <c r="R338" s="164"/>
      <c r="S338" s="164"/>
      <c r="T338" s="165"/>
      <c r="AT338" s="159" t="s">
        <v>167</v>
      </c>
      <c r="AU338" s="159" t="s">
        <v>79</v>
      </c>
      <c r="AV338" s="13" t="s">
        <v>79</v>
      </c>
      <c r="AW338" s="13" t="s">
        <v>4</v>
      </c>
      <c r="AX338" s="13" t="s">
        <v>77</v>
      </c>
      <c r="AY338" s="159" t="s">
        <v>152</v>
      </c>
    </row>
    <row r="339" spans="1:65" s="2" customFormat="1" ht="55.5" customHeight="1">
      <c r="A339" s="34"/>
      <c r="B339" s="139"/>
      <c r="C339" s="140" t="s">
        <v>435</v>
      </c>
      <c r="D339" s="140" t="s">
        <v>154</v>
      </c>
      <c r="E339" s="141" t="s">
        <v>436</v>
      </c>
      <c r="F339" s="142" t="s">
        <v>437</v>
      </c>
      <c r="G339" s="143" t="s">
        <v>162</v>
      </c>
      <c r="H339" s="144">
        <v>22.995000000000001</v>
      </c>
      <c r="I339" s="145"/>
      <c r="J339" s="146">
        <f>ROUND(I339*H339,2)</f>
        <v>0</v>
      </c>
      <c r="K339" s="142" t="s">
        <v>163</v>
      </c>
      <c r="L339" s="35"/>
      <c r="M339" s="147" t="s">
        <v>3</v>
      </c>
      <c r="N339" s="148" t="s">
        <v>40</v>
      </c>
      <c r="O339" s="55"/>
      <c r="P339" s="149">
        <f>O339*H339</f>
        <v>0</v>
      </c>
      <c r="Q339" s="149">
        <v>9.0000000000000006E-5</v>
      </c>
      <c r="R339" s="149">
        <f>Q339*H339</f>
        <v>2.0695500000000003E-3</v>
      </c>
      <c r="S339" s="149">
        <v>0</v>
      </c>
      <c r="T339" s="150">
        <f>S339*H339</f>
        <v>0</v>
      </c>
      <c r="U339" s="34"/>
      <c r="V339" s="34"/>
      <c r="W339" s="34"/>
      <c r="X339" s="34"/>
      <c r="Y339" s="34"/>
      <c r="Z339" s="34"/>
      <c r="AA339" s="34"/>
      <c r="AB339" s="34"/>
      <c r="AC339" s="34"/>
      <c r="AD339" s="34"/>
      <c r="AE339" s="34"/>
      <c r="AR339" s="151" t="s">
        <v>158</v>
      </c>
      <c r="AT339" s="151" t="s">
        <v>154</v>
      </c>
      <c r="AU339" s="151" t="s">
        <v>79</v>
      </c>
      <c r="AY339" s="19" t="s">
        <v>152</v>
      </c>
      <c r="BE339" s="152">
        <f>IF(N339="základní",J339,0)</f>
        <v>0</v>
      </c>
      <c r="BF339" s="152">
        <f>IF(N339="snížená",J339,0)</f>
        <v>0</v>
      </c>
      <c r="BG339" s="152">
        <f>IF(N339="zákl. přenesená",J339,0)</f>
        <v>0</v>
      </c>
      <c r="BH339" s="152">
        <f>IF(N339="sníž. přenesená",J339,0)</f>
        <v>0</v>
      </c>
      <c r="BI339" s="152">
        <f>IF(N339="nulová",J339,0)</f>
        <v>0</v>
      </c>
      <c r="BJ339" s="19" t="s">
        <v>77</v>
      </c>
      <c r="BK339" s="152">
        <f>ROUND(I339*H339,2)</f>
        <v>0</v>
      </c>
      <c r="BL339" s="19" t="s">
        <v>158</v>
      </c>
      <c r="BM339" s="151" t="s">
        <v>438</v>
      </c>
    </row>
    <row r="340" spans="1:65" s="2" customFormat="1" ht="34.200000000000003">
      <c r="A340" s="34"/>
      <c r="B340" s="139"/>
      <c r="C340" s="140" t="s">
        <v>439</v>
      </c>
      <c r="D340" s="140" t="s">
        <v>154</v>
      </c>
      <c r="E340" s="141" t="s">
        <v>440</v>
      </c>
      <c r="F340" s="142" t="s">
        <v>441</v>
      </c>
      <c r="G340" s="143" t="s">
        <v>162</v>
      </c>
      <c r="H340" s="144">
        <v>22.995000000000001</v>
      </c>
      <c r="I340" s="145"/>
      <c r="J340" s="146">
        <f>ROUND(I340*H340,2)</f>
        <v>0</v>
      </c>
      <c r="K340" s="142" t="s">
        <v>163</v>
      </c>
      <c r="L340" s="35"/>
      <c r="M340" s="147" t="s">
        <v>3</v>
      </c>
      <c r="N340" s="148" t="s">
        <v>40</v>
      </c>
      <c r="O340" s="55"/>
      <c r="P340" s="149">
        <f>O340*H340</f>
        <v>0</v>
      </c>
      <c r="Q340" s="149">
        <v>2.6800000000000001E-3</v>
      </c>
      <c r="R340" s="149">
        <f>Q340*H340</f>
        <v>6.1626600000000004E-2</v>
      </c>
      <c r="S340" s="149">
        <v>0</v>
      </c>
      <c r="T340" s="150">
        <f>S340*H340</f>
        <v>0</v>
      </c>
      <c r="U340" s="34"/>
      <c r="V340" s="34"/>
      <c r="W340" s="34"/>
      <c r="X340" s="34"/>
      <c r="Y340" s="34"/>
      <c r="Z340" s="34"/>
      <c r="AA340" s="34"/>
      <c r="AB340" s="34"/>
      <c r="AC340" s="34"/>
      <c r="AD340" s="34"/>
      <c r="AE340" s="34"/>
      <c r="AR340" s="151" t="s">
        <v>158</v>
      </c>
      <c r="AT340" s="151" t="s">
        <v>154</v>
      </c>
      <c r="AU340" s="151" t="s">
        <v>79</v>
      </c>
      <c r="AY340" s="19" t="s">
        <v>152</v>
      </c>
      <c r="BE340" s="152">
        <f>IF(N340="základní",J340,0)</f>
        <v>0</v>
      </c>
      <c r="BF340" s="152">
        <f>IF(N340="snížená",J340,0)</f>
        <v>0</v>
      </c>
      <c r="BG340" s="152">
        <f>IF(N340="zákl. přenesená",J340,0)</f>
        <v>0</v>
      </c>
      <c r="BH340" s="152">
        <f>IF(N340="sníž. přenesená",J340,0)</f>
        <v>0</v>
      </c>
      <c r="BI340" s="152">
        <f>IF(N340="nulová",J340,0)</f>
        <v>0</v>
      </c>
      <c r="BJ340" s="19" t="s">
        <v>77</v>
      </c>
      <c r="BK340" s="152">
        <f>ROUND(I340*H340,2)</f>
        <v>0</v>
      </c>
      <c r="BL340" s="19" t="s">
        <v>158</v>
      </c>
      <c r="BM340" s="151" t="s">
        <v>442</v>
      </c>
    </row>
    <row r="341" spans="1:65" s="2" customFormat="1" ht="45.6">
      <c r="A341" s="34"/>
      <c r="B341" s="139"/>
      <c r="C341" s="140" t="s">
        <v>443</v>
      </c>
      <c r="D341" s="140" t="s">
        <v>154</v>
      </c>
      <c r="E341" s="141" t="s">
        <v>444</v>
      </c>
      <c r="F341" s="142" t="s">
        <v>445</v>
      </c>
      <c r="G341" s="143" t="s">
        <v>162</v>
      </c>
      <c r="H341" s="144">
        <v>184.75299999999999</v>
      </c>
      <c r="I341" s="145"/>
      <c r="J341" s="146">
        <f>ROUND(I341*H341,2)</f>
        <v>0</v>
      </c>
      <c r="K341" s="142" t="s">
        <v>163</v>
      </c>
      <c r="L341" s="35"/>
      <c r="M341" s="147" t="s">
        <v>3</v>
      </c>
      <c r="N341" s="148" t="s">
        <v>40</v>
      </c>
      <c r="O341" s="55"/>
      <c r="P341" s="149">
        <f>O341*H341</f>
        <v>0</v>
      </c>
      <c r="Q341" s="149">
        <v>8.6E-3</v>
      </c>
      <c r="R341" s="149">
        <f>Q341*H341</f>
        <v>1.5888757999999998</v>
      </c>
      <c r="S341" s="149">
        <v>0</v>
      </c>
      <c r="T341" s="150">
        <f>S341*H341</f>
        <v>0</v>
      </c>
      <c r="U341" s="34"/>
      <c r="V341" s="34"/>
      <c r="W341" s="34"/>
      <c r="X341" s="34"/>
      <c r="Y341" s="34"/>
      <c r="Z341" s="34"/>
      <c r="AA341" s="34"/>
      <c r="AB341" s="34"/>
      <c r="AC341" s="34"/>
      <c r="AD341" s="34"/>
      <c r="AE341" s="34"/>
      <c r="AR341" s="151" t="s">
        <v>158</v>
      </c>
      <c r="AT341" s="151" t="s">
        <v>154</v>
      </c>
      <c r="AU341" s="151" t="s">
        <v>79</v>
      </c>
      <c r="AY341" s="19" t="s">
        <v>152</v>
      </c>
      <c r="BE341" s="152">
        <f>IF(N341="základní",J341,0)</f>
        <v>0</v>
      </c>
      <c r="BF341" s="152">
        <f>IF(N341="snížená",J341,0)</f>
        <v>0</v>
      </c>
      <c r="BG341" s="152">
        <f>IF(N341="zákl. přenesená",J341,0)</f>
        <v>0</v>
      </c>
      <c r="BH341" s="152">
        <f>IF(N341="sníž. přenesená",J341,0)</f>
        <v>0</v>
      </c>
      <c r="BI341" s="152">
        <f>IF(N341="nulová",J341,0)</f>
        <v>0</v>
      </c>
      <c r="BJ341" s="19" t="s">
        <v>77</v>
      </c>
      <c r="BK341" s="152">
        <f>ROUND(I341*H341,2)</f>
        <v>0</v>
      </c>
      <c r="BL341" s="19" t="s">
        <v>158</v>
      </c>
      <c r="BM341" s="151" t="s">
        <v>446</v>
      </c>
    </row>
    <row r="342" spans="1:65" s="14" customFormat="1">
      <c r="B342" s="166"/>
      <c r="D342" s="153" t="s">
        <v>167</v>
      </c>
      <c r="E342" s="167" t="s">
        <v>3</v>
      </c>
      <c r="F342" s="168" t="s">
        <v>3841</v>
      </c>
      <c r="H342" s="167" t="s">
        <v>3</v>
      </c>
      <c r="I342" s="169"/>
      <c r="L342" s="166"/>
      <c r="M342" s="170"/>
      <c r="N342" s="171"/>
      <c r="O342" s="171"/>
      <c r="P342" s="171"/>
      <c r="Q342" s="171"/>
      <c r="R342" s="171"/>
      <c r="S342" s="171"/>
      <c r="T342" s="172"/>
      <c r="AT342" s="167" t="s">
        <v>167</v>
      </c>
      <c r="AU342" s="167" t="s">
        <v>79</v>
      </c>
      <c r="AV342" s="14" t="s">
        <v>77</v>
      </c>
      <c r="AW342" s="14" t="s">
        <v>31</v>
      </c>
      <c r="AX342" s="14" t="s">
        <v>69</v>
      </c>
      <c r="AY342" s="167" t="s">
        <v>152</v>
      </c>
    </row>
    <row r="343" spans="1:65" s="13" customFormat="1">
      <c r="B343" s="158"/>
      <c r="D343" s="153" t="s">
        <v>167</v>
      </c>
      <c r="E343" s="159" t="s">
        <v>3</v>
      </c>
      <c r="F343" s="160" t="s">
        <v>448</v>
      </c>
      <c r="H343" s="161">
        <v>228.58</v>
      </c>
      <c r="I343" s="162"/>
      <c r="L343" s="158"/>
      <c r="M343" s="163"/>
      <c r="N343" s="164"/>
      <c r="O343" s="164"/>
      <c r="P343" s="164"/>
      <c r="Q343" s="164"/>
      <c r="R343" s="164"/>
      <c r="S343" s="164"/>
      <c r="T343" s="165"/>
      <c r="AT343" s="159" t="s">
        <v>167</v>
      </c>
      <c r="AU343" s="159" t="s">
        <v>79</v>
      </c>
      <c r="AV343" s="13" t="s">
        <v>79</v>
      </c>
      <c r="AW343" s="13" t="s">
        <v>31</v>
      </c>
      <c r="AX343" s="13" t="s">
        <v>69</v>
      </c>
      <c r="AY343" s="159" t="s">
        <v>152</v>
      </c>
    </row>
    <row r="344" spans="1:65" s="13" customFormat="1">
      <c r="B344" s="158"/>
      <c r="D344" s="153" t="s">
        <v>167</v>
      </c>
      <c r="E344" s="159" t="s">
        <v>3</v>
      </c>
      <c r="F344" s="160" t="s">
        <v>449</v>
      </c>
      <c r="H344" s="161">
        <v>-30.439</v>
      </c>
      <c r="I344" s="162"/>
      <c r="L344" s="158"/>
      <c r="M344" s="163"/>
      <c r="N344" s="164"/>
      <c r="O344" s="164"/>
      <c r="P344" s="164"/>
      <c r="Q344" s="164"/>
      <c r="R344" s="164"/>
      <c r="S344" s="164"/>
      <c r="T344" s="165"/>
      <c r="AT344" s="159" t="s">
        <v>167</v>
      </c>
      <c r="AU344" s="159" t="s">
        <v>79</v>
      </c>
      <c r="AV344" s="13" t="s">
        <v>79</v>
      </c>
      <c r="AW344" s="13" t="s">
        <v>31</v>
      </c>
      <c r="AX344" s="13" t="s">
        <v>69</v>
      </c>
      <c r="AY344" s="159" t="s">
        <v>152</v>
      </c>
    </row>
    <row r="345" spans="1:65" s="13" customFormat="1">
      <c r="B345" s="158"/>
      <c r="D345" s="153" t="s">
        <v>167</v>
      </c>
      <c r="E345" s="159" t="s">
        <v>3</v>
      </c>
      <c r="F345" s="160" t="s">
        <v>450</v>
      </c>
      <c r="H345" s="161">
        <v>-13.388</v>
      </c>
      <c r="I345" s="162"/>
      <c r="L345" s="158"/>
      <c r="M345" s="163"/>
      <c r="N345" s="164"/>
      <c r="O345" s="164"/>
      <c r="P345" s="164"/>
      <c r="Q345" s="164"/>
      <c r="R345" s="164"/>
      <c r="S345" s="164"/>
      <c r="T345" s="165"/>
      <c r="AT345" s="159" t="s">
        <v>167</v>
      </c>
      <c r="AU345" s="159" t="s">
        <v>79</v>
      </c>
      <c r="AV345" s="13" t="s">
        <v>79</v>
      </c>
      <c r="AW345" s="13" t="s">
        <v>31</v>
      </c>
      <c r="AX345" s="13" t="s">
        <v>69</v>
      </c>
      <c r="AY345" s="159" t="s">
        <v>152</v>
      </c>
    </row>
    <row r="346" spans="1:65" s="15" customFormat="1">
      <c r="B346" s="173"/>
      <c r="D346" s="153" t="s">
        <v>167</v>
      </c>
      <c r="E346" s="174" t="s">
        <v>3</v>
      </c>
      <c r="F346" s="175" t="s">
        <v>206</v>
      </c>
      <c r="H346" s="176">
        <v>184.75300000000001</v>
      </c>
      <c r="I346" s="177"/>
      <c r="L346" s="173"/>
      <c r="M346" s="178"/>
      <c r="N346" s="179"/>
      <c r="O346" s="179"/>
      <c r="P346" s="179"/>
      <c r="Q346" s="179"/>
      <c r="R346" s="179"/>
      <c r="S346" s="179"/>
      <c r="T346" s="180"/>
      <c r="AT346" s="174" t="s">
        <v>167</v>
      </c>
      <c r="AU346" s="174" t="s">
        <v>79</v>
      </c>
      <c r="AV346" s="15" t="s">
        <v>158</v>
      </c>
      <c r="AW346" s="15" t="s">
        <v>31</v>
      </c>
      <c r="AX346" s="15" t="s">
        <v>77</v>
      </c>
      <c r="AY346" s="174" t="s">
        <v>152</v>
      </c>
    </row>
    <row r="347" spans="1:65" s="2" customFormat="1" ht="16.5" customHeight="1">
      <c r="A347" s="34"/>
      <c r="B347" s="139"/>
      <c r="C347" s="181" t="s">
        <v>451</v>
      </c>
      <c r="D347" s="181" t="s">
        <v>251</v>
      </c>
      <c r="E347" s="182" t="s">
        <v>452</v>
      </c>
      <c r="F347" s="183" t="s">
        <v>453</v>
      </c>
      <c r="G347" s="184" t="s">
        <v>162</v>
      </c>
      <c r="H347" s="185">
        <v>188.44800000000001</v>
      </c>
      <c r="I347" s="186"/>
      <c r="J347" s="187">
        <f>ROUND(I347*H347,2)</f>
        <v>0</v>
      </c>
      <c r="K347" s="183" t="s">
        <v>163</v>
      </c>
      <c r="L347" s="188"/>
      <c r="M347" s="189" t="s">
        <v>3</v>
      </c>
      <c r="N347" s="190" t="s">
        <v>40</v>
      </c>
      <c r="O347" s="55"/>
      <c r="P347" s="149">
        <f>O347*H347</f>
        <v>0</v>
      </c>
      <c r="Q347" s="149">
        <v>2.3E-3</v>
      </c>
      <c r="R347" s="149">
        <f>Q347*H347</f>
        <v>0.43343039999999999</v>
      </c>
      <c r="S347" s="149">
        <v>0</v>
      </c>
      <c r="T347" s="150">
        <f>S347*H347</f>
        <v>0</v>
      </c>
      <c r="U347" s="34"/>
      <c r="V347" s="34"/>
      <c r="W347" s="34"/>
      <c r="X347" s="34"/>
      <c r="Y347" s="34"/>
      <c r="Z347" s="34"/>
      <c r="AA347" s="34"/>
      <c r="AB347" s="34"/>
      <c r="AC347" s="34"/>
      <c r="AD347" s="34"/>
      <c r="AE347" s="34"/>
      <c r="AR347" s="151" t="s">
        <v>207</v>
      </c>
      <c r="AT347" s="151" t="s">
        <v>251</v>
      </c>
      <c r="AU347" s="151" t="s">
        <v>79</v>
      </c>
      <c r="AY347" s="19" t="s">
        <v>152</v>
      </c>
      <c r="BE347" s="152">
        <f>IF(N347="základní",J347,0)</f>
        <v>0</v>
      </c>
      <c r="BF347" s="152">
        <f>IF(N347="snížená",J347,0)</f>
        <v>0</v>
      </c>
      <c r="BG347" s="152">
        <f>IF(N347="zákl. přenesená",J347,0)</f>
        <v>0</v>
      </c>
      <c r="BH347" s="152">
        <f>IF(N347="sníž. přenesená",J347,0)</f>
        <v>0</v>
      </c>
      <c r="BI347" s="152">
        <f>IF(N347="nulová",J347,0)</f>
        <v>0</v>
      </c>
      <c r="BJ347" s="19" t="s">
        <v>77</v>
      </c>
      <c r="BK347" s="152">
        <f>ROUND(I347*H347,2)</f>
        <v>0</v>
      </c>
      <c r="BL347" s="19" t="s">
        <v>158</v>
      </c>
      <c r="BM347" s="151" t="s">
        <v>454</v>
      </c>
    </row>
    <row r="348" spans="1:65" s="13" customFormat="1">
      <c r="B348" s="158"/>
      <c r="D348" s="153" t="s">
        <v>167</v>
      </c>
      <c r="F348" s="160" t="s">
        <v>455</v>
      </c>
      <c r="H348" s="161">
        <v>188.44800000000001</v>
      </c>
      <c r="I348" s="162"/>
      <c r="L348" s="158"/>
      <c r="M348" s="163"/>
      <c r="N348" s="164"/>
      <c r="O348" s="164"/>
      <c r="P348" s="164"/>
      <c r="Q348" s="164"/>
      <c r="R348" s="164"/>
      <c r="S348" s="164"/>
      <c r="T348" s="165"/>
      <c r="AT348" s="159" t="s">
        <v>167</v>
      </c>
      <c r="AU348" s="159" t="s">
        <v>79</v>
      </c>
      <c r="AV348" s="13" t="s">
        <v>79</v>
      </c>
      <c r="AW348" s="13" t="s">
        <v>4</v>
      </c>
      <c r="AX348" s="13" t="s">
        <v>77</v>
      </c>
      <c r="AY348" s="159" t="s">
        <v>152</v>
      </c>
    </row>
    <row r="349" spans="1:65" s="2" customFormat="1" ht="45.6">
      <c r="A349" s="34"/>
      <c r="B349" s="139"/>
      <c r="C349" s="140" t="s">
        <v>456</v>
      </c>
      <c r="D349" s="140" t="s">
        <v>154</v>
      </c>
      <c r="E349" s="141" t="s">
        <v>457</v>
      </c>
      <c r="F349" s="142" t="s">
        <v>458</v>
      </c>
      <c r="G349" s="143" t="s">
        <v>278</v>
      </c>
      <c r="H349" s="144">
        <v>106.44499999999999</v>
      </c>
      <c r="I349" s="145"/>
      <c r="J349" s="146">
        <f>ROUND(I349*H349,2)</f>
        <v>0</v>
      </c>
      <c r="K349" s="142" t="s">
        <v>163</v>
      </c>
      <c r="L349" s="35"/>
      <c r="M349" s="147" t="s">
        <v>3</v>
      </c>
      <c r="N349" s="148" t="s">
        <v>40</v>
      </c>
      <c r="O349" s="55"/>
      <c r="P349" s="149">
        <f>O349*H349</f>
        <v>0</v>
      </c>
      <c r="Q349" s="149">
        <v>1.7600000000000001E-3</v>
      </c>
      <c r="R349" s="149">
        <f>Q349*H349</f>
        <v>0.18734319999999999</v>
      </c>
      <c r="S349" s="149">
        <v>0</v>
      </c>
      <c r="T349" s="150">
        <f>S349*H349</f>
        <v>0</v>
      </c>
      <c r="U349" s="34"/>
      <c r="V349" s="34"/>
      <c r="W349" s="34"/>
      <c r="X349" s="34"/>
      <c r="Y349" s="34"/>
      <c r="Z349" s="34"/>
      <c r="AA349" s="34"/>
      <c r="AB349" s="34"/>
      <c r="AC349" s="34"/>
      <c r="AD349" s="34"/>
      <c r="AE349" s="34"/>
      <c r="AR349" s="151" t="s">
        <v>158</v>
      </c>
      <c r="AT349" s="151" t="s">
        <v>154</v>
      </c>
      <c r="AU349" s="151" t="s">
        <v>79</v>
      </c>
      <c r="AY349" s="19" t="s">
        <v>152</v>
      </c>
      <c r="BE349" s="152">
        <f>IF(N349="základní",J349,0)</f>
        <v>0</v>
      </c>
      <c r="BF349" s="152">
        <f>IF(N349="snížená",J349,0)</f>
        <v>0</v>
      </c>
      <c r="BG349" s="152">
        <f>IF(N349="zákl. přenesená",J349,0)</f>
        <v>0</v>
      </c>
      <c r="BH349" s="152">
        <f>IF(N349="sníž. přenesená",J349,0)</f>
        <v>0</v>
      </c>
      <c r="BI349" s="152">
        <f>IF(N349="nulová",J349,0)</f>
        <v>0</v>
      </c>
      <c r="BJ349" s="19" t="s">
        <v>77</v>
      </c>
      <c r="BK349" s="152">
        <f>ROUND(I349*H349,2)</f>
        <v>0</v>
      </c>
      <c r="BL349" s="19" t="s">
        <v>158</v>
      </c>
      <c r="BM349" s="151" t="s">
        <v>459</v>
      </c>
    </row>
    <row r="350" spans="1:65" s="13" customFormat="1" ht="30.6">
      <c r="B350" s="158"/>
      <c r="D350" s="153" t="s">
        <v>167</v>
      </c>
      <c r="E350" s="159" t="s">
        <v>3</v>
      </c>
      <c r="F350" s="160" t="s">
        <v>3842</v>
      </c>
      <c r="H350" s="161">
        <v>73.194999999999993</v>
      </c>
      <c r="I350" s="162"/>
      <c r="L350" s="158"/>
      <c r="M350" s="163"/>
      <c r="N350" s="164"/>
      <c r="O350" s="164"/>
      <c r="P350" s="164"/>
      <c r="Q350" s="164"/>
      <c r="R350" s="164"/>
      <c r="S350" s="164"/>
      <c r="T350" s="165"/>
      <c r="AT350" s="159" t="s">
        <v>167</v>
      </c>
      <c r="AU350" s="159" t="s">
        <v>79</v>
      </c>
      <c r="AV350" s="13" t="s">
        <v>79</v>
      </c>
      <c r="AW350" s="13" t="s">
        <v>31</v>
      </c>
      <c r="AX350" s="13" t="s">
        <v>69</v>
      </c>
      <c r="AY350" s="159" t="s">
        <v>152</v>
      </c>
    </row>
    <row r="351" spans="1:65" s="13" customFormat="1" ht="20.399999999999999">
      <c r="B351" s="158"/>
      <c r="D351" s="153" t="s">
        <v>167</v>
      </c>
      <c r="E351" s="159" t="s">
        <v>3</v>
      </c>
      <c r="F351" s="160" t="s">
        <v>461</v>
      </c>
      <c r="H351" s="161">
        <v>33.25</v>
      </c>
      <c r="I351" s="162"/>
      <c r="L351" s="158"/>
      <c r="M351" s="163"/>
      <c r="N351" s="164"/>
      <c r="O351" s="164"/>
      <c r="P351" s="164"/>
      <c r="Q351" s="164"/>
      <c r="R351" s="164"/>
      <c r="S351" s="164"/>
      <c r="T351" s="165"/>
      <c r="AT351" s="159" t="s">
        <v>167</v>
      </c>
      <c r="AU351" s="159" t="s">
        <v>79</v>
      </c>
      <c r="AV351" s="13" t="s">
        <v>79</v>
      </c>
      <c r="AW351" s="13" t="s">
        <v>31</v>
      </c>
      <c r="AX351" s="13" t="s">
        <v>69</v>
      </c>
      <c r="AY351" s="159" t="s">
        <v>152</v>
      </c>
    </row>
    <row r="352" spans="1:65" s="15" customFormat="1">
      <c r="B352" s="173"/>
      <c r="D352" s="153" t="s">
        <v>167</v>
      </c>
      <c r="E352" s="174" t="s">
        <v>3</v>
      </c>
      <c r="F352" s="175" t="s">
        <v>206</v>
      </c>
      <c r="H352" s="176">
        <v>106.44499999999999</v>
      </c>
      <c r="I352" s="177"/>
      <c r="L352" s="173"/>
      <c r="M352" s="178"/>
      <c r="N352" s="179"/>
      <c r="O352" s="179"/>
      <c r="P352" s="179"/>
      <c r="Q352" s="179"/>
      <c r="R352" s="179"/>
      <c r="S352" s="179"/>
      <c r="T352" s="180"/>
      <c r="AT352" s="174" t="s">
        <v>167</v>
      </c>
      <c r="AU352" s="174" t="s">
        <v>79</v>
      </c>
      <c r="AV352" s="15" t="s">
        <v>158</v>
      </c>
      <c r="AW352" s="15" t="s">
        <v>31</v>
      </c>
      <c r="AX352" s="15" t="s">
        <v>77</v>
      </c>
      <c r="AY352" s="174" t="s">
        <v>152</v>
      </c>
    </row>
    <row r="353" spans="1:65" s="2" customFormat="1" ht="16.5" customHeight="1">
      <c r="A353" s="34"/>
      <c r="B353" s="139"/>
      <c r="C353" s="181" t="s">
        <v>462</v>
      </c>
      <c r="D353" s="181" t="s">
        <v>251</v>
      </c>
      <c r="E353" s="182" t="s">
        <v>463</v>
      </c>
      <c r="F353" s="183" t="s">
        <v>464</v>
      </c>
      <c r="G353" s="184" t="s">
        <v>162</v>
      </c>
      <c r="H353" s="185">
        <v>117.09</v>
      </c>
      <c r="I353" s="186"/>
      <c r="J353" s="187">
        <f>ROUND(I353*H353,2)</f>
        <v>0</v>
      </c>
      <c r="K353" s="183" t="s">
        <v>163</v>
      </c>
      <c r="L353" s="188"/>
      <c r="M353" s="189" t="s">
        <v>3</v>
      </c>
      <c r="N353" s="190" t="s">
        <v>40</v>
      </c>
      <c r="O353" s="55"/>
      <c r="P353" s="149">
        <f>O353*H353</f>
        <v>0</v>
      </c>
      <c r="Q353" s="149">
        <v>5.1000000000000004E-4</v>
      </c>
      <c r="R353" s="149">
        <f>Q353*H353</f>
        <v>5.9715900000000009E-2</v>
      </c>
      <c r="S353" s="149">
        <v>0</v>
      </c>
      <c r="T353" s="150">
        <f>S353*H353</f>
        <v>0</v>
      </c>
      <c r="U353" s="34"/>
      <c r="V353" s="34"/>
      <c r="W353" s="34"/>
      <c r="X353" s="34"/>
      <c r="Y353" s="34"/>
      <c r="Z353" s="34"/>
      <c r="AA353" s="34"/>
      <c r="AB353" s="34"/>
      <c r="AC353" s="34"/>
      <c r="AD353" s="34"/>
      <c r="AE353" s="34"/>
      <c r="AR353" s="151" t="s">
        <v>207</v>
      </c>
      <c r="AT353" s="151" t="s">
        <v>251</v>
      </c>
      <c r="AU353" s="151" t="s">
        <v>79</v>
      </c>
      <c r="AY353" s="19" t="s">
        <v>152</v>
      </c>
      <c r="BE353" s="152">
        <f>IF(N353="základní",J353,0)</f>
        <v>0</v>
      </c>
      <c r="BF353" s="152">
        <f>IF(N353="snížená",J353,0)</f>
        <v>0</v>
      </c>
      <c r="BG353" s="152">
        <f>IF(N353="zákl. přenesená",J353,0)</f>
        <v>0</v>
      </c>
      <c r="BH353" s="152">
        <f>IF(N353="sníž. přenesená",J353,0)</f>
        <v>0</v>
      </c>
      <c r="BI353" s="152">
        <f>IF(N353="nulová",J353,0)</f>
        <v>0</v>
      </c>
      <c r="BJ353" s="19" t="s">
        <v>77</v>
      </c>
      <c r="BK353" s="152">
        <f>ROUND(I353*H353,2)</f>
        <v>0</v>
      </c>
      <c r="BL353" s="19" t="s">
        <v>158</v>
      </c>
      <c r="BM353" s="151" t="s">
        <v>465</v>
      </c>
    </row>
    <row r="354" spans="1:65" s="13" customFormat="1">
      <c r="B354" s="158"/>
      <c r="D354" s="153" t="s">
        <v>167</v>
      </c>
      <c r="F354" s="160" t="s">
        <v>466</v>
      </c>
      <c r="H354" s="161">
        <v>117.09</v>
      </c>
      <c r="I354" s="162"/>
      <c r="L354" s="158"/>
      <c r="M354" s="163"/>
      <c r="N354" s="164"/>
      <c r="O354" s="164"/>
      <c r="P354" s="164"/>
      <c r="Q354" s="164"/>
      <c r="R354" s="164"/>
      <c r="S354" s="164"/>
      <c r="T354" s="165"/>
      <c r="AT354" s="159" t="s">
        <v>167</v>
      </c>
      <c r="AU354" s="159" t="s">
        <v>79</v>
      </c>
      <c r="AV354" s="13" t="s">
        <v>79</v>
      </c>
      <c r="AW354" s="13" t="s">
        <v>4</v>
      </c>
      <c r="AX354" s="13" t="s">
        <v>77</v>
      </c>
      <c r="AY354" s="159" t="s">
        <v>152</v>
      </c>
    </row>
    <row r="355" spans="1:65" s="2" customFormat="1" ht="55.5" customHeight="1">
      <c r="A355" s="34"/>
      <c r="B355" s="139"/>
      <c r="C355" s="140" t="s">
        <v>467</v>
      </c>
      <c r="D355" s="140" t="s">
        <v>154</v>
      </c>
      <c r="E355" s="141" t="s">
        <v>468</v>
      </c>
      <c r="F355" s="142" t="s">
        <v>469</v>
      </c>
      <c r="G355" s="143" t="s">
        <v>162</v>
      </c>
      <c r="H355" s="144">
        <v>184.75299999999999</v>
      </c>
      <c r="I355" s="145"/>
      <c r="J355" s="146">
        <f>ROUND(I355*H355,2)</f>
        <v>0</v>
      </c>
      <c r="K355" s="142" t="s">
        <v>163</v>
      </c>
      <c r="L355" s="35"/>
      <c r="M355" s="147" t="s">
        <v>3</v>
      </c>
      <c r="N355" s="148" t="s">
        <v>40</v>
      </c>
      <c r="O355" s="55"/>
      <c r="P355" s="149">
        <f>O355*H355</f>
        <v>0</v>
      </c>
      <c r="Q355" s="149">
        <v>6.0000000000000002E-5</v>
      </c>
      <c r="R355" s="149">
        <f>Q355*H355</f>
        <v>1.108518E-2</v>
      </c>
      <c r="S355" s="149">
        <v>0</v>
      </c>
      <c r="T355" s="150">
        <f>S355*H355</f>
        <v>0</v>
      </c>
      <c r="U355" s="34"/>
      <c r="V355" s="34"/>
      <c r="W355" s="34"/>
      <c r="X355" s="34"/>
      <c r="Y355" s="34"/>
      <c r="Z355" s="34"/>
      <c r="AA355" s="34"/>
      <c r="AB355" s="34"/>
      <c r="AC355" s="34"/>
      <c r="AD355" s="34"/>
      <c r="AE355" s="34"/>
      <c r="AR355" s="151" t="s">
        <v>158</v>
      </c>
      <c r="AT355" s="151" t="s">
        <v>154</v>
      </c>
      <c r="AU355" s="151" t="s">
        <v>79</v>
      </c>
      <c r="AY355" s="19" t="s">
        <v>152</v>
      </c>
      <c r="BE355" s="152">
        <f>IF(N355="základní",J355,0)</f>
        <v>0</v>
      </c>
      <c r="BF355" s="152">
        <f>IF(N355="snížená",J355,0)</f>
        <v>0</v>
      </c>
      <c r="BG355" s="152">
        <f>IF(N355="zákl. přenesená",J355,0)</f>
        <v>0</v>
      </c>
      <c r="BH355" s="152">
        <f>IF(N355="sníž. přenesená",J355,0)</f>
        <v>0</v>
      </c>
      <c r="BI355" s="152">
        <f>IF(N355="nulová",J355,0)</f>
        <v>0</v>
      </c>
      <c r="BJ355" s="19" t="s">
        <v>77</v>
      </c>
      <c r="BK355" s="152">
        <f>ROUND(I355*H355,2)</f>
        <v>0</v>
      </c>
      <c r="BL355" s="19" t="s">
        <v>158</v>
      </c>
      <c r="BM355" s="151" t="s">
        <v>470</v>
      </c>
    </row>
    <row r="356" spans="1:65" s="2" customFormat="1" ht="22.8">
      <c r="A356" s="34"/>
      <c r="B356" s="139"/>
      <c r="C356" s="140" t="s">
        <v>471</v>
      </c>
      <c r="D356" s="140" t="s">
        <v>154</v>
      </c>
      <c r="E356" s="141" t="s">
        <v>472</v>
      </c>
      <c r="F356" s="142" t="s">
        <v>473</v>
      </c>
      <c r="G356" s="143" t="s">
        <v>278</v>
      </c>
      <c r="H356" s="144">
        <v>95.677000000000007</v>
      </c>
      <c r="I356" s="145"/>
      <c r="J356" s="146">
        <f>ROUND(I356*H356,2)</f>
        <v>0</v>
      </c>
      <c r="K356" s="142" t="s">
        <v>163</v>
      </c>
      <c r="L356" s="35"/>
      <c r="M356" s="147" t="s">
        <v>3</v>
      </c>
      <c r="N356" s="148" t="s">
        <v>40</v>
      </c>
      <c r="O356" s="55"/>
      <c r="P356" s="149">
        <f>O356*H356</f>
        <v>0</v>
      </c>
      <c r="Q356" s="149">
        <v>3.0000000000000001E-5</v>
      </c>
      <c r="R356" s="149">
        <f>Q356*H356</f>
        <v>2.8703100000000005E-3</v>
      </c>
      <c r="S356" s="149">
        <v>0</v>
      </c>
      <c r="T356" s="150">
        <f>S356*H356</f>
        <v>0</v>
      </c>
      <c r="U356" s="34"/>
      <c r="V356" s="34"/>
      <c r="W356" s="34"/>
      <c r="X356" s="34"/>
      <c r="Y356" s="34"/>
      <c r="Z356" s="34"/>
      <c r="AA356" s="34"/>
      <c r="AB356" s="34"/>
      <c r="AC356" s="34"/>
      <c r="AD356" s="34"/>
      <c r="AE356" s="34"/>
      <c r="AR356" s="151" t="s">
        <v>158</v>
      </c>
      <c r="AT356" s="151" t="s">
        <v>154</v>
      </c>
      <c r="AU356" s="151" t="s">
        <v>79</v>
      </c>
      <c r="AY356" s="19" t="s">
        <v>152</v>
      </c>
      <c r="BE356" s="152">
        <f>IF(N356="základní",J356,0)</f>
        <v>0</v>
      </c>
      <c r="BF356" s="152">
        <f>IF(N356="snížená",J356,0)</f>
        <v>0</v>
      </c>
      <c r="BG356" s="152">
        <f>IF(N356="zákl. přenesená",J356,0)</f>
        <v>0</v>
      </c>
      <c r="BH356" s="152">
        <f>IF(N356="sníž. přenesená",J356,0)</f>
        <v>0</v>
      </c>
      <c r="BI356" s="152">
        <f>IF(N356="nulová",J356,0)</f>
        <v>0</v>
      </c>
      <c r="BJ356" s="19" t="s">
        <v>77</v>
      </c>
      <c r="BK356" s="152">
        <f>ROUND(I356*H356,2)</f>
        <v>0</v>
      </c>
      <c r="BL356" s="19" t="s">
        <v>158</v>
      </c>
      <c r="BM356" s="151" t="s">
        <v>474</v>
      </c>
    </row>
    <row r="357" spans="1:65" s="13" customFormat="1" ht="20.399999999999999">
      <c r="B357" s="158"/>
      <c r="D357" s="153" t="s">
        <v>167</v>
      </c>
      <c r="E357" s="159" t="s">
        <v>3</v>
      </c>
      <c r="F357" s="160" t="s">
        <v>475</v>
      </c>
      <c r="H357" s="161">
        <v>95.677000000000007</v>
      </c>
      <c r="I357" s="162"/>
      <c r="L357" s="158"/>
      <c r="M357" s="163"/>
      <c r="N357" s="164"/>
      <c r="O357" s="164"/>
      <c r="P357" s="164"/>
      <c r="Q357" s="164"/>
      <c r="R357" s="164"/>
      <c r="S357" s="164"/>
      <c r="T357" s="165"/>
      <c r="AT357" s="159" t="s">
        <v>167</v>
      </c>
      <c r="AU357" s="159" t="s">
        <v>79</v>
      </c>
      <c r="AV357" s="13" t="s">
        <v>79</v>
      </c>
      <c r="AW357" s="13" t="s">
        <v>31</v>
      </c>
      <c r="AX357" s="13" t="s">
        <v>77</v>
      </c>
      <c r="AY357" s="159" t="s">
        <v>152</v>
      </c>
    </row>
    <row r="358" spans="1:65" s="2" customFormat="1" ht="22.8">
      <c r="A358" s="34"/>
      <c r="B358" s="139"/>
      <c r="C358" s="181" t="s">
        <v>476</v>
      </c>
      <c r="D358" s="181" t="s">
        <v>251</v>
      </c>
      <c r="E358" s="182" t="s">
        <v>477</v>
      </c>
      <c r="F358" s="183" t="s">
        <v>478</v>
      </c>
      <c r="G358" s="184" t="s">
        <v>278</v>
      </c>
      <c r="H358" s="185">
        <v>100.461</v>
      </c>
      <c r="I358" s="186"/>
      <c r="J358" s="187">
        <f>ROUND(I358*H358,2)</f>
        <v>0</v>
      </c>
      <c r="K358" s="183" t="s">
        <v>163</v>
      </c>
      <c r="L358" s="188"/>
      <c r="M358" s="189" t="s">
        <v>3</v>
      </c>
      <c r="N358" s="190" t="s">
        <v>40</v>
      </c>
      <c r="O358" s="55"/>
      <c r="P358" s="149">
        <f>O358*H358</f>
        <v>0</v>
      </c>
      <c r="Q358" s="149">
        <v>5.5999999999999995E-4</v>
      </c>
      <c r="R358" s="149">
        <f>Q358*H358</f>
        <v>5.6258159999999995E-2</v>
      </c>
      <c r="S358" s="149">
        <v>0</v>
      </c>
      <c r="T358" s="150">
        <f>S358*H358</f>
        <v>0</v>
      </c>
      <c r="U358" s="34"/>
      <c r="V358" s="34"/>
      <c r="W358" s="34"/>
      <c r="X358" s="34"/>
      <c r="Y358" s="34"/>
      <c r="Z358" s="34"/>
      <c r="AA358" s="34"/>
      <c r="AB358" s="34"/>
      <c r="AC358" s="34"/>
      <c r="AD358" s="34"/>
      <c r="AE358" s="34"/>
      <c r="AR358" s="151" t="s">
        <v>207</v>
      </c>
      <c r="AT358" s="151" t="s">
        <v>251</v>
      </c>
      <c r="AU358" s="151" t="s">
        <v>79</v>
      </c>
      <c r="AY358" s="19" t="s">
        <v>152</v>
      </c>
      <c r="BE358" s="152">
        <f>IF(N358="základní",J358,0)</f>
        <v>0</v>
      </c>
      <c r="BF358" s="152">
        <f>IF(N358="snížená",J358,0)</f>
        <v>0</v>
      </c>
      <c r="BG358" s="152">
        <f>IF(N358="zákl. přenesená",J358,0)</f>
        <v>0</v>
      </c>
      <c r="BH358" s="152">
        <f>IF(N358="sníž. přenesená",J358,0)</f>
        <v>0</v>
      </c>
      <c r="BI358" s="152">
        <f>IF(N358="nulová",J358,0)</f>
        <v>0</v>
      </c>
      <c r="BJ358" s="19" t="s">
        <v>77</v>
      </c>
      <c r="BK358" s="152">
        <f>ROUND(I358*H358,2)</f>
        <v>0</v>
      </c>
      <c r="BL358" s="19" t="s">
        <v>158</v>
      </c>
      <c r="BM358" s="151" t="s">
        <v>479</v>
      </c>
    </row>
    <row r="359" spans="1:65" s="13" customFormat="1">
      <c r="B359" s="158"/>
      <c r="D359" s="153" t="s">
        <v>167</v>
      </c>
      <c r="F359" s="160" t="s">
        <v>480</v>
      </c>
      <c r="H359" s="161">
        <v>100.461</v>
      </c>
      <c r="I359" s="162"/>
      <c r="L359" s="158"/>
      <c r="M359" s="163"/>
      <c r="N359" s="164"/>
      <c r="O359" s="164"/>
      <c r="P359" s="164"/>
      <c r="Q359" s="164"/>
      <c r="R359" s="164"/>
      <c r="S359" s="164"/>
      <c r="T359" s="165"/>
      <c r="AT359" s="159" t="s">
        <v>167</v>
      </c>
      <c r="AU359" s="159" t="s">
        <v>79</v>
      </c>
      <c r="AV359" s="13" t="s">
        <v>79</v>
      </c>
      <c r="AW359" s="13" t="s">
        <v>4</v>
      </c>
      <c r="AX359" s="13" t="s">
        <v>77</v>
      </c>
      <c r="AY359" s="159" t="s">
        <v>152</v>
      </c>
    </row>
    <row r="360" spans="1:65" s="2" customFormat="1" ht="22.8">
      <c r="A360" s="34"/>
      <c r="B360" s="139"/>
      <c r="C360" s="181" t="s">
        <v>481</v>
      </c>
      <c r="D360" s="181" t="s">
        <v>251</v>
      </c>
      <c r="E360" s="182" t="s">
        <v>482</v>
      </c>
      <c r="F360" s="183" t="s">
        <v>483</v>
      </c>
      <c r="G360" s="184" t="s">
        <v>484</v>
      </c>
      <c r="H360" s="185">
        <v>200.922</v>
      </c>
      <c r="I360" s="186"/>
      <c r="J360" s="187">
        <f>ROUND(I360*H360,2)</f>
        <v>0</v>
      </c>
      <c r="K360" s="183" t="s">
        <v>163</v>
      </c>
      <c r="L360" s="188"/>
      <c r="M360" s="189" t="s">
        <v>3</v>
      </c>
      <c r="N360" s="190" t="s">
        <v>40</v>
      </c>
      <c r="O360" s="55"/>
      <c r="P360" s="149">
        <f>O360*H360</f>
        <v>0</v>
      </c>
      <c r="Q360" s="149">
        <v>0</v>
      </c>
      <c r="R360" s="149">
        <f>Q360*H360</f>
        <v>0</v>
      </c>
      <c r="S360" s="149">
        <v>0</v>
      </c>
      <c r="T360" s="150">
        <f>S360*H360</f>
        <v>0</v>
      </c>
      <c r="U360" s="34"/>
      <c r="V360" s="34"/>
      <c r="W360" s="34"/>
      <c r="X360" s="34"/>
      <c r="Y360" s="34"/>
      <c r="Z360" s="34"/>
      <c r="AA360" s="34"/>
      <c r="AB360" s="34"/>
      <c r="AC360" s="34"/>
      <c r="AD360" s="34"/>
      <c r="AE360" s="34"/>
      <c r="AR360" s="151" t="s">
        <v>207</v>
      </c>
      <c r="AT360" s="151" t="s">
        <v>251</v>
      </c>
      <c r="AU360" s="151" t="s">
        <v>79</v>
      </c>
      <c r="AY360" s="19" t="s">
        <v>152</v>
      </c>
      <c r="BE360" s="152">
        <f>IF(N360="základní",J360,0)</f>
        <v>0</v>
      </c>
      <c r="BF360" s="152">
        <f>IF(N360="snížená",J360,0)</f>
        <v>0</v>
      </c>
      <c r="BG360" s="152">
        <f>IF(N360="zákl. přenesená",J360,0)</f>
        <v>0</v>
      </c>
      <c r="BH360" s="152">
        <f>IF(N360="sníž. přenesená",J360,0)</f>
        <v>0</v>
      </c>
      <c r="BI360" s="152">
        <f>IF(N360="nulová",J360,0)</f>
        <v>0</v>
      </c>
      <c r="BJ360" s="19" t="s">
        <v>77</v>
      </c>
      <c r="BK360" s="152">
        <f>ROUND(I360*H360,2)</f>
        <v>0</v>
      </c>
      <c r="BL360" s="19" t="s">
        <v>158</v>
      </c>
      <c r="BM360" s="151" t="s">
        <v>485</v>
      </c>
    </row>
    <row r="361" spans="1:65" s="13" customFormat="1">
      <c r="B361" s="158"/>
      <c r="D361" s="153" t="s">
        <v>167</v>
      </c>
      <c r="E361" s="159" t="s">
        <v>3</v>
      </c>
      <c r="F361" s="160" t="s">
        <v>486</v>
      </c>
      <c r="H361" s="161">
        <v>191.35400000000001</v>
      </c>
      <c r="I361" s="162"/>
      <c r="L361" s="158"/>
      <c r="M361" s="163"/>
      <c r="N361" s="164"/>
      <c r="O361" s="164"/>
      <c r="P361" s="164"/>
      <c r="Q361" s="164"/>
      <c r="R361" s="164"/>
      <c r="S361" s="164"/>
      <c r="T361" s="165"/>
      <c r="AT361" s="159" t="s">
        <v>167</v>
      </c>
      <c r="AU361" s="159" t="s">
        <v>79</v>
      </c>
      <c r="AV361" s="13" t="s">
        <v>79</v>
      </c>
      <c r="AW361" s="13" t="s">
        <v>31</v>
      </c>
      <c r="AX361" s="13" t="s">
        <v>77</v>
      </c>
      <c r="AY361" s="159" t="s">
        <v>152</v>
      </c>
    </row>
    <row r="362" spans="1:65" s="13" customFormat="1">
      <c r="B362" s="158"/>
      <c r="D362" s="153" t="s">
        <v>167</v>
      </c>
      <c r="F362" s="160" t="s">
        <v>487</v>
      </c>
      <c r="H362" s="161">
        <v>200.922</v>
      </c>
      <c r="I362" s="162"/>
      <c r="L362" s="158"/>
      <c r="M362" s="163"/>
      <c r="N362" s="164"/>
      <c r="O362" s="164"/>
      <c r="P362" s="164"/>
      <c r="Q362" s="164"/>
      <c r="R362" s="164"/>
      <c r="S362" s="164"/>
      <c r="T362" s="165"/>
      <c r="AT362" s="159" t="s">
        <v>167</v>
      </c>
      <c r="AU362" s="159" t="s">
        <v>79</v>
      </c>
      <c r="AV362" s="13" t="s">
        <v>79</v>
      </c>
      <c r="AW362" s="13" t="s">
        <v>4</v>
      </c>
      <c r="AX362" s="13" t="s">
        <v>77</v>
      </c>
      <c r="AY362" s="159" t="s">
        <v>152</v>
      </c>
    </row>
    <row r="363" spans="1:65" s="2" customFormat="1" ht="22.8">
      <c r="A363" s="34"/>
      <c r="B363" s="139"/>
      <c r="C363" s="140" t="s">
        <v>488</v>
      </c>
      <c r="D363" s="140" t="s">
        <v>154</v>
      </c>
      <c r="E363" s="141" t="s">
        <v>489</v>
      </c>
      <c r="F363" s="142" t="s">
        <v>490</v>
      </c>
      <c r="G363" s="143" t="s">
        <v>278</v>
      </c>
      <c r="H363" s="144">
        <v>248.22</v>
      </c>
      <c r="I363" s="145"/>
      <c r="J363" s="146">
        <f>ROUND(I363*H363,2)</f>
        <v>0</v>
      </c>
      <c r="K363" s="142" t="s">
        <v>163</v>
      </c>
      <c r="L363" s="35"/>
      <c r="M363" s="147" t="s">
        <v>3</v>
      </c>
      <c r="N363" s="148" t="s">
        <v>40</v>
      </c>
      <c r="O363" s="55"/>
      <c r="P363" s="149">
        <f>O363*H363</f>
        <v>0</v>
      </c>
      <c r="Q363" s="149">
        <v>0</v>
      </c>
      <c r="R363" s="149">
        <f>Q363*H363</f>
        <v>0</v>
      </c>
      <c r="S363" s="149">
        <v>0</v>
      </c>
      <c r="T363" s="150">
        <f>S363*H363</f>
        <v>0</v>
      </c>
      <c r="U363" s="34"/>
      <c r="V363" s="34"/>
      <c r="W363" s="34"/>
      <c r="X363" s="34"/>
      <c r="Y363" s="34"/>
      <c r="Z363" s="34"/>
      <c r="AA363" s="34"/>
      <c r="AB363" s="34"/>
      <c r="AC363" s="34"/>
      <c r="AD363" s="34"/>
      <c r="AE363" s="34"/>
      <c r="AR363" s="151" t="s">
        <v>158</v>
      </c>
      <c r="AT363" s="151" t="s">
        <v>154</v>
      </c>
      <c r="AU363" s="151" t="s">
        <v>79</v>
      </c>
      <c r="AY363" s="19" t="s">
        <v>152</v>
      </c>
      <c r="BE363" s="152">
        <f>IF(N363="základní",J363,0)</f>
        <v>0</v>
      </c>
      <c r="BF363" s="152">
        <f>IF(N363="snížená",J363,0)</f>
        <v>0</v>
      </c>
      <c r="BG363" s="152">
        <f>IF(N363="zákl. přenesená",J363,0)</f>
        <v>0</v>
      </c>
      <c r="BH363" s="152">
        <f>IF(N363="sníž. přenesená",J363,0)</f>
        <v>0</v>
      </c>
      <c r="BI363" s="152">
        <f>IF(N363="nulová",J363,0)</f>
        <v>0</v>
      </c>
      <c r="BJ363" s="19" t="s">
        <v>77</v>
      </c>
      <c r="BK363" s="152">
        <f>ROUND(I363*H363,2)</f>
        <v>0</v>
      </c>
      <c r="BL363" s="19" t="s">
        <v>158</v>
      </c>
      <c r="BM363" s="151" t="s">
        <v>491</v>
      </c>
    </row>
    <row r="364" spans="1:65" s="13" customFormat="1" ht="30.6">
      <c r="B364" s="158"/>
      <c r="D364" s="153" t="s">
        <v>167</v>
      </c>
      <c r="E364" s="159" t="s">
        <v>3</v>
      </c>
      <c r="F364" s="160" t="s">
        <v>3843</v>
      </c>
      <c r="H364" s="161">
        <v>73.194999999999993</v>
      </c>
      <c r="I364" s="162"/>
      <c r="L364" s="158"/>
      <c r="M364" s="163"/>
      <c r="N364" s="164"/>
      <c r="O364" s="164"/>
      <c r="P364" s="164"/>
      <c r="Q364" s="164"/>
      <c r="R364" s="164"/>
      <c r="S364" s="164"/>
      <c r="T364" s="165"/>
      <c r="AT364" s="159" t="s">
        <v>167</v>
      </c>
      <c r="AU364" s="159" t="s">
        <v>79</v>
      </c>
      <c r="AV364" s="13" t="s">
        <v>79</v>
      </c>
      <c r="AW364" s="13" t="s">
        <v>31</v>
      </c>
      <c r="AX364" s="13" t="s">
        <v>69</v>
      </c>
      <c r="AY364" s="159" t="s">
        <v>152</v>
      </c>
    </row>
    <row r="365" spans="1:65" s="13" customFormat="1" ht="20.399999999999999">
      <c r="B365" s="158"/>
      <c r="D365" s="153" t="s">
        <v>167</v>
      </c>
      <c r="E365" s="159" t="s">
        <v>3</v>
      </c>
      <c r="F365" s="160" t="s">
        <v>461</v>
      </c>
      <c r="H365" s="161">
        <v>33.25</v>
      </c>
      <c r="I365" s="162"/>
      <c r="L365" s="158"/>
      <c r="M365" s="163"/>
      <c r="N365" s="164"/>
      <c r="O365" s="164"/>
      <c r="P365" s="164"/>
      <c r="Q365" s="164"/>
      <c r="R365" s="164"/>
      <c r="S365" s="164"/>
      <c r="T365" s="165"/>
      <c r="AT365" s="159" t="s">
        <v>167</v>
      </c>
      <c r="AU365" s="159" t="s">
        <v>79</v>
      </c>
      <c r="AV365" s="13" t="s">
        <v>79</v>
      </c>
      <c r="AW365" s="13" t="s">
        <v>31</v>
      </c>
      <c r="AX365" s="13" t="s">
        <v>69</v>
      </c>
      <c r="AY365" s="159" t="s">
        <v>152</v>
      </c>
    </row>
    <row r="366" spans="1:65" s="13" customFormat="1">
      <c r="B366" s="158"/>
      <c r="D366" s="153" t="s">
        <v>167</v>
      </c>
      <c r="E366" s="159" t="s">
        <v>3</v>
      </c>
      <c r="F366" s="160" t="s">
        <v>492</v>
      </c>
      <c r="H366" s="161">
        <v>35.33</v>
      </c>
      <c r="I366" s="162"/>
      <c r="L366" s="158"/>
      <c r="M366" s="163"/>
      <c r="N366" s="164"/>
      <c r="O366" s="164"/>
      <c r="P366" s="164"/>
      <c r="Q366" s="164"/>
      <c r="R366" s="164"/>
      <c r="S366" s="164"/>
      <c r="T366" s="165"/>
      <c r="AT366" s="159" t="s">
        <v>167</v>
      </c>
      <c r="AU366" s="159" t="s">
        <v>79</v>
      </c>
      <c r="AV366" s="13" t="s">
        <v>79</v>
      </c>
      <c r="AW366" s="13" t="s">
        <v>31</v>
      </c>
      <c r="AX366" s="13" t="s">
        <v>69</v>
      </c>
      <c r="AY366" s="159" t="s">
        <v>152</v>
      </c>
    </row>
    <row r="367" spans="1:65" s="16" customFormat="1">
      <c r="B367" s="191"/>
      <c r="D367" s="153" t="s">
        <v>167</v>
      </c>
      <c r="E367" s="192" t="s">
        <v>3</v>
      </c>
      <c r="F367" s="193" t="s">
        <v>493</v>
      </c>
      <c r="H367" s="194">
        <v>141.77499999999998</v>
      </c>
      <c r="I367" s="195"/>
      <c r="L367" s="191"/>
      <c r="M367" s="196"/>
      <c r="N367" s="197"/>
      <c r="O367" s="197"/>
      <c r="P367" s="197"/>
      <c r="Q367" s="197"/>
      <c r="R367" s="197"/>
      <c r="S367" s="197"/>
      <c r="T367" s="198"/>
      <c r="AT367" s="192" t="s">
        <v>167</v>
      </c>
      <c r="AU367" s="192" t="s">
        <v>79</v>
      </c>
      <c r="AV367" s="16" t="s">
        <v>168</v>
      </c>
      <c r="AW367" s="16" t="s">
        <v>31</v>
      </c>
      <c r="AX367" s="16" t="s">
        <v>69</v>
      </c>
      <c r="AY367" s="192" t="s">
        <v>152</v>
      </c>
    </row>
    <row r="368" spans="1:65" s="13" customFormat="1" ht="20.399999999999999">
      <c r="B368" s="158"/>
      <c r="D368" s="153" t="s">
        <v>167</v>
      </c>
      <c r="E368" s="159" t="s">
        <v>3</v>
      </c>
      <c r="F368" s="160" t="s">
        <v>460</v>
      </c>
      <c r="H368" s="161">
        <v>73.194999999999993</v>
      </c>
      <c r="I368" s="162"/>
      <c r="L368" s="158"/>
      <c r="M368" s="163"/>
      <c r="N368" s="164"/>
      <c r="O368" s="164"/>
      <c r="P368" s="164"/>
      <c r="Q368" s="164"/>
      <c r="R368" s="164"/>
      <c r="S368" s="164"/>
      <c r="T368" s="165"/>
      <c r="AT368" s="159" t="s">
        <v>167</v>
      </c>
      <c r="AU368" s="159" t="s">
        <v>79</v>
      </c>
      <c r="AV368" s="13" t="s">
        <v>79</v>
      </c>
      <c r="AW368" s="13" t="s">
        <v>31</v>
      </c>
      <c r="AX368" s="13" t="s">
        <v>69</v>
      </c>
      <c r="AY368" s="159" t="s">
        <v>152</v>
      </c>
    </row>
    <row r="369" spans="1:65" s="13" customFormat="1" ht="20.399999999999999">
      <c r="B369" s="158"/>
      <c r="D369" s="153" t="s">
        <v>167</v>
      </c>
      <c r="E369" s="159" t="s">
        <v>3</v>
      </c>
      <c r="F369" s="160" t="s">
        <v>461</v>
      </c>
      <c r="H369" s="161">
        <v>33.25</v>
      </c>
      <c r="I369" s="162"/>
      <c r="L369" s="158"/>
      <c r="M369" s="163"/>
      <c r="N369" s="164"/>
      <c r="O369" s="164"/>
      <c r="P369" s="164"/>
      <c r="Q369" s="164"/>
      <c r="R369" s="164"/>
      <c r="S369" s="164"/>
      <c r="T369" s="165"/>
      <c r="AT369" s="159" t="s">
        <v>167</v>
      </c>
      <c r="AU369" s="159" t="s">
        <v>79</v>
      </c>
      <c r="AV369" s="13" t="s">
        <v>79</v>
      </c>
      <c r="AW369" s="13" t="s">
        <v>31</v>
      </c>
      <c r="AX369" s="13" t="s">
        <v>69</v>
      </c>
      <c r="AY369" s="159" t="s">
        <v>152</v>
      </c>
    </row>
    <row r="370" spans="1:65" s="16" customFormat="1">
      <c r="B370" s="191"/>
      <c r="D370" s="153" t="s">
        <v>167</v>
      </c>
      <c r="E370" s="192" t="s">
        <v>3</v>
      </c>
      <c r="F370" s="193" t="s">
        <v>493</v>
      </c>
      <c r="H370" s="194">
        <v>106.44499999999999</v>
      </c>
      <c r="I370" s="195"/>
      <c r="L370" s="191"/>
      <c r="M370" s="196"/>
      <c r="N370" s="197"/>
      <c r="O370" s="197"/>
      <c r="P370" s="197"/>
      <c r="Q370" s="197"/>
      <c r="R370" s="197"/>
      <c r="S370" s="197"/>
      <c r="T370" s="198"/>
      <c r="AT370" s="192" t="s">
        <v>167</v>
      </c>
      <c r="AU370" s="192" t="s">
        <v>79</v>
      </c>
      <c r="AV370" s="16" t="s">
        <v>168</v>
      </c>
      <c r="AW370" s="16" t="s">
        <v>31</v>
      </c>
      <c r="AX370" s="16" t="s">
        <v>69</v>
      </c>
      <c r="AY370" s="192" t="s">
        <v>152</v>
      </c>
    </row>
    <row r="371" spans="1:65" s="15" customFormat="1">
      <c r="B371" s="173"/>
      <c r="D371" s="153" t="s">
        <v>167</v>
      </c>
      <c r="E371" s="174" t="s">
        <v>3</v>
      </c>
      <c r="F371" s="175" t="s">
        <v>206</v>
      </c>
      <c r="H371" s="176">
        <v>248.21999999999997</v>
      </c>
      <c r="I371" s="177"/>
      <c r="L371" s="173"/>
      <c r="M371" s="178"/>
      <c r="N371" s="179"/>
      <c r="O371" s="179"/>
      <c r="P371" s="179"/>
      <c r="Q371" s="179"/>
      <c r="R371" s="179"/>
      <c r="S371" s="179"/>
      <c r="T371" s="180"/>
      <c r="AT371" s="174" t="s">
        <v>167</v>
      </c>
      <c r="AU371" s="174" t="s">
        <v>79</v>
      </c>
      <c r="AV371" s="15" t="s">
        <v>158</v>
      </c>
      <c r="AW371" s="15" t="s">
        <v>31</v>
      </c>
      <c r="AX371" s="15" t="s">
        <v>77</v>
      </c>
      <c r="AY371" s="174" t="s">
        <v>152</v>
      </c>
    </row>
    <row r="372" spans="1:65" s="2" customFormat="1" ht="22.8">
      <c r="A372" s="34"/>
      <c r="B372" s="139"/>
      <c r="C372" s="181" t="s">
        <v>494</v>
      </c>
      <c r="D372" s="181" t="s">
        <v>251</v>
      </c>
      <c r="E372" s="182" t="s">
        <v>495</v>
      </c>
      <c r="F372" s="183" t="s">
        <v>496</v>
      </c>
      <c r="G372" s="184" t="s">
        <v>278</v>
      </c>
      <c r="H372" s="185">
        <v>148.864</v>
      </c>
      <c r="I372" s="186"/>
      <c r="J372" s="187">
        <f>ROUND(I372*H372,2)</f>
        <v>0</v>
      </c>
      <c r="K372" s="183" t="s">
        <v>163</v>
      </c>
      <c r="L372" s="188"/>
      <c r="M372" s="189" t="s">
        <v>3</v>
      </c>
      <c r="N372" s="190" t="s">
        <v>40</v>
      </c>
      <c r="O372" s="55"/>
      <c r="P372" s="149">
        <f>O372*H372</f>
        <v>0</v>
      </c>
      <c r="Q372" s="149">
        <v>1E-4</v>
      </c>
      <c r="R372" s="149">
        <f>Q372*H372</f>
        <v>1.4886400000000001E-2</v>
      </c>
      <c r="S372" s="149">
        <v>0</v>
      </c>
      <c r="T372" s="150">
        <f>S372*H372</f>
        <v>0</v>
      </c>
      <c r="U372" s="34"/>
      <c r="V372" s="34"/>
      <c r="W372" s="34"/>
      <c r="X372" s="34"/>
      <c r="Y372" s="34"/>
      <c r="Z372" s="34"/>
      <c r="AA372" s="34"/>
      <c r="AB372" s="34"/>
      <c r="AC372" s="34"/>
      <c r="AD372" s="34"/>
      <c r="AE372" s="34"/>
      <c r="AR372" s="151" t="s">
        <v>207</v>
      </c>
      <c r="AT372" s="151" t="s">
        <v>251</v>
      </c>
      <c r="AU372" s="151" t="s">
        <v>79</v>
      </c>
      <c r="AY372" s="19" t="s">
        <v>152</v>
      </c>
      <c r="BE372" s="152">
        <f>IF(N372="základní",J372,0)</f>
        <v>0</v>
      </c>
      <c r="BF372" s="152">
        <f>IF(N372="snížená",J372,0)</f>
        <v>0</v>
      </c>
      <c r="BG372" s="152">
        <f>IF(N372="zákl. přenesená",J372,0)</f>
        <v>0</v>
      </c>
      <c r="BH372" s="152">
        <f>IF(N372="sníž. přenesená",J372,0)</f>
        <v>0</v>
      </c>
      <c r="BI372" s="152">
        <f>IF(N372="nulová",J372,0)</f>
        <v>0</v>
      </c>
      <c r="BJ372" s="19" t="s">
        <v>77</v>
      </c>
      <c r="BK372" s="152">
        <f>ROUND(I372*H372,2)</f>
        <v>0</v>
      </c>
      <c r="BL372" s="19" t="s">
        <v>158</v>
      </c>
      <c r="BM372" s="151" t="s">
        <v>497</v>
      </c>
    </row>
    <row r="373" spans="1:65" s="13" customFormat="1" ht="30.6">
      <c r="B373" s="158"/>
      <c r="D373" s="153" t="s">
        <v>167</v>
      </c>
      <c r="E373" s="159" t="s">
        <v>3</v>
      </c>
      <c r="F373" s="160" t="s">
        <v>3843</v>
      </c>
      <c r="H373" s="161">
        <v>73.194999999999993</v>
      </c>
      <c r="I373" s="162"/>
      <c r="L373" s="158"/>
      <c r="M373" s="163"/>
      <c r="N373" s="164"/>
      <c r="O373" s="164"/>
      <c r="P373" s="164"/>
      <c r="Q373" s="164"/>
      <c r="R373" s="164"/>
      <c r="S373" s="164"/>
      <c r="T373" s="165"/>
      <c r="AT373" s="159" t="s">
        <v>167</v>
      </c>
      <c r="AU373" s="159" t="s">
        <v>79</v>
      </c>
      <c r="AV373" s="13" t="s">
        <v>79</v>
      </c>
      <c r="AW373" s="13" t="s">
        <v>31</v>
      </c>
      <c r="AX373" s="13" t="s">
        <v>69</v>
      </c>
      <c r="AY373" s="159" t="s">
        <v>152</v>
      </c>
    </row>
    <row r="374" spans="1:65" s="13" customFormat="1" ht="20.399999999999999">
      <c r="B374" s="158"/>
      <c r="D374" s="153" t="s">
        <v>167</v>
      </c>
      <c r="E374" s="159" t="s">
        <v>3</v>
      </c>
      <c r="F374" s="160" t="s">
        <v>461</v>
      </c>
      <c r="H374" s="161">
        <v>33.25</v>
      </c>
      <c r="I374" s="162"/>
      <c r="L374" s="158"/>
      <c r="M374" s="163"/>
      <c r="N374" s="164"/>
      <c r="O374" s="164"/>
      <c r="P374" s="164"/>
      <c r="Q374" s="164"/>
      <c r="R374" s="164"/>
      <c r="S374" s="164"/>
      <c r="T374" s="165"/>
      <c r="AT374" s="159" t="s">
        <v>167</v>
      </c>
      <c r="AU374" s="159" t="s">
        <v>79</v>
      </c>
      <c r="AV374" s="13" t="s">
        <v>79</v>
      </c>
      <c r="AW374" s="13" t="s">
        <v>31</v>
      </c>
      <c r="AX374" s="13" t="s">
        <v>69</v>
      </c>
      <c r="AY374" s="159" t="s">
        <v>152</v>
      </c>
    </row>
    <row r="375" spans="1:65" s="13" customFormat="1">
      <c r="B375" s="158"/>
      <c r="D375" s="153" t="s">
        <v>167</v>
      </c>
      <c r="E375" s="159" t="s">
        <v>3</v>
      </c>
      <c r="F375" s="160" t="s">
        <v>492</v>
      </c>
      <c r="H375" s="161">
        <v>35.33</v>
      </c>
      <c r="I375" s="162"/>
      <c r="L375" s="158"/>
      <c r="M375" s="163"/>
      <c r="N375" s="164"/>
      <c r="O375" s="164"/>
      <c r="P375" s="164"/>
      <c r="Q375" s="164"/>
      <c r="R375" s="164"/>
      <c r="S375" s="164"/>
      <c r="T375" s="165"/>
      <c r="AT375" s="159" t="s">
        <v>167</v>
      </c>
      <c r="AU375" s="159" t="s">
        <v>79</v>
      </c>
      <c r="AV375" s="13" t="s">
        <v>79</v>
      </c>
      <c r="AW375" s="13" t="s">
        <v>31</v>
      </c>
      <c r="AX375" s="13" t="s">
        <v>69</v>
      </c>
      <c r="AY375" s="159" t="s">
        <v>152</v>
      </c>
    </row>
    <row r="376" spans="1:65" s="15" customFormat="1">
      <c r="B376" s="173"/>
      <c r="D376" s="153" t="s">
        <v>167</v>
      </c>
      <c r="E376" s="174" t="s">
        <v>3</v>
      </c>
      <c r="F376" s="175" t="s">
        <v>206</v>
      </c>
      <c r="H376" s="176">
        <v>141.77499999999998</v>
      </c>
      <c r="I376" s="177"/>
      <c r="L376" s="173"/>
      <c r="M376" s="178"/>
      <c r="N376" s="179"/>
      <c r="O376" s="179"/>
      <c r="P376" s="179"/>
      <c r="Q376" s="179"/>
      <c r="R376" s="179"/>
      <c r="S376" s="179"/>
      <c r="T376" s="180"/>
      <c r="AT376" s="174" t="s">
        <v>167</v>
      </c>
      <c r="AU376" s="174" t="s">
        <v>79</v>
      </c>
      <c r="AV376" s="15" t="s">
        <v>158</v>
      </c>
      <c r="AW376" s="15" t="s">
        <v>31</v>
      </c>
      <c r="AX376" s="15" t="s">
        <v>77</v>
      </c>
      <c r="AY376" s="174" t="s">
        <v>152</v>
      </c>
    </row>
    <row r="377" spans="1:65" s="13" customFormat="1">
      <c r="B377" s="158"/>
      <c r="D377" s="153" t="s">
        <v>167</v>
      </c>
      <c r="F377" s="160" t="s">
        <v>498</v>
      </c>
      <c r="H377" s="161">
        <v>148.864</v>
      </c>
      <c r="I377" s="162"/>
      <c r="L377" s="158"/>
      <c r="M377" s="163"/>
      <c r="N377" s="164"/>
      <c r="O377" s="164"/>
      <c r="P377" s="164"/>
      <c r="Q377" s="164"/>
      <c r="R377" s="164"/>
      <c r="S377" s="164"/>
      <c r="T377" s="165"/>
      <c r="AT377" s="159" t="s">
        <v>167</v>
      </c>
      <c r="AU377" s="159" t="s">
        <v>79</v>
      </c>
      <c r="AV377" s="13" t="s">
        <v>79</v>
      </c>
      <c r="AW377" s="13" t="s">
        <v>4</v>
      </c>
      <c r="AX377" s="13" t="s">
        <v>77</v>
      </c>
      <c r="AY377" s="159" t="s">
        <v>152</v>
      </c>
    </row>
    <row r="378" spans="1:65" s="2" customFormat="1" ht="22.8">
      <c r="A378" s="34"/>
      <c r="B378" s="139"/>
      <c r="C378" s="181" t="s">
        <v>499</v>
      </c>
      <c r="D378" s="181" t="s">
        <v>251</v>
      </c>
      <c r="E378" s="182" t="s">
        <v>500</v>
      </c>
      <c r="F378" s="183" t="s">
        <v>501</v>
      </c>
      <c r="G378" s="184" t="s">
        <v>278</v>
      </c>
      <c r="H378" s="185">
        <v>111.767</v>
      </c>
      <c r="I378" s="186"/>
      <c r="J378" s="187">
        <f>ROUND(I378*H378,2)</f>
        <v>0</v>
      </c>
      <c r="K378" s="183" t="s">
        <v>163</v>
      </c>
      <c r="L378" s="188"/>
      <c r="M378" s="189" t="s">
        <v>3</v>
      </c>
      <c r="N378" s="190" t="s">
        <v>40</v>
      </c>
      <c r="O378" s="55"/>
      <c r="P378" s="149">
        <f>O378*H378</f>
        <v>0</v>
      </c>
      <c r="Q378" s="149">
        <v>4.0000000000000003E-5</v>
      </c>
      <c r="R378" s="149">
        <f>Q378*H378</f>
        <v>4.4706800000000003E-3</v>
      </c>
      <c r="S378" s="149">
        <v>0</v>
      </c>
      <c r="T378" s="150">
        <f>S378*H378</f>
        <v>0</v>
      </c>
      <c r="U378" s="34"/>
      <c r="V378" s="34"/>
      <c r="W378" s="34"/>
      <c r="X378" s="34"/>
      <c r="Y378" s="34"/>
      <c r="Z378" s="34"/>
      <c r="AA378" s="34"/>
      <c r="AB378" s="34"/>
      <c r="AC378" s="34"/>
      <c r="AD378" s="34"/>
      <c r="AE378" s="34"/>
      <c r="AR378" s="151" t="s">
        <v>207</v>
      </c>
      <c r="AT378" s="151" t="s">
        <v>251</v>
      </c>
      <c r="AU378" s="151" t="s">
        <v>79</v>
      </c>
      <c r="AY378" s="19" t="s">
        <v>152</v>
      </c>
      <c r="BE378" s="152">
        <f>IF(N378="základní",J378,0)</f>
        <v>0</v>
      </c>
      <c r="BF378" s="152">
        <f>IF(N378="snížená",J378,0)</f>
        <v>0</v>
      </c>
      <c r="BG378" s="152">
        <f>IF(N378="zákl. přenesená",J378,0)</f>
        <v>0</v>
      </c>
      <c r="BH378" s="152">
        <f>IF(N378="sníž. přenesená",J378,0)</f>
        <v>0</v>
      </c>
      <c r="BI378" s="152">
        <f>IF(N378="nulová",J378,0)</f>
        <v>0</v>
      </c>
      <c r="BJ378" s="19" t="s">
        <v>77</v>
      </c>
      <c r="BK378" s="152">
        <f>ROUND(I378*H378,2)</f>
        <v>0</v>
      </c>
      <c r="BL378" s="19" t="s">
        <v>158</v>
      </c>
      <c r="BM378" s="151" t="s">
        <v>502</v>
      </c>
    </row>
    <row r="379" spans="1:65" s="13" customFormat="1" ht="30.6">
      <c r="B379" s="158"/>
      <c r="D379" s="153" t="s">
        <v>167</v>
      </c>
      <c r="E379" s="159" t="s">
        <v>3</v>
      </c>
      <c r="F379" s="160" t="s">
        <v>3843</v>
      </c>
      <c r="H379" s="161">
        <v>73.194999999999993</v>
      </c>
      <c r="I379" s="162"/>
      <c r="L379" s="158"/>
      <c r="M379" s="163"/>
      <c r="N379" s="164"/>
      <c r="O379" s="164"/>
      <c r="P379" s="164"/>
      <c r="Q379" s="164"/>
      <c r="R379" s="164"/>
      <c r="S379" s="164"/>
      <c r="T379" s="165"/>
      <c r="AT379" s="159" t="s">
        <v>167</v>
      </c>
      <c r="AU379" s="159" t="s">
        <v>79</v>
      </c>
      <c r="AV379" s="13" t="s">
        <v>79</v>
      </c>
      <c r="AW379" s="13" t="s">
        <v>31</v>
      </c>
      <c r="AX379" s="13" t="s">
        <v>69</v>
      </c>
      <c r="AY379" s="159" t="s">
        <v>152</v>
      </c>
    </row>
    <row r="380" spans="1:65" s="13" customFormat="1" ht="20.399999999999999">
      <c r="B380" s="158"/>
      <c r="D380" s="153" t="s">
        <v>167</v>
      </c>
      <c r="E380" s="159" t="s">
        <v>3</v>
      </c>
      <c r="F380" s="160" t="s">
        <v>461</v>
      </c>
      <c r="H380" s="161">
        <v>33.25</v>
      </c>
      <c r="I380" s="162"/>
      <c r="L380" s="158"/>
      <c r="M380" s="163"/>
      <c r="N380" s="164"/>
      <c r="O380" s="164"/>
      <c r="P380" s="164"/>
      <c r="Q380" s="164"/>
      <c r="R380" s="164"/>
      <c r="S380" s="164"/>
      <c r="T380" s="165"/>
      <c r="AT380" s="159" t="s">
        <v>167</v>
      </c>
      <c r="AU380" s="159" t="s">
        <v>79</v>
      </c>
      <c r="AV380" s="13" t="s">
        <v>79</v>
      </c>
      <c r="AW380" s="13" t="s">
        <v>31</v>
      </c>
      <c r="AX380" s="13" t="s">
        <v>69</v>
      </c>
      <c r="AY380" s="159" t="s">
        <v>152</v>
      </c>
    </row>
    <row r="381" spans="1:65" s="15" customFormat="1">
      <c r="B381" s="173"/>
      <c r="D381" s="153" t="s">
        <v>167</v>
      </c>
      <c r="E381" s="174" t="s">
        <v>3</v>
      </c>
      <c r="F381" s="175" t="s">
        <v>206</v>
      </c>
      <c r="H381" s="176">
        <v>106.44499999999999</v>
      </c>
      <c r="I381" s="177"/>
      <c r="L381" s="173"/>
      <c r="M381" s="178"/>
      <c r="N381" s="179"/>
      <c r="O381" s="179"/>
      <c r="P381" s="179"/>
      <c r="Q381" s="179"/>
      <c r="R381" s="179"/>
      <c r="S381" s="179"/>
      <c r="T381" s="180"/>
      <c r="AT381" s="174" t="s">
        <v>167</v>
      </c>
      <c r="AU381" s="174" t="s">
        <v>79</v>
      </c>
      <c r="AV381" s="15" t="s">
        <v>158</v>
      </c>
      <c r="AW381" s="15" t="s">
        <v>31</v>
      </c>
      <c r="AX381" s="15" t="s">
        <v>77</v>
      </c>
      <c r="AY381" s="174" t="s">
        <v>152</v>
      </c>
    </row>
    <row r="382" spans="1:65" s="13" customFormat="1">
      <c r="B382" s="158"/>
      <c r="D382" s="153" t="s">
        <v>167</v>
      </c>
      <c r="F382" s="160" t="s">
        <v>503</v>
      </c>
      <c r="H382" s="161">
        <v>111.767</v>
      </c>
      <c r="I382" s="162"/>
      <c r="L382" s="158"/>
      <c r="M382" s="163"/>
      <c r="N382" s="164"/>
      <c r="O382" s="164"/>
      <c r="P382" s="164"/>
      <c r="Q382" s="164"/>
      <c r="R382" s="164"/>
      <c r="S382" s="164"/>
      <c r="T382" s="165"/>
      <c r="AT382" s="159" t="s">
        <v>167</v>
      </c>
      <c r="AU382" s="159" t="s">
        <v>79</v>
      </c>
      <c r="AV382" s="13" t="s">
        <v>79</v>
      </c>
      <c r="AW382" s="13" t="s">
        <v>4</v>
      </c>
      <c r="AX382" s="13" t="s">
        <v>77</v>
      </c>
      <c r="AY382" s="159" t="s">
        <v>152</v>
      </c>
    </row>
    <row r="383" spans="1:65" s="2" customFormat="1" ht="34.200000000000003">
      <c r="A383" s="34"/>
      <c r="B383" s="139"/>
      <c r="C383" s="140" t="s">
        <v>504</v>
      </c>
      <c r="D383" s="140" t="s">
        <v>154</v>
      </c>
      <c r="E383" s="141" t="s">
        <v>505</v>
      </c>
      <c r="F383" s="142" t="s">
        <v>506</v>
      </c>
      <c r="G383" s="143" t="s">
        <v>162</v>
      </c>
      <c r="H383" s="144">
        <v>206.042</v>
      </c>
      <c r="I383" s="145"/>
      <c r="J383" s="146">
        <f>ROUND(I383*H383,2)</f>
        <v>0</v>
      </c>
      <c r="K383" s="142" t="s">
        <v>163</v>
      </c>
      <c r="L383" s="35"/>
      <c r="M383" s="147" t="s">
        <v>3</v>
      </c>
      <c r="N383" s="148" t="s">
        <v>40</v>
      </c>
      <c r="O383" s="55"/>
      <c r="P383" s="149">
        <f>O383*H383</f>
        <v>0</v>
      </c>
      <c r="Q383" s="149">
        <v>2.6800000000000001E-3</v>
      </c>
      <c r="R383" s="149">
        <f>Q383*H383</f>
        <v>0.55219256000000005</v>
      </c>
      <c r="S383" s="149">
        <v>0</v>
      </c>
      <c r="T383" s="150">
        <f>S383*H383</f>
        <v>0</v>
      </c>
      <c r="U383" s="34"/>
      <c r="V383" s="34"/>
      <c r="W383" s="34"/>
      <c r="X383" s="34"/>
      <c r="Y383" s="34"/>
      <c r="Z383" s="34"/>
      <c r="AA383" s="34"/>
      <c r="AB383" s="34"/>
      <c r="AC383" s="34"/>
      <c r="AD383" s="34"/>
      <c r="AE383" s="34"/>
      <c r="AR383" s="151" t="s">
        <v>158</v>
      </c>
      <c r="AT383" s="151" t="s">
        <v>154</v>
      </c>
      <c r="AU383" s="151" t="s">
        <v>79</v>
      </c>
      <c r="AY383" s="19" t="s">
        <v>152</v>
      </c>
      <c r="BE383" s="152">
        <f>IF(N383="základní",J383,0)</f>
        <v>0</v>
      </c>
      <c r="BF383" s="152">
        <f>IF(N383="snížená",J383,0)</f>
        <v>0</v>
      </c>
      <c r="BG383" s="152">
        <f>IF(N383="zákl. přenesená",J383,0)</f>
        <v>0</v>
      </c>
      <c r="BH383" s="152">
        <f>IF(N383="sníž. přenesená",J383,0)</f>
        <v>0</v>
      </c>
      <c r="BI383" s="152">
        <f>IF(N383="nulová",J383,0)</f>
        <v>0</v>
      </c>
      <c r="BJ383" s="19" t="s">
        <v>77</v>
      </c>
      <c r="BK383" s="152">
        <f>ROUND(I383*H383,2)</f>
        <v>0</v>
      </c>
      <c r="BL383" s="19" t="s">
        <v>158</v>
      </c>
      <c r="BM383" s="151" t="s">
        <v>507</v>
      </c>
    </row>
    <row r="384" spans="1:65" s="13" customFormat="1">
      <c r="B384" s="158"/>
      <c r="D384" s="153" t="s">
        <v>167</v>
      </c>
      <c r="E384" s="159" t="s">
        <v>3</v>
      </c>
      <c r="F384" s="160" t="s">
        <v>3844</v>
      </c>
      <c r="H384" s="161">
        <v>206.042</v>
      </c>
      <c r="I384" s="162"/>
      <c r="L384" s="158"/>
      <c r="M384" s="163"/>
      <c r="N384" s="164"/>
      <c r="O384" s="164"/>
      <c r="P384" s="164"/>
      <c r="Q384" s="164"/>
      <c r="R384" s="164"/>
      <c r="S384" s="164"/>
      <c r="T384" s="165"/>
      <c r="AT384" s="159" t="s">
        <v>167</v>
      </c>
      <c r="AU384" s="159" t="s">
        <v>79</v>
      </c>
      <c r="AV384" s="13" t="s">
        <v>79</v>
      </c>
      <c r="AW384" s="13" t="s">
        <v>31</v>
      </c>
      <c r="AX384" s="13" t="s">
        <v>77</v>
      </c>
      <c r="AY384" s="159" t="s">
        <v>152</v>
      </c>
    </row>
    <row r="385" spans="1:65" s="2" customFormat="1" ht="34.200000000000003">
      <c r="A385" s="34"/>
      <c r="B385" s="139"/>
      <c r="C385" s="140" t="s">
        <v>508</v>
      </c>
      <c r="D385" s="140" t="s">
        <v>154</v>
      </c>
      <c r="E385" s="141" t="s">
        <v>509</v>
      </c>
      <c r="F385" s="142" t="s">
        <v>510</v>
      </c>
      <c r="G385" s="143" t="s">
        <v>162</v>
      </c>
      <c r="H385" s="144">
        <v>101.71899999999999</v>
      </c>
      <c r="I385" s="145"/>
      <c r="J385" s="146">
        <f>ROUND(I385*H385,2)</f>
        <v>0</v>
      </c>
      <c r="K385" s="142" t="s">
        <v>163</v>
      </c>
      <c r="L385" s="35"/>
      <c r="M385" s="147" t="s">
        <v>3</v>
      </c>
      <c r="N385" s="148" t="s">
        <v>40</v>
      </c>
      <c r="O385" s="55"/>
      <c r="P385" s="149">
        <f>O385*H385</f>
        <v>0</v>
      </c>
      <c r="Q385" s="149">
        <v>0</v>
      </c>
      <c r="R385" s="149">
        <f>Q385*H385</f>
        <v>0</v>
      </c>
      <c r="S385" s="149">
        <v>0</v>
      </c>
      <c r="T385" s="150">
        <f>S385*H385</f>
        <v>0</v>
      </c>
      <c r="U385" s="34"/>
      <c r="V385" s="34"/>
      <c r="W385" s="34"/>
      <c r="X385" s="34"/>
      <c r="Y385" s="34"/>
      <c r="Z385" s="34"/>
      <c r="AA385" s="34"/>
      <c r="AB385" s="34"/>
      <c r="AC385" s="34"/>
      <c r="AD385" s="34"/>
      <c r="AE385" s="34"/>
      <c r="AR385" s="151" t="s">
        <v>158</v>
      </c>
      <c r="AT385" s="151" t="s">
        <v>154</v>
      </c>
      <c r="AU385" s="151" t="s">
        <v>79</v>
      </c>
      <c r="AY385" s="19" t="s">
        <v>152</v>
      </c>
      <c r="BE385" s="152">
        <f>IF(N385="základní",J385,0)</f>
        <v>0</v>
      </c>
      <c r="BF385" s="152">
        <f>IF(N385="snížená",J385,0)</f>
        <v>0</v>
      </c>
      <c r="BG385" s="152">
        <f>IF(N385="zákl. přenesená",J385,0)</f>
        <v>0</v>
      </c>
      <c r="BH385" s="152">
        <f>IF(N385="sníž. přenesená",J385,0)</f>
        <v>0</v>
      </c>
      <c r="BI385" s="152">
        <f>IF(N385="nulová",J385,0)</f>
        <v>0</v>
      </c>
      <c r="BJ385" s="19" t="s">
        <v>77</v>
      </c>
      <c r="BK385" s="152">
        <f>ROUND(I385*H385,2)</f>
        <v>0</v>
      </c>
      <c r="BL385" s="19" t="s">
        <v>158</v>
      </c>
      <c r="BM385" s="151" t="s">
        <v>511</v>
      </c>
    </row>
    <row r="386" spans="1:65" s="13" customFormat="1" ht="30.6">
      <c r="B386" s="158"/>
      <c r="D386" s="153" t="s">
        <v>167</v>
      </c>
      <c r="E386" s="159" t="s">
        <v>3</v>
      </c>
      <c r="F386" s="160" t="s">
        <v>3845</v>
      </c>
      <c r="H386" s="161">
        <v>83.381</v>
      </c>
      <c r="I386" s="162"/>
      <c r="L386" s="158"/>
      <c r="M386" s="163"/>
      <c r="N386" s="164"/>
      <c r="O386" s="164"/>
      <c r="P386" s="164"/>
      <c r="Q386" s="164"/>
      <c r="R386" s="164"/>
      <c r="S386" s="164"/>
      <c r="T386" s="165"/>
      <c r="AT386" s="159" t="s">
        <v>167</v>
      </c>
      <c r="AU386" s="159" t="s">
        <v>79</v>
      </c>
      <c r="AV386" s="13" t="s">
        <v>79</v>
      </c>
      <c r="AW386" s="13" t="s">
        <v>31</v>
      </c>
      <c r="AX386" s="13" t="s">
        <v>69</v>
      </c>
      <c r="AY386" s="159" t="s">
        <v>152</v>
      </c>
    </row>
    <row r="387" spans="1:65" s="13" customFormat="1">
      <c r="B387" s="158"/>
      <c r="D387" s="153" t="s">
        <v>167</v>
      </c>
      <c r="E387" s="159" t="s">
        <v>3</v>
      </c>
      <c r="F387" s="160" t="s">
        <v>512</v>
      </c>
      <c r="H387" s="161">
        <v>18.338000000000001</v>
      </c>
      <c r="I387" s="162"/>
      <c r="L387" s="158"/>
      <c r="M387" s="163"/>
      <c r="N387" s="164"/>
      <c r="O387" s="164"/>
      <c r="P387" s="164"/>
      <c r="Q387" s="164"/>
      <c r="R387" s="164"/>
      <c r="S387" s="164"/>
      <c r="T387" s="165"/>
      <c r="AT387" s="159" t="s">
        <v>167</v>
      </c>
      <c r="AU387" s="159" t="s">
        <v>79</v>
      </c>
      <c r="AV387" s="13" t="s">
        <v>79</v>
      </c>
      <c r="AW387" s="13" t="s">
        <v>31</v>
      </c>
      <c r="AX387" s="13" t="s">
        <v>69</v>
      </c>
      <c r="AY387" s="159" t="s">
        <v>152</v>
      </c>
    </row>
    <row r="388" spans="1:65" s="15" customFormat="1">
      <c r="B388" s="173"/>
      <c r="D388" s="153" t="s">
        <v>167</v>
      </c>
      <c r="E388" s="174" t="s">
        <v>3</v>
      </c>
      <c r="F388" s="175" t="s">
        <v>206</v>
      </c>
      <c r="H388" s="176">
        <v>101.71899999999999</v>
      </c>
      <c r="I388" s="177"/>
      <c r="L388" s="173"/>
      <c r="M388" s="178"/>
      <c r="N388" s="179"/>
      <c r="O388" s="179"/>
      <c r="P388" s="179"/>
      <c r="Q388" s="179"/>
      <c r="R388" s="179"/>
      <c r="S388" s="179"/>
      <c r="T388" s="180"/>
      <c r="AT388" s="174" t="s">
        <v>167</v>
      </c>
      <c r="AU388" s="174" t="s">
        <v>79</v>
      </c>
      <c r="AV388" s="15" t="s">
        <v>158</v>
      </c>
      <c r="AW388" s="15" t="s">
        <v>31</v>
      </c>
      <c r="AX388" s="15" t="s">
        <v>77</v>
      </c>
      <c r="AY388" s="174" t="s">
        <v>152</v>
      </c>
    </row>
    <row r="389" spans="1:65" s="2" customFormat="1" ht="33" customHeight="1">
      <c r="A389" s="34"/>
      <c r="B389" s="139"/>
      <c r="C389" s="140" t="s">
        <v>513</v>
      </c>
      <c r="D389" s="140" t="s">
        <v>154</v>
      </c>
      <c r="E389" s="141" t="s">
        <v>514</v>
      </c>
      <c r="F389" s="142" t="s">
        <v>515</v>
      </c>
      <c r="G389" s="143" t="s">
        <v>171</v>
      </c>
      <c r="H389" s="144">
        <v>15.906000000000001</v>
      </c>
      <c r="I389" s="145"/>
      <c r="J389" s="146">
        <f>ROUND(I389*H389,2)</f>
        <v>0</v>
      </c>
      <c r="K389" s="142" t="s">
        <v>163</v>
      </c>
      <c r="L389" s="35"/>
      <c r="M389" s="147" t="s">
        <v>3</v>
      </c>
      <c r="N389" s="148" t="s">
        <v>40</v>
      </c>
      <c r="O389" s="55"/>
      <c r="P389" s="149">
        <f>O389*H389</f>
        <v>0</v>
      </c>
      <c r="Q389" s="149">
        <v>2.2563399999999998</v>
      </c>
      <c r="R389" s="149">
        <f>Q389*H389</f>
        <v>35.889344039999997</v>
      </c>
      <c r="S389" s="149">
        <v>0</v>
      </c>
      <c r="T389" s="150">
        <f>S389*H389</f>
        <v>0</v>
      </c>
      <c r="U389" s="34"/>
      <c r="V389" s="34"/>
      <c r="W389" s="34"/>
      <c r="X389" s="34"/>
      <c r="Y389" s="34"/>
      <c r="Z389" s="34"/>
      <c r="AA389" s="34"/>
      <c r="AB389" s="34"/>
      <c r="AC389" s="34"/>
      <c r="AD389" s="34"/>
      <c r="AE389" s="34"/>
      <c r="AR389" s="151" t="s">
        <v>158</v>
      </c>
      <c r="AT389" s="151" t="s">
        <v>154</v>
      </c>
      <c r="AU389" s="151" t="s">
        <v>79</v>
      </c>
      <c r="AY389" s="19" t="s">
        <v>152</v>
      </c>
      <c r="BE389" s="152">
        <f>IF(N389="základní",J389,0)</f>
        <v>0</v>
      </c>
      <c r="BF389" s="152">
        <f>IF(N389="snížená",J389,0)</f>
        <v>0</v>
      </c>
      <c r="BG389" s="152">
        <f>IF(N389="zákl. přenesená",J389,0)</f>
        <v>0</v>
      </c>
      <c r="BH389" s="152">
        <f>IF(N389="sníž. přenesená",J389,0)</f>
        <v>0</v>
      </c>
      <c r="BI389" s="152">
        <f>IF(N389="nulová",J389,0)</f>
        <v>0</v>
      </c>
      <c r="BJ389" s="19" t="s">
        <v>77</v>
      </c>
      <c r="BK389" s="152">
        <f>ROUND(I389*H389,2)</f>
        <v>0</v>
      </c>
      <c r="BL389" s="19" t="s">
        <v>158</v>
      </c>
      <c r="BM389" s="151" t="s">
        <v>516</v>
      </c>
    </row>
    <row r="390" spans="1:65" s="2" customFormat="1" ht="19.2">
      <c r="A390" s="34"/>
      <c r="B390" s="35"/>
      <c r="C390" s="34"/>
      <c r="D390" s="153" t="s">
        <v>165</v>
      </c>
      <c r="E390" s="34"/>
      <c r="F390" s="154" t="s">
        <v>3846</v>
      </c>
      <c r="G390" s="34"/>
      <c r="H390" s="34"/>
      <c r="I390" s="155"/>
      <c r="J390" s="34"/>
      <c r="K390" s="34"/>
      <c r="L390" s="35"/>
      <c r="M390" s="156"/>
      <c r="N390" s="157"/>
      <c r="O390" s="55"/>
      <c r="P390" s="55"/>
      <c r="Q390" s="55"/>
      <c r="R390" s="55"/>
      <c r="S390" s="55"/>
      <c r="T390" s="56"/>
      <c r="U390" s="34"/>
      <c r="V390" s="34"/>
      <c r="W390" s="34"/>
      <c r="X390" s="34"/>
      <c r="Y390" s="34"/>
      <c r="Z390" s="34"/>
      <c r="AA390" s="34"/>
      <c r="AB390" s="34"/>
      <c r="AC390" s="34"/>
      <c r="AD390" s="34"/>
      <c r="AE390" s="34"/>
      <c r="AT390" s="19" t="s">
        <v>165</v>
      </c>
      <c r="AU390" s="19" t="s">
        <v>79</v>
      </c>
    </row>
    <row r="391" spans="1:65" s="14" customFormat="1">
      <c r="B391" s="166"/>
      <c r="D391" s="153" t="s">
        <v>167</v>
      </c>
      <c r="E391" s="167" t="s">
        <v>3</v>
      </c>
      <c r="F391" s="168" t="s">
        <v>3819</v>
      </c>
      <c r="H391" s="167" t="s">
        <v>3</v>
      </c>
      <c r="I391" s="169"/>
      <c r="L391" s="166"/>
      <c r="M391" s="170"/>
      <c r="N391" s="171"/>
      <c r="O391" s="171"/>
      <c r="P391" s="171"/>
      <c r="Q391" s="171"/>
      <c r="R391" s="171"/>
      <c r="S391" s="171"/>
      <c r="T391" s="172"/>
      <c r="AT391" s="167" t="s">
        <v>167</v>
      </c>
      <c r="AU391" s="167" t="s">
        <v>79</v>
      </c>
      <c r="AV391" s="14" t="s">
        <v>77</v>
      </c>
      <c r="AW391" s="14" t="s">
        <v>31</v>
      </c>
      <c r="AX391" s="14" t="s">
        <v>69</v>
      </c>
      <c r="AY391" s="167" t="s">
        <v>152</v>
      </c>
    </row>
    <row r="392" spans="1:65" s="13" customFormat="1" ht="20.399999999999999">
      <c r="B392" s="158"/>
      <c r="D392" s="153" t="s">
        <v>167</v>
      </c>
      <c r="E392" s="159" t="s">
        <v>3</v>
      </c>
      <c r="F392" s="160" t="s">
        <v>517</v>
      </c>
      <c r="H392" s="161">
        <v>2.3570000000000002</v>
      </c>
      <c r="I392" s="162"/>
      <c r="L392" s="158"/>
      <c r="M392" s="163"/>
      <c r="N392" s="164"/>
      <c r="O392" s="164"/>
      <c r="P392" s="164"/>
      <c r="Q392" s="164"/>
      <c r="R392" s="164"/>
      <c r="S392" s="164"/>
      <c r="T392" s="165"/>
      <c r="AT392" s="159" t="s">
        <v>167</v>
      </c>
      <c r="AU392" s="159" t="s">
        <v>79</v>
      </c>
      <c r="AV392" s="13" t="s">
        <v>79</v>
      </c>
      <c r="AW392" s="13" t="s">
        <v>31</v>
      </c>
      <c r="AX392" s="13" t="s">
        <v>69</v>
      </c>
      <c r="AY392" s="159" t="s">
        <v>152</v>
      </c>
    </row>
    <row r="393" spans="1:65" s="13" customFormat="1">
      <c r="B393" s="158"/>
      <c r="D393" s="153" t="s">
        <v>167</v>
      </c>
      <c r="E393" s="159" t="s">
        <v>3</v>
      </c>
      <c r="F393" s="160" t="s">
        <v>518</v>
      </c>
      <c r="H393" s="161">
        <v>2.5880000000000001</v>
      </c>
      <c r="I393" s="162"/>
      <c r="L393" s="158"/>
      <c r="M393" s="163"/>
      <c r="N393" s="164"/>
      <c r="O393" s="164"/>
      <c r="P393" s="164"/>
      <c r="Q393" s="164"/>
      <c r="R393" s="164"/>
      <c r="S393" s="164"/>
      <c r="T393" s="165"/>
      <c r="AT393" s="159" t="s">
        <v>167</v>
      </c>
      <c r="AU393" s="159" t="s">
        <v>79</v>
      </c>
      <c r="AV393" s="13" t="s">
        <v>79</v>
      </c>
      <c r="AW393" s="13" t="s">
        <v>31</v>
      </c>
      <c r="AX393" s="13" t="s">
        <v>69</v>
      </c>
      <c r="AY393" s="159" t="s">
        <v>152</v>
      </c>
    </row>
    <row r="394" spans="1:65" s="13" customFormat="1">
      <c r="B394" s="158"/>
      <c r="D394" s="153" t="s">
        <v>167</v>
      </c>
      <c r="E394" s="159" t="s">
        <v>3</v>
      </c>
      <c r="F394" s="160" t="s">
        <v>519</v>
      </c>
      <c r="H394" s="161">
        <v>0.18</v>
      </c>
      <c r="I394" s="162"/>
      <c r="L394" s="158"/>
      <c r="M394" s="163"/>
      <c r="N394" s="164"/>
      <c r="O394" s="164"/>
      <c r="P394" s="164"/>
      <c r="Q394" s="164"/>
      <c r="R394" s="164"/>
      <c r="S394" s="164"/>
      <c r="T394" s="165"/>
      <c r="AT394" s="159" t="s">
        <v>167</v>
      </c>
      <c r="AU394" s="159" t="s">
        <v>79</v>
      </c>
      <c r="AV394" s="13" t="s">
        <v>79</v>
      </c>
      <c r="AW394" s="13" t="s">
        <v>31</v>
      </c>
      <c r="AX394" s="13" t="s">
        <v>69</v>
      </c>
      <c r="AY394" s="159" t="s">
        <v>152</v>
      </c>
    </row>
    <row r="395" spans="1:65" s="14" customFormat="1" ht="20.399999999999999">
      <c r="B395" s="166"/>
      <c r="D395" s="153" t="s">
        <v>167</v>
      </c>
      <c r="E395" s="167" t="s">
        <v>3</v>
      </c>
      <c r="F395" s="168" t="s">
        <v>215</v>
      </c>
      <c r="H395" s="167" t="s">
        <v>3</v>
      </c>
      <c r="I395" s="169"/>
      <c r="L395" s="166"/>
      <c r="M395" s="170"/>
      <c r="N395" s="171"/>
      <c r="O395" s="171"/>
      <c r="P395" s="171"/>
      <c r="Q395" s="171"/>
      <c r="R395" s="171"/>
      <c r="S395" s="171"/>
      <c r="T395" s="172"/>
      <c r="AT395" s="167" t="s">
        <v>167</v>
      </c>
      <c r="AU395" s="167" t="s">
        <v>79</v>
      </c>
      <c r="AV395" s="14" t="s">
        <v>77</v>
      </c>
      <c r="AW395" s="14" t="s">
        <v>31</v>
      </c>
      <c r="AX395" s="14" t="s">
        <v>69</v>
      </c>
      <c r="AY395" s="167" t="s">
        <v>152</v>
      </c>
    </row>
    <row r="396" spans="1:65" s="13" customFormat="1">
      <c r="B396" s="158"/>
      <c r="D396" s="153" t="s">
        <v>167</v>
      </c>
      <c r="E396" s="159" t="s">
        <v>3</v>
      </c>
      <c r="F396" s="160" t="s">
        <v>520</v>
      </c>
      <c r="H396" s="161">
        <v>1.889</v>
      </c>
      <c r="I396" s="162"/>
      <c r="L396" s="158"/>
      <c r="M396" s="163"/>
      <c r="N396" s="164"/>
      <c r="O396" s="164"/>
      <c r="P396" s="164"/>
      <c r="Q396" s="164"/>
      <c r="R396" s="164"/>
      <c r="S396" s="164"/>
      <c r="T396" s="165"/>
      <c r="AT396" s="159" t="s">
        <v>167</v>
      </c>
      <c r="AU396" s="159" t="s">
        <v>79</v>
      </c>
      <c r="AV396" s="13" t="s">
        <v>79</v>
      </c>
      <c r="AW396" s="13" t="s">
        <v>31</v>
      </c>
      <c r="AX396" s="13" t="s">
        <v>69</v>
      </c>
      <c r="AY396" s="159" t="s">
        <v>152</v>
      </c>
    </row>
    <row r="397" spans="1:65" s="13" customFormat="1">
      <c r="B397" s="158"/>
      <c r="D397" s="153" t="s">
        <v>167</v>
      </c>
      <c r="E397" s="159" t="s">
        <v>3</v>
      </c>
      <c r="F397" s="160" t="s">
        <v>521</v>
      </c>
      <c r="H397" s="161">
        <v>2.7709999999999999</v>
      </c>
      <c r="I397" s="162"/>
      <c r="L397" s="158"/>
      <c r="M397" s="163"/>
      <c r="N397" s="164"/>
      <c r="O397" s="164"/>
      <c r="P397" s="164"/>
      <c r="Q397" s="164"/>
      <c r="R397" s="164"/>
      <c r="S397" s="164"/>
      <c r="T397" s="165"/>
      <c r="AT397" s="159" t="s">
        <v>167</v>
      </c>
      <c r="AU397" s="159" t="s">
        <v>79</v>
      </c>
      <c r="AV397" s="13" t="s">
        <v>79</v>
      </c>
      <c r="AW397" s="13" t="s">
        <v>31</v>
      </c>
      <c r="AX397" s="13" t="s">
        <v>69</v>
      </c>
      <c r="AY397" s="159" t="s">
        <v>152</v>
      </c>
    </row>
    <row r="398" spans="1:65" s="14" customFormat="1" ht="20.399999999999999">
      <c r="B398" s="166"/>
      <c r="D398" s="153" t="s">
        <v>167</v>
      </c>
      <c r="E398" s="167" t="s">
        <v>3</v>
      </c>
      <c r="F398" s="168" t="s">
        <v>219</v>
      </c>
      <c r="H398" s="167" t="s">
        <v>3</v>
      </c>
      <c r="I398" s="169"/>
      <c r="L398" s="166"/>
      <c r="M398" s="170"/>
      <c r="N398" s="171"/>
      <c r="O398" s="171"/>
      <c r="P398" s="171"/>
      <c r="Q398" s="171"/>
      <c r="R398" s="171"/>
      <c r="S398" s="171"/>
      <c r="T398" s="172"/>
      <c r="AT398" s="167" t="s">
        <v>167</v>
      </c>
      <c r="AU398" s="167" t="s">
        <v>79</v>
      </c>
      <c r="AV398" s="14" t="s">
        <v>77</v>
      </c>
      <c r="AW398" s="14" t="s">
        <v>31</v>
      </c>
      <c r="AX398" s="14" t="s">
        <v>69</v>
      </c>
      <c r="AY398" s="167" t="s">
        <v>152</v>
      </c>
    </row>
    <row r="399" spans="1:65" s="13" customFormat="1">
      <c r="B399" s="158"/>
      <c r="D399" s="153" t="s">
        <v>167</v>
      </c>
      <c r="E399" s="159" t="s">
        <v>3</v>
      </c>
      <c r="F399" s="160" t="s">
        <v>522</v>
      </c>
      <c r="H399" s="161">
        <v>1.9159999999999999</v>
      </c>
      <c r="I399" s="162"/>
      <c r="L399" s="158"/>
      <c r="M399" s="163"/>
      <c r="N399" s="164"/>
      <c r="O399" s="164"/>
      <c r="P399" s="164"/>
      <c r="Q399" s="164"/>
      <c r="R399" s="164"/>
      <c r="S399" s="164"/>
      <c r="T399" s="165"/>
      <c r="AT399" s="159" t="s">
        <v>167</v>
      </c>
      <c r="AU399" s="159" t="s">
        <v>79</v>
      </c>
      <c r="AV399" s="13" t="s">
        <v>79</v>
      </c>
      <c r="AW399" s="13" t="s">
        <v>31</v>
      </c>
      <c r="AX399" s="13" t="s">
        <v>69</v>
      </c>
      <c r="AY399" s="159" t="s">
        <v>152</v>
      </c>
    </row>
    <row r="400" spans="1:65" s="14" customFormat="1">
      <c r="B400" s="166"/>
      <c r="D400" s="153" t="s">
        <v>167</v>
      </c>
      <c r="E400" s="167" t="s">
        <v>3</v>
      </c>
      <c r="F400" s="168" t="s">
        <v>225</v>
      </c>
      <c r="H400" s="167" t="s">
        <v>3</v>
      </c>
      <c r="I400" s="169"/>
      <c r="L400" s="166"/>
      <c r="M400" s="170"/>
      <c r="N400" s="171"/>
      <c r="O400" s="171"/>
      <c r="P400" s="171"/>
      <c r="Q400" s="171"/>
      <c r="R400" s="171"/>
      <c r="S400" s="171"/>
      <c r="T400" s="172"/>
      <c r="AT400" s="167" t="s">
        <v>167</v>
      </c>
      <c r="AU400" s="167" t="s">
        <v>79</v>
      </c>
      <c r="AV400" s="14" t="s">
        <v>77</v>
      </c>
      <c r="AW400" s="14" t="s">
        <v>31</v>
      </c>
      <c r="AX400" s="14" t="s">
        <v>69</v>
      </c>
      <c r="AY400" s="167" t="s">
        <v>152</v>
      </c>
    </row>
    <row r="401" spans="1:65" s="13" customFormat="1">
      <c r="B401" s="158"/>
      <c r="D401" s="153" t="s">
        <v>167</v>
      </c>
      <c r="E401" s="159" t="s">
        <v>3</v>
      </c>
      <c r="F401" s="160" t="s">
        <v>523</v>
      </c>
      <c r="H401" s="161">
        <v>4.0250000000000004</v>
      </c>
      <c r="I401" s="162"/>
      <c r="L401" s="158"/>
      <c r="M401" s="163"/>
      <c r="N401" s="164"/>
      <c r="O401" s="164"/>
      <c r="P401" s="164"/>
      <c r="Q401" s="164"/>
      <c r="R401" s="164"/>
      <c r="S401" s="164"/>
      <c r="T401" s="165"/>
      <c r="AT401" s="159" t="s">
        <v>167</v>
      </c>
      <c r="AU401" s="159" t="s">
        <v>79</v>
      </c>
      <c r="AV401" s="13" t="s">
        <v>79</v>
      </c>
      <c r="AW401" s="13" t="s">
        <v>31</v>
      </c>
      <c r="AX401" s="13" t="s">
        <v>69</v>
      </c>
      <c r="AY401" s="159" t="s">
        <v>152</v>
      </c>
    </row>
    <row r="402" spans="1:65" s="14" customFormat="1">
      <c r="B402" s="166"/>
      <c r="D402" s="153" t="s">
        <v>167</v>
      </c>
      <c r="E402" s="167" t="s">
        <v>3</v>
      </c>
      <c r="F402" s="168" t="s">
        <v>204</v>
      </c>
      <c r="H402" s="167" t="s">
        <v>3</v>
      </c>
      <c r="I402" s="169"/>
      <c r="L402" s="166"/>
      <c r="M402" s="170"/>
      <c r="N402" s="171"/>
      <c r="O402" s="171"/>
      <c r="P402" s="171"/>
      <c r="Q402" s="171"/>
      <c r="R402" s="171"/>
      <c r="S402" s="171"/>
      <c r="T402" s="172"/>
      <c r="AT402" s="167" t="s">
        <v>167</v>
      </c>
      <c r="AU402" s="167" t="s">
        <v>79</v>
      </c>
      <c r="AV402" s="14" t="s">
        <v>77</v>
      </c>
      <c r="AW402" s="14" t="s">
        <v>31</v>
      </c>
      <c r="AX402" s="14" t="s">
        <v>69</v>
      </c>
      <c r="AY402" s="167" t="s">
        <v>152</v>
      </c>
    </row>
    <row r="403" spans="1:65" s="13" customFormat="1">
      <c r="B403" s="158"/>
      <c r="D403" s="153" t="s">
        <v>167</v>
      </c>
      <c r="E403" s="159" t="s">
        <v>3</v>
      </c>
      <c r="F403" s="160" t="s">
        <v>524</v>
      </c>
      <c r="H403" s="161">
        <v>0.18</v>
      </c>
      <c r="I403" s="162"/>
      <c r="L403" s="158"/>
      <c r="M403" s="163"/>
      <c r="N403" s="164"/>
      <c r="O403" s="164"/>
      <c r="P403" s="164"/>
      <c r="Q403" s="164"/>
      <c r="R403" s="164"/>
      <c r="S403" s="164"/>
      <c r="T403" s="165"/>
      <c r="AT403" s="159" t="s">
        <v>167</v>
      </c>
      <c r="AU403" s="159" t="s">
        <v>79</v>
      </c>
      <c r="AV403" s="13" t="s">
        <v>79</v>
      </c>
      <c r="AW403" s="13" t="s">
        <v>31</v>
      </c>
      <c r="AX403" s="13" t="s">
        <v>69</v>
      </c>
      <c r="AY403" s="159" t="s">
        <v>152</v>
      </c>
    </row>
    <row r="404" spans="1:65" s="15" customFormat="1">
      <c r="B404" s="173"/>
      <c r="D404" s="153" t="s">
        <v>167</v>
      </c>
      <c r="E404" s="174" t="s">
        <v>3</v>
      </c>
      <c r="F404" s="175" t="s">
        <v>206</v>
      </c>
      <c r="H404" s="176">
        <v>15.906000000000001</v>
      </c>
      <c r="I404" s="177"/>
      <c r="L404" s="173"/>
      <c r="M404" s="178"/>
      <c r="N404" s="179"/>
      <c r="O404" s="179"/>
      <c r="P404" s="179"/>
      <c r="Q404" s="179"/>
      <c r="R404" s="179"/>
      <c r="S404" s="179"/>
      <c r="T404" s="180"/>
      <c r="AT404" s="174" t="s">
        <v>167</v>
      </c>
      <c r="AU404" s="174" t="s">
        <v>79</v>
      </c>
      <c r="AV404" s="15" t="s">
        <v>158</v>
      </c>
      <c r="AW404" s="15" t="s">
        <v>31</v>
      </c>
      <c r="AX404" s="15" t="s">
        <v>77</v>
      </c>
      <c r="AY404" s="174" t="s">
        <v>152</v>
      </c>
    </row>
    <row r="405" spans="1:65" s="2" customFormat="1" ht="22.8">
      <c r="A405" s="34"/>
      <c r="B405" s="139"/>
      <c r="C405" s="140" t="s">
        <v>525</v>
      </c>
      <c r="D405" s="140" t="s">
        <v>154</v>
      </c>
      <c r="E405" s="141" t="s">
        <v>526</v>
      </c>
      <c r="F405" s="142" t="s">
        <v>527</v>
      </c>
      <c r="G405" s="143" t="s">
        <v>171</v>
      </c>
      <c r="H405" s="144">
        <v>72.335999999999999</v>
      </c>
      <c r="I405" s="145"/>
      <c r="J405" s="146">
        <f>ROUND(I405*H405,2)</f>
        <v>0</v>
      </c>
      <c r="K405" s="142" t="s">
        <v>163</v>
      </c>
      <c r="L405" s="35"/>
      <c r="M405" s="147" t="s">
        <v>3</v>
      </c>
      <c r="N405" s="148" t="s">
        <v>40</v>
      </c>
      <c r="O405" s="55"/>
      <c r="P405" s="149">
        <f>O405*H405</f>
        <v>0</v>
      </c>
      <c r="Q405" s="149">
        <v>1.98</v>
      </c>
      <c r="R405" s="149">
        <f>Q405*H405</f>
        <v>143.22528</v>
      </c>
      <c r="S405" s="149">
        <v>0</v>
      </c>
      <c r="T405" s="150">
        <f>S405*H405</f>
        <v>0</v>
      </c>
      <c r="U405" s="34"/>
      <c r="V405" s="34"/>
      <c r="W405" s="34"/>
      <c r="X405" s="34"/>
      <c r="Y405" s="34"/>
      <c r="Z405" s="34"/>
      <c r="AA405" s="34"/>
      <c r="AB405" s="34"/>
      <c r="AC405" s="34"/>
      <c r="AD405" s="34"/>
      <c r="AE405" s="34"/>
      <c r="AR405" s="151" t="s">
        <v>158</v>
      </c>
      <c r="AT405" s="151" t="s">
        <v>154</v>
      </c>
      <c r="AU405" s="151" t="s">
        <v>79</v>
      </c>
      <c r="AY405" s="19" t="s">
        <v>152</v>
      </c>
      <c r="BE405" s="152">
        <f>IF(N405="základní",J405,0)</f>
        <v>0</v>
      </c>
      <c r="BF405" s="152">
        <f>IF(N405="snížená",J405,0)</f>
        <v>0</v>
      </c>
      <c r="BG405" s="152">
        <f>IF(N405="zákl. přenesená",J405,0)</f>
        <v>0</v>
      </c>
      <c r="BH405" s="152">
        <f>IF(N405="sníž. přenesená",J405,0)</f>
        <v>0</v>
      </c>
      <c r="BI405" s="152">
        <f>IF(N405="nulová",J405,0)</f>
        <v>0</v>
      </c>
      <c r="BJ405" s="19" t="s">
        <v>77</v>
      </c>
      <c r="BK405" s="152">
        <f>ROUND(I405*H405,2)</f>
        <v>0</v>
      </c>
      <c r="BL405" s="19" t="s">
        <v>158</v>
      </c>
      <c r="BM405" s="151" t="s">
        <v>528</v>
      </c>
    </row>
    <row r="406" spans="1:65" s="2" customFormat="1" ht="19.2">
      <c r="A406" s="34"/>
      <c r="B406" s="35"/>
      <c r="C406" s="34"/>
      <c r="D406" s="153" t="s">
        <v>165</v>
      </c>
      <c r="E406" s="34"/>
      <c r="F406" s="154" t="s">
        <v>529</v>
      </c>
      <c r="G406" s="34"/>
      <c r="H406" s="34"/>
      <c r="I406" s="155"/>
      <c r="J406" s="34"/>
      <c r="K406" s="34"/>
      <c r="L406" s="35"/>
      <c r="M406" s="156"/>
      <c r="N406" s="157"/>
      <c r="O406" s="55"/>
      <c r="P406" s="55"/>
      <c r="Q406" s="55"/>
      <c r="R406" s="55"/>
      <c r="S406" s="55"/>
      <c r="T406" s="56"/>
      <c r="U406" s="34"/>
      <c r="V406" s="34"/>
      <c r="W406" s="34"/>
      <c r="X406" s="34"/>
      <c r="Y406" s="34"/>
      <c r="Z406" s="34"/>
      <c r="AA406" s="34"/>
      <c r="AB406" s="34"/>
      <c r="AC406" s="34"/>
      <c r="AD406" s="34"/>
      <c r="AE406" s="34"/>
      <c r="AT406" s="19" t="s">
        <v>165</v>
      </c>
      <c r="AU406" s="19" t="s">
        <v>79</v>
      </c>
    </row>
    <row r="407" spans="1:65" s="13" customFormat="1" ht="30.6">
      <c r="B407" s="158"/>
      <c r="D407" s="153" t="s">
        <v>167</v>
      </c>
      <c r="E407" s="159" t="s">
        <v>3</v>
      </c>
      <c r="F407" s="160" t="s">
        <v>3847</v>
      </c>
      <c r="H407" s="161">
        <v>72.335999999999999</v>
      </c>
      <c r="I407" s="162"/>
      <c r="L407" s="158"/>
      <c r="M407" s="163"/>
      <c r="N407" s="164"/>
      <c r="O407" s="164"/>
      <c r="P407" s="164"/>
      <c r="Q407" s="164"/>
      <c r="R407" s="164"/>
      <c r="S407" s="164"/>
      <c r="T407" s="165"/>
      <c r="AT407" s="159" t="s">
        <v>167</v>
      </c>
      <c r="AU407" s="159" t="s">
        <v>79</v>
      </c>
      <c r="AV407" s="13" t="s">
        <v>79</v>
      </c>
      <c r="AW407" s="13" t="s">
        <v>31</v>
      </c>
      <c r="AX407" s="13" t="s">
        <v>77</v>
      </c>
      <c r="AY407" s="159" t="s">
        <v>152</v>
      </c>
    </row>
    <row r="408" spans="1:65" s="2" customFormat="1" ht="33" customHeight="1">
      <c r="A408" s="34"/>
      <c r="B408" s="139"/>
      <c r="C408" s="140" t="s">
        <v>530</v>
      </c>
      <c r="D408" s="140" t="s">
        <v>154</v>
      </c>
      <c r="E408" s="141" t="s">
        <v>531</v>
      </c>
      <c r="F408" s="142" t="s">
        <v>532</v>
      </c>
      <c r="G408" s="143" t="s">
        <v>171</v>
      </c>
      <c r="H408" s="144">
        <v>81.914000000000001</v>
      </c>
      <c r="I408" s="145"/>
      <c r="J408" s="146">
        <f>ROUND(I408*H408,2)</f>
        <v>0</v>
      </c>
      <c r="K408" s="142" t="s">
        <v>163</v>
      </c>
      <c r="L408" s="35"/>
      <c r="M408" s="147" t="s">
        <v>3</v>
      </c>
      <c r="N408" s="148" t="s">
        <v>40</v>
      </c>
      <c r="O408" s="55"/>
      <c r="P408" s="149">
        <f>O408*H408</f>
        <v>0</v>
      </c>
      <c r="Q408" s="149">
        <v>2.45329</v>
      </c>
      <c r="R408" s="149">
        <f>Q408*H408</f>
        <v>200.95879705999999</v>
      </c>
      <c r="S408" s="149">
        <v>0</v>
      </c>
      <c r="T408" s="150">
        <f>S408*H408</f>
        <v>0</v>
      </c>
      <c r="U408" s="34"/>
      <c r="V408" s="34"/>
      <c r="W408" s="34"/>
      <c r="X408" s="34"/>
      <c r="Y408" s="34"/>
      <c r="Z408" s="34"/>
      <c r="AA408" s="34"/>
      <c r="AB408" s="34"/>
      <c r="AC408" s="34"/>
      <c r="AD408" s="34"/>
      <c r="AE408" s="34"/>
      <c r="AR408" s="151" t="s">
        <v>158</v>
      </c>
      <c r="AT408" s="151" t="s">
        <v>154</v>
      </c>
      <c r="AU408" s="151" t="s">
        <v>79</v>
      </c>
      <c r="AY408" s="19" t="s">
        <v>152</v>
      </c>
      <c r="BE408" s="152">
        <f>IF(N408="základní",J408,0)</f>
        <v>0</v>
      </c>
      <c r="BF408" s="152">
        <f>IF(N408="snížená",J408,0)</f>
        <v>0</v>
      </c>
      <c r="BG408" s="152">
        <f>IF(N408="zákl. přenesená",J408,0)</f>
        <v>0</v>
      </c>
      <c r="BH408" s="152">
        <f>IF(N408="sníž. přenesená",J408,0)</f>
        <v>0</v>
      </c>
      <c r="BI408" s="152">
        <f>IF(N408="nulová",J408,0)</f>
        <v>0</v>
      </c>
      <c r="BJ408" s="19" t="s">
        <v>77</v>
      </c>
      <c r="BK408" s="152">
        <f>ROUND(I408*H408,2)</f>
        <v>0</v>
      </c>
      <c r="BL408" s="19" t="s">
        <v>158</v>
      </c>
      <c r="BM408" s="151" t="s">
        <v>533</v>
      </c>
    </row>
    <row r="409" spans="1:65" s="2" customFormat="1" ht="19.2">
      <c r="A409" s="34"/>
      <c r="B409" s="35"/>
      <c r="C409" s="34"/>
      <c r="D409" s="153" t="s">
        <v>165</v>
      </c>
      <c r="E409" s="34"/>
      <c r="F409" s="154" t="s">
        <v>534</v>
      </c>
      <c r="G409" s="34"/>
      <c r="H409" s="34"/>
      <c r="I409" s="155"/>
      <c r="J409" s="34"/>
      <c r="K409" s="34"/>
      <c r="L409" s="35"/>
      <c r="M409" s="156"/>
      <c r="N409" s="157"/>
      <c r="O409" s="55"/>
      <c r="P409" s="55"/>
      <c r="Q409" s="55"/>
      <c r="R409" s="55"/>
      <c r="S409" s="55"/>
      <c r="T409" s="56"/>
      <c r="U409" s="34"/>
      <c r="V409" s="34"/>
      <c r="W409" s="34"/>
      <c r="X409" s="34"/>
      <c r="Y409" s="34"/>
      <c r="Z409" s="34"/>
      <c r="AA409" s="34"/>
      <c r="AB409" s="34"/>
      <c r="AC409" s="34"/>
      <c r="AD409" s="34"/>
      <c r="AE409" s="34"/>
      <c r="AT409" s="19" t="s">
        <v>165</v>
      </c>
      <c r="AU409" s="19" t="s">
        <v>79</v>
      </c>
    </row>
    <row r="410" spans="1:65" s="13" customFormat="1" ht="20.399999999999999">
      <c r="B410" s="158"/>
      <c r="D410" s="153" t="s">
        <v>167</v>
      </c>
      <c r="E410" s="159" t="s">
        <v>3</v>
      </c>
      <c r="F410" s="160" t="s">
        <v>3848</v>
      </c>
      <c r="H410" s="161">
        <v>81.914000000000001</v>
      </c>
      <c r="I410" s="162"/>
      <c r="L410" s="158"/>
      <c r="M410" s="163"/>
      <c r="N410" s="164"/>
      <c r="O410" s="164"/>
      <c r="P410" s="164"/>
      <c r="Q410" s="164"/>
      <c r="R410" s="164"/>
      <c r="S410" s="164"/>
      <c r="T410" s="165"/>
      <c r="AT410" s="159" t="s">
        <v>167</v>
      </c>
      <c r="AU410" s="159" t="s">
        <v>79</v>
      </c>
      <c r="AV410" s="13" t="s">
        <v>79</v>
      </c>
      <c r="AW410" s="13" t="s">
        <v>31</v>
      </c>
      <c r="AX410" s="13" t="s">
        <v>77</v>
      </c>
      <c r="AY410" s="159" t="s">
        <v>152</v>
      </c>
    </row>
    <row r="411" spans="1:65" s="2" customFormat="1" ht="44.25" customHeight="1">
      <c r="A411" s="34"/>
      <c r="B411" s="139"/>
      <c r="C411" s="140" t="s">
        <v>535</v>
      </c>
      <c r="D411" s="140" t="s">
        <v>154</v>
      </c>
      <c r="E411" s="141" t="s">
        <v>536</v>
      </c>
      <c r="F411" s="142" t="s">
        <v>537</v>
      </c>
      <c r="G411" s="143" t="s">
        <v>171</v>
      </c>
      <c r="H411" s="144">
        <v>81.914000000000001</v>
      </c>
      <c r="I411" s="145"/>
      <c r="J411" s="146">
        <f>ROUND(I411*H411,2)</f>
        <v>0</v>
      </c>
      <c r="K411" s="142" t="s">
        <v>163</v>
      </c>
      <c r="L411" s="35"/>
      <c r="M411" s="147" t="s">
        <v>3</v>
      </c>
      <c r="N411" s="148" t="s">
        <v>40</v>
      </c>
      <c r="O411" s="55"/>
      <c r="P411" s="149">
        <f>O411*H411</f>
        <v>0</v>
      </c>
      <c r="Q411" s="149">
        <v>0</v>
      </c>
      <c r="R411" s="149">
        <f>Q411*H411</f>
        <v>0</v>
      </c>
      <c r="S411" s="149">
        <v>0</v>
      </c>
      <c r="T411" s="150">
        <f>S411*H411</f>
        <v>0</v>
      </c>
      <c r="U411" s="34"/>
      <c r="V411" s="34"/>
      <c r="W411" s="34"/>
      <c r="X411" s="34"/>
      <c r="Y411" s="34"/>
      <c r="Z411" s="34"/>
      <c r="AA411" s="34"/>
      <c r="AB411" s="34"/>
      <c r="AC411" s="34"/>
      <c r="AD411" s="34"/>
      <c r="AE411" s="34"/>
      <c r="AR411" s="151" t="s">
        <v>158</v>
      </c>
      <c r="AT411" s="151" t="s">
        <v>154</v>
      </c>
      <c r="AU411" s="151" t="s">
        <v>79</v>
      </c>
      <c r="AY411" s="19" t="s">
        <v>152</v>
      </c>
      <c r="BE411" s="152">
        <f>IF(N411="základní",J411,0)</f>
        <v>0</v>
      </c>
      <c r="BF411" s="152">
        <f>IF(N411="snížená",J411,0)</f>
        <v>0</v>
      </c>
      <c r="BG411" s="152">
        <f>IF(N411="zákl. přenesená",J411,0)</f>
        <v>0</v>
      </c>
      <c r="BH411" s="152">
        <f>IF(N411="sníž. přenesená",J411,0)</f>
        <v>0</v>
      </c>
      <c r="BI411" s="152">
        <f>IF(N411="nulová",J411,0)</f>
        <v>0</v>
      </c>
      <c r="BJ411" s="19" t="s">
        <v>77</v>
      </c>
      <c r="BK411" s="152">
        <f>ROUND(I411*H411,2)</f>
        <v>0</v>
      </c>
      <c r="BL411" s="19" t="s">
        <v>158</v>
      </c>
      <c r="BM411" s="151" t="s">
        <v>538</v>
      </c>
    </row>
    <row r="412" spans="1:65" s="2" customFormat="1" ht="21.75" customHeight="1">
      <c r="A412" s="34"/>
      <c r="B412" s="139"/>
      <c r="C412" s="140" t="s">
        <v>539</v>
      </c>
      <c r="D412" s="140" t="s">
        <v>154</v>
      </c>
      <c r="E412" s="141" t="s">
        <v>540</v>
      </c>
      <c r="F412" s="142" t="s">
        <v>541</v>
      </c>
      <c r="G412" s="143" t="s">
        <v>254</v>
      </c>
      <c r="H412" s="144">
        <v>1.903</v>
      </c>
      <c r="I412" s="145"/>
      <c r="J412" s="146">
        <f>ROUND(I412*H412,2)</f>
        <v>0</v>
      </c>
      <c r="K412" s="142" t="s">
        <v>163</v>
      </c>
      <c r="L412" s="35"/>
      <c r="M412" s="147" t="s">
        <v>3</v>
      </c>
      <c r="N412" s="148" t="s">
        <v>40</v>
      </c>
      <c r="O412" s="55"/>
      <c r="P412" s="149">
        <f>O412*H412</f>
        <v>0</v>
      </c>
      <c r="Q412" s="149">
        <v>1.06277</v>
      </c>
      <c r="R412" s="149">
        <f>Q412*H412</f>
        <v>2.0224513100000001</v>
      </c>
      <c r="S412" s="149">
        <v>0</v>
      </c>
      <c r="T412" s="150">
        <f>S412*H412</f>
        <v>0</v>
      </c>
      <c r="U412" s="34"/>
      <c r="V412" s="34"/>
      <c r="W412" s="34"/>
      <c r="X412" s="34"/>
      <c r="Y412" s="34"/>
      <c r="Z412" s="34"/>
      <c r="AA412" s="34"/>
      <c r="AB412" s="34"/>
      <c r="AC412" s="34"/>
      <c r="AD412" s="34"/>
      <c r="AE412" s="34"/>
      <c r="AR412" s="151" t="s">
        <v>158</v>
      </c>
      <c r="AT412" s="151" t="s">
        <v>154</v>
      </c>
      <c r="AU412" s="151" t="s">
        <v>79</v>
      </c>
      <c r="AY412" s="19" t="s">
        <v>152</v>
      </c>
      <c r="BE412" s="152">
        <f>IF(N412="základní",J412,0)</f>
        <v>0</v>
      </c>
      <c r="BF412" s="152">
        <f>IF(N412="snížená",J412,0)</f>
        <v>0</v>
      </c>
      <c r="BG412" s="152">
        <f>IF(N412="zákl. přenesená",J412,0)</f>
        <v>0</v>
      </c>
      <c r="BH412" s="152">
        <f>IF(N412="sníž. přenesená",J412,0)</f>
        <v>0</v>
      </c>
      <c r="BI412" s="152">
        <f>IF(N412="nulová",J412,0)</f>
        <v>0</v>
      </c>
      <c r="BJ412" s="19" t="s">
        <v>77</v>
      </c>
      <c r="BK412" s="152">
        <f>ROUND(I412*H412,2)</f>
        <v>0</v>
      </c>
      <c r="BL412" s="19" t="s">
        <v>158</v>
      </c>
      <c r="BM412" s="151" t="s">
        <v>542</v>
      </c>
    </row>
    <row r="413" spans="1:65" s="13" customFormat="1">
      <c r="B413" s="158"/>
      <c r="D413" s="153" t="s">
        <v>167</v>
      </c>
      <c r="E413" s="159" t="s">
        <v>3</v>
      </c>
      <c r="F413" s="160" t="s">
        <v>543</v>
      </c>
      <c r="H413" s="161">
        <v>1.903</v>
      </c>
      <c r="I413" s="162"/>
      <c r="L413" s="158"/>
      <c r="M413" s="163"/>
      <c r="N413" s="164"/>
      <c r="O413" s="164"/>
      <c r="P413" s="164"/>
      <c r="Q413" s="164"/>
      <c r="R413" s="164"/>
      <c r="S413" s="164"/>
      <c r="T413" s="165"/>
      <c r="AT413" s="159" t="s">
        <v>167</v>
      </c>
      <c r="AU413" s="159" t="s">
        <v>79</v>
      </c>
      <c r="AV413" s="13" t="s">
        <v>79</v>
      </c>
      <c r="AW413" s="13" t="s">
        <v>31</v>
      </c>
      <c r="AX413" s="13" t="s">
        <v>77</v>
      </c>
      <c r="AY413" s="159" t="s">
        <v>152</v>
      </c>
    </row>
    <row r="414" spans="1:65" s="2" customFormat="1" ht="22.8">
      <c r="A414" s="34"/>
      <c r="B414" s="139"/>
      <c r="C414" s="140" t="s">
        <v>544</v>
      </c>
      <c r="D414" s="140" t="s">
        <v>154</v>
      </c>
      <c r="E414" s="141" t="s">
        <v>545</v>
      </c>
      <c r="F414" s="142" t="s">
        <v>546</v>
      </c>
      <c r="G414" s="143" t="s">
        <v>162</v>
      </c>
      <c r="H414" s="144">
        <v>203.81700000000001</v>
      </c>
      <c r="I414" s="145"/>
      <c r="J414" s="146">
        <f>ROUND(I414*H414,2)</f>
        <v>0</v>
      </c>
      <c r="K414" s="142" t="s">
        <v>163</v>
      </c>
      <c r="L414" s="35"/>
      <c r="M414" s="147" t="s">
        <v>3</v>
      </c>
      <c r="N414" s="148" t="s">
        <v>40</v>
      </c>
      <c r="O414" s="55"/>
      <c r="P414" s="149">
        <f>O414*H414</f>
        <v>0</v>
      </c>
      <c r="Q414" s="149">
        <v>0.11</v>
      </c>
      <c r="R414" s="149">
        <f>Q414*H414</f>
        <v>22.41987</v>
      </c>
      <c r="S414" s="149">
        <v>0</v>
      </c>
      <c r="T414" s="150">
        <f>S414*H414</f>
        <v>0</v>
      </c>
      <c r="U414" s="34"/>
      <c r="V414" s="34"/>
      <c r="W414" s="34"/>
      <c r="X414" s="34"/>
      <c r="Y414" s="34"/>
      <c r="Z414" s="34"/>
      <c r="AA414" s="34"/>
      <c r="AB414" s="34"/>
      <c r="AC414" s="34"/>
      <c r="AD414" s="34"/>
      <c r="AE414" s="34"/>
      <c r="AR414" s="151" t="s">
        <v>158</v>
      </c>
      <c r="AT414" s="151" t="s">
        <v>154</v>
      </c>
      <c r="AU414" s="151" t="s">
        <v>79</v>
      </c>
      <c r="AY414" s="19" t="s">
        <v>152</v>
      </c>
      <c r="BE414" s="152">
        <f>IF(N414="základní",J414,0)</f>
        <v>0</v>
      </c>
      <c r="BF414" s="152">
        <f>IF(N414="snížená",J414,0)</f>
        <v>0</v>
      </c>
      <c r="BG414" s="152">
        <f>IF(N414="zákl. přenesená",J414,0)</f>
        <v>0</v>
      </c>
      <c r="BH414" s="152">
        <f>IF(N414="sníž. přenesená",J414,0)</f>
        <v>0</v>
      </c>
      <c r="BI414" s="152">
        <f>IF(N414="nulová",J414,0)</f>
        <v>0</v>
      </c>
      <c r="BJ414" s="19" t="s">
        <v>77</v>
      </c>
      <c r="BK414" s="152">
        <f>ROUND(I414*H414,2)</f>
        <v>0</v>
      </c>
      <c r="BL414" s="19" t="s">
        <v>158</v>
      </c>
      <c r="BM414" s="151" t="s">
        <v>547</v>
      </c>
    </row>
    <row r="415" spans="1:65" s="2" customFormat="1" ht="19.2">
      <c r="A415" s="34"/>
      <c r="B415" s="35"/>
      <c r="C415" s="34"/>
      <c r="D415" s="153" t="s">
        <v>165</v>
      </c>
      <c r="E415" s="34"/>
      <c r="F415" s="154" t="s">
        <v>548</v>
      </c>
      <c r="G415" s="34"/>
      <c r="H415" s="34"/>
      <c r="I415" s="155"/>
      <c r="J415" s="34"/>
      <c r="K415" s="34"/>
      <c r="L415" s="35"/>
      <c r="M415" s="156"/>
      <c r="N415" s="157"/>
      <c r="O415" s="55"/>
      <c r="P415" s="55"/>
      <c r="Q415" s="55"/>
      <c r="R415" s="55"/>
      <c r="S415" s="55"/>
      <c r="T415" s="56"/>
      <c r="U415" s="34"/>
      <c r="V415" s="34"/>
      <c r="W415" s="34"/>
      <c r="X415" s="34"/>
      <c r="Y415" s="34"/>
      <c r="Z415" s="34"/>
      <c r="AA415" s="34"/>
      <c r="AB415" s="34"/>
      <c r="AC415" s="34"/>
      <c r="AD415" s="34"/>
      <c r="AE415" s="34"/>
      <c r="AT415" s="19" t="s">
        <v>165</v>
      </c>
      <c r="AU415" s="19" t="s">
        <v>79</v>
      </c>
    </row>
    <row r="416" spans="1:65" s="13" customFormat="1" ht="20.399999999999999">
      <c r="B416" s="158"/>
      <c r="D416" s="153" t="s">
        <v>167</v>
      </c>
      <c r="E416" s="159" t="s">
        <v>3</v>
      </c>
      <c r="F416" s="160" t="s">
        <v>549</v>
      </c>
      <c r="H416" s="161">
        <v>203.81700000000001</v>
      </c>
      <c r="I416" s="162"/>
      <c r="L416" s="158"/>
      <c r="M416" s="163"/>
      <c r="N416" s="164"/>
      <c r="O416" s="164"/>
      <c r="P416" s="164"/>
      <c r="Q416" s="164"/>
      <c r="R416" s="164"/>
      <c r="S416" s="164"/>
      <c r="T416" s="165"/>
      <c r="AT416" s="159" t="s">
        <v>167</v>
      </c>
      <c r="AU416" s="159" t="s">
        <v>79</v>
      </c>
      <c r="AV416" s="13" t="s">
        <v>79</v>
      </c>
      <c r="AW416" s="13" t="s">
        <v>31</v>
      </c>
      <c r="AX416" s="13" t="s">
        <v>77</v>
      </c>
      <c r="AY416" s="159" t="s">
        <v>152</v>
      </c>
    </row>
    <row r="417" spans="1:65" s="2" customFormat="1" ht="34.200000000000003">
      <c r="A417" s="34"/>
      <c r="B417" s="139"/>
      <c r="C417" s="140" t="s">
        <v>550</v>
      </c>
      <c r="D417" s="140" t="s">
        <v>154</v>
      </c>
      <c r="E417" s="141" t="s">
        <v>551</v>
      </c>
      <c r="F417" s="142" t="s">
        <v>552</v>
      </c>
      <c r="G417" s="143" t="s">
        <v>162</v>
      </c>
      <c r="H417" s="144">
        <v>203.81700000000001</v>
      </c>
      <c r="I417" s="145"/>
      <c r="J417" s="146">
        <f>ROUND(I417*H417,2)</f>
        <v>0</v>
      </c>
      <c r="K417" s="142" t="s">
        <v>163</v>
      </c>
      <c r="L417" s="35"/>
      <c r="M417" s="147" t="s">
        <v>3</v>
      </c>
      <c r="N417" s="148" t="s">
        <v>40</v>
      </c>
      <c r="O417" s="55"/>
      <c r="P417" s="149">
        <f>O417*H417</f>
        <v>0</v>
      </c>
      <c r="Q417" s="149">
        <v>1.0999999999999999E-2</v>
      </c>
      <c r="R417" s="149">
        <f>Q417*H417</f>
        <v>2.241987</v>
      </c>
      <c r="S417" s="149">
        <v>0</v>
      </c>
      <c r="T417" s="150">
        <f>S417*H417</f>
        <v>0</v>
      </c>
      <c r="U417" s="34"/>
      <c r="V417" s="34"/>
      <c r="W417" s="34"/>
      <c r="X417" s="34"/>
      <c r="Y417" s="34"/>
      <c r="Z417" s="34"/>
      <c r="AA417" s="34"/>
      <c r="AB417" s="34"/>
      <c r="AC417" s="34"/>
      <c r="AD417" s="34"/>
      <c r="AE417" s="34"/>
      <c r="AR417" s="151" t="s">
        <v>158</v>
      </c>
      <c r="AT417" s="151" t="s">
        <v>154</v>
      </c>
      <c r="AU417" s="151" t="s">
        <v>79</v>
      </c>
      <c r="AY417" s="19" t="s">
        <v>152</v>
      </c>
      <c r="BE417" s="152">
        <f>IF(N417="základní",J417,0)</f>
        <v>0</v>
      </c>
      <c r="BF417" s="152">
        <f>IF(N417="snížená",J417,0)</f>
        <v>0</v>
      </c>
      <c r="BG417" s="152">
        <f>IF(N417="zákl. přenesená",J417,0)</f>
        <v>0</v>
      </c>
      <c r="BH417" s="152">
        <f>IF(N417="sníž. přenesená",J417,0)</f>
        <v>0</v>
      </c>
      <c r="BI417" s="152">
        <f>IF(N417="nulová",J417,0)</f>
        <v>0</v>
      </c>
      <c r="BJ417" s="19" t="s">
        <v>77</v>
      </c>
      <c r="BK417" s="152">
        <f>ROUND(I417*H417,2)</f>
        <v>0</v>
      </c>
      <c r="BL417" s="19" t="s">
        <v>158</v>
      </c>
      <c r="BM417" s="151" t="s">
        <v>553</v>
      </c>
    </row>
    <row r="418" spans="1:65" s="2" customFormat="1" ht="22.8">
      <c r="A418" s="34"/>
      <c r="B418" s="139"/>
      <c r="C418" s="140" t="s">
        <v>554</v>
      </c>
      <c r="D418" s="140" t="s">
        <v>154</v>
      </c>
      <c r="E418" s="141" t="s">
        <v>555</v>
      </c>
      <c r="F418" s="142" t="s">
        <v>556</v>
      </c>
      <c r="G418" s="143" t="s">
        <v>162</v>
      </c>
      <c r="H418" s="144">
        <v>203.81700000000001</v>
      </c>
      <c r="I418" s="145"/>
      <c r="J418" s="146">
        <f>ROUND(I418*H418,2)</f>
        <v>0</v>
      </c>
      <c r="K418" s="142" t="s">
        <v>163</v>
      </c>
      <c r="L418" s="35"/>
      <c r="M418" s="147" t="s">
        <v>3</v>
      </c>
      <c r="N418" s="148" t="s">
        <v>40</v>
      </c>
      <c r="O418" s="55"/>
      <c r="P418" s="149">
        <f>O418*H418</f>
        <v>0</v>
      </c>
      <c r="Q418" s="149">
        <v>0</v>
      </c>
      <c r="R418" s="149">
        <f>Q418*H418</f>
        <v>0</v>
      </c>
      <c r="S418" s="149">
        <v>0</v>
      </c>
      <c r="T418" s="150">
        <f>S418*H418</f>
        <v>0</v>
      </c>
      <c r="U418" s="34"/>
      <c r="V418" s="34"/>
      <c r="W418" s="34"/>
      <c r="X418" s="34"/>
      <c r="Y418" s="34"/>
      <c r="Z418" s="34"/>
      <c r="AA418" s="34"/>
      <c r="AB418" s="34"/>
      <c r="AC418" s="34"/>
      <c r="AD418" s="34"/>
      <c r="AE418" s="34"/>
      <c r="AR418" s="151" t="s">
        <v>158</v>
      </c>
      <c r="AT418" s="151" t="s">
        <v>154</v>
      </c>
      <c r="AU418" s="151" t="s">
        <v>79</v>
      </c>
      <c r="AY418" s="19" t="s">
        <v>152</v>
      </c>
      <c r="BE418" s="152">
        <f>IF(N418="základní",J418,0)</f>
        <v>0</v>
      </c>
      <c r="BF418" s="152">
        <f>IF(N418="snížená",J418,0)</f>
        <v>0</v>
      </c>
      <c r="BG418" s="152">
        <f>IF(N418="zákl. přenesená",J418,0)</f>
        <v>0</v>
      </c>
      <c r="BH418" s="152">
        <f>IF(N418="sníž. přenesená",J418,0)</f>
        <v>0</v>
      </c>
      <c r="BI418" s="152">
        <f>IF(N418="nulová",J418,0)</f>
        <v>0</v>
      </c>
      <c r="BJ418" s="19" t="s">
        <v>77</v>
      </c>
      <c r="BK418" s="152">
        <f>ROUND(I418*H418,2)</f>
        <v>0</v>
      </c>
      <c r="BL418" s="19" t="s">
        <v>158</v>
      </c>
      <c r="BM418" s="151" t="s">
        <v>557</v>
      </c>
    </row>
    <row r="419" spans="1:65" s="13" customFormat="1">
      <c r="B419" s="158"/>
      <c r="D419" s="153" t="s">
        <v>167</v>
      </c>
      <c r="E419" s="159" t="s">
        <v>3</v>
      </c>
      <c r="F419" s="160" t="s">
        <v>558</v>
      </c>
      <c r="H419" s="161">
        <v>203.81700000000001</v>
      </c>
      <c r="I419" s="162"/>
      <c r="L419" s="158"/>
      <c r="M419" s="163"/>
      <c r="N419" s="164"/>
      <c r="O419" s="164"/>
      <c r="P419" s="164"/>
      <c r="Q419" s="164"/>
      <c r="R419" s="164"/>
      <c r="S419" s="164"/>
      <c r="T419" s="165"/>
      <c r="AT419" s="159" t="s">
        <v>167</v>
      </c>
      <c r="AU419" s="159" t="s">
        <v>79</v>
      </c>
      <c r="AV419" s="13" t="s">
        <v>79</v>
      </c>
      <c r="AW419" s="13" t="s">
        <v>31</v>
      </c>
      <c r="AX419" s="13" t="s">
        <v>77</v>
      </c>
      <c r="AY419" s="159" t="s">
        <v>152</v>
      </c>
    </row>
    <row r="420" spans="1:65" s="2" customFormat="1" ht="22.8">
      <c r="A420" s="34"/>
      <c r="B420" s="139"/>
      <c r="C420" s="140" t="s">
        <v>559</v>
      </c>
      <c r="D420" s="140" t="s">
        <v>154</v>
      </c>
      <c r="E420" s="141" t="s">
        <v>560</v>
      </c>
      <c r="F420" s="142" t="s">
        <v>561</v>
      </c>
      <c r="G420" s="143" t="s">
        <v>162</v>
      </c>
      <c r="H420" s="144">
        <v>407.63400000000001</v>
      </c>
      <c r="I420" s="145"/>
      <c r="J420" s="146">
        <f>ROUND(I420*H420,2)</f>
        <v>0</v>
      </c>
      <c r="K420" s="142" t="s">
        <v>163</v>
      </c>
      <c r="L420" s="35"/>
      <c r="M420" s="147" t="s">
        <v>3</v>
      </c>
      <c r="N420" s="148" t="s">
        <v>40</v>
      </c>
      <c r="O420" s="55"/>
      <c r="P420" s="149">
        <f>O420*H420</f>
        <v>0</v>
      </c>
      <c r="Q420" s="149">
        <v>0</v>
      </c>
      <c r="R420" s="149">
        <f>Q420*H420</f>
        <v>0</v>
      </c>
      <c r="S420" s="149">
        <v>0</v>
      </c>
      <c r="T420" s="150">
        <f>S420*H420</f>
        <v>0</v>
      </c>
      <c r="U420" s="34"/>
      <c r="V420" s="34"/>
      <c r="W420" s="34"/>
      <c r="X420" s="34"/>
      <c r="Y420" s="34"/>
      <c r="Z420" s="34"/>
      <c r="AA420" s="34"/>
      <c r="AB420" s="34"/>
      <c r="AC420" s="34"/>
      <c r="AD420" s="34"/>
      <c r="AE420" s="34"/>
      <c r="AR420" s="151" t="s">
        <v>158</v>
      </c>
      <c r="AT420" s="151" t="s">
        <v>154</v>
      </c>
      <c r="AU420" s="151" t="s">
        <v>79</v>
      </c>
      <c r="AY420" s="19" t="s">
        <v>152</v>
      </c>
      <c r="BE420" s="152">
        <f>IF(N420="základní",J420,0)</f>
        <v>0</v>
      </c>
      <c r="BF420" s="152">
        <f>IF(N420="snížená",J420,0)</f>
        <v>0</v>
      </c>
      <c r="BG420" s="152">
        <f>IF(N420="zákl. přenesená",J420,0)</f>
        <v>0</v>
      </c>
      <c r="BH420" s="152">
        <f>IF(N420="sníž. přenesená",J420,0)</f>
        <v>0</v>
      </c>
      <c r="BI420" s="152">
        <f>IF(N420="nulová",J420,0)</f>
        <v>0</v>
      </c>
      <c r="BJ420" s="19" t="s">
        <v>77</v>
      </c>
      <c r="BK420" s="152">
        <f>ROUND(I420*H420,2)</f>
        <v>0</v>
      </c>
      <c r="BL420" s="19" t="s">
        <v>158</v>
      </c>
      <c r="BM420" s="151" t="s">
        <v>562</v>
      </c>
    </row>
    <row r="421" spans="1:65" s="13" customFormat="1">
      <c r="B421" s="158"/>
      <c r="D421" s="153" t="s">
        <v>167</v>
      </c>
      <c r="E421" s="159" t="s">
        <v>3</v>
      </c>
      <c r="F421" s="160" t="s">
        <v>563</v>
      </c>
      <c r="H421" s="161">
        <v>407.63400000000001</v>
      </c>
      <c r="I421" s="162"/>
      <c r="L421" s="158"/>
      <c r="M421" s="163"/>
      <c r="N421" s="164"/>
      <c r="O421" s="164"/>
      <c r="P421" s="164"/>
      <c r="Q421" s="164"/>
      <c r="R421" s="164"/>
      <c r="S421" s="164"/>
      <c r="T421" s="165"/>
      <c r="AT421" s="159" t="s">
        <v>167</v>
      </c>
      <c r="AU421" s="159" t="s">
        <v>79</v>
      </c>
      <c r="AV421" s="13" t="s">
        <v>79</v>
      </c>
      <c r="AW421" s="13" t="s">
        <v>31</v>
      </c>
      <c r="AX421" s="13" t="s">
        <v>77</v>
      </c>
      <c r="AY421" s="159" t="s">
        <v>152</v>
      </c>
    </row>
    <row r="422" spans="1:65" s="12" customFormat="1" ht="22.8" customHeight="1">
      <c r="B422" s="126"/>
      <c r="D422" s="127" t="s">
        <v>68</v>
      </c>
      <c r="E422" s="137" t="s">
        <v>207</v>
      </c>
      <c r="F422" s="137" t="s">
        <v>564</v>
      </c>
      <c r="I422" s="129"/>
      <c r="J422" s="138">
        <f>BK422</f>
        <v>0</v>
      </c>
      <c r="L422" s="126"/>
      <c r="M422" s="131"/>
      <c r="N422" s="132"/>
      <c r="O422" s="132"/>
      <c r="P422" s="133">
        <f>SUM(P423:P424)</f>
        <v>0</v>
      </c>
      <c r="Q422" s="132"/>
      <c r="R422" s="133">
        <f>SUM(R423:R424)</f>
        <v>0.247</v>
      </c>
      <c r="S422" s="132"/>
      <c r="T422" s="134">
        <f>SUM(T423:T424)</f>
        <v>0</v>
      </c>
      <c r="AR422" s="127" t="s">
        <v>77</v>
      </c>
      <c r="AT422" s="135" t="s">
        <v>68</v>
      </c>
      <c r="AU422" s="135" t="s">
        <v>77</v>
      </c>
      <c r="AY422" s="127" t="s">
        <v>152</v>
      </c>
      <c r="BK422" s="136">
        <f>SUM(BK423:BK424)</f>
        <v>0</v>
      </c>
    </row>
    <row r="423" spans="1:65" s="2" customFormat="1" ht="44.25" customHeight="1">
      <c r="A423" s="34"/>
      <c r="B423" s="139"/>
      <c r="C423" s="140" t="s">
        <v>565</v>
      </c>
      <c r="D423" s="140" t="s">
        <v>154</v>
      </c>
      <c r="E423" s="141" t="s">
        <v>566</v>
      </c>
      <c r="F423" s="142" t="s">
        <v>567</v>
      </c>
      <c r="G423" s="143" t="s">
        <v>278</v>
      </c>
      <c r="H423" s="144">
        <v>20</v>
      </c>
      <c r="I423" s="145"/>
      <c r="J423" s="146">
        <f>ROUND(I423*H423,2)</f>
        <v>0</v>
      </c>
      <c r="K423" s="142" t="s">
        <v>163</v>
      </c>
      <c r="L423" s="35"/>
      <c r="M423" s="147" t="s">
        <v>3</v>
      </c>
      <c r="N423" s="148" t="s">
        <v>40</v>
      </c>
      <c r="O423" s="55"/>
      <c r="P423" s="149">
        <f>O423*H423</f>
        <v>0</v>
      </c>
      <c r="Q423" s="149">
        <v>1.235E-2</v>
      </c>
      <c r="R423" s="149">
        <f>Q423*H423</f>
        <v>0.247</v>
      </c>
      <c r="S423" s="149">
        <v>0</v>
      </c>
      <c r="T423" s="150">
        <f>S423*H423</f>
        <v>0</v>
      </c>
      <c r="U423" s="34"/>
      <c r="V423" s="34"/>
      <c r="W423" s="34"/>
      <c r="X423" s="34"/>
      <c r="Y423" s="34"/>
      <c r="Z423" s="34"/>
      <c r="AA423" s="34"/>
      <c r="AB423" s="34"/>
      <c r="AC423" s="34"/>
      <c r="AD423" s="34"/>
      <c r="AE423" s="34"/>
      <c r="AR423" s="151" t="s">
        <v>158</v>
      </c>
      <c r="AT423" s="151" t="s">
        <v>154</v>
      </c>
      <c r="AU423" s="151" t="s">
        <v>79</v>
      </c>
      <c r="AY423" s="19" t="s">
        <v>152</v>
      </c>
      <c r="BE423" s="152">
        <f>IF(N423="základní",J423,0)</f>
        <v>0</v>
      </c>
      <c r="BF423" s="152">
        <f>IF(N423="snížená",J423,0)</f>
        <v>0</v>
      </c>
      <c r="BG423" s="152">
        <f>IF(N423="zákl. přenesená",J423,0)</f>
        <v>0</v>
      </c>
      <c r="BH423" s="152">
        <f>IF(N423="sníž. přenesená",J423,0)</f>
        <v>0</v>
      </c>
      <c r="BI423" s="152">
        <f>IF(N423="nulová",J423,0)</f>
        <v>0</v>
      </c>
      <c r="BJ423" s="19" t="s">
        <v>77</v>
      </c>
      <c r="BK423" s="152">
        <f>ROUND(I423*H423,2)</f>
        <v>0</v>
      </c>
      <c r="BL423" s="19" t="s">
        <v>158</v>
      </c>
      <c r="BM423" s="151" t="s">
        <v>568</v>
      </c>
    </row>
    <row r="424" spans="1:65" s="2" customFormat="1" ht="19.2">
      <c r="A424" s="34"/>
      <c r="B424" s="35"/>
      <c r="C424" s="34"/>
      <c r="D424" s="153" t="s">
        <v>165</v>
      </c>
      <c r="E424" s="34"/>
      <c r="F424" s="154" t="s">
        <v>3849</v>
      </c>
      <c r="G424" s="34"/>
      <c r="H424" s="34"/>
      <c r="I424" s="155"/>
      <c r="J424" s="34"/>
      <c r="K424" s="34"/>
      <c r="L424" s="35"/>
      <c r="M424" s="156"/>
      <c r="N424" s="157"/>
      <c r="O424" s="55"/>
      <c r="P424" s="55"/>
      <c r="Q424" s="55"/>
      <c r="R424" s="55"/>
      <c r="S424" s="55"/>
      <c r="T424" s="56"/>
      <c r="U424" s="34"/>
      <c r="V424" s="34"/>
      <c r="W424" s="34"/>
      <c r="X424" s="34"/>
      <c r="Y424" s="34"/>
      <c r="Z424" s="34"/>
      <c r="AA424" s="34"/>
      <c r="AB424" s="34"/>
      <c r="AC424" s="34"/>
      <c r="AD424" s="34"/>
      <c r="AE424" s="34"/>
      <c r="AT424" s="19" t="s">
        <v>165</v>
      </c>
      <c r="AU424" s="19" t="s">
        <v>79</v>
      </c>
    </row>
    <row r="425" spans="1:65" s="12" customFormat="1" ht="22.8" customHeight="1">
      <c r="B425" s="126"/>
      <c r="D425" s="127" t="s">
        <v>68</v>
      </c>
      <c r="E425" s="137" t="s">
        <v>221</v>
      </c>
      <c r="F425" s="137" t="s">
        <v>569</v>
      </c>
      <c r="I425" s="129"/>
      <c r="J425" s="138">
        <f>BK425</f>
        <v>0</v>
      </c>
      <c r="L425" s="126"/>
      <c r="M425" s="131"/>
      <c r="N425" s="132"/>
      <c r="O425" s="132"/>
      <c r="P425" s="133">
        <f>SUM(P426:P458)</f>
        <v>0</v>
      </c>
      <c r="Q425" s="132"/>
      <c r="R425" s="133">
        <f>SUM(R426:R458)</f>
        <v>3.9365887200000005</v>
      </c>
      <c r="S425" s="132"/>
      <c r="T425" s="134">
        <f>SUM(T426:T458)</f>
        <v>0</v>
      </c>
      <c r="AR425" s="127" t="s">
        <v>77</v>
      </c>
      <c r="AT425" s="135" t="s">
        <v>68</v>
      </c>
      <c r="AU425" s="135" t="s">
        <v>77</v>
      </c>
      <c r="AY425" s="127" t="s">
        <v>152</v>
      </c>
      <c r="BK425" s="136">
        <f>SUM(BK426:BK458)</f>
        <v>0</v>
      </c>
    </row>
    <row r="426" spans="1:65" s="2" customFormat="1" ht="45.6">
      <c r="A426" s="34"/>
      <c r="B426" s="139"/>
      <c r="C426" s="140" t="s">
        <v>570</v>
      </c>
      <c r="D426" s="140" t="s">
        <v>154</v>
      </c>
      <c r="E426" s="141" t="s">
        <v>571</v>
      </c>
      <c r="F426" s="142" t="s">
        <v>572</v>
      </c>
      <c r="G426" s="143" t="s">
        <v>278</v>
      </c>
      <c r="H426" s="144">
        <v>23.77</v>
      </c>
      <c r="I426" s="145"/>
      <c r="J426" s="146">
        <f>ROUND(I426*H426,2)</f>
        <v>0</v>
      </c>
      <c r="K426" s="142" t="s">
        <v>163</v>
      </c>
      <c r="L426" s="35"/>
      <c r="M426" s="147" t="s">
        <v>3</v>
      </c>
      <c r="N426" s="148" t="s">
        <v>40</v>
      </c>
      <c r="O426" s="55"/>
      <c r="P426" s="149">
        <f>O426*H426</f>
        <v>0</v>
      </c>
      <c r="Q426" s="149">
        <v>0.1295</v>
      </c>
      <c r="R426" s="149">
        <f>Q426*H426</f>
        <v>3.0782150000000001</v>
      </c>
      <c r="S426" s="149">
        <v>0</v>
      </c>
      <c r="T426" s="150">
        <f>S426*H426</f>
        <v>0</v>
      </c>
      <c r="U426" s="34"/>
      <c r="V426" s="34"/>
      <c r="W426" s="34"/>
      <c r="X426" s="34"/>
      <c r="Y426" s="34"/>
      <c r="Z426" s="34"/>
      <c r="AA426" s="34"/>
      <c r="AB426" s="34"/>
      <c r="AC426" s="34"/>
      <c r="AD426" s="34"/>
      <c r="AE426" s="34"/>
      <c r="AR426" s="151" t="s">
        <v>158</v>
      </c>
      <c r="AT426" s="151" t="s">
        <v>154</v>
      </c>
      <c r="AU426" s="151" t="s">
        <v>79</v>
      </c>
      <c r="AY426" s="19" t="s">
        <v>152</v>
      </c>
      <c r="BE426" s="152">
        <f>IF(N426="základní",J426,0)</f>
        <v>0</v>
      </c>
      <c r="BF426" s="152">
        <f>IF(N426="snížená",J426,0)</f>
        <v>0</v>
      </c>
      <c r="BG426" s="152">
        <f>IF(N426="zákl. přenesená",J426,0)</f>
        <v>0</v>
      </c>
      <c r="BH426" s="152">
        <f>IF(N426="sníž. přenesená",J426,0)</f>
        <v>0</v>
      </c>
      <c r="BI426" s="152">
        <f>IF(N426="nulová",J426,0)</f>
        <v>0</v>
      </c>
      <c r="BJ426" s="19" t="s">
        <v>77</v>
      </c>
      <c r="BK426" s="152">
        <f>ROUND(I426*H426,2)</f>
        <v>0</v>
      </c>
      <c r="BL426" s="19" t="s">
        <v>158</v>
      </c>
      <c r="BM426" s="151" t="s">
        <v>573</v>
      </c>
    </row>
    <row r="427" spans="1:65" s="2" customFormat="1" ht="19.2">
      <c r="A427" s="34"/>
      <c r="B427" s="35"/>
      <c r="C427" s="34"/>
      <c r="D427" s="153" t="s">
        <v>165</v>
      </c>
      <c r="E427" s="34"/>
      <c r="F427" s="154" t="s">
        <v>3850</v>
      </c>
      <c r="G427" s="34"/>
      <c r="H427" s="34"/>
      <c r="I427" s="155"/>
      <c r="J427" s="34"/>
      <c r="K427" s="34"/>
      <c r="L427" s="35"/>
      <c r="M427" s="156"/>
      <c r="N427" s="157"/>
      <c r="O427" s="55"/>
      <c r="P427" s="55"/>
      <c r="Q427" s="55"/>
      <c r="R427" s="55"/>
      <c r="S427" s="55"/>
      <c r="T427" s="56"/>
      <c r="U427" s="34"/>
      <c r="V427" s="34"/>
      <c r="W427" s="34"/>
      <c r="X427" s="34"/>
      <c r="Y427" s="34"/>
      <c r="Z427" s="34"/>
      <c r="AA427" s="34"/>
      <c r="AB427" s="34"/>
      <c r="AC427" s="34"/>
      <c r="AD427" s="34"/>
      <c r="AE427" s="34"/>
      <c r="AT427" s="19" t="s">
        <v>165</v>
      </c>
      <c r="AU427" s="19" t="s">
        <v>79</v>
      </c>
    </row>
    <row r="428" spans="1:65" s="14" customFormat="1">
      <c r="B428" s="166"/>
      <c r="D428" s="153" t="s">
        <v>167</v>
      </c>
      <c r="E428" s="167" t="s">
        <v>3</v>
      </c>
      <c r="F428" s="168" t="s">
        <v>409</v>
      </c>
      <c r="H428" s="167" t="s">
        <v>3</v>
      </c>
      <c r="I428" s="169"/>
      <c r="L428" s="166"/>
      <c r="M428" s="170"/>
      <c r="N428" s="171"/>
      <c r="O428" s="171"/>
      <c r="P428" s="171"/>
      <c r="Q428" s="171"/>
      <c r="R428" s="171"/>
      <c r="S428" s="171"/>
      <c r="T428" s="172"/>
      <c r="AT428" s="167" t="s">
        <v>167</v>
      </c>
      <c r="AU428" s="167" t="s">
        <v>79</v>
      </c>
      <c r="AV428" s="14" t="s">
        <v>77</v>
      </c>
      <c r="AW428" s="14" t="s">
        <v>31</v>
      </c>
      <c r="AX428" s="14" t="s">
        <v>69</v>
      </c>
      <c r="AY428" s="167" t="s">
        <v>152</v>
      </c>
    </row>
    <row r="429" spans="1:65" s="13" customFormat="1">
      <c r="B429" s="158"/>
      <c r="D429" s="153" t="s">
        <v>167</v>
      </c>
      <c r="E429" s="159" t="s">
        <v>3</v>
      </c>
      <c r="F429" s="160" t="s">
        <v>574</v>
      </c>
      <c r="H429" s="161">
        <v>23.77</v>
      </c>
      <c r="I429" s="162"/>
      <c r="L429" s="158"/>
      <c r="M429" s="163"/>
      <c r="N429" s="164"/>
      <c r="O429" s="164"/>
      <c r="P429" s="164"/>
      <c r="Q429" s="164"/>
      <c r="R429" s="164"/>
      <c r="S429" s="164"/>
      <c r="T429" s="165"/>
      <c r="AT429" s="159" t="s">
        <v>167</v>
      </c>
      <c r="AU429" s="159" t="s">
        <v>79</v>
      </c>
      <c r="AV429" s="13" t="s">
        <v>79</v>
      </c>
      <c r="AW429" s="13" t="s">
        <v>31</v>
      </c>
      <c r="AX429" s="13" t="s">
        <v>77</v>
      </c>
      <c r="AY429" s="159" t="s">
        <v>152</v>
      </c>
    </row>
    <row r="430" spans="1:65" s="2" customFormat="1" ht="16.5" customHeight="1">
      <c r="A430" s="34"/>
      <c r="B430" s="139"/>
      <c r="C430" s="181" t="s">
        <v>575</v>
      </c>
      <c r="D430" s="181" t="s">
        <v>251</v>
      </c>
      <c r="E430" s="182" t="s">
        <v>576</v>
      </c>
      <c r="F430" s="183" t="s">
        <v>577</v>
      </c>
      <c r="G430" s="184" t="s">
        <v>278</v>
      </c>
      <c r="H430" s="185">
        <v>24.245000000000001</v>
      </c>
      <c r="I430" s="186"/>
      <c r="J430" s="187">
        <f>ROUND(I430*H430,2)</f>
        <v>0</v>
      </c>
      <c r="K430" s="183" t="s">
        <v>163</v>
      </c>
      <c r="L430" s="188"/>
      <c r="M430" s="189" t="s">
        <v>3</v>
      </c>
      <c r="N430" s="190" t="s">
        <v>40</v>
      </c>
      <c r="O430" s="55"/>
      <c r="P430" s="149">
        <f>O430*H430</f>
        <v>0</v>
      </c>
      <c r="Q430" s="149">
        <v>2.8000000000000001E-2</v>
      </c>
      <c r="R430" s="149">
        <f>Q430*H430</f>
        <v>0.67886000000000002</v>
      </c>
      <c r="S430" s="149">
        <v>0</v>
      </c>
      <c r="T430" s="150">
        <f>S430*H430</f>
        <v>0</v>
      </c>
      <c r="U430" s="34"/>
      <c r="V430" s="34"/>
      <c r="W430" s="34"/>
      <c r="X430" s="34"/>
      <c r="Y430" s="34"/>
      <c r="Z430" s="34"/>
      <c r="AA430" s="34"/>
      <c r="AB430" s="34"/>
      <c r="AC430" s="34"/>
      <c r="AD430" s="34"/>
      <c r="AE430" s="34"/>
      <c r="AR430" s="151" t="s">
        <v>207</v>
      </c>
      <c r="AT430" s="151" t="s">
        <v>251</v>
      </c>
      <c r="AU430" s="151" t="s">
        <v>79</v>
      </c>
      <c r="AY430" s="19" t="s">
        <v>152</v>
      </c>
      <c r="BE430" s="152">
        <f>IF(N430="základní",J430,0)</f>
        <v>0</v>
      </c>
      <c r="BF430" s="152">
        <f>IF(N430="snížená",J430,0)</f>
        <v>0</v>
      </c>
      <c r="BG430" s="152">
        <f>IF(N430="zákl. přenesená",J430,0)</f>
        <v>0</v>
      </c>
      <c r="BH430" s="152">
        <f>IF(N430="sníž. přenesená",J430,0)</f>
        <v>0</v>
      </c>
      <c r="BI430" s="152">
        <f>IF(N430="nulová",J430,0)</f>
        <v>0</v>
      </c>
      <c r="BJ430" s="19" t="s">
        <v>77</v>
      </c>
      <c r="BK430" s="152">
        <f>ROUND(I430*H430,2)</f>
        <v>0</v>
      </c>
      <c r="BL430" s="19" t="s">
        <v>158</v>
      </c>
      <c r="BM430" s="151" t="s">
        <v>578</v>
      </c>
    </row>
    <row r="431" spans="1:65" s="13" customFormat="1">
      <c r="B431" s="158"/>
      <c r="D431" s="153" t="s">
        <v>167</v>
      </c>
      <c r="F431" s="160" t="s">
        <v>579</v>
      </c>
      <c r="H431" s="161">
        <v>24.245000000000001</v>
      </c>
      <c r="I431" s="162"/>
      <c r="L431" s="158"/>
      <c r="M431" s="163"/>
      <c r="N431" s="164"/>
      <c r="O431" s="164"/>
      <c r="P431" s="164"/>
      <c r="Q431" s="164"/>
      <c r="R431" s="164"/>
      <c r="S431" s="164"/>
      <c r="T431" s="165"/>
      <c r="AT431" s="159" t="s">
        <v>167</v>
      </c>
      <c r="AU431" s="159" t="s">
        <v>79</v>
      </c>
      <c r="AV431" s="13" t="s">
        <v>79</v>
      </c>
      <c r="AW431" s="13" t="s">
        <v>4</v>
      </c>
      <c r="AX431" s="13" t="s">
        <v>77</v>
      </c>
      <c r="AY431" s="159" t="s">
        <v>152</v>
      </c>
    </row>
    <row r="432" spans="1:65" s="2" customFormat="1" ht="33" customHeight="1">
      <c r="A432" s="34"/>
      <c r="B432" s="139"/>
      <c r="C432" s="140" t="s">
        <v>580</v>
      </c>
      <c r="D432" s="140" t="s">
        <v>154</v>
      </c>
      <c r="E432" s="141" t="s">
        <v>581</v>
      </c>
      <c r="F432" s="142" t="s">
        <v>582</v>
      </c>
      <c r="G432" s="143" t="s">
        <v>278</v>
      </c>
      <c r="H432" s="144">
        <v>43.76</v>
      </c>
      <c r="I432" s="145"/>
      <c r="J432" s="146">
        <f>ROUND(I432*H432,2)</f>
        <v>0</v>
      </c>
      <c r="K432" s="142" t="s">
        <v>163</v>
      </c>
      <c r="L432" s="35"/>
      <c r="M432" s="147" t="s">
        <v>3</v>
      </c>
      <c r="N432" s="148" t="s">
        <v>40</v>
      </c>
      <c r="O432" s="55"/>
      <c r="P432" s="149">
        <f>O432*H432</f>
        <v>0</v>
      </c>
      <c r="Q432" s="149">
        <v>2.4000000000000001E-4</v>
      </c>
      <c r="R432" s="149">
        <f>Q432*H432</f>
        <v>1.05024E-2</v>
      </c>
      <c r="S432" s="149">
        <v>0</v>
      </c>
      <c r="T432" s="150">
        <f>S432*H432</f>
        <v>0</v>
      </c>
      <c r="U432" s="34"/>
      <c r="V432" s="34"/>
      <c r="W432" s="34"/>
      <c r="X432" s="34"/>
      <c r="Y432" s="34"/>
      <c r="Z432" s="34"/>
      <c r="AA432" s="34"/>
      <c r="AB432" s="34"/>
      <c r="AC432" s="34"/>
      <c r="AD432" s="34"/>
      <c r="AE432" s="34"/>
      <c r="AR432" s="151" t="s">
        <v>158</v>
      </c>
      <c r="AT432" s="151" t="s">
        <v>154</v>
      </c>
      <c r="AU432" s="151" t="s">
        <v>79</v>
      </c>
      <c r="AY432" s="19" t="s">
        <v>152</v>
      </c>
      <c r="BE432" s="152">
        <f>IF(N432="základní",J432,0)</f>
        <v>0</v>
      </c>
      <c r="BF432" s="152">
        <f>IF(N432="snížená",J432,0)</f>
        <v>0</v>
      </c>
      <c r="BG432" s="152">
        <f>IF(N432="zákl. přenesená",J432,0)</f>
        <v>0</v>
      </c>
      <c r="BH432" s="152">
        <f>IF(N432="sníž. přenesená",J432,0)</f>
        <v>0</v>
      </c>
      <c r="BI432" s="152">
        <f>IF(N432="nulová",J432,0)</f>
        <v>0</v>
      </c>
      <c r="BJ432" s="19" t="s">
        <v>77</v>
      </c>
      <c r="BK432" s="152">
        <f>ROUND(I432*H432,2)</f>
        <v>0</v>
      </c>
      <c r="BL432" s="19" t="s">
        <v>158</v>
      </c>
      <c r="BM432" s="151" t="s">
        <v>583</v>
      </c>
    </row>
    <row r="433" spans="1:65" s="14" customFormat="1">
      <c r="B433" s="166"/>
      <c r="D433" s="153" t="s">
        <v>167</v>
      </c>
      <c r="E433" s="167" t="s">
        <v>3</v>
      </c>
      <c r="F433" s="168" t="s">
        <v>3851</v>
      </c>
      <c r="H433" s="167" t="s">
        <v>3</v>
      </c>
      <c r="I433" s="169"/>
      <c r="L433" s="166"/>
      <c r="M433" s="170"/>
      <c r="N433" s="171"/>
      <c r="O433" s="171"/>
      <c r="P433" s="171"/>
      <c r="Q433" s="171"/>
      <c r="R433" s="171"/>
      <c r="S433" s="171"/>
      <c r="T433" s="172"/>
      <c r="AT433" s="167" t="s">
        <v>167</v>
      </c>
      <c r="AU433" s="167" t="s">
        <v>79</v>
      </c>
      <c r="AV433" s="14" t="s">
        <v>77</v>
      </c>
      <c r="AW433" s="14" t="s">
        <v>31</v>
      </c>
      <c r="AX433" s="14" t="s">
        <v>69</v>
      </c>
      <c r="AY433" s="167" t="s">
        <v>152</v>
      </c>
    </row>
    <row r="434" spans="1:65" s="13" customFormat="1">
      <c r="B434" s="158"/>
      <c r="D434" s="153" t="s">
        <v>167</v>
      </c>
      <c r="E434" s="159" t="s">
        <v>3</v>
      </c>
      <c r="F434" s="160" t="s">
        <v>584</v>
      </c>
      <c r="H434" s="161">
        <v>43.76</v>
      </c>
      <c r="I434" s="162"/>
      <c r="L434" s="158"/>
      <c r="M434" s="163"/>
      <c r="N434" s="164"/>
      <c r="O434" s="164"/>
      <c r="P434" s="164"/>
      <c r="Q434" s="164"/>
      <c r="R434" s="164"/>
      <c r="S434" s="164"/>
      <c r="T434" s="165"/>
      <c r="AT434" s="159" t="s">
        <v>167</v>
      </c>
      <c r="AU434" s="159" t="s">
        <v>79</v>
      </c>
      <c r="AV434" s="13" t="s">
        <v>79</v>
      </c>
      <c r="AW434" s="13" t="s">
        <v>31</v>
      </c>
      <c r="AX434" s="13" t="s">
        <v>77</v>
      </c>
      <c r="AY434" s="159" t="s">
        <v>152</v>
      </c>
    </row>
    <row r="435" spans="1:65" s="2" customFormat="1" ht="22.8">
      <c r="A435" s="34"/>
      <c r="B435" s="139"/>
      <c r="C435" s="140" t="s">
        <v>585</v>
      </c>
      <c r="D435" s="140" t="s">
        <v>154</v>
      </c>
      <c r="E435" s="141" t="s">
        <v>586</v>
      </c>
      <c r="F435" s="142" t="s">
        <v>587</v>
      </c>
      <c r="G435" s="143" t="s">
        <v>278</v>
      </c>
      <c r="H435" s="144">
        <v>87.52</v>
      </c>
      <c r="I435" s="145"/>
      <c r="J435" s="146">
        <f>ROUND(I435*H435,2)</f>
        <v>0</v>
      </c>
      <c r="K435" s="142" t="s">
        <v>163</v>
      </c>
      <c r="L435" s="35"/>
      <c r="M435" s="147" t="s">
        <v>3</v>
      </c>
      <c r="N435" s="148" t="s">
        <v>40</v>
      </c>
      <c r="O435" s="55"/>
      <c r="P435" s="149">
        <f>O435*H435</f>
        <v>0</v>
      </c>
      <c r="Q435" s="149">
        <v>1.67E-3</v>
      </c>
      <c r="R435" s="149">
        <f>Q435*H435</f>
        <v>0.14615839999999999</v>
      </c>
      <c r="S435" s="149">
        <v>0</v>
      </c>
      <c r="T435" s="150">
        <f>S435*H435</f>
        <v>0</v>
      </c>
      <c r="U435" s="34"/>
      <c r="V435" s="34"/>
      <c r="W435" s="34"/>
      <c r="X435" s="34"/>
      <c r="Y435" s="34"/>
      <c r="Z435" s="34"/>
      <c r="AA435" s="34"/>
      <c r="AB435" s="34"/>
      <c r="AC435" s="34"/>
      <c r="AD435" s="34"/>
      <c r="AE435" s="34"/>
      <c r="AR435" s="151" t="s">
        <v>158</v>
      </c>
      <c r="AT435" s="151" t="s">
        <v>154</v>
      </c>
      <c r="AU435" s="151" t="s">
        <v>79</v>
      </c>
      <c r="AY435" s="19" t="s">
        <v>152</v>
      </c>
      <c r="BE435" s="152">
        <f>IF(N435="základní",J435,0)</f>
        <v>0</v>
      </c>
      <c r="BF435" s="152">
        <f>IF(N435="snížená",J435,0)</f>
        <v>0</v>
      </c>
      <c r="BG435" s="152">
        <f>IF(N435="zákl. přenesená",J435,0)</f>
        <v>0</v>
      </c>
      <c r="BH435" s="152">
        <f>IF(N435="sníž. přenesená",J435,0)</f>
        <v>0</v>
      </c>
      <c r="BI435" s="152">
        <f>IF(N435="nulová",J435,0)</f>
        <v>0</v>
      </c>
      <c r="BJ435" s="19" t="s">
        <v>77</v>
      </c>
      <c r="BK435" s="152">
        <f>ROUND(I435*H435,2)</f>
        <v>0</v>
      </c>
      <c r="BL435" s="19" t="s">
        <v>158</v>
      </c>
      <c r="BM435" s="151" t="s">
        <v>588</v>
      </c>
    </row>
    <row r="436" spans="1:65" s="14" customFormat="1">
      <c r="B436" s="166"/>
      <c r="D436" s="153" t="s">
        <v>167</v>
      </c>
      <c r="E436" s="167" t="s">
        <v>3</v>
      </c>
      <c r="F436" s="168" t="s">
        <v>3852</v>
      </c>
      <c r="H436" s="167" t="s">
        <v>3</v>
      </c>
      <c r="I436" s="169"/>
      <c r="L436" s="166"/>
      <c r="M436" s="170"/>
      <c r="N436" s="171"/>
      <c r="O436" s="171"/>
      <c r="P436" s="171"/>
      <c r="Q436" s="171"/>
      <c r="R436" s="171"/>
      <c r="S436" s="171"/>
      <c r="T436" s="172"/>
      <c r="AT436" s="167" t="s">
        <v>167</v>
      </c>
      <c r="AU436" s="167" t="s">
        <v>79</v>
      </c>
      <c r="AV436" s="14" t="s">
        <v>77</v>
      </c>
      <c r="AW436" s="14" t="s">
        <v>31</v>
      </c>
      <c r="AX436" s="14" t="s">
        <v>69</v>
      </c>
      <c r="AY436" s="167" t="s">
        <v>152</v>
      </c>
    </row>
    <row r="437" spans="1:65" s="13" customFormat="1">
      <c r="B437" s="158"/>
      <c r="D437" s="153" t="s">
        <v>167</v>
      </c>
      <c r="E437" s="159" t="s">
        <v>3</v>
      </c>
      <c r="F437" s="160" t="s">
        <v>589</v>
      </c>
      <c r="H437" s="161">
        <v>87.52</v>
      </c>
      <c r="I437" s="162"/>
      <c r="L437" s="158"/>
      <c r="M437" s="163"/>
      <c r="N437" s="164"/>
      <c r="O437" s="164"/>
      <c r="P437" s="164"/>
      <c r="Q437" s="164"/>
      <c r="R437" s="164"/>
      <c r="S437" s="164"/>
      <c r="T437" s="165"/>
      <c r="AT437" s="159" t="s">
        <v>167</v>
      </c>
      <c r="AU437" s="159" t="s">
        <v>79</v>
      </c>
      <c r="AV437" s="13" t="s">
        <v>79</v>
      </c>
      <c r="AW437" s="13" t="s">
        <v>31</v>
      </c>
      <c r="AX437" s="13" t="s">
        <v>77</v>
      </c>
      <c r="AY437" s="159" t="s">
        <v>152</v>
      </c>
    </row>
    <row r="438" spans="1:65" s="2" customFormat="1" ht="45.6">
      <c r="A438" s="34"/>
      <c r="B438" s="139"/>
      <c r="C438" s="140" t="s">
        <v>590</v>
      </c>
      <c r="D438" s="140" t="s">
        <v>154</v>
      </c>
      <c r="E438" s="141" t="s">
        <v>591</v>
      </c>
      <c r="F438" s="142" t="s">
        <v>592</v>
      </c>
      <c r="G438" s="143" t="s">
        <v>162</v>
      </c>
      <c r="H438" s="144">
        <v>775.05799999999999</v>
      </c>
      <c r="I438" s="145"/>
      <c r="J438" s="146">
        <f>ROUND(I438*H438,2)</f>
        <v>0</v>
      </c>
      <c r="K438" s="142" t="s">
        <v>163</v>
      </c>
      <c r="L438" s="35"/>
      <c r="M438" s="147" t="s">
        <v>3</v>
      </c>
      <c r="N438" s="148" t="s">
        <v>40</v>
      </c>
      <c r="O438" s="55"/>
      <c r="P438" s="149">
        <f>O438*H438</f>
        <v>0</v>
      </c>
      <c r="Q438" s="149">
        <v>0</v>
      </c>
      <c r="R438" s="149">
        <f>Q438*H438</f>
        <v>0</v>
      </c>
      <c r="S438" s="149">
        <v>0</v>
      </c>
      <c r="T438" s="150">
        <f>S438*H438</f>
        <v>0</v>
      </c>
      <c r="U438" s="34"/>
      <c r="V438" s="34"/>
      <c r="W438" s="34"/>
      <c r="X438" s="34"/>
      <c r="Y438" s="34"/>
      <c r="Z438" s="34"/>
      <c r="AA438" s="34"/>
      <c r="AB438" s="34"/>
      <c r="AC438" s="34"/>
      <c r="AD438" s="34"/>
      <c r="AE438" s="34"/>
      <c r="AR438" s="151" t="s">
        <v>158</v>
      </c>
      <c r="AT438" s="151" t="s">
        <v>154</v>
      </c>
      <c r="AU438" s="151" t="s">
        <v>79</v>
      </c>
      <c r="AY438" s="19" t="s">
        <v>152</v>
      </c>
      <c r="BE438" s="152">
        <f>IF(N438="základní",J438,0)</f>
        <v>0</v>
      </c>
      <c r="BF438" s="152">
        <f>IF(N438="snížená",J438,0)</f>
        <v>0</v>
      </c>
      <c r="BG438" s="152">
        <f>IF(N438="zákl. přenesená",J438,0)</f>
        <v>0</v>
      </c>
      <c r="BH438" s="152">
        <f>IF(N438="sníž. přenesená",J438,0)</f>
        <v>0</v>
      </c>
      <c r="BI438" s="152">
        <f>IF(N438="nulová",J438,0)</f>
        <v>0</v>
      </c>
      <c r="BJ438" s="19" t="s">
        <v>77</v>
      </c>
      <c r="BK438" s="152">
        <f>ROUND(I438*H438,2)</f>
        <v>0</v>
      </c>
      <c r="BL438" s="19" t="s">
        <v>158</v>
      </c>
      <c r="BM438" s="151" t="s">
        <v>593</v>
      </c>
    </row>
    <row r="439" spans="1:65" s="14" customFormat="1">
      <c r="B439" s="166"/>
      <c r="D439" s="153" t="s">
        <v>167</v>
      </c>
      <c r="E439" s="167" t="s">
        <v>3</v>
      </c>
      <c r="F439" s="168" t="s">
        <v>447</v>
      </c>
      <c r="H439" s="167" t="s">
        <v>3</v>
      </c>
      <c r="I439" s="169"/>
      <c r="L439" s="166"/>
      <c r="M439" s="170"/>
      <c r="N439" s="171"/>
      <c r="O439" s="171"/>
      <c r="P439" s="171"/>
      <c r="Q439" s="171"/>
      <c r="R439" s="171"/>
      <c r="S439" s="171"/>
      <c r="T439" s="172"/>
      <c r="AT439" s="167" t="s">
        <v>167</v>
      </c>
      <c r="AU439" s="167" t="s">
        <v>79</v>
      </c>
      <c r="AV439" s="14" t="s">
        <v>77</v>
      </c>
      <c r="AW439" s="14" t="s">
        <v>31</v>
      </c>
      <c r="AX439" s="14" t="s">
        <v>69</v>
      </c>
      <c r="AY439" s="167" t="s">
        <v>152</v>
      </c>
    </row>
    <row r="440" spans="1:65" s="13" customFormat="1">
      <c r="B440" s="158"/>
      <c r="D440" s="153" t="s">
        <v>167</v>
      </c>
      <c r="E440" s="159" t="s">
        <v>3</v>
      </c>
      <c r="F440" s="160" t="s">
        <v>594</v>
      </c>
      <c r="H440" s="161">
        <v>285.72500000000002</v>
      </c>
      <c r="I440" s="162"/>
      <c r="L440" s="158"/>
      <c r="M440" s="163"/>
      <c r="N440" s="164"/>
      <c r="O440" s="164"/>
      <c r="P440" s="164"/>
      <c r="Q440" s="164"/>
      <c r="R440" s="164"/>
      <c r="S440" s="164"/>
      <c r="T440" s="165"/>
      <c r="AT440" s="159" t="s">
        <v>167</v>
      </c>
      <c r="AU440" s="159" t="s">
        <v>79</v>
      </c>
      <c r="AV440" s="13" t="s">
        <v>79</v>
      </c>
      <c r="AW440" s="13" t="s">
        <v>31</v>
      </c>
      <c r="AX440" s="13" t="s">
        <v>69</v>
      </c>
      <c r="AY440" s="159" t="s">
        <v>152</v>
      </c>
    </row>
    <row r="441" spans="1:65" s="14" customFormat="1">
      <c r="B441" s="166"/>
      <c r="D441" s="153" t="s">
        <v>167</v>
      </c>
      <c r="E441" s="167" t="s">
        <v>3</v>
      </c>
      <c r="F441" s="168" t="s">
        <v>595</v>
      </c>
      <c r="H441" s="167" t="s">
        <v>3</v>
      </c>
      <c r="I441" s="169"/>
      <c r="L441" s="166"/>
      <c r="M441" s="170"/>
      <c r="N441" s="171"/>
      <c r="O441" s="171"/>
      <c r="P441" s="171"/>
      <c r="Q441" s="171"/>
      <c r="R441" s="171"/>
      <c r="S441" s="171"/>
      <c r="T441" s="172"/>
      <c r="AT441" s="167" t="s">
        <v>167</v>
      </c>
      <c r="AU441" s="167" t="s">
        <v>79</v>
      </c>
      <c r="AV441" s="14" t="s">
        <v>77</v>
      </c>
      <c r="AW441" s="14" t="s">
        <v>31</v>
      </c>
      <c r="AX441" s="14" t="s">
        <v>69</v>
      </c>
      <c r="AY441" s="167" t="s">
        <v>152</v>
      </c>
    </row>
    <row r="442" spans="1:65" s="13" customFormat="1" ht="20.399999999999999">
      <c r="B442" s="158"/>
      <c r="D442" s="153" t="s">
        <v>167</v>
      </c>
      <c r="E442" s="159" t="s">
        <v>3</v>
      </c>
      <c r="F442" s="160" t="s">
        <v>596</v>
      </c>
      <c r="H442" s="161">
        <v>489.33300000000003</v>
      </c>
      <c r="I442" s="162"/>
      <c r="L442" s="158"/>
      <c r="M442" s="163"/>
      <c r="N442" s="164"/>
      <c r="O442" s="164"/>
      <c r="P442" s="164"/>
      <c r="Q442" s="164"/>
      <c r="R442" s="164"/>
      <c r="S442" s="164"/>
      <c r="T442" s="165"/>
      <c r="AT442" s="159" t="s">
        <v>167</v>
      </c>
      <c r="AU442" s="159" t="s">
        <v>79</v>
      </c>
      <c r="AV442" s="13" t="s">
        <v>79</v>
      </c>
      <c r="AW442" s="13" t="s">
        <v>31</v>
      </c>
      <c r="AX442" s="13" t="s">
        <v>69</v>
      </c>
      <c r="AY442" s="159" t="s">
        <v>152</v>
      </c>
    </row>
    <row r="443" spans="1:65" s="15" customFormat="1">
      <c r="B443" s="173"/>
      <c r="D443" s="153" t="s">
        <v>167</v>
      </c>
      <c r="E443" s="174" t="s">
        <v>3</v>
      </c>
      <c r="F443" s="175" t="s">
        <v>206</v>
      </c>
      <c r="H443" s="176">
        <v>775.05799999999999</v>
      </c>
      <c r="I443" s="177"/>
      <c r="L443" s="173"/>
      <c r="M443" s="178"/>
      <c r="N443" s="179"/>
      <c r="O443" s="179"/>
      <c r="P443" s="179"/>
      <c r="Q443" s="179"/>
      <c r="R443" s="179"/>
      <c r="S443" s="179"/>
      <c r="T443" s="180"/>
      <c r="AT443" s="174" t="s">
        <v>167</v>
      </c>
      <c r="AU443" s="174" t="s">
        <v>79</v>
      </c>
      <c r="AV443" s="15" t="s">
        <v>158</v>
      </c>
      <c r="AW443" s="15" t="s">
        <v>31</v>
      </c>
      <c r="AX443" s="15" t="s">
        <v>77</v>
      </c>
      <c r="AY443" s="174" t="s">
        <v>152</v>
      </c>
    </row>
    <row r="444" spans="1:65" s="2" customFormat="1" ht="55.5" customHeight="1">
      <c r="A444" s="34"/>
      <c r="B444" s="139"/>
      <c r="C444" s="140" t="s">
        <v>597</v>
      </c>
      <c r="D444" s="140" t="s">
        <v>154</v>
      </c>
      <c r="E444" s="141" t="s">
        <v>598</v>
      </c>
      <c r="F444" s="142" t="s">
        <v>599</v>
      </c>
      <c r="G444" s="143" t="s">
        <v>162</v>
      </c>
      <c r="H444" s="144">
        <v>69755.22</v>
      </c>
      <c r="I444" s="145"/>
      <c r="J444" s="146">
        <f>ROUND(I444*H444,2)</f>
        <v>0</v>
      </c>
      <c r="K444" s="142" t="s">
        <v>163</v>
      </c>
      <c r="L444" s="35"/>
      <c r="M444" s="147" t="s">
        <v>3</v>
      </c>
      <c r="N444" s="148" t="s">
        <v>40</v>
      </c>
      <c r="O444" s="55"/>
      <c r="P444" s="149">
        <f>O444*H444</f>
        <v>0</v>
      </c>
      <c r="Q444" s="149">
        <v>0</v>
      </c>
      <c r="R444" s="149">
        <f>Q444*H444</f>
        <v>0</v>
      </c>
      <c r="S444" s="149">
        <v>0</v>
      </c>
      <c r="T444" s="150">
        <f>S444*H444</f>
        <v>0</v>
      </c>
      <c r="U444" s="34"/>
      <c r="V444" s="34"/>
      <c r="W444" s="34"/>
      <c r="X444" s="34"/>
      <c r="Y444" s="34"/>
      <c r="Z444" s="34"/>
      <c r="AA444" s="34"/>
      <c r="AB444" s="34"/>
      <c r="AC444" s="34"/>
      <c r="AD444" s="34"/>
      <c r="AE444" s="34"/>
      <c r="AR444" s="151" t="s">
        <v>158</v>
      </c>
      <c r="AT444" s="151" t="s">
        <v>154</v>
      </c>
      <c r="AU444" s="151" t="s">
        <v>79</v>
      </c>
      <c r="AY444" s="19" t="s">
        <v>152</v>
      </c>
      <c r="BE444" s="152">
        <f>IF(N444="základní",J444,0)</f>
        <v>0</v>
      </c>
      <c r="BF444" s="152">
        <f>IF(N444="snížená",J444,0)</f>
        <v>0</v>
      </c>
      <c r="BG444" s="152">
        <f>IF(N444="zákl. přenesená",J444,0)</f>
        <v>0</v>
      </c>
      <c r="BH444" s="152">
        <f>IF(N444="sníž. přenesená",J444,0)</f>
        <v>0</v>
      </c>
      <c r="BI444" s="152">
        <f>IF(N444="nulová",J444,0)</f>
        <v>0</v>
      </c>
      <c r="BJ444" s="19" t="s">
        <v>77</v>
      </c>
      <c r="BK444" s="152">
        <f>ROUND(I444*H444,2)</f>
        <v>0</v>
      </c>
      <c r="BL444" s="19" t="s">
        <v>158</v>
      </c>
      <c r="BM444" s="151" t="s">
        <v>600</v>
      </c>
    </row>
    <row r="445" spans="1:65" s="13" customFormat="1">
      <c r="B445" s="158"/>
      <c r="D445" s="153" t="s">
        <v>167</v>
      </c>
      <c r="E445" s="159" t="s">
        <v>3</v>
      </c>
      <c r="F445" s="160" t="s">
        <v>601</v>
      </c>
      <c r="H445" s="161">
        <v>69755.22</v>
      </c>
      <c r="I445" s="162"/>
      <c r="L445" s="158"/>
      <c r="M445" s="163"/>
      <c r="N445" s="164"/>
      <c r="O445" s="164"/>
      <c r="P445" s="164"/>
      <c r="Q445" s="164"/>
      <c r="R445" s="164"/>
      <c r="S445" s="164"/>
      <c r="T445" s="165"/>
      <c r="AT445" s="159" t="s">
        <v>167</v>
      </c>
      <c r="AU445" s="159" t="s">
        <v>79</v>
      </c>
      <c r="AV445" s="13" t="s">
        <v>79</v>
      </c>
      <c r="AW445" s="13" t="s">
        <v>31</v>
      </c>
      <c r="AX445" s="13" t="s">
        <v>77</v>
      </c>
      <c r="AY445" s="159" t="s">
        <v>152</v>
      </c>
    </row>
    <row r="446" spans="1:65" s="2" customFormat="1" ht="45.6">
      <c r="A446" s="34"/>
      <c r="B446" s="139"/>
      <c r="C446" s="140" t="s">
        <v>602</v>
      </c>
      <c r="D446" s="140" t="s">
        <v>154</v>
      </c>
      <c r="E446" s="141" t="s">
        <v>603</v>
      </c>
      <c r="F446" s="142" t="s">
        <v>604</v>
      </c>
      <c r="G446" s="143" t="s">
        <v>162</v>
      </c>
      <c r="H446" s="144">
        <v>775.05799999999999</v>
      </c>
      <c r="I446" s="145"/>
      <c r="J446" s="146">
        <f>ROUND(I446*H446,2)</f>
        <v>0</v>
      </c>
      <c r="K446" s="142" t="s">
        <v>163</v>
      </c>
      <c r="L446" s="35"/>
      <c r="M446" s="147" t="s">
        <v>3</v>
      </c>
      <c r="N446" s="148" t="s">
        <v>40</v>
      </c>
      <c r="O446" s="55"/>
      <c r="P446" s="149">
        <f>O446*H446</f>
        <v>0</v>
      </c>
      <c r="Q446" s="149">
        <v>0</v>
      </c>
      <c r="R446" s="149">
        <f>Q446*H446</f>
        <v>0</v>
      </c>
      <c r="S446" s="149">
        <v>0</v>
      </c>
      <c r="T446" s="150">
        <f>S446*H446</f>
        <v>0</v>
      </c>
      <c r="U446" s="34"/>
      <c r="V446" s="34"/>
      <c r="W446" s="34"/>
      <c r="X446" s="34"/>
      <c r="Y446" s="34"/>
      <c r="Z446" s="34"/>
      <c r="AA446" s="34"/>
      <c r="AB446" s="34"/>
      <c r="AC446" s="34"/>
      <c r="AD446" s="34"/>
      <c r="AE446" s="34"/>
      <c r="AR446" s="151" t="s">
        <v>158</v>
      </c>
      <c r="AT446" s="151" t="s">
        <v>154</v>
      </c>
      <c r="AU446" s="151" t="s">
        <v>79</v>
      </c>
      <c r="AY446" s="19" t="s">
        <v>152</v>
      </c>
      <c r="BE446" s="152">
        <f>IF(N446="základní",J446,0)</f>
        <v>0</v>
      </c>
      <c r="BF446" s="152">
        <f>IF(N446="snížená",J446,0)</f>
        <v>0</v>
      </c>
      <c r="BG446" s="152">
        <f>IF(N446="zákl. přenesená",J446,0)</f>
        <v>0</v>
      </c>
      <c r="BH446" s="152">
        <f>IF(N446="sníž. přenesená",J446,0)</f>
        <v>0</v>
      </c>
      <c r="BI446" s="152">
        <f>IF(N446="nulová",J446,0)</f>
        <v>0</v>
      </c>
      <c r="BJ446" s="19" t="s">
        <v>77</v>
      </c>
      <c r="BK446" s="152">
        <f>ROUND(I446*H446,2)</f>
        <v>0</v>
      </c>
      <c r="BL446" s="19" t="s">
        <v>158</v>
      </c>
      <c r="BM446" s="151" t="s">
        <v>605</v>
      </c>
    </row>
    <row r="447" spans="1:65" s="2" customFormat="1" ht="22.8">
      <c r="A447" s="34"/>
      <c r="B447" s="139"/>
      <c r="C447" s="140" t="s">
        <v>606</v>
      </c>
      <c r="D447" s="140" t="s">
        <v>154</v>
      </c>
      <c r="E447" s="141" t="s">
        <v>607</v>
      </c>
      <c r="F447" s="142" t="s">
        <v>608</v>
      </c>
      <c r="G447" s="143" t="s">
        <v>162</v>
      </c>
      <c r="H447" s="144">
        <v>775.05799999999999</v>
      </c>
      <c r="I447" s="145"/>
      <c r="J447" s="146">
        <f>ROUND(I447*H447,2)</f>
        <v>0</v>
      </c>
      <c r="K447" s="142" t="s">
        <v>163</v>
      </c>
      <c r="L447" s="35"/>
      <c r="M447" s="147" t="s">
        <v>3</v>
      </c>
      <c r="N447" s="148" t="s">
        <v>40</v>
      </c>
      <c r="O447" s="55"/>
      <c r="P447" s="149">
        <f>O447*H447</f>
        <v>0</v>
      </c>
      <c r="Q447" s="149">
        <v>0</v>
      </c>
      <c r="R447" s="149">
        <f>Q447*H447</f>
        <v>0</v>
      </c>
      <c r="S447" s="149">
        <v>0</v>
      </c>
      <c r="T447" s="150">
        <f>S447*H447</f>
        <v>0</v>
      </c>
      <c r="U447" s="34"/>
      <c r="V447" s="34"/>
      <c r="W447" s="34"/>
      <c r="X447" s="34"/>
      <c r="Y447" s="34"/>
      <c r="Z447" s="34"/>
      <c r="AA447" s="34"/>
      <c r="AB447" s="34"/>
      <c r="AC447" s="34"/>
      <c r="AD447" s="34"/>
      <c r="AE447" s="34"/>
      <c r="AR447" s="151" t="s">
        <v>158</v>
      </c>
      <c r="AT447" s="151" t="s">
        <v>154</v>
      </c>
      <c r="AU447" s="151" t="s">
        <v>79</v>
      </c>
      <c r="AY447" s="19" t="s">
        <v>152</v>
      </c>
      <c r="BE447" s="152">
        <f>IF(N447="základní",J447,0)</f>
        <v>0</v>
      </c>
      <c r="BF447" s="152">
        <f>IF(N447="snížená",J447,0)</f>
        <v>0</v>
      </c>
      <c r="BG447" s="152">
        <f>IF(N447="zákl. přenesená",J447,0)</f>
        <v>0</v>
      </c>
      <c r="BH447" s="152">
        <f>IF(N447="sníž. přenesená",J447,0)</f>
        <v>0</v>
      </c>
      <c r="BI447" s="152">
        <f>IF(N447="nulová",J447,0)</f>
        <v>0</v>
      </c>
      <c r="BJ447" s="19" t="s">
        <v>77</v>
      </c>
      <c r="BK447" s="152">
        <f>ROUND(I447*H447,2)</f>
        <v>0</v>
      </c>
      <c r="BL447" s="19" t="s">
        <v>158</v>
      </c>
      <c r="BM447" s="151" t="s">
        <v>609</v>
      </c>
    </row>
    <row r="448" spans="1:65" s="2" customFormat="1" ht="22.8">
      <c r="A448" s="34"/>
      <c r="B448" s="139"/>
      <c r="C448" s="140" t="s">
        <v>610</v>
      </c>
      <c r="D448" s="140" t="s">
        <v>154</v>
      </c>
      <c r="E448" s="141" t="s">
        <v>611</v>
      </c>
      <c r="F448" s="142" t="s">
        <v>612</v>
      </c>
      <c r="G448" s="143" t="s">
        <v>162</v>
      </c>
      <c r="H448" s="144">
        <v>69755.22</v>
      </c>
      <c r="I448" s="145"/>
      <c r="J448" s="146">
        <f>ROUND(I448*H448,2)</f>
        <v>0</v>
      </c>
      <c r="K448" s="142" t="s">
        <v>163</v>
      </c>
      <c r="L448" s="35"/>
      <c r="M448" s="147" t="s">
        <v>3</v>
      </c>
      <c r="N448" s="148" t="s">
        <v>40</v>
      </c>
      <c r="O448" s="55"/>
      <c r="P448" s="149">
        <f>O448*H448</f>
        <v>0</v>
      </c>
      <c r="Q448" s="149">
        <v>0</v>
      </c>
      <c r="R448" s="149">
        <f>Q448*H448</f>
        <v>0</v>
      </c>
      <c r="S448" s="149">
        <v>0</v>
      </c>
      <c r="T448" s="150">
        <f>S448*H448</f>
        <v>0</v>
      </c>
      <c r="U448" s="34"/>
      <c r="V448" s="34"/>
      <c r="W448" s="34"/>
      <c r="X448" s="34"/>
      <c r="Y448" s="34"/>
      <c r="Z448" s="34"/>
      <c r="AA448" s="34"/>
      <c r="AB448" s="34"/>
      <c r="AC448" s="34"/>
      <c r="AD448" s="34"/>
      <c r="AE448" s="34"/>
      <c r="AR448" s="151" t="s">
        <v>158</v>
      </c>
      <c r="AT448" s="151" t="s">
        <v>154</v>
      </c>
      <c r="AU448" s="151" t="s">
        <v>79</v>
      </c>
      <c r="AY448" s="19" t="s">
        <v>152</v>
      </c>
      <c r="BE448" s="152">
        <f>IF(N448="základní",J448,0)</f>
        <v>0</v>
      </c>
      <c r="BF448" s="152">
        <f>IF(N448="snížená",J448,0)</f>
        <v>0</v>
      </c>
      <c r="BG448" s="152">
        <f>IF(N448="zákl. přenesená",J448,0)</f>
        <v>0</v>
      </c>
      <c r="BH448" s="152">
        <f>IF(N448="sníž. přenesená",J448,0)</f>
        <v>0</v>
      </c>
      <c r="BI448" s="152">
        <f>IF(N448="nulová",J448,0)</f>
        <v>0</v>
      </c>
      <c r="BJ448" s="19" t="s">
        <v>77</v>
      </c>
      <c r="BK448" s="152">
        <f>ROUND(I448*H448,2)</f>
        <v>0</v>
      </c>
      <c r="BL448" s="19" t="s">
        <v>158</v>
      </c>
      <c r="BM448" s="151" t="s">
        <v>613</v>
      </c>
    </row>
    <row r="449" spans="1:65" s="13" customFormat="1">
      <c r="B449" s="158"/>
      <c r="D449" s="153" t="s">
        <v>167</v>
      </c>
      <c r="E449" s="159" t="s">
        <v>3</v>
      </c>
      <c r="F449" s="160" t="s">
        <v>601</v>
      </c>
      <c r="H449" s="161">
        <v>69755.22</v>
      </c>
      <c r="I449" s="162"/>
      <c r="L449" s="158"/>
      <c r="M449" s="163"/>
      <c r="N449" s="164"/>
      <c r="O449" s="164"/>
      <c r="P449" s="164"/>
      <c r="Q449" s="164"/>
      <c r="R449" s="164"/>
      <c r="S449" s="164"/>
      <c r="T449" s="165"/>
      <c r="AT449" s="159" t="s">
        <v>167</v>
      </c>
      <c r="AU449" s="159" t="s">
        <v>79</v>
      </c>
      <c r="AV449" s="13" t="s">
        <v>79</v>
      </c>
      <c r="AW449" s="13" t="s">
        <v>31</v>
      </c>
      <c r="AX449" s="13" t="s">
        <v>77</v>
      </c>
      <c r="AY449" s="159" t="s">
        <v>152</v>
      </c>
    </row>
    <row r="450" spans="1:65" s="2" customFormat="1" ht="22.8">
      <c r="A450" s="34"/>
      <c r="B450" s="139"/>
      <c r="C450" s="140" t="s">
        <v>614</v>
      </c>
      <c r="D450" s="140" t="s">
        <v>154</v>
      </c>
      <c r="E450" s="141" t="s">
        <v>615</v>
      </c>
      <c r="F450" s="142" t="s">
        <v>616</v>
      </c>
      <c r="G450" s="143" t="s">
        <v>162</v>
      </c>
      <c r="H450" s="144">
        <v>775.05799999999999</v>
      </c>
      <c r="I450" s="145"/>
      <c r="J450" s="146">
        <f>ROUND(I450*H450,2)</f>
        <v>0</v>
      </c>
      <c r="K450" s="142" t="s">
        <v>163</v>
      </c>
      <c r="L450" s="35"/>
      <c r="M450" s="147" t="s">
        <v>3</v>
      </c>
      <c r="N450" s="148" t="s">
        <v>40</v>
      </c>
      <c r="O450" s="55"/>
      <c r="P450" s="149">
        <f>O450*H450</f>
        <v>0</v>
      </c>
      <c r="Q450" s="149">
        <v>0</v>
      </c>
      <c r="R450" s="149">
        <f>Q450*H450</f>
        <v>0</v>
      </c>
      <c r="S450" s="149">
        <v>0</v>
      </c>
      <c r="T450" s="150">
        <f>S450*H450</f>
        <v>0</v>
      </c>
      <c r="U450" s="34"/>
      <c r="V450" s="34"/>
      <c r="W450" s="34"/>
      <c r="X450" s="34"/>
      <c r="Y450" s="34"/>
      <c r="Z450" s="34"/>
      <c r="AA450" s="34"/>
      <c r="AB450" s="34"/>
      <c r="AC450" s="34"/>
      <c r="AD450" s="34"/>
      <c r="AE450" s="34"/>
      <c r="AR450" s="151" t="s">
        <v>158</v>
      </c>
      <c r="AT450" s="151" t="s">
        <v>154</v>
      </c>
      <c r="AU450" s="151" t="s">
        <v>79</v>
      </c>
      <c r="AY450" s="19" t="s">
        <v>152</v>
      </c>
      <c r="BE450" s="152">
        <f>IF(N450="základní",J450,0)</f>
        <v>0</v>
      </c>
      <c r="BF450" s="152">
        <f>IF(N450="snížená",J450,0)</f>
        <v>0</v>
      </c>
      <c r="BG450" s="152">
        <f>IF(N450="zákl. přenesená",J450,0)</f>
        <v>0</v>
      </c>
      <c r="BH450" s="152">
        <f>IF(N450="sníž. přenesená",J450,0)</f>
        <v>0</v>
      </c>
      <c r="BI450" s="152">
        <f>IF(N450="nulová",J450,0)</f>
        <v>0</v>
      </c>
      <c r="BJ450" s="19" t="s">
        <v>77</v>
      </c>
      <c r="BK450" s="152">
        <f>ROUND(I450*H450,2)</f>
        <v>0</v>
      </c>
      <c r="BL450" s="19" t="s">
        <v>158</v>
      </c>
      <c r="BM450" s="151" t="s">
        <v>617</v>
      </c>
    </row>
    <row r="451" spans="1:65" s="2" customFormat="1" ht="22.8">
      <c r="A451" s="34"/>
      <c r="B451" s="139"/>
      <c r="C451" s="140" t="s">
        <v>618</v>
      </c>
      <c r="D451" s="140" t="s">
        <v>154</v>
      </c>
      <c r="E451" s="141" t="s">
        <v>619</v>
      </c>
      <c r="F451" s="142" t="s">
        <v>620</v>
      </c>
      <c r="G451" s="143" t="s">
        <v>162</v>
      </c>
      <c r="H451" s="144">
        <v>72</v>
      </c>
      <c r="I451" s="145"/>
      <c r="J451" s="146">
        <f>ROUND(I451*H451,2)</f>
        <v>0</v>
      </c>
      <c r="K451" s="142" t="s">
        <v>3</v>
      </c>
      <c r="L451" s="35"/>
      <c r="M451" s="147" t="s">
        <v>3</v>
      </c>
      <c r="N451" s="148" t="s">
        <v>40</v>
      </c>
      <c r="O451" s="55"/>
      <c r="P451" s="149">
        <f>O451*H451</f>
        <v>0</v>
      </c>
      <c r="Q451" s="149">
        <v>0</v>
      </c>
      <c r="R451" s="149">
        <f>Q451*H451</f>
        <v>0</v>
      </c>
      <c r="S451" s="149">
        <v>0</v>
      </c>
      <c r="T451" s="150">
        <f>S451*H451</f>
        <v>0</v>
      </c>
      <c r="U451" s="34"/>
      <c r="V451" s="34"/>
      <c r="W451" s="34"/>
      <c r="X451" s="34"/>
      <c r="Y451" s="34"/>
      <c r="Z451" s="34"/>
      <c r="AA451" s="34"/>
      <c r="AB451" s="34"/>
      <c r="AC451" s="34"/>
      <c r="AD451" s="34"/>
      <c r="AE451" s="34"/>
      <c r="AR451" s="151" t="s">
        <v>158</v>
      </c>
      <c r="AT451" s="151" t="s">
        <v>154</v>
      </c>
      <c r="AU451" s="151" t="s">
        <v>79</v>
      </c>
      <c r="AY451" s="19" t="s">
        <v>152</v>
      </c>
      <c r="BE451" s="152">
        <f>IF(N451="základní",J451,0)</f>
        <v>0</v>
      </c>
      <c r="BF451" s="152">
        <f>IF(N451="snížená",J451,0)</f>
        <v>0</v>
      </c>
      <c r="BG451" s="152">
        <f>IF(N451="zákl. přenesená",J451,0)</f>
        <v>0</v>
      </c>
      <c r="BH451" s="152">
        <f>IF(N451="sníž. přenesená",J451,0)</f>
        <v>0</v>
      </c>
      <c r="BI451" s="152">
        <f>IF(N451="nulová",J451,0)</f>
        <v>0</v>
      </c>
      <c r="BJ451" s="19" t="s">
        <v>77</v>
      </c>
      <c r="BK451" s="152">
        <f>ROUND(I451*H451,2)</f>
        <v>0</v>
      </c>
      <c r="BL451" s="19" t="s">
        <v>158</v>
      </c>
      <c r="BM451" s="151" t="s">
        <v>621</v>
      </c>
    </row>
    <row r="452" spans="1:65" s="13" customFormat="1">
      <c r="B452" s="158"/>
      <c r="D452" s="153" t="s">
        <v>167</v>
      </c>
      <c r="E452" s="159" t="s">
        <v>3</v>
      </c>
      <c r="F452" s="160" t="s">
        <v>622</v>
      </c>
      <c r="H452" s="161">
        <v>72</v>
      </c>
      <c r="I452" s="162"/>
      <c r="L452" s="158"/>
      <c r="M452" s="163"/>
      <c r="N452" s="164"/>
      <c r="O452" s="164"/>
      <c r="P452" s="164"/>
      <c r="Q452" s="164"/>
      <c r="R452" s="164"/>
      <c r="S452" s="164"/>
      <c r="T452" s="165"/>
      <c r="AT452" s="159" t="s">
        <v>167</v>
      </c>
      <c r="AU452" s="159" t="s">
        <v>79</v>
      </c>
      <c r="AV452" s="13" t="s">
        <v>79</v>
      </c>
      <c r="AW452" s="13" t="s">
        <v>31</v>
      </c>
      <c r="AX452" s="13" t="s">
        <v>77</v>
      </c>
      <c r="AY452" s="159" t="s">
        <v>152</v>
      </c>
    </row>
    <row r="453" spans="1:65" s="2" customFormat="1" ht="34.200000000000003">
      <c r="A453" s="34"/>
      <c r="B453" s="139"/>
      <c r="C453" s="140" t="s">
        <v>623</v>
      </c>
      <c r="D453" s="140" t="s">
        <v>154</v>
      </c>
      <c r="E453" s="141" t="s">
        <v>624</v>
      </c>
      <c r="F453" s="142" t="s">
        <v>625</v>
      </c>
      <c r="G453" s="143" t="s">
        <v>162</v>
      </c>
      <c r="H453" s="144">
        <v>571.32299999999998</v>
      </c>
      <c r="I453" s="145"/>
      <c r="J453" s="146">
        <f>ROUND(I453*H453,2)</f>
        <v>0</v>
      </c>
      <c r="K453" s="142" t="s">
        <v>163</v>
      </c>
      <c r="L453" s="35"/>
      <c r="M453" s="147" t="s">
        <v>3</v>
      </c>
      <c r="N453" s="148" t="s">
        <v>40</v>
      </c>
      <c r="O453" s="55"/>
      <c r="P453" s="149">
        <f>O453*H453</f>
        <v>0</v>
      </c>
      <c r="Q453" s="149">
        <v>4.0000000000000003E-5</v>
      </c>
      <c r="R453" s="149">
        <f>Q453*H453</f>
        <v>2.2852920000000002E-2</v>
      </c>
      <c r="S453" s="149">
        <v>0</v>
      </c>
      <c r="T453" s="150">
        <f>S453*H453</f>
        <v>0</v>
      </c>
      <c r="U453" s="34"/>
      <c r="V453" s="34"/>
      <c r="W453" s="34"/>
      <c r="X453" s="34"/>
      <c r="Y453" s="34"/>
      <c r="Z453" s="34"/>
      <c r="AA453" s="34"/>
      <c r="AB453" s="34"/>
      <c r="AC453" s="34"/>
      <c r="AD453" s="34"/>
      <c r="AE453" s="34"/>
      <c r="AR453" s="151" t="s">
        <v>158</v>
      </c>
      <c r="AT453" s="151" t="s">
        <v>154</v>
      </c>
      <c r="AU453" s="151" t="s">
        <v>79</v>
      </c>
      <c r="AY453" s="19" t="s">
        <v>152</v>
      </c>
      <c r="BE453" s="152">
        <f>IF(N453="základní",J453,0)</f>
        <v>0</v>
      </c>
      <c r="BF453" s="152">
        <f>IF(N453="snížená",J453,0)</f>
        <v>0</v>
      </c>
      <c r="BG453" s="152">
        <f>IF(N453="zákl. přenesená",J453,0)</f>
        <v>0</v>
      </c>
      <c r="BH453" s="152">
        <f>IF(N453="sníž. přenesená",J453,0)</f>
        <v>0</v>
      </c>
      <c r="BI453" s="152">
        <f>IF(N453="nulová",J453,0)</f>
        <v>0</v>
      </c>
      <c r="BJ453" s="19" t="s">
        <v>77</v>
      </c>
      <c r="BK453" s="152">
        <f>ROUND(I453*H453,2)</f>
        <v>0</v>
      </c>
      <c r="BL453" s="19" t="s">
        <v>158</v>
      </c>
      <c r="BM453" s="151" t="s">
        <v>626</v>
      </c>
    </row>
    <row r="454" spans="1:65" s="14" customFormat="1">
      <c r="B454" s="166"/>
      <c r="D454" s="153" t="s">
        <v>167</v>
      </c>
      <c r="E454" s="167" t="s">
        <v>3</v>
      </c>
      <c r="F454" s="168" t="s">
        <v>3853</v>
      </c>
      <c r="H454" s="167" t="s">
        <v>3</v>
      </c>
      <c r="I454" s="169"/>
      <c r="L454" s="166"/>
      <c r="M454" s="170"/>
      <c r="N454" s="171"/>
      <c r="O454" s="171"/>
      <c r="P454" s="171"/>
      <c r="Q454" s="171"/>
      <c r="R454" s="171"/>
      <c r="S454" s="171"/>
      <c r="T454" s="172"/>
      <c r="AT454" s="167" t="s">
        <v>167</v>
      </c>
      <c r="AU454" s="167" t="s">
        <v>79</v>
      </c>
      <c r="AV454" s="14" t="s">
        <v>77</v>
      </c>
      <c r="AW454" s="14" t="s">
        <v>31</v>
      </c>
      <c r="AX454" s="14" t="s">
        <v>69</v>
      </c>
      <c r="AY454" s="167" t="s">
        <v>152</v>
      </c>
    </row>
    <row r="455" spans="1:65" s="13" customFormat="1">
      <c r="B455" s="158"/>
      <c r="D455" s="153" t="s">
        <v>167</v>
      </c>
      <c r="E455" s="159" t="s">
        <v>3</v>
      </c>
      <c r="F455" s="160" t="s">
        <v>627</v>
      </c>
      <c r="H455" s="161">
        <v>224.40299999999999</v>
      </c>
      <c r="I455" s="162"/>
      <c r="L455" s="158"/>
      <c r="M455" s="163"/>
      <c r="N455" s="164"/>
      <c r="O455" s="164"/>
      <c r="P455" s="164"/>
      <c r="Q455" s="164"/>
      <c r="R455" s="164"/>
      <c r="S455" s="164"/>
      <c r="T455" s="165"/>
      <c r="AT455" s="159" t="s">
        <v>167</v>
      </c>
      <c r="AU455" s="159" t="s">
        <v>79</v>
      </c>
      <c r="AV455" s="13" t="s">
        <v>79</v>
      </c>
      <c r="AW455" s="13" t="s">
        <v>31</v>
      </c>
      <c r="AX455" s="13" t="s">
        <v>69</v>
      </c>
      <c r="AY455" s="159" t="s">
        <v>152</v>
      </c>
    </row>
    <row r="456" spans="1:65" s="14" customFormat="1">
      <c r="B456" s="166"/>
      <c r="D456" s="153" t="s">
        <v>167</v>
      </c>
      <c r="E456" s="167" t="s">
        <v>3</v>
      </c>
      <c r="F456" s="168" t="s">
        <v>628</v>
      </c>
      <c r="H456" s="167" t="s">
        <v>3</v>
      </c>
      <c r="I456" s="169"/>
      <c r="L456" s="166"/>
      <c r="M456" s="170"/>
      <c r="N456" s="171"/>
      <c r="O456" s="171"/>
      <c r="P456" s="171"/>
      <c r="Q456" s="171"/>
      <c r="R456" s="171"/>
      <c r="S456" s="171"/>
      <c r="T456" s="172"/>
      <c r="AT456" s="167" t="s">
        <v>167</v>
      </c>
      <c r="AU456" s="167" t="s">
        <v>79</v>
      </c>
      <c r="AV456" s="14" t="s">
        <v>77</v>
      </c>
      <c r="AW456" s="14" t="s">
        <v>31</v>
      </c>
      <c r="AX456" s="14" t="s">
        <v>69</v>
      </c>
      <c r="AY456" s="167" t="s">
        <v>152</v>
      </c>
    </row>
    <row r="457" spans="1:65" s="13" customFormat="1">
      <c r="B457" s="158"/>
      <c r="D457" s="153" t="s">
        <v>167</v>
      </c>
      <c r="E457" s="159" t="s">
        <v>3</v>
      </c>
      <c r="F457" s="160" t="s">
        <v>629</v>
      </c>
      <c r="H457" s="161">
        <v>346.92</v>
      </c>
      <c r="I457" s="162"/>
      <c r="L457" s="158"/>
      <c r="M457" s="163"/>
      <c r="N457" s="164"/>
      <c r="O457" s="164"/>
      <c r="P457" s="164"/>
      <c r="Q457" s="164"/>
      <c r="R457" s="164"/>
      <c r="S457" s="164"/>
      <c r="T457" s="165"/>
      <c r="AT457" s="159" t="s">
        <v>167</v>
      </c>
      <c r="AU457" s="159" t="s">
        <v>79</v>
      </c>
      <c r="AV457" s="13" t="s">
        <v>79</v>
      </c>
      <c r="AW457" s="13" t="s">
        <v>31</v>
      </c>
      <c r="AX457" s="13" t="s">
        <v>69</v>
      </c>
      <c r="AY457" s="159" t="s">
        <v>152</v>
      </c>
    </row>
    <row r="458" spans="1:65" s="15" customFormat="1">
      <c r="B458" s="173"/>
      <c r="D458" s="153" t="s">
        <v>167</v>
      </c>
      <c r="E458" s="174" t="s">
        <v>3</v>
      </c>
      <c r="F458" s="175" t="s">
        <v>206</v>
      </c>
      <c r="H458" s="176">
        <v>571.32299999999998</v>
      </c>
      <c r="I458" s="177"/>
      <c r="L458" s="173"/>
      <c r="M458" s="178"/>
      <c r="N458" s="179"/>
      <c r="O458" s="179"/>
      <c r="P458" s="179"/>
      <c r="Q458" s="179"/>
      <c r="R458" s="179"/>
      <c r="S458" s="179"/>
      <c r="T458" s="180"/>
      <c r="AT458" s="174" t="s">
        <v>167</v>
      </c>
      <c r="AU458" s="174" t="s">
        <v>79</v>
      </c>
      <c r="AV458" s="15" t="s">
        <v>158</v>
      </c>
      <c r="AW458" s="15" t="s">
        <v>31</v>
      </c>
      <c r="AX458" s="15" t="s">
        <v>77</v>
      </c>
      <c r="AY458" s="174" t="s">
        <v>152</v>
      </c>
    </row>
    <row r="459" spans="1:65" s="12" customFormat="1" ht="22.8" customHeight="1">
      <c r="B459" s="126"/>
      <c r="D459" s="127" t="s">
        <v>68</v>
      </c>
      <c r="E459" s="137" t="s">
        <v>630</v>
      </c>
      <c r="F459" s="137" t="s">
        <v>631</v>
      </c>
      <c r="I459" s="129"/>
      <c r="J459" s="138">
        <f>BK459</f>
        <v>0</v>
      </c>
      <c r="L459" s="126"/>
      <c r="M459" s="131"/>
      <c r="N459" s="132"/>
      <c r="O459" s="132"/>
      <c r="P459" s="133">
        <f>P460</f>
        <v>0</v>
      </c>
      <c r="Q459" s="132"/>
      <c r="R459" s="133">
        <f>R460</f>
        <v>0</v>
      </c>
      <c r="S459" s="132"/>
      <c r="T459" s="134">
        <f>T460</f>
        <v>0</v>
      </c>
      <c r="AR459" s="127" t="s">
        <v>77</v>
      </c>
      <c r="AT459" s="135" t="s">
        <v>68</v>
      </c>
      <c r="AU459" s="135" t="s">
        <v>77</v>
      </c>
      <c r="AY459" s="127" t="s">
        <v>152</v>
      </c>
      <c r="BK459" s="136">
        <f>BK460</f>
        <v>0</v>
      </c>
    </row>
    <row r="460" spans="1:65" s="2" customFormat="1" ht="55.5" customHeight="1">
      <c r="A460" s="34"/>
      <c r="B460" s="139"/>
      <c r="C460" s="140" t="s">
        <v>632</v>
      </c>
      <c r="D460" s="140" t="s">
        <v>154</v>
      </c>
      <c r="E460" s="141" t="s">
        <v>633</v>
      </c>
      <c r="F460" s="142" t="s">
        <v>634</v>
      </c>
      <c r="G460" s="143" t="s">
        <v>254</v>
      </c>
      <c r="H460" s="144">
        <v>1435.681</v>
      </c>
      <c r="I460" s="145"/>
      <c r="J460" s="146">
        <f>ROUND(I460*H460,2)</f>
        <v>0</v>
      </c>
      <c r="K460" s="142" t="s">
        <v>163</v>
      </c>
      <c r="L460" s="35"/>
      <c r="M460" s="147" t="s">
        <v>3</v>
      </c>
      <c r="N460" s="148" t="s">
        <v>40</v>
      </c>
      <c r="O460" s="55"/>
      <c r="P460" s="149">
        <f>O460*H460</f>
        <v>0</v>
      </c>
      <c r="Q460" s="149">
        <v>0</v>
      </c>
      <c r="R460" s="149">
        <f>Q460*H460</f>
        <v>0</v>
      </c>
      <c r="S460" s="149">
        <v>0</v>
      </c>
      <c r="T460" s="150">
        <f>S460*H460</f>
        <v>0</v>
      </c>
      <c r="U460" s="34"/>
      <c r="V460" s="34"/>
      <c r="W460" s="34"/>
      <c r="X460" s="34"/>
      <c r="Y460" s="34"/>
      <c r="Z460" s="34"/>
      <c r="AA460" s="34"/>
      <c r="AB460" s="34"/>
      <c r="AC460" s="34"/>
      <c r="AD460" s="34"/>
      <c r="AE460" s="34"/>
      <c r="AR460" s="151" t="s">
        <v>158</v>
      </c>
      <c r="AT460" s="151" t="s">
        <v>154</v>
      </c>
      <c r="AU460" s="151" t="s">
        <v>79</v>
      </c>
      <c r="AY460" s="19" t="s">
        <v>152</v>
      </c>
      <c r="BE460" s="152">
        <f>IF(N460="základní",J460,0)</f>
        <v>0</v>
      </c>
      <c r="BF460" s="152">
        <f>IF(N460="snížená",J460,0)</f>
        <v>0</v>
      </c>
      <c r="BG460" s="152">
        <f>IF(N460="zákl. přenesená",J460,0)</f>
        <v>0</v>
      </c>
      <c r="BH460" s="152">
        <f>IF(N460="sníž. přenesená",J460,0)</f>
        <v>0</v>
      </c>
      <c r="BI460" s="152">
        <f>IF(N460="nulová",J460,0)</f>
        <v>0</v>
      </c>
      <c r="BJ460" s="19" t="s">
        <v>77</v>
      </c>
      <c r="BK460" s="152">
        <f>ROUND(I460*H460,2)</f>
        <v>0</v>
      </c>
      <c r="BL460" s="19" t="s">
        <v>158</v>
      </c>
      <c r="BM460" s="151" t="s">
        <v>635</v>
      </c>
    </row>
    <row r="461" spans="1:65" s="12" customFormat="1" ht="25.95" customHeight="1">
      <c r="B461" s="126"/>
      <c r="D461" s="127" t="s">
        <v>68</v>
      </c>
      <c r="E461" s="128" t="s">
        <v>636</v>
      </c>
      <c r="F461" s="128" t="s">
        <v>637</v>
      </c>
      <c r="I461" s="129"/>
      <c r="J461" s="130">
        <f>BK461</f>
        <v>0</v>
      </c>
      <c r="L461" s="126"/>
      <c r="M461" s="131"/>
      <c r="N461" s="132"/>
      <c r="O461" s="132"/>
      <c r="P461" s="133">
        <f>P462+P539+P570+P640+P652+P680+P703+P810+P841+P863+P911+P952+P963+P973+P986+P1022</f>
        <v>0</v>
      </c>
      <c r="Q461" s="132"/>
      <c r="R461" s="133">
        <f>R462+R539+R570+R640+R652+R680+R703+R810+R841+R863+R911+R952+R963+R973+R986+R1022</f>
        <v>63.485063140000001</v>
      </c>
      <c r="S461" s="132"/>
      <c r="T461" s="134">
        <f>T462+T539+T570+T640+T652+T680+T703+T810+T841+T863+T911+T952+T963+T973+T986+T1022</f>
        <v>0</v>
      </c>
      <c r="AR461" s="127" t="s">
        <v>79</v>
      </c>
      <c r="AT461" s="135" t="s">
        <v>68</v>
      </c>
      <c r="AU461" s="135" t="s">
        <v>69</v>
      </c>
      <c r="AY461" s="127" t="s">
        <v>152</v>
      </c>
      <c r="BK461" s="136">
        <f>BK462+BK539+BK570+BK640+BK652+BK680+BK703+BK810+BK841+BK863+BK911+BK952+BK963+BK973+BK986+BK1022</f>
        <v>0</v>
      </c>
    </row>
    <row r="462" spans="1:65" s="12" customFormat="1" ht="22.8" customHeight="1">
      <c r="B462" s="126"/>
      <c r="D462" s="127" t="s">
        <v>68</v>
      </c>
      <c r="E462" s="137" t="s">
        <v>638</v>
      </c>
      <c r="F462" s="137" t="s">
        <v>639</v>
      </c>
      <c r="I462" s="129"/>
      <c r="J462" s="138">
        <f>BK462</f>
        <v>0</v>
      </c>
      <c r="L462" s="126"/>
      <c r="M462" s="131"/>
      <c r="N462" s="132"/>
      <c r="O462" s="132"/>
      <c r="P462" s="133">
        <f>SUM(P463:P538)</f>
        <v>0</v>
      </c>
      <c r="Q462" s="132"/>
      <c r="R462" s="133">
        <f>SUM(R463:R538)</f>
        <v>8.3184611199999985</v>
      </c>
      <c r="S462" s="132"/>
      <c r="T462" s="134">
        <f>SUM(T463:T538)</f>
        <v>0</v>
      </c>
      <c r="AR462" s="127" t="s">
        <v>79</v>
      </c>
      <c r="AT462" s="135" t="s">
        <v>68</v>
      </c>
      <c r="AU462" s="135" t="s">
        <v>77</v>
      </c>
      <c r="AY462" s="127" t="s">
        <v>152</v>
      </c>
      <c r="BK462" s="136">
        <f>SUM(BK463:BK538)</f>
        <v>0</v>
      </c>
    </row>
    <row r="463" spans="1:65" s="2" customFormat="1" ht="34.200000000000003">
      <c r="A463" s="34"/>
      <c r="B463" s="139"/>
      <c r="C463" s="140" t="s">
        <v>640</v>
      </c>
      <c r="D463" s="140" t="s">
        <v>154</v>
      </c>
      <c r="E463" s="141" t="s">
        <v>641</v>
      </c>
      <c r="F463" s="142" t="s">
        <v>642</v>
      </c>
      <c r="G463" s="143" t="s">
        <v>162</v>
      </c>
      <c r="H463" s="144">
        <v>595.69000000000005</v>
      </c>
      <c r="I463" s="145"/>
      <c r="J463" s="146">
        <f>ROUND(I463*H463,2)</f>
        <v>0</v>
      </c>
      <c r="K463" s="142" t="s">
        <v>163</v>
      </c>
      <c r="L463" s="35"/>
      <c r="M463" s="147" t="s">
        <v>3</v>
      </c>
      <c r="N463" s="148" t="s">
        <v>40</v>
      </c>
      <c r="O463" s="55"/>
      <c r="P463" s="149">
        <f>O463*H463</f>
        <v>0</v>
      </c>
      <c r="Q463" s="149">
        <v>0</v>
      </c>
      <c r="R463" s="149">
        <f>Q463*H463</f>
        <v>0</v>
      </c>
      <c r="S463" s="149">
        <v>0</v>
      </c>
      <c r="T463" s="150">
        <f>S463*H463</f>
        <v>0</v>
      </c>
      <c r="U463" s="34"/>
      <c r="V463" s="34"/>
      <c r="W463" s="34"/>
      <c r="X463" s="34"/>
      <c r="Y463" s="34"/>
      <c r="Z463" s="34"/>
      <c r="AA463" s="34"/>
      <c r="AB463" s="34"/>
      <c r="AC463" s="34"/>
      <c r="AD463" s="34"/>
      <c r="AE463" s="34"/>
      <c r="AR463" s="151" t="s">
        <v>266</v>
      </c>
      <c r="AT463" s="151" t="s">
        <v>154</v>
      </c>
      <c r="AU463" s="151" t="s">
        <v>79</v>
      </c>
      <c r="AY463" s="19" t="s">
        <v>152</v>
      </c>
      <c r="BE463" s="152">
        <f>IF(N463="základní",J463,0)</f>
        <v>0</v>
      </c>
      <c r="BF463" s="152">
        <f>IF(N463="snížená",J463,0)</f>
        <v>0</v>
      </c>
      <c r="BG463" s="152">
        <f>IF(N463="zákl. přenesená",J463,0)</f>
        <v>0</v>
      </c>
      <c r="BH463" s="152">
        <f>IF(N463="sníž. přenesená",J463,0)</f>
        <v>0</v>
      </c>
      <c r="BI463" s="152">
        <f>IF(N463="nulová",J463,0)</f>
        <v>0</v>
      </c>
      <c r="BJ463" s="19" t="s">
        <v>77</v>
      </c>
      <c r="BK463" s="152">
        <f>ROUND(I463*H463,2)</f>
        <v>0</v>
      </c>
      <c r="BL463" s="19" t="s">
        <v>266</v>
      </c>
      <c r="BM463" s="151" t="s">
        <v>643</v>
      </c>
    </row>
    <row r="464" spans="1:65" s="14" customFormat="1">
      <c r="B464" s="166"/>
      <c r="D464" s="153" t="s">
        <v>167</v>
      </c>
      <c r="E464" s="167" t="s">
        <v>3</v>
      </c>
      <c r="F464" s="168" t="s">
        <v>3854</v>
      </c>
      <c r="H464" s="167" t="s">
        <v>3</v>
      </c>
      <c r="I464" s="169"/>
      <c r="L464" s="166"/>
      <c r="M464" s="170"/>
      <c r="N464" s="171"/>
      <c r="O464" s="171"/>
      <c r="P464" s="171"/>
      <c r="Q464" s="171"/>
      <c r="R464" s="171"/>
      <c r="S464" s="171"/>
      <c r="T464" s="172"/>
      <c r="AT464" s="167" t="s">
        <v>167</v>
      </c>
      <c r="AU464" s="167" t="s">
        <v>79</v>
      </c>
      <c r="AV464" s="14" t="s">
        <v>77</v>
      </c>
      <c r="AW464" s="14" t="s">
        <v>31</v>
      </c>
      <c r="AX464" s="14" t="s">
        <v>69</v>
      </c>
      <c r="AY464" s="167" t="s">
        <v>152</v>
      </c>
    </row>
    <row r="465" spans="1:65" s="13" customFormat="1">
      <c r="B465" s="158"/>
      <c r="D465" s="153" t="s">
        <v>167</v>
      </c>
      <c r="E465" s="159" t="s">
        <v>3</v>
      </c>
      <c r="F465" s="160" t="s">
        <v>644</v>
      </c>
      <c r="H465" s="161">
        <v>49.598999999999997</v>
      </c>
      <c r="I465" s="162"/>
      <c r="L465" s="158"/>
      <c r="M465" s="163"/>
      <c r="N465" s="164"/>
      <c r="O465" s="164"/>
      <c r="P465" s="164"/>
      <c r="Q465" s="164"/>
      <c r="R465" s="164"/>
      <c r="S465" s="164"/>
      <c r="T465" s="165"/>
      <c r="AT465" s="159" t="s">
        <v>167</v>
      </c>
      <c r="AU465" s="159" t="s">
        <v>79</v>
      </c>
      <c r="AV465" s="13" t="s">
        <v>79</v>
      </c>
      <c r="AW465" s="13" t="s">
        <v>31</v>
      </c>
      <c r="AX465" s="13" t="s">
        <v>69</v>
      </c>
      <c r="AY465" s="159" t="s">
        <v>152</v>
      </c>
    </row>
    <row r="466" spans="1:65" s="14" customFormat="1">
      <c r="B466" s="166"/>
      <c r="D466" s="153" t="s">
        <v>167</v>
      </c>
      <c r="E466" s="167" t="s">
        <v>3</v>
      </c>
      <c r="F466" s="168" t="s">
        <v>645</v>
      </c>
      <c r="H466" s="167" t="s">
        <v>3</v>
      </c>
      <c r="I466" s="169"/>
      <c r="L466" s="166"/>
      <c r="M466" s="170"/>
      <c r="N466" s="171"/>
      <c r="O466" s="171"/>
      <c r="P466" s="171"/>
      <c r="Q466" s="171"/>
      <c r="R466" s="171"/>
      <c r="S466" s="171"/>
      <c r="T466" s="172"/>
      <c r="AT466" s="167" t="s">
        <v>167</v>
      </c>
      <c r="AU466" s="167" t="s">
        <v>79</v>
      </c>
      <c r="AV466" s="14" t="s">
        <v>77</v>
      </c>
      <c r="AW466" s="14" t="s">
        <v>31</v>
      </c>
      <c r="AX466" s="14" t="s">
        <v>69</v>
      </c>
      <c r="AY466" s="167" t="s">
        <v>152</v>
      </c>
    </row>
    <row r="467" spans="1:65" s="13" customFormat="1">
      <c r="B467" s="158"/>
      <c r="D467" s="153" t="s">
        <v>167</v>
      </c>
      <c r="E467" s="159" t="s">
        <v>3</v>
      </c>
      <c r="F467" s="160" t="s">
        <v>646</v>
      </c>
      <c r="H467" s="161">
        <v>546.09100000000001</v>
      </c>
      <c r="I467" s="162"/>
      <c r="L467" s="158"/>
      <c r="M467" s="163"/>
      <c r="N467" s="164"/>
      <c r="O467" s="164"/>
      <c r="P467" s="164"/>
      <c r="Q467" s="164"/>
      <c r="R467" s="164"/>
      <c r="S467" s="164"/>
      <c r="T467" s="165"/>
      <c r="AT467" s="159" t="s">
        <v>167</v>
      </c>
      <c r="AU467" s="159" t="s">
        <v>79</v>
      </c>
      <c r="AV467" s="13" t="s">
        <v>79</v>
      </c>
      <c r="AW467" s="13" t="s">
        <v>31</v>
      </c>
      <c r="AX467" s="13" t="s">
        <v>69</v>
      </c>
      <c r="AY467" s="159" t="s">
        <v>152</v>
      </c>
    </row>
    <row r="468" spans="1:65" s="15" customFormat="1">
      <c r="B468" s="173"/>
      <c r="D468" s="153" t="s">
        <v>167</v>
      </c>
      <c r="E468" s="174" t="s">
        <v>3</v>
      </c>
      <c r="F468" s="175" t="s">
        <v>206</v>
      </c>
      <c r="H468" s="176">
        <v>595.69000000000005</v>
      </c>
      <c r="I468" s="177"/>
      <c r="L468" s="173"/>
      <c r="M468" s="178"/>
      <c r="N468" s="179"/>
      <c r="O468" s="179"/>
      <c r="P468" s="179"/>
      <c r="Q468" s="179"/>
      <c r="R468" s="179"/>
      <c r="S468" s="179"/>
      <c r="T468" s="180"/>
      <c r="AT468" s="174" t="s">
        <v>167</v>
      </c>
      <c r="AU468" s="174" t="s">
        <v>79</v>
      </c>
      <c r="AV468" s="15" t="s">
        <v>158</v>
      </c>
      <c r="AW468" s="15" t="s">
        <v>31</v>
      </c>
      <c r="AX468" s="15" t="s">
        <v>77</v>
      </c>
      <c r="AY468" s="174" t="s">
        <v>152</v>
      </c>
    </row>
    <row r="469" spans="1:65" s="2" customFormat="1" ht="22.8">
      <c r="A469" s="34"/>
      <c r="B469" s="139"/>
      <c r="C469" s="181" t="s">
        <v>647</v>
      </c>
      <c r="D469" s="181" t="s">
        <v>251</v>
      </c>
      <c r="E469" s="182" t="s">
        <v>648</v>
      </c>
      <c r="F469" s="183" t="s">
        <v>649</v>
      </c>
      <c r="G469" s="184" t="s">
        <v>650</v>
      </c>
      <c r="H469" s="185">
        <v>1787.07</v>
      </c>
      <c r="I469" s="186"/>
      <c r="J469" s="187">
        <f>ROUND(I469*H469,2)</f>
        <v>0</v>
      </c>
      <c r="K469" s="183" t="s">
        <v>163</v>
      </c>
      <c r="L469" s="188"/>
      <c r="M469" s="189" t="s">
        <v>3</v>
      </c>
      <c r="N469" s="190" t="s">
        <v>40</v>
      </c>
      <c r="O469" s="55"/>
      <c r="P469" s="149">
        <f>O469*H469</f>
        <v>0</v>
      </c>
      <c r="Q469" s="149">
        <v>1E-3</v>
      </c>
      <c r="R469" s="149">
        <f>Q469*H469</f>
        <v>1.7870699999999999</v>
      </c>
      <c r="S469" s="149">
        <v>0</v>
      </c>
      <c r="T469" s="150">
        <f>S469*H469</f>
        <v>0</v>
      </c>
      <c r="U469" s="34"/>
      <c r="V469" s="34"/>
      <c r="W469" s="34"/>
      <c r="X469" s="34"/>
      <c r="Y469" s="34"/>
      <c r="Z469" s="34"/>
      <c r="AA469" s="34"/>
      <c r="AB469" s="34"/>
      <c r="AC469" s="34"/>
      <c r="AD469" s="34"/>
      <c r="AE469" s="34"/>
      <c r="AR469" s="151" t="s">
        <v>386</v>
      </c>
      <c r="AT469" s="151" t="s">
        <v>251</v>
      </c>
      <c r="AU469" s="151" t="s">
        <v>79</v>
      </c>
      <c r="AY469" s="19" t="s">
        <v>152</v>
      </c>
      <c r="BE469" s="152">
        <f>IF(N469="základní",J469,0)</f>
        <v>0</v>
      </c>
      <c r="BF469" s="152">
        <f>IF(N469="snížená",J469,0)</f>
        <v>0</v>
      </c>
      <c r="BG469" s="152">
        <f>IF(N469="zákl. přenesená",J469,0)</f>
        <v>0</v>
      </c>
      <c r="BH469" s="152">
        <f>IF(N469="sníž. přenesená",J469,0)</f>
        <v>0</v>
      </c>
      <c r="BI469" s="152">
        <f>IF(N469="nulová",J469,0)</f>
        <v>0</v>
      </c>
      <c r="BJ469" s="19" t="s">
        <v>77</v>
      </c>
      <c r="BK469" s="152">
        <f>ROUND(I469*H469,2)</f>
        <v>0</v>
      </c>
      <c r="BL469" s="19" t="s">
        <v>266</v>
      </c>
      <c r="BM469" s="151" t="s">
        <v>651</v>
      </c>
    </row>
    <row r="470" spans="1:65" s="13" customFormat="1" ht="20.399999999999999">
      <c r="B470" s="158"/>
      <c r="D470" s="153" t="s">
        <v>167</v>
      </c>
      <c r="F470" s="160" t="s">
        <v>3855</v>
      </c>
      <c r="H470" s="161">
        <v>1787.07</v>
      </c>
      <c r="I470" s="162"/>
      <c r="L470" s="158"/>
      <c r="M470" s="163"/>
      <c r="N470" s="164"/>
      <c r="O470" s="164"/>
      <c r="P470" s="164"/>
      <c r="Q470" s="164"/>
      <c r="R470" s="164"/>
      <c r="S470" s="164"/>
      <c r="T470" s="165"/>
      <c r="AT470" s="159" t="s">
        <v>167</v>
      </c>
      <c r="AU470" s="159" t="s">
        <v>79</v>
      </c>
      <c r="AV470" s="13" t="s">
        <v>79</v>
      </c>
      <c r="AW470" s="13" t="s">
        <v>4</v>
      </c>
      <c r="AX470" s="13" t="s">
        <v>77</v>
      </c>
      <c r="AY470" s="159" t="s">
        <v>152</v>
      </c>
    </row>
    <row r="471" spans="1:65" s="2" customFormat="1" ht="34.200000000000003">
      <c r="A471" s="34"/>
      <c r="B471" s="139"/>
      <c r="C471" s="140" t="s">
        <v>652</v>
      </c>
      <c r="D471" s="140" t="s">
        <v>154</v>
      </c>
      <c r="E471" s="141" t="s">
        <v>653</v>
      </c>
      <c r="F471" s="142" t="s">
        <v>654</v>
      </c>
      <c r="G471" s="143" t="s">
        <v>162</v>
      </c>
      <c r="H471" s="144">
        <v>161.25299999999999</v>
      </c>
      <c r="I471" s="145"/>
      <c r="J471" s="146">
        <f>ROUND(I471*H471,2)</f>
        <v>0</v>
      </c>
      <c r="K471" s="142" t="s">
        <v>163</v>
      </c>
      <c r="L471" s="35"/>
      <c r="M471" s="147" t="s">
        <v>3</v>
      </c>
      <c r="N471" s="148" t="s">
        <v>40</v>
      </c>
      <c r="O471" s="55"/>
      <c r="P471" s="149">
        <f>O471*H471</f>
        <v>0</v>
      </c>
      <c r="Q471" s="149">
        <v>0</v>
      </c>
      <c r="R471" s="149">
        <f>Q471*H471</f>
        <v>0</v>
      </c>
      <c r="S471" s="149">
        <v>0</v>
      </c>
      <c r="T471" s="150">
        <f>S471*H471</f>
        <v>0</v>
      </c>
      <c r="U471" s="34"/>
      <c r="V471" s="34"/>
      <c r="W471" s="34"/>
      <c r="X471" s="34"/>
      <c r="Y471" s="34"/>
      <c r="Z471" s="34"/>
      <c r="AA471" s="34"/>
      <c r="AB471" s="34"/>
      <c r="AC471" s="34"/>
      <c r="AD471" s="34"/>
      <c r="AE471" s="34"/>
      <c r="AR471" s="151" t="s">
        <v>266</v>
      </c>
      <c r="AT471" s="151" t="s">
        <v>154</v>
      </c>
      <c r="AU471" s="151" t="s">
        <v>79</v>
      </c>
      <c r="AY471" s="19" t="s">
        <v>152</v>
      </c>
      <c r="BE471" s="152">
        <f>IF(N471="základní",J471,0)</f>
        <v>0</v>
      </c>
      <c r="BF471" s="152">
        <f>IF(N471="snížená",J471,0)</f>
        <v>0</v>
      </c>
      <c r="BG471" s="152">
        <f>IF(N471="zákl. přenesená",J471,0)</f>
        <v>0</v>
      </c>
      <c r="BH471" s="152">
        <f>IF(N471="sníž. přenesená",J471,0)</f>
        <v>0</v>
      </c>
      <c r="BI471" s="152">
        <f>IF(N471="nulová",J471,0)</f>
        <v>0</v>
      </c>
      <c r="BJ471" s="19" t="s">
        <v>77</v>
      </c>
      <c r="BK471" s="152">
        <f>ROUND(I471*H471,2)</f>
        <v>0</v>
      </c>
      <c r="BL471" s="19" t="s">
        <v>266</v>
      </c>
      <c r="BM471" s="151" t="s">
        <v>655</v>
      </c>
    </row>
    <row r="472" spans="1:65" s="14" customFormat="1">
      <c r="B472" s="166"/>
      <c r="D472" s="153" t="s">
        <v>167</v>
      </c>
      <c r="E472" s="167" t="s">
        <v>3</v>
      </c>
      <c r="F472" s="168" t="s">
        <v>3854</v>
      </c>
      <c r="H472" s="167" t="s">
        <v>3</v>
      </c>
      <c r="I472" s="169"/>
      <c r="L472" s="166"/>
      <c r="M472" s="170"/>
      <c r="N472" s="171"/>
      <c r="O472" s="171"/>
      <c r="P472" s="171"/>
      <c r="Q472" s="171"/>
      <c r="R472" s="171"/>
      <c r="S472" s="171"/>
      <c r="T472" s="172"/>
      <c r="AT472" s="167" t="s">
        <v>167</v>
      </c>
      <c r="AU472" s="167" t="s">
        <v>79</v>
      </c>
      <c r="AV472" s="14" t="s">
        <v>77</v>
      </c>
      <c r="AW472" s="14" t="s">
        <v>31</v>
      </c>
      <c r="AX472" s="14" t="s">
        <v>69</v>
      </c>
      <c r="AY472" s="167" t="s">
        <v>152</v>
      </c>
    </row>
    <row r="473" spans="1:65" s="13" customFormat="1">
      <c r="B473" s="158"/>
      <c r="D473" s="153" t="s">
        <v>167</v>
      </c>
      <c r="E473" s="159" t="s">
        <v>3</v>
      </c>
      <c r="F473" s="160" t="s">
        <v>656</v>
      </c>
      <c r="H473" s="161">
        <v>56.887999999999998</v>
      </c>
      <c r="I473" s="162"/>
      <c r="L473" s="158"/>
      <c r="M473" s="163"/>
      <c r="N473" s="164"/>
      <c r="O473" s="164"/>
      <c r="P473" s="164"/>
      <c r="Q473" s="164"/>
      <c r="R473" s="164"/>
      <c r="S473" s="164"/>
      <c r="T473" s="165"/>
      <c r="AT473" s="159" t="s">
        <v>167</v>
      </c>
      <c r="AU473" s="159" t="s">
        <v>79</v>
      </c>
      <c r="AV473" s="13" t="s">
        <v>79</v>
      </c>
      <c r="AW473" s="13" t="s">
        <v>31</v>
      </c>
      <c r="AX473" s="13" t="s">
        <v>69</v>
      </c>
      <c r="AY473" s="159" t="s">
        <v>152</v>
      </c>
    </row>
    <row r="474" spans="1:65" s="13" customFormat="1">
      <c r="B474" s="158"/>
      <c r="D474" s="153" t="s">
        <v>167</v>
      </c>
      <c r="E474" s="159" t="s">
        <v>3</v>
      </c>
      <c r="F474" s="160" t="s">
        <v>657</v>
      </c>
      <c r="H474" s="161">
        <v>13.128</v>
      </c>
      <c r="I474" s="162"/>
      <c r="L474" s="158"/>
      <c r="M474" s="163"/>
      <c r="N474" s="164"/>
      <c r="O474" s="164"/>
      <c r="P474" s="164"/>
      <c r="Q474" s="164"/>
      <c r="R474" s="164"/>
      <c r="S474" s="164"/>
      <c r="T474" s="165"/>
      <c r="AT474" s="159" t="s">
        <v>167</v>
      </c>
      <c r="AU474" s="159" t="s">
        <v>79</v>
      </c>
      <c r="AV474" s="13" t="s">
        <v>79</v>
      </c>
      <c r="AW474" s="13" t="s">
        <v>31</v>
      </c>
      <c r="AX474" s="13" t="s">
        <v>69</v>
      </c>
      <c r="AY474" s="159" t="s">
        <v>152</v>
      </c>
    </row>
    <row r="475" spans="1:65" s="14" customFormat="1">
      <c r="B475" s="166"/>
      <c r="D475" s="153" t="s">
        <v>167</v>
      </c>
      <c r="E475" s="167" t="s">
        <v>3</v>
      </c>
      <c r="F475" s="168" t="s">
        <v>658</v>
      </c>
      <c r="H475" s="167" t="s">
        <v>3</v>
      </c>
      <c r="I475" s="169"/>
      <c r="L475" s="166"/>
      <c r="M475" s="170"/>
      <c r="N475" s="171"/>
      <c r="O475" s="171"/>
      <c r="P475" s="171"/>
      <c r="Q475" s="171"/>
      <c r="R475" s="171"/>
      <c r="S475" s="171"/>
      <c r="T475" s="172"/>
      <c r="AT475" s="167" t="s">
        <v>167</v>
      </c>
      <c r="AU475" s="167" t="s">
        <v>79</v>
      </c>
      <c r="AV475" s="14" t="s">
        <v>77</v>
      </c>
      <c r="AW475" s="14" t="s">
        <v>31</v>
      </c>
      <c r="AX475" s="14" t="s">
        <v>69</v>
      </c>
      <c r="AY475" s="167" t="s">
        <v>152</v>
      </c>
    </row>
    <row r="476" spans="1:65" s="13" customFormat="1">
      <c r="B476" s="158"/>
      <c r="D476" s="153" t="s">
        <v>167</v>
      </c>
      <c r="E476" s="159" t="s">
        <v>3</v>
      </c>
      <c r="F476" s="160" t="s">
        <v>659</v>
      </c>
      <c r="H476" s="161">
        <v>49.262999999999998</v>
      </c>
      <c r="I476" s="162"/>
      <c r="L476" s="158"/>
      <c r="M476" s="163"/>
      <c r="N476" s="164"/>
      <c r="O476" s="164"/>
      <c r="P476" s="164"/>
      <c r="Q476" s="164"/>
      <c r="R476" s="164"/>
      <c r="S476" s="164"/>
      <c r="T476" s="165"/>
      <c r="AT476" s="159" t="s">
        <v>167</v>
      </c>
      <c r="AU476" s="159" t="s">
        <v>79</v>
      </c>
      <c r="AV476" s="13" t="s">
        <v>79</v>
      </c>
      <c r="AW476" s="13" t="s">
        <v>31</v>
      </c>
      <c r="AX476" s="13" t="s">
        <v>69</v>
      </c>
      <c r="AY476" s="159" t="s">
        <v>152</v>
      </c>
    </row>
    <row r="477" spans="1:65" s="13" customFormat="1">
      <c r="B477" s="158"/>
      <c r="D477" s="153" t="s">
        <v>167</v>
      </c>
      <c r="E477" s="159" t="s">
        <v>3</v>
      </c>
      <c r="F477" s="160" t="s">
        <v>660</v>
      </c>
      <c r="H477" s="161">
        <v>6.0439999999999996</v>
      </c>
      <c r="I477" s="162"/>
      <c r="L477" s="158"/>
      <c r="M477" s="163"/>
      <c r="N477" s="164"/>
      <c r="O477" s="164"/>
      <c r="P477" s="164"/>
      <c r="Q477" s="164"/>
      <c r="R477" s="164"/>
      <c r="S477" s="164"/>
      <c r="T477" s="165"/>
      <c r="AT477" s="159" t="s">
        <v>167</v>
      </c>
      <c r="AU477" s="159" t="s">
        <v>79</v>
      </c>
      <c r="AV477" s="13" t="s">
        <v>79</v>
      </c>
      <c r="AW477" s="13" t="s">
        <v>31</v>
      </c>
      <c r="AX477" s="13" t="s">
        <v>69</v>
      </c>
      <c r="AY477" s="159" t="s">
        <v>152</v>
      </c>
    </row>
    <row r="478" spans="1:65" s="13" customFormat="1">
      <c r="B478" s="158"/>
      <c r="D478" s="153" t="s">
        <v>167</v>
      </c>
      <c r="E478" s="159" t="s">
        <v>3</v>
      </c>
      <c r="F478" s="160" t="s">
        <v>661</v>
      </c>
      <c r="H478" s="161">
        <v>3.379</v>
      </c>
      <c r="I478" s="162"/>
      <c r="L478" s="158"/>
      <c r="M478" s="163"/>
      <c r="N478" s="164"/>
      <c r="O478" s="164"/>
      <c r="P478" s="164"/>
      <c r="Q478" s="164"/>
      <c r="R478" s="164"/>
      <c r="S478" s="164"/>
      <c r="T478" s="165"/>
      <c r="AT478" s="159" t="s">
        <v>167</v>
      </c>
      <c r="AU478" s="159" t="s">
        <v>79</v>
      </c>
      <c r="AV478" s="13" t="s">
        <v>79</v>
      </c>
      <c r="AW478" s="13" t="s">
        <v>31</v>
      </c>
      <c r="AX478" s="13" t="s">
        <v>69</v>
      </c>
      <c r="AY478" s="159" t="s">
        <v>152</v>
      </c>
    </row>
    <row r="479" spans="1:65" s="13" customFormat="1">
      <c r="B479" s="158"/>
      <c r="D479" s="153" t="s">
        <v>167</v>
      </c>
      <c r="E479" s="159" t="s">
        <v>3</v>
      </c>
      <c r="F479" s="160" t="s">
        <v>662</v>
      </c>
      <c r="H479" s="161">
        <v>1.2350000000000001</v>
      </c>
      <c r="I479" s="162"/>
      <c r="L479" s="158"/>
      <c r="M479" s="163"/>
      <c r="N479" s="164"/>
      <c r="O479" s="164"/>
      <c r="P479" s="164"/>
      <c r="Q479" s="164"/>
      <c r="R479" s="164"/>
      <c r="S479" s="164"/>
      <c r="T479" s="165"/>
      <c r="AT479" s="159" t="s">
        <v>167</v>
      </c>
      <c r="AU479" s="159" t="s">
        <v>79</v>
      </c>
      <c r="AV479" s="13" t="s">
        <v>79</v>
      </c>
      <c r="AW479" s="13" t="s">
        <v>31</v>
      </c>
      <c r="AX479" s="13" t="s">
        <v>69</v>
      </c>
      <c r="AY479" s="159" t="s">
        <v>152</v>
      </c>
    </row>
    <row r="480" spans="1:65" s="13" customFormat="1">
      <c r="B480" s="158"/>
      <c r="D480" s="153" t="s">
        <v>167</v>
      </c>
      <c r="E480" s="159" t="s">
        <v>3</v>
      </c>
      <c r="F480" s="160" t="s">
        <v>663</v>
      </c>
      <c r="H480" s="161">
        <v>1.351</v>
      </c>
      <c r="I480" s="162"/>
      <c r="L480" s="158"/>
      <c r="M480" s="163"/>
      <c r="N480" s="164"/>
      <c r="O480" s="164"/>
      <c r="P480" s="164"/>
      <c r="Q480" s="164"/>
      <c r="R480" s="164"/>
      <c r="S480" s="164"/>
      <c r="T480" s="165"/>
      <c r="AT480" s="159" t="s">
        <v>167</v>
      </c>
      <c r="AU480" s="159" t="s">
        <v>79</v>
      </c>
      <c r="AV480" s="13" t="s">
        <v>79</v>
      </c>
      <c r="AW480" s="13" t="s">
        <v>31</v>
      </c>
      <c r="AX480" s="13" t="s">
        <v>69</v>
      </c>
      <c r="AY480" s="159" t="s">
        <v>152</v>
      </c>
    </row>
    <row r="481" spans="1:65" s="14" customFormat="1">
      <c r="B481" s="166"/>
      <c r="D481" s="153" t="s">
        <v>167</v>
      </c>
      <c r="E481" s="167" t="s">
        <v>3</v>
      </c>
      <c r="F481" s="168" t="s">
        <v>664</v>
      </c>
      <c r="H481" s="167" t="s">
        <v>3</v>
      </c>
      <c r="I481" s="169"/>
      <c r="L481" s="166"/>
      <c r="M481" s="170"/>
      <c r="N481" s="171"/>
      <c r="O481" s="171"/>
      <c r="P481" s="171"/>
      <c r="Q481" s="171"/>
      <c r="R481" s="171"/>
      <c r="S481" s="171"/>
      <c r="T481" s="172"/>
      <c r="AT481" s="167" t="s">
        <v>167</v>
      </c>
      <c r="AU481" s="167" t="s">
        <v>79</v>
      </c>
      <c r="AV481" s="14" t="s">
        <v>77</v>
      </c>
      <c r="AW481" s="14" t="s">
        <v>31</v>
      </c>
      <c r="AX481" s="14" t="s">
        <v>69</v>
      </c>
      <c r="AY481" s="167" t="s">
        <v>152</v>
      </c>
    </row>
    <row r="482" spans="1:65" s="13" customFormat="1" ht="20.399999999999999">
      <c r="B482" s="158"/>
      <c r="D482" s="153" t="s">
        <v>167</v>
      </c>
      <c r="E482" s="159" t="s">
        <v>3</v>
      </c>
      <c r="F482" s="160" t="s">
        <v>665</v>
      </c>
      <c r="H482" s="161">
        <v>29.965</v>
      </c>
      <c r="I482" s="162"/>
      <c r="L482" s="158"/>
      <c r="M482" s="163"/>
      <c r="N482" s="164"/>
      <c r="O482" s="164"/>
      <c r="P482" s="164"/>
      <c r="Q482" s="164"/>
      <c r="R482" s="164"/>
      <c r="S482" s="164"/>
      <c r="T482" s="165"/>
      <c r="AT482" s="159" t="s">
        <v>167</v>
      </c>
      <c r="AU482" s="159" t="s">
        <v>79</v>
      </c>
      <c r="AV482" s="13" t="s">
        <v>79</v>
      </c>
      <c r="AW482" s="13" t="s">
        <v>31</v>
      </c>
      <c r="AX482" s="13" t="s">
        <v>69</v>
      </c>
      <c r="AY482" s="159" t="s">
        <v>152</v>
      </c>
    </row>
    <row r="483" spans="1:65" s="15" customFormat="1">
      <c r="B483" s="173"/>
      <c r="D483" s="153" t="s">
        <v>167</v>
      </c>
      <c r="E483" s="174" t="s">
        <v>3</v>
      </c>
      <c r="F483" s="175" t="s">
        <v>206</v>
      </c>
      <c r="H483" s="176">
        <v>161.25300000000001</v>
      </c>
      <c r="I483" s="177"/>
      <c r="L483" s="173"/>
      <c r="M483" s="178"/>
      <c r="N483" s="179"/>
      <c r="O483" s="179"/>
      <c r="P483" s="179"/>
      <c r="Q483" s="179"/>
      <c r="R483" s="179"/>
      <c r="S483" s="179"/>
      <c r="T483" s="180"/>
      <c r="AT483" s="174" t="s">
        <v>167</v>
      </c>
      <c r="AU483" s="174" t="s">
        <v>79</v>
      </c>
      <c r="AV483" s="15" t="s">
        <v>158</v>
      </c>
      <c r="AW483" s="15" t="s">
        <v>31</v>
      </c>
      <c r="AX483" s="15" t="s">
        <v>77</v>
      </c>
      <c r="AY483" s="174" t="s">
        <v>152</v>
      </c>
    </row>
    <row r="484" spans="1:65" s="2" customFormat="1" ht="22.8">
      <c r="A484" s="34"/>
      <c r="B484" s="139"/>
      <c r="C484" s="181" t="s">
        <v>666</v>
      </c>
      <c r="D484" s="181" t="s">
        <v>251</v>
      </c>
      <c r="E484" s="182" t="s">
        <v>648</v>
      </c>
      <c r="F484" s="183" t="s">
        <v>649</v>
      </c>
      <c r="G484" s="184" t="s">
        <v>650</v>
      </c>
      <c r="H484" s="185">
        <v>483.75900000000001</v>
      </c>
      <c r="I484" s="186"/>
      <c r="J484" s="187">
        <f>ROUND(I484*H484,2)</f>
        <v>0</v>
      </c>
      <c r="K484" s="183" t="s">
        <v>163</v>
      </c>
      <c r="L484" s="188"/>
      <c r="M484" s="189" t="s">
        <v>3</v>
      </c>
      <c r="N484" s="190" t="s">
        <v>40</v>
      </c>
      <c r="O484" s="55"/>
      <c r="P484" s="149">
        <f>O484*H484</f>
        <v>0</v>
      </c>
      <c r="Q484" s="149">
        <v>1E-3</v>
      </c>
      <c r="R484" s="149">
        <f>Q484*H484</f>
        <v>0.48375900000000005</v>
      </c>
      <c r="S484" s="149">
        <v>0</v>
      </c>
      <c r="T484" s="150">
        <f>S484*H484</f>
        <v>0</v>
      </c>
      <c r="U484" s="34"/>
      <c r="V484" s="34"/>
      <c r="W484" s="34"/>
      <c r="X484" s="34"/>
      <c r="Y484" s="34"/>
      <c r="Z484" s="34"/>
      <c r="AA484" s="34"/>
      <c r="AB484" s="34"/>
      <c r="AC484" s="34"/>
      <c r="AD484" s="34"/>
      <c r="AE484" s="34"/>
      <c r="AR484" s="151" t="s">
        <v>386</v>
      </c>
      <c r="AT484" s="151" t="s">
        <v>251</v>
      </c>
      <c r="AU484" s="151" t="s">
        <v>79</v>
      </c>
      <c r="AY484" s="19" t="s">
        <v>152</v>
      </c>
      <c r="BE484" s="152">
        <f>IF(N484="základní",J484,0)</f>
        <v>0</v>
      </c>
      <c r="BF484" s="152">
        <f>IF(N484="snížená",J484,0)</f>
        <v>0</v>
      </c>
      <c r="BG484" s="152">
        <f>IF(N484="zákl. přenesená",J484,0)</f>
        <v>0</v>
      </c>
      <c r="BH484" s="152">
        <f>IF(N484="sníž. přenesená",J484,0)</f>
        <v>0</v>
      </c>
      <c r="BI484" s="152">
        <f>IF(N484="nulová",J484,0)</f>
        <v>0</v>
      </c>
      <c r="BJ484" s="19" t="s">
        <v>77</v>
      </c>
      <c r="BK484" s="152">
        <f>ROUND(I484*H484,2)</f>
        <v>0</v>
      </c>
      <c r="BL484" s="19" t="s">
        <v>266</v>
      </c>
      <c r="BM484" s="151" t="s">
        <v>667</v>
      </c>
    </row>
    <row r="485" spans="1:65" s="13" customFormat="1" ht="20.399999999999999">
      <c r="B485" s="158"/>
      <c r="D485" s="153" t="s">
        <v>167</v>
      </c>
      <c r="F485" s="160" t="s">
        <v>3856</v>
      </c>
      <c r="H485" s="161">
        <v>483.75900000000001</v>
      </c>
      <c r="I485" s="162"/>
      <c r="L485" s="158"/>
      <c r="M485" s="163"/>
      <c r="N485" s="164"/>
      <c r="O485" s="164"/>
      <c r="P485" s="164"/>
      <c r="Q485" s="164"/>
      <c r="R485" s="164"/>
      <c r="S485" s="164"/>
      <c r="T485" s="165"/>
      <c r="AT485" s="159" t="s">
        <v>167</v>
      </c>
      <c r="AU485" s="159" t="s">
        <v>79</v>
      </c>
      <c r="AV485" s="13" t="s">
        <v>79</v>
      </c>
      <c r="AW485" s="13" t="s">
        <v>4</v>
      </c>
      <c r="AX485" s="13" t="s">
        <v>77</v>
      </c>
      <c r="AY485" s="159" t="s">
        <v>152</v>
      </c>
    </row>
    <row r="486" spans="1:65" s="2" customFormat="1" ht="33" customHeight="1">
      <c r="A486" s="34"/>
      <c r="B486" s="139"/>
      <c r="C486" s="140" t="s">
        <v>668</v>
      </c>
      <c r="D486" s="140" t="s">
        <v>154</v>
      </c>
      <c r="E486" s="141" t="s">
        <v>669</v>
      </c>
      <c r="F486" s="142" t="s">
        <v>670</v>
      </c>
      <c r="G486" s="143" t="s">
        <v>162</v>
      </c>
      <c r="H486" s="144">
        <v>594.97900000000004</v>
      </c>
      <c r="I486" s="145"/>
      <c r="J486" s="146">
        <f>ROUND(I486*H486,2)</f>
        <v>0</v>
      </c>
      <c r="K486" s="142" t="s">
        <v>163</v>
      </c>
      <c r="L486" s="35"/>
      <c r="M486" s="147" t="s">
        <v>3</v>
      </c>
      <c r="N486" s="148" t="s">
        <v>40</v>
      </c>
      <c r="O486" s="55"/>
      <c r="P486" s="149">
        <f>O486*H486</f>
        <v>0</v>
      </c>
      <c r="Q486" s="149">
        <v>0</v>
      </c>
      <c r="R486" s="149">
        <f>Q486*H486</f>
        <v>0</v>
      </c>
      <c r="S486" s="149">
        <v>0</v>
      </c>
      <c r="T486" s="150">
        <f>S486*H486</f>
        <v>0</v>
      </c>
      <c r="U486" s="34"/>
      <c r="V486" s="34"/>
      <c r="W486" s="34"/>
      <c r="X486" s="34"/>
      <c r="Y486" s="34"/>
      <c r="Z486" s="34"/>
      <c r="AA486" s="34"/>
      <c r="AB486" s="34"/>
      <c r="AC486" s="34"/>
      <c r="AD486" s="34"/>
      <c r="AE486" s="34"/>
      <c r="AR486" s="151" t="s">
        <v>266</v>
      </c>
      <c r="AT486" s="151" t="s">
        <v>154</v>
      </c>
      <c r="AU486" s="151" t="s">
        <v>79</v>
      </c>
      <c r="AY486" s="19" t="s">
        <v>152</v>
      </c>
      <c r="BE486" s="152">
        <f>IF(N486="základní",J486,0)</f>
        <v>0</v>
      </c>
      <c r="BF486" s="152">
        <f>IF(N486="snížená",J486,0)</f>
        <v>0</v>
      </c>
      <c r="BG486" s="152">
        <f>IF(N486="zákl. přenesená",J486,0)</f>
        <v>0</v>
      </c>
      <c r="BH486" s="152">
        <f>IF(N486="sníž. přenesená",J486,0)</f>
        <v>0</v>
      </c>
      <c r="BI486" s="152">
        <f>IF(N486="nulová",J486,0)</f>
        <v>0</v>
      </c>
      <c r="BJ486" s="19" t="s">
        <v>77</v>
      </c>
      <c r="BK486" s="152">
        <f>ROUND(I486*H486,2)</f>
        <v>0</v>
      </c>
      <c r="BL486" s="19" t="s">
        <v>266</v>
      </c>
      <c r="BM486" s="151" t="s">
        <v>671</v>
      </c>
    </row>
    <row r="487" spans="1:65" s="14" customFormat="1">
      <c r="B487" s="166"/>
      <c r="D487" s="153" t="s">
        <v>167</v>
      </c>
      <c r="E487" s="167" t="s">
        <v>3</v>
      </c>
      <c r="F487" s="168" t="s">
        <v>3854</v>
      </c>
      <c r="H487" s="167" t="s">
        <v>3</v>
      </c>
      <c r="I487" s="169"/>
      <c r="L487" s="166"/>
      <c r="M487" s="170"/>
      <c r="N487" s="171"/>
      <c r="O487" s="171"/>
      <c r="P487" s="171"/>
      <c r="Q487" s="171"/>
      <c r="R487" s="171"/>
      <c r="S487" s="171"/>
      <c r="T487" s="172"/>
      <c r="AT487" s="167" t="s">
        <v>167</v>
      </c>
      <c r="AU487" s="167" t="s">
        <v>79</v>
      </c>
      <c r="AV487" s="14" t="s">
        <v>77</v>
      </c>
      <c r="AW487" s="14" t="s">
        <v>31</v>
      </c>
      <c r="AX487" s="14" t="s">
        <v>69</v>
      </c>
      <c r="AY487" s="167" t="s">
        <v>152</v>
      </c>
    </row>
    <row r="488" spans="1:65" s="13" customFormat="1" ht="20.399999999999999">
      <c r="B488" s="158"/>
      <c r="D488" s="153" t="s">
        <v>167</v>
      </c>
      <c r="E488" s="159" t="s">
        <v>3</v>
      </c>
      <c r="F488" s="160" t="s">
        <v>672</v>
      </c>
      <c r="H488" s="161">
        <v>48.887999999999998</v>
      </c>
      <c r="I488" s="162"/>
      <c r="L488" s="158"/>
      <c r="M488" s="163"/>
      <c r="N488" s="164"/>
      <c r="O488" s="164"/>
      <c r="P488" s="164"/>
      <c r="Q488" s="164"/>
      <c r="R488" s="164"/>
      <c r="S488" s="164"/>
      <c r="T488" s="165"/>
      <c r="AT488" s="159" t="s">
        <v>167</v>
      </c>
      <c r="AU488" s="159" t="s">
        <v>79</v>
      </c>
      <c r="AV488" s="13" t="s">
        <v>79</v>
      </c>
      <c r="AW488" s="13" t="s">
        <v>31</v>
      </c>
      <c r="AX488" s="13" t="s">
        <v>69</v>
      </c>
      <c r="AY488" s="159" t="s">
        <v>152</v>
      </c>
    </row>
    <row r="489" spans="1:65" s="14" customFormat="1">
      <c r="B489" s="166"/>
      <c r="D489" s="153" t="s">
        <v>167</v>
      </c>
      <c r="E489" s="167" t="s">
        <v>3</v>
      </c>
      <c r="F489" s="168" t="s">
        <v>673</v>
      </c>
      <c r="H489" s="167" t="s">
        <v>3</v>
      </c>
      <c r="I489" s="169"/>
      <c r="L489" s="166"/>
      <c r="M489" s="170"/>
      <c r="N489" s="171"/>
      <c r="O489" s="171"/>
      <c r="P489" s="171"/>
      <c r="Q489" s="171"/>
      <c r="R489" s="171"/>
      <c r="S489" s="171"/>
      <c r="T489" s="172"/>
      <c r="AT489" s="167" t="s">
        <v>167</v>
      </c>
      <c r="AU489" s="167" t="s">
        <v>79</v>
      </c>
      <c r="AV489" s="14" t="s">
        <v>77</v>
      </c>
      <c r="AW489" s="14" t="s">
        <v>31</v>
      </c>
      <c r="AX489" s="14" t="s">
        <v>69</v>
      </c>
      <c r="AY489" s="167" t="s">
        <v>152</v>
      </c>
    </row>
    <row r="490" spans="1:65" s="13" customFormat="1">
      <c r="B490" s="158"/>
      <c r="D490" s="153" t="s">
        <v>167</v>
      </c>
      <c r="E490" s="159" t="s">
        <v>3</v>
      </c>
      <c r="F490" s="160" t="s">
        <v>646</v>
      </c>
      <c r="H490" s="161">
        <v>546.09100000000001</v>
      </c>
      <c r="I490" s="162"/>
      <c r="L490" s="158"/>
      <c r="M490" s="163"/>
      <c r="N490" s="164"/>
      <c r="O490" s="164"/>
      <c r="P490" s="164"/>
      <c r="Q490" s="164"/>
      <c r="R490" s="164"/>
      <c r="S490" s="164"/>
      <c r="T490" s="165"/>
      <c r="AT490" s="159" t="s">
        <v>167</v>
      </c>
      <c r="AU490" s="159" t="s">
        <v>79</v>
      </c>
      <c r="AV490" s="13" t="s">
        <v>79</v>
      </c>
      <c r="AW490" s="13" t="s">
        <v>31</v>
      </c>
      <c r="AX490" s="13" t="s">
        <v>69</v>
      </c>
      <c r="AY490" s="159" t="s">
        <v>152</v>
      </c>
    </row>
    <row r="491" spans="1:65" s="15" customFormat="1">
      <c r="B491" s="173"/>
      <c r="D491" s="153" t="s">
        <v>167</v>
      </c>
      <c r="E491" s="174" t="s">
        <v>3</v>
      </c>
      <c r="F491" s="175" t="s">
        <v>206</v>
      </c>
      <c r="H491" s="176">
        <v>594.97900000000004</v>
      </c>
      <c r="I491" s="177"/>
      <c r="L491" s="173"/>
      <c r="M491" s="178"/>
      <c r="N491" s="179"/>
      <c r="O491" s="179"/>
      <c r="P491" s="179"/>
      <c r="Q491" s="179"/>
      <c r="R491" s="179"/>
      <c r="S491" s="179"/>
      <c r="T491" s="180"/>
      <c r="AT491" s="174" t="s">
        <v>167</v>
      </c>
      <c r="AU491" s="174" t="s">
        <v>79</v>
      </c>
      <c r="AV491" s="15" t="s">
        <v>158</v>
      </c>
      <c r="AW491" s="15" t="s">
        <v>31</v>
      </c>
      <c r="AX491" s="15" t="s">
        <v>77</v>
      </c>
      <c r="AY491" s="174" t="s">
        <v>152</v>
      </c>
    </row>
    <row r="492" spans="1:65" s="2" customFormat="1" ht="22.8">
      <c r="A492" s="34"/>
      <c r="B492" s="139"/>
      <c r="C492" s="181" t="s">
        <v>674</v>
      </c>
      <c r="D492" s="181" t="s">
        <v>251</v>
      </c>
      <c r="E492" s="182" t="s">
        <v>675</v>
      </c>
      <c r="F492" s="183" t="s">
        <v>676</v>
      </c>
      <c r="G492" s="184" t="s">
        <v>650</v>
      </c>
      <c r="H492" s="185">
        <v>2974.895</v>
      </c>
      <c r="I492" s="186"/>
      <c r="J492" s="187">
        <f>ROUND(I492*H492,2)</f>
        <v>0</v>
      </c>
      <c r="K492" s="183" t="s">
        <v>163</v>
      </c>
      <c r="L492" s="188"/>
      <c r="M492" s="189" t="s">
        <v>3</v>
      </c>
      <c r="N492" s="190" t="s">
        <v>40</v>
      </c>
      <c r="O492" s="55"/>
      <c r="P492" s="149">
        <f>O492*H492</f>
        <v>0</v>
      </c>
      <c r="Q492" s="149">
        <v>1E-3</v>
      </c>
      <c r="R492" s="149">
        <f>Q492*H492</f>
        <v>2.9748950000000001</v>
      </c>
      <c r="S492" s="149">
        <v>0</v>
      </c>
      <c r="T492" s="150">
        <f>S492*H492</f>
        <v>0</v>
      </c>
      <c r="U492" s="34"/>
      <c r="V492" s="34"/>
      <c r="W492" s="34"/>
      <c r="X492" s="34"/>
      <c r="Y492" s="34"/>
      <c r="Z492" s="34"/>
      <c r="AA492" s="34"/>
      <c r="AB492" s="34"/>
      <c r="AC492" s="34"/>
      <c r="AD492" s="34"/>
      <c r="AE492" s="34"/>
      <c r="AR492" s="151" t="s">
        <v>386</v>
      </c>
      <c r="AT492" s="151" t="s">
        <v>251</v>
      </c>
      <c r="AU492" s="151" t="s">
        <v>79</v>
      </c>
      <c r="AY492" s="19" t="s">
        <v>152</v>
      </c>
      <c r="BE492" s="152">
        <f>IF(N492="základní",J492,0)</f>
        <v>0</v>
      </c>
      <c r="BF492" s="152">
        <f>IF(N492="snížená",J492,0)</f>
        <v>0</v>
      </c>
      <c r="BG492" s="152">
        <f>IF(N492="zákl. přenesená",J492,0)</f>
        <v>0</v>
      </c>
      <c r="BH492" s="152">
        <f>IF(N492="sníž. přenesená",J492,0)</f>
        <v>0</v>
      </c>
      <c r="BI492" s="152">
        <f>IF(N492="nulová",J492,0)</f>
        <v>0</v>
      </c>
      <c r="BJ492" s="19" t="s">
        <v>77</v>
      </c>
      <c r="BK492" s="152">
        <f>ROUND(I492*H492,2)</f>
        <v>0</v>
      </c>
      <c r="BL492" s="19" t="s">
        <v>266</v>
      </c>
      <c r="BM492" s="151" t="s">
        <v>677</v>
      </c>
    </row>
    <row r="493" spans="1:65" s="13" customFormat="1" ht="20.399999999999999">
      <c r="B493" s="158"/>
      <c r="D493" s="153" t="s">
        <v>167</v>
      </c>
      <c r="F493" s="160" t="s">
        <v>3857</v>
      </c>
      <c r="H493" s="161">
        <v>2974.895</v>
      </c>
      <c r="I493" s="162"/>
      <c r="L493" s="158"/>
      <c r="M493" s="163"/>
      <c r="N493" s="164"/>
      <c r="O493" s="164"/>
      <c r="P493" s="164"/>
      <c r="Q493" s="164"/>
      <c r="R493" s="164"/>
      <c r="S493" s="164"/>
      <c r="T493" s="165"/>
      <c r="AT493" s="159" t="s">
        <v>167</v>
      </c>
      <c r="AU493" s="159" t="s">
        <v>79</v>
      </c>
      <c r="AV493" s="13" t="s">
        <v>79</v>
      </c>
      <c r="AW493" s="13" t="s">
        <v>4</v>
      </c>
      <c r="AX493" s="13" t="s">
        <v>77</v>
      </c>
      <c r="AY493" s="159" t="s">
        <v>152</v>
      </c>
    </row>
    <row r="494" spans="1:65" s="2" customFormat="1" ht="33" customHeight="1">
      <c r="A494" s="34"/>
      <c r="B494" s="139"/>
      <c r="C494" s="140" t="s">
        <v>678</v>
      </c>
      <c r="D494" s="140" t="s">
        <v>154</v>
      </c>
      <c r="E494" s="141" t="s">
        <v>679</v>
      </c>
      <c r="F494" s="142" t="s">
        <v>680</v>
      </c>
      <c r="G494" s="143" t="s">
        <v>162</v>
      </c>
      <c r="H494" s="144">
        <v>161.25299999999999</v>
      </c>
      <c r="I494" s="145"/>
      <c r="J494" s="146">
        <f>ROUND(I494*H494,2)</f>
        <v>0</v>
      </c>
      <c r="K494" s="142" t="s">
        <v>163</v>
      </c>
      <c r="L494" s="35"/>
      <c r="M494" s="147" t="s">
        <v>3</v>
      </c>
      <c r="N494" s="148" t="s">
        <v>40</v>
      </c>
      <c r="O494" s="55"/>
      <c r="P494" s="149">
        <f>O494*H494</f>
        <v>0</v>
      </c>
      <c r="Q494" s="149">
        <v>0</v>
      </c>
      <c r="R494" s="149">
        <f>Q494*H494</f>
        <v>0</v>
      </c>
      <c r="S494" s="149">
        <v>0</v>
      </c>
      <c r="T494" s="150">
        <f>S494*H494</f>
        <v>0</v>
      </c>
      <c r="U494" s="34"/>
      <c r="V494" s="34"/>
      <c r="W494" s="34"/>
      <c r="X494" s="34"/>
      <c r="Y494" s="34"/>
      <c r="Z494" s="34"/>
      <c r="AA494" s="34"/>
      <c r="AB494" s="34"/>
      <c r="AC494" s="34"/>
      <c r="AD494" s="34"/>
      <c r="AE494" s="34"/>
      <c r="AR494" s="151" t="s">
        <v>266</v>
      </c>
      <c r="AT494" s="151" t="s">
        <v>154</v>
      </c>
      <c r="AU494" s="151" t="s">
        <v>79</v>
      </c>
      <c r="AY494" s="19" t="s">
        <v>152</v>
      </c>
      <c r="BE494" s="152">
        <f>IF(N494="základní",J494,0)</f>
        <v>0</v>
      </c>
      <c r="BF494" s="152">
        <f>IF(N494="snížená",J494,0)</f>
        <v>0</v>
      </c>
      <c r="BG494" s="152">
        <f>IF(N494="zákl. přenesená",J494,0)</f>
        <v>0</v>
      </c>
      <c r="BH494" s="152">
        <f>IF(N494="sníž. přenesená",J494,0)</f>
        <v>0</v>
      </c>
      <c r="BI494" s="152">
        <f>IF(N494="nulová",J494,0)</f>
        <v>0</v>
      </c>
      <c r="BJ494" s="19" t="s">
        <v>77</v>
      </c>
      <c r="BK494" s="152">
        <f>ROUND(I494*H494,2)</f>
        <v>0</v>
      </c>
      <c r="BL494" s="19" t="s">
        <v>266</v>
      </c>
      <c r="BM494" s="151" t="s">
        <v>681</v>
      </c>
    </row>
    <row r="495" spans="1:65" s="14" customFormat="1">
      <c r="B495" s="166"/>
      <c r="D495" s="153" t="s">
        <v>167</v>
      </c>
      <c r="E495" s="167" t="s">
        <v>3</v>
      </c>
      <c r="F495" s="168" t="s">
        <v>3854</v>
      </c>
      <c r="H495" s="167" t="s">
        <v>3</v>
      </c>
      <c r="I495" s="169"/>
      <c r="L495" s="166"/>
      <c r="M495" s="170"/>
      <c r="N495" s="171"/>
      <c r="O495" s="171"/>
      <c r="P495" s="171"/>
      <c r="Q495" s="171"/>
      <c r="R495" s="171"/>
      <c r="S495" s="171"/>
      <c r="T495" s="172"/>
      <c r="AT495" s="167" t="s">
        <v>167</v>
      </c>
      <c r="AU495" s="167" t="s">
        <v>79</v>
      </c>
      <c r="AV495" s="14" t="s">
        <v>77</v>
      </c>
      <c r="AW495" s="14" t="s">
        <v>31</v>
      </c>
      <c r="AX495" s="14" t="s">
        <v>69</v>
      </c>
      <c r="AY495" s="167" t="s">
        <v>152</v>
      </c>
    </row>
    <row r="496" spans="1:65" s="13" customFormat="1">
      <c r="B496" s="158"/>
      <c r="D496" s="153" t="s">
        <v>167</v>
      </c>
      <c r="E496" s="159" t="s">
        <v>3</v>
      </c>
      <c r="F496" s="160" t="s">
        <v>656</v>
      </c>
      <c r="H496" s="161">
        <v>56.887999999999998</v>
      </c>
      <c r="I496" s="162"/>
      <c r="L496" s="158"/>
      <c r="M496" s="163"/>
      <c r="N496" s="164"/>
      <c r="O496" s="164"/>
      <c r="P496" s="164"/>
      <c r="Q496" s="164"/>
      <c r="R496" s="164"/>
      <c r="S496" s="164"/>
      <c r="T496" s="165"/>
      <c r="AT496" s="159" t="s">
        <v>167</v>
      </c>
      <c r="AU496" s="159" t="s">
        <v>79</v>
      </c>
      <c r="AV496" s="13" t="s">
        <v>79</v>
      </c>
      <c r="AW496" s="13" t="s">
        <v>31</v>
      </c>
      <c r="AX496" s="13" t="s">
        <v>69</v>
      </c>
      <c r="AY496" s="159" t="s">
        <v>152</v>
      </c>
    </row>
    <row r="497" spans="1:65" s="13" customFormat="1">
      <c r="B497" s="158"/>
      <c r="D497" s="153" t="s">
        <v>167</v>
      </c>
      <c r="E497" s="159" t="s">
        <v>3</v>
      </c>
      <c r="F497" s="160" t="s">
        <v>657</v>
      </c>
      <c r="H497" s="161">
        <v>13.128</v>
      </c>
      <c r="I497" s="162"/>
      <c r="L497" s="158"/>
      <c r="M497" s="163"/>
      <c r="N497" s="164"/>
      <c r="O497" s="164"/>
      <c r="P497" s="164"/>
      <c r="Q497" s="164"/>
      <c r="R497" s="164"/>
      <c r="S497" s="164"/>
      <c r="T497" s="165"/>
      <c r="AT497" s="159" t="s">
        <v>167</v>
      </c>
      <c r="AU497" s="159" t="s">
        <v>79</v>
      </c>
      <c r="AV497" s="13" t="s">
        <v>79</v>
      </c>
      <c r="AW497" s="13" t="s">
        <v>31</v>
      </c>
      <c r="AX497" s="13" t="s">
        <v>69</v>
      </c>
      <c r="AY497" s="159" t="s">
        <v>152</v>
      </c>
    </row>
    <row r="498" spans="1:65" s="14" customFormat="1">
      <c r="B498" s="166"/>
      <c r="D498" s="153" t="s">
        <v>167</v>
      </c>
      <c r="E498" s="167" t="s">
        <v>3</v>
      </c>
      <c r="F498" s="168" t="s">
        <v>658</v>
      </c>
      <c r="H498" s="167" t="s">
        <v>3</v>
      </c>
      <c r="I498" s="169"/>
      <c r="L498" s="166"/>
      <c r="M498" s="170"/>
      <c r="N498" s="171"/>
      <c r="O498" s="171"/>
      <c r="P498" s="171"/>
      <c r="Q498" s="171"/>
      <c r="R498" s="171"/>
      <c r="S498" s="171"/>
      <c r="T498" s="172"/>
      <c r="AT498" s="167" t="s">
        <v>167</v>
      </c>
      <c r="AU498" s="167" t="s">
        <v>79</v>
      </c>
      <c r="AV498" s="14" t="s">
        <v>77</v>
      </c>
      <c r="AW498" s="14" t="s">
        <v>31</v>
      </c>
      <c r="AX498" s="14" t="s">
        <v>69</v>
      </c>
      <c r="AY498" s="167" t="s">
        <v>152</v>
      </c>
    </row>
    <row r="499" spans="1:65" s="13" customFormat="1">
      <c r="B499" s="158"/>
      <c r="D499" s="153" t="s">
        <v>167</v>
      </c>
      <c r="E499" s="159" t="s">
        <v>3</v>
      </c>
      <c r="F499" s="160" t="s">
        <v>659</v>
      </c>
      <c r="H499" s="161">
        <v>49.262999999999998</v>
      </c>
      <c r="I499" s="162"/>
      <c r="L499" s="158"/>
      <c r="M499" s="163"/>
      <c r="N499" s="164"/>
      <c r="O499" s="164"/>
      <c r="P499" s="164"/>
      <c r="Q499" s="164"/>
      <c r="R499" s="164"/>
      <c r="S499" s="164"/>
      <c r="T499" s="165"/>
      <c r="AT499" s="159" t="s">
        <v>167</v>
      </c>
      <c r="AU499" s="159" t="s">
        <v>79</v>
      </c>
      <c r="AV499" s="13" t="s">
        <v>79</v>
      </c>
      <c r="AW499" s="13" t="s">
        <v>31</v>
      </c>
      <c r="AX499" s="13" t="s">
        <v>69</v>
      </c>
      <c r="AY499" s="159" t="s">
        <v>152</v>
      </c>
    </row>
    <row r="500" spans="1:65" s="13" customFormat="1">
      <c r="B500" s="158"/>
      <c r="D500" s="153" t="s">
        <v>167</v>
      </c>
      <c r="E500" s="159" t="s">
        <v>3</v>
      </c>
      <c r="F500" s="160" t="s">
        <v>660</v>
      </c>
      <c r="H500" s="161">
        <v>6.0439999999999996</v>
      </c>
      <c r="I500" s="162"/>
      <c r="L500" s="158"/>
      <c r="M500" s="163"/>
      <c r="N500" s="164"/>
      <c r="O500" s="164"/>
      <c r="P500" s="164"/>
      <c r="Q500" s="164"/>
      <c r="R500" s="164"/>
      <c r="S500" s="164"/>
      <c r="T500" s="165"/>
      <c r="AT500" s="159" t="s">
        <v>167</v>
      </c>
      <c r="AU500" s="159" t="s">
        <v>79</v>
      </c>
      <c r="AV500" s="13" t="s">
        <v>79</v>
      </c>
      <c r="AW500" s="13" t="s">
        <v>31</v>
      </c>
      <c r="AX500" s="13" t="s">
        <v>69</v>
      </c>
      <c r="AY500" s="159" t="s">
        <v>152</v>
      </c>
    </row>
    <row r="501" spans="1:65" s="13" customFormat="1">
      <c r="B501" s="158"/>
      <c r="D501" s="153" t="s">
        <v>167</v>
      </c>
      <c r="E501" s="159" t="s">
        <v>3</v>
      </c>
      <c r="F501" s="160" t="s">
        <v>661</v>
      </c>
      <c r="H501" s="161">
        <v>3.379</v>
      </c>
      <c r="I501" s="162"/>
      <c r="L501" s="158"/>
      <c r="M501" s="163"/>
      <c r="N501" s="164"/>
      <c r="O501" s="164"/>
      <c r="P501" s="164"/>
      <c r="Q501" s="164"/>
      <c r="R501" s="164"/>
      <c r="S501" s="164"/>
      <c r="T501" s="165"/>
      <c r="AT501" s="159" t="s">
        <v>167</v>
      </c>
      <c r="AU501" s="159" t="s">
        <v>79</v>
      </c>
      <c r="AV501" s="13" t="s">
        <v>79</v>
      </c>
      <c r="AW501" s="13" t="s">
        <v>31</v>
      </c>
      <c r="AX501" s="13" t="s">
        <v>69</v>
      </c>
      <c r="AY501" s="159" t="s">
        <v>152</v>
      </c>
    </row>
    <row r="502" spans="1:65" s="13" customFormat="1">
      <c r="B502" s="158"/>
      <c r="D502" s="153" t="s">
        <v>167</v>
      </c>
      <c r="E502" s="159" t="s">
        <v>3</v>
      </c>
      <c r="F502" s="160" t="s">
        <v>662</v>
      </c>
      <c r="H502" s="161">
        <v>1.2350000000000001</v>
      </c>
      <c r="I502" s="162"/>
      <c r="L502" s="158"/>
      <c r="M502" s="163"/>
      <c r="N502" s="164"/>
      <c r="O502" s="164"/>
      <c r="P502" s="164"/>
      <c r="Q502" s="164"/>
      <c r="R502" s="164"/>
      <c r="S502" s="164"/>
      <c r="T502" s="165"/>
      <c r="AT502" s="159" t="s">
        <v>167</v>
      </c>
      <c r="AU502" s="159" t="s">
        <v>79</v>
      </c>
      <c r="AV502" s="13" t="s">
        <v>79</v>
      </c>
      <c r="AW502" s="13" t="s">
        <v>31</v>
      </c>
      <c r="AX502" s="13" t="s">
        <v>69</v>
      </c>
      <c r="AY502" s="159" t="s">
        <v>152</v>
      </c>
    </row>
    <row r="503" spans="1:65" s="13" customFormat="1">
      <c r="B503" s="158"/>
      <c r="D503" s="153" t="s">
        <v>167</v>
      </c>
      <c r="E503" s="159" t="s">
        <v>3</v>
      </c>
      <c r="F503" s="160" t="s">
        <v>663</v>
      </c>
      <c r="H503" s="161">
        <v>1.351</v>
      </c>
      <c r="I503" s="162"/>
      <c r="L503" s="158"/>
      <c r="M503" s="163"/>
      <c r="N503" s="164"/>
      <c r="O503" s="164"/>
      <c r="P503" s="164"/>
      <c r="Q503" s="164"/>
      <c r="R503" s="164"/>
      <c r="S503" s="164"/>
      <c r="T503" s="165"/>
      <c r="AT503" s="159" t="s">
        <v>167</v>
      </c>
      <c r="AU503" s="159" t="s">
        <v>79</v>
      </c>
      <c r="AV503" s="13" t="s">
        <v>79</v>
      </c>
      <c r="AW503" s="13" t="s">
        <v>31</v>
      </c>
      <c r="AX503" s="13" t="s">
        <v>69</v>
      </c>
      <c r="AY503" s="159" t="s">
        <v>152</v>
      </c>
    </row>
    <row r="504" spans="1:65" s="14" customFormat="1">
      <c r="B504" s="166"/>
      <c r="D504" s="153" t="s">
        <v>167</v>
      </c>
      <c r="E504" s="167" t="s">
        <v>3</v>
      </c>
      <c r="F504" s="168" t="s">
        <v>664</v>
      </c>
      <c r="H504" s="167" t="s">
        <v>3</v>
      </c>
      <c r="I504" s="169"/>
      <c r="L504" s="166"/>
      <c r="M504" s="170"/>
      <c r="N504" s="171"/>
      <c r="O504" s="171"/>
      <c r="P504" s="171"/>
      <c r="Q504" s="171"/>
      <c r="R504" s="171"/>
      <c r="S504" s="171"/>
      <c r="T504" s="172"/>
      <c r="AT504" s="167" t="s">
        <v>167</v>
      </c>
      <c r="AU504" s="167" t="s">
        <v>79</v>
      </c>
      <c r="AV504" s="14" t="s">
        <v>77</v>
      </c>
      <c r="AW504" s="14" t="s">
        <v>31</v>
      </c>
      <c r="AX504" s="14" t="s">
        <v>69</v>
      </c>
      <c r="AY504" s="167" t="s">
        <v>152</v>
      </c>
    </row>
    <row r="505" spans="1:65" s="13" customFormat="1" ht="20.399999999999999">
      <c r="B505" s="158"/>
      <c r="D505" s="153" t="s">
        <v>167</v>
      </c>
      <c r="E505" s="159" t="s">
        <v>3</v>
      </c>
      <c r="F505" s="160" t="s">
        <v>665</v>
      </c>
      <c r="H505" s="161">
        <v>29.965</v>
      </c>
      <c r="I505" s="162"/>
      <c r="L505" s="158"/>
      <c r="M505" s="163"/>
      <c r="N505" s="164"/>
      <c r="O505" s="164"/>
      <c r="P505" s="164"/>
      <c r="Q505" s="164"/>
      <c r="R505" s="164"/>
      <c r="S505" s="164"/>
      <c r="T505" s="165"/>
      <c r="AT505" s="159" t="s">
        <v>167</v>
      </c>
      <c r="AU505" s="159" t="s">
        <v>79</v>
      </c>
      <c r="AV505" s="13" t="s">
        <v>79</v>
      </c>
      <c r="AW505" s="13" t="s">
        <v>31</v>
      </c>
      <c r="AX505" s="13" t="s">
        <v>69</v>
      </c>
      <c r="AY505" s="159" t="s">
        <v>152</v>
      </c>
    </row>
    <row r="506" spans="1:65" s="15" customFormat="1">
      <c r="B506" s="173"/>
      <c r="D506" s="153" t="s">
        <v>167</v>
      </c>
      <c r="E506" s="174" t="s">
        <v>3</v>
      </c>
      <c r="F506" s="175" t="s">
        <v>206</v>
      </c>
      <c r="H506" s="176">
        <v>161.25300000000001</v>
      </c>
      <c r="I506" s="177"/>
      <c r="L506" s="173"/>
      <c r="M506" s="178"/>
      <c r="N506" s="179"/>
      <c r="O506" s="179"/>
      <c r="P506" s="179"/>
      <c r="Q506" s="179"/>
      <c r="R506" s="179"/>
      <c r="S506" s="179"/>
      <c r="T506" s="180"/>
      <c r="AT506" s="174" t="s">
        <v>167</v>
      </c>
      <c r="AU506" s="174" t="s">
        <v>79</v>
      </c>
      <c r="AV506" s="15" t="s">
        <v>158</v>
      </c>
      <c r="AW506" s="15" t="s">
        <v>31</v>
      </c>
      <c r="AX506" s="15" t="s">
        <v>77</v>
      </c>
      <c r="AY506" s="174" t="s">
        <v>152</v>
      </c>
    </row>
    <row r="507" spans="1:65" s="2" customFormat="1" ht="22.8">
      <c r="A507" s="34"/>
      <c r="B507" s="139"/>
      <c r="C507" s="181" t="s">
        <v>682</v>
      </c>
      <c r="D507" s="181" t="s">
        <v>251</v>
      </c>
      <c r="E507" s="182" t="s">
        <v>675</v>
      </c>
      <c r="F507" s="183" t="s">
        <v>676</v>
      </c>
      <c r="G507" s="184" t="s">
        <v>650</v>
      </c>
      <c r="H507" s="185">
        <v>806.26499999999999</v>
      </c>
      <c r="I507" s="186"/>
      <c r="J507" s="187">
        <f>ROUND(I507*H507,2)</f>
        <v>0</v>
      </c>
      <c r="K507" s="183" t="s">
        <v>163</v>
      </c>
      <c r="L507" s="188"/>
      <c r="M507" s="189" t="s">
        <v>3</v>
      </c>
      <c r="N507" s="190" t="s">
        <v>40</v>
      </c>
      <c r="O507" s="55"/>
      <c r="P507" s="149">
        <f>O507*H507</f>
        <v>0</v>
      </c>
      <c r="Q507" s="149">
        <v>1E-3</v>
      </c>
      <c r="R507" s="149">
        <f>Q507*H507</f>
        <v>0.80626500000000001</v>
      </c>
      <c r="S507" s="149">
        <v>0</v>
      </c>
      <c r="T507" s="150">
        <f>S507*H507</f>
        <v>0</v>
      </c>
      <c r="U507" s="34"/>
      <c r="V507" s="34"/>
      <c r="W507" s="34"/>
      <c r="X507" s="34"/>
      <c r="Y507" s="34"/>
      <c r="Z507" s="34"/>
      <c r="AA507" s="34"/>
      <c r="AB507" s="34"/>
      <c r="AC507" s="34"/>
      <c r="AD507" s="34"/>
      <c r="AE507" s="34"/>
      <c r="AR507" s="151" t="s">
        <v>386</v>
      </c>
      <c r="AT507" s="151" t="s">
        <v>251</v>
      </c>
      <c r="AU507" s="151" t="s">
        <v>79</v>
      </c>
      <c r="AY507" s="19" t="s">
        <v>152</v>
      </c>
      <c r="BE507" s="152">
        <f>IF(N507="základní",J507,0)</f>
        <v>0</v>
      </c>
      <c r="BF507" s="152">
        <f>IF(N507="snížená",J507,0)</f>
        <v>0</v>
      </c>
      <c r="BG507" s="152">
        <f>IF(N507="zákl. přenesená",J507,0)</f>
        <v>0</v>
      </c>
      <c r="BH507" s="152">
        <f>IF(N507="sníž. přenesená",J507,0)</f>
        <v>0</v>
      </c>
      <c r="BI507" s="152">
        <f>IF(N507="nulová",J507,0)</f>
        <v>0</v>
      </c>
      <c r="BJ507" s="19" t="s">
        <v>77</v>
      </c>
      <c r="BK507" s="152">
        <f>ROUND(I507*H507,2)</f>
        <v>0</v>
      </c>
      <c r="BL507" s="19" t="s">
        <v>266</v>
      </c>
      <c r="BM507" s="151" t="s">
        <v>683</v>
      </c>
    </row>
    <row r="508" spans="1:65" s="2" customFormat="1" ht="44.25" customHeight="1">
      <c r="A508" s="34"/>
      <c r="B508" s="139"/>
      <c r="C508" s="140" t="s">
        <v>684</v>
      </c>
      <c r="D508" s="140" t="s">
        <v>154</v>
      </c>
      <c r="E508" s="141" t="s">
        <v>685</v>
      </c>
      <c r="F508" s="142" t="s">
        <v>686</v>
      </c>
      <c r="G508" s="143" t="s">
        <v>162</v>
      </c>
      <c r="H508" s="144">
        <v>161.25299999999999</v>
      </c>
      <c r="I508" s="145"/>
      <c r="J508" s="146">
        <f>ROUND(I508*H508,2)</f>
        <v>0</v>
      </c>
      <c r="K508" s="142" t="s">
        <v>163</v>
      </c>
      <c r="L508" s="35"/>
      <c r="M508" s="147" t="s">
        <v>3</v>
      </c>
      <c r="N508" s="148" t="s">
        <v>40</v>
      </c>
      <c r="O508" s="55"/>
      <c r="P508" s="149">
        <f>O508*H508</f>
        <v>0</v>
      </c>
      <c r="Q508" s="149">
        <v>4.0000000000000002E-4</v>
      </c>
      <c r="R508" s="149">
        <f>Q508*H508</f>
        <v>6.4501199999999995E-2</v>
      </c>
      <c r="S508" s="149">
        <v>0</v>
      </c>
      <c r="T508" s="150">
        <f>S508*H508</f>
        <v>0</v>
      </c>
      <c r="U508" s="34"/>
      <c r="V508" s="34"/>
      <c r="W508" s="34"/>
      <c r="X508" s="34"/>
      <c r="Y508" s="34"/>
      <c r="Z508" s="34"/>
      <c r="AA508" s="34"/>
      <c r="AB508" s="34"/>
      <c r="AC508" s="34"/>
      <c r="AD508" s="34"/>
      <c r="AE508" s="34"/>
      <c r="AR508" s="151" t="s">
        <v>266</v>
      </c>
      <c r="AT508" s="151" t="s">
        <v>154</v>
      </c>
      <c r="AU508" s="151" t="s">
        <v>79</v>
      </c>
      <c r="AY508" s="19" t="s">
        <v>152</v>
      </c>
      <c r="BE508" s="152">
        <f>IF(N508="základní",J508,0)</f>
        <v>0</v>
      </c>
      <c r="BF508" s="152">
        <f>IF(N508="snížená",J508,0)</f>
        <v>0</v>
      </c>
      <c r="BG508" s="152">
        <f>IF(N508="zákl. přenesená",J508,0)</f>
        <v>0</v>
      </c>
      <c r="BH508" s="152">
        <f>IF(N508="sníž. přenesená",J508,0)</f>
        <v>0</v>
      </c>
      <c r="BI508" s="152">
        <f>IF(N508="nulová",J508,0)</f>
        <v>0</v>
      </c>
      <c r="BJ508" s="19" t="s">
        <v>77</v>
      </c>
      <c r="BK508" s="152">
        <f>ROUND(I508*H508,2)</f>
        <v>0</v>
      </c>
      <c r="BL508" s="19" t="s">
        <v>266</v>
      </c>
      <c r="BM508" s="151" t="s">
        <v>687</v>
      </c>
    </row>
    <row r="509" spans="1:65" s="2" customFormat="1" ht="19.2">
      <c r="A509" s="34"/>
      <c r="B509" s="35"/>
      <c r="C509" s="34"/>
      <c r="D509" s="153" t="s">
        <v>165</v>
      </c>
      <c r="E509" s="34"/>
      <c r="F509" s="154" t="s">
        <v>3858</v>
      </c>
      <c r="G509" s="34"/>
      <c r="H509" s="34"/>
      <c r="I509" s="155"/>
      <c r="J509" s="34"/>
      <c r="K509" s="34"/>
      <c r="L509" s="35"/>
      <c r="M509" s="156"/>
      <c r="N509" s="157"/>
      <c r="O509" s="55"/>
      <c r="P509" s="55"/>
      <c r="Q509" s="55"/>
      <c r="R509" s="55"/>
      <c r="S509" s="55"/>
      <c r="T509" s="56"/>
      <c r="U509" s="34"/>
      <c r="V509" s="34"/>
      <c r="W509" s="34"/>
      <c r="X509" s="34"/>
      <c r="Y509" s="34"/>
      <c r="Z509" s="34"/>
      <c r="AA509" s="34"/>
      <c r="AB509" s="34"/>
      <c r="AC509" s="34"/>
      <c r="AD509" s="34"/>
      <c r="AE509" s="34"/>
      <c r="AT509" s="19" t="s">
        <v>165</v>
      </c>
      <c r="AU509" s="19" t="s">
        <v>79</v>
      </c>
    </row>
    <row r="510" spans="1:65" s="13" customFormat="1">
      <c r="B510" s="158"/>
      <c r="D510" s="153" t="s">
        <v>167</v>
      </c>
      <c r="E510" s="159" t="s">
        <v>3</v>
      </c>
      <c r="F510" s="160" t="s">
        <v>657</v>
      </c>
      <c r="H510" s="161">
        <v>13.128</v>
      </c>
      <c r="I510" s="162"/>
      <c r="L510" s="158"/>
      <c r="M510" s="163"/>
      <c r="N510" s="164"/>
      <c r="O510" s="164"/>
      <c r="P510" s="164"/>
      <c r="Q510" s="164"/>
      <c r="R510" s="164"/>
      <c r="S510" s="164"/>
      <c r="T510" s="165"/>
      <c r="AT510" s="159" t="s">
        <v>167</v>
      </c>
      <c r="AU510" s="159" t="s">
        <v>79</v>
      </c>
      <c r="AV510" s="13" t="s">
        <v>79</v>
      </c>
      <c r="AW510" s="13" t="s">
        <v>31</v>
      </c>
      <c r="AX510" s="13" t="s">
        <v>69</v>
      </c>
      <c r="AY510" s="159" t="s">
        <v>152</v>
      </c>
    </row>
    <row r="511" spans="1:65" s="13" customFormat="1">
      <c r="B511" s="158"/>
      <c r="D511" s="153" t="s">
        <v>167</v>
      </c>
      <c r="E511" s="159" t="s">
        <v>3</v>
      </c>
      <c r="F511" s="160" t="s">
        <v>656</v>
      </c>
      <c r="H511" s="161">
        <v>56.887999999999998</v>
      </c>
      <c r="I511" s="162"/>
      <c r="L511" s="158"/>
      <c r="M511" s="163"/>
      <c r="N511" s="164"/>
      <c r="O511" s="164"/>
      <c r="P511" s="164"/>
      <c r="Q511" s="164"/>
      <c r="R511" s="164"/>
      <c r="S511" s="164"/>
      <c r="T511" s="165"/>
      <c r="AT511" s="159" t="s">
        <v>167</v>
      </c>
      <c r="AU511" s="159" t="s">
        <v>79</v>
      </c>
      <c r="AV511" s="13" t="s">
        <v>79</v>
      </c>
      <c r="AW511" s="13" t="s">
        <v>31</v>
      </c>
      <c r="AX511" s="13" t="s">
        <v>69</v>
      </c>
      <c r="AY511" s="159" t="s">
        <v>152</v>
      </c>
    </row>
    <row r="512" spans="1:65" s="14" customFormat="1">
      <c r="B512" s="166"/>
      <c r="D512" s="153" t="s">
        <v>167</v>
      </c>
      <c r="E512" s="167" t="s">
        <v>3</v>
      </c>
      <c r="F512" s="168" t="s">
        <v>658</v>
      </c>
      <c r="H512" s="167" t="s">
        <v>3</v>
      </c>
      <c r="I512" s="169"/>
      <c r="L512" s="166"/>
      <c r="M512" s="170"/>
      <c r="N512" s="171"/>
      <c r="O512" s="171"/>
      <c r="P512" s="171"/>
      <c r="Q512" s="171"/>
      <c r="R512" s="171"/>
      <c r="S512" s="171"/>
      <c r="T512" s="172"/>
      <c r="AT512" s="167" t="s">
        <v>167</v>
      </c>
      <c r="AU512" s="167" t="s">
        <v>79</v>
      </c>
      <c r="AV512" s="14" t="s">
        <v>77</v>
      </c>
      <c r="AW512" s="14" t="s">
        <v>31</v>
      </c>
      <c r="AX512" s="14" t="s">
        <v>69</v>
      </c>
      <c r="AY512" s="167" t="s">
        <v>152</v>
      </c>
    </row>
    <row r="513" spans="1:65" s="13" customFormat="1">
      <c r="B513" s="158"/>
      <c r="D513" s="153" t="s">
        <v>167</v>
      </c>
      <c r="E513" s="159" t="s">
        <v>3</v>
      </c>
      <c r="F513" s="160" t="s">
        <v>659</v>
      </c>
      <c r="H513" s="161">
        <v>49.262999999999998</v>
      </c>
      <c r="I513" s="162"/>
      <c r="L513" s="158"/>
      <c r="M513" s="163"/>
      <c r="N513" s="164"/>
      <c r="O513" s="164"/>
      <c r="P513" s="164"/>
      <c r="Q513" s="164"/>
      <c r="R513" s="164"/>
      <c r="S513" s="164"/>
      <c r="T513" s="165"/>
      <c r="AT513" s="159" t="s">
        <v>167</v>
      </c>
      <c r="AU513" s="159" t="s">
        <v>79</v>
      </c>
      <c r="AV513" s="13" t="s">
        <v>79</v>
      </c>
      <c r="AW513" s="13" t="s">
        <v>31</v>
      </c>
      <c r="AX513" s="13" t="s">
        <v>69</v>
      </c>
      <c r="AY513" s="159" t="s">
        <v>152</v>
      </c>
    </row>
    <row r="514" spans="1:65" s="13" customFormat="1">
      <c r="B514" s="158"/>
      <c r="D514" s="153" t="s">
        <v>167</v>
      </c>
      <c r="E514" s="159" t="s">
        <v>3</v>
      </c>
      <c r="F514" s="160" t="s">
        <v>660</v>
      </c>
      <c r="H514" s="161">
        <v>6.0439999999999996</v>
      </c>
      <c r="I514" s="162"/>
      <c r="L514" s="158"/>
      <c r="M514" s="163"/>
      <c r="N514" s="164"/>
      <c r="O514" s="164"/>
      <c r="P514" s="164"/>
      <c r="Q514" s="164"/>
      <c r="R514" s="164"/>
      <c r="S514" s="164"/>
      <c r="T514" s="165"/>
      <c r="AT514" s="159" t="s">
        <v>167</v>
      </c>
      <c r="AU514" s="159" t="s">
        <v>79</v>
      </c>
      <c r="AV514" s="13" t="s">
        <v>79</v>
      </c>
      <c r="AW514" s="13" t="s">
        <v>31</v>
      </c>
      <c r="AX514" s="13" t="s">
        <v>69</v>
      </c>
      <c r="AY514" s="159" t="s">
        <v>152</v>
      </c>
    </row>
    <row r="515" spans="1:65" s="13" customFormat="1">
      <c r="B515" s="158"/>
      <c r="D515" s="153" t="s">
        <v>167</v>
      </c>
      <c r="E515" s="159" t="s">
        <v>3</v>
      </c>
      <c r="F515" s="160" t="s">
        <v>661</v>
      </c>
      <c r="H515" s="161">
        <v>3.379</v>
      </c>
      <c r="I515" s="162"/>
      <c r="L515" s="158"/>
      <c r="M515" s="163"/>
      <c r="N515" s="164"/>
      <c r="O515" s="164"/>
      <c r="P515" s="164"/>
      <c r="Q515" s="164"/>
      <c r="R515" s="164"/>
      <c r="S515" s="164"/>
      <c r="T515" s="165"/>
      <c r="AT515" s="159" t="s">
        <v>167</v>
      </c>
      <c r="AU515" s="159" t="s">
        <v>79</v>
      </c>
      <c r="AV515" s="13" t="s">
        <v>79</v>
      </c>
      <c r="AW515" s="13" t="s">
        <v>31</v>
      </c>
      <c r="AX515" s="13" t="s">
        <v>69</v>
      </c>
      <c r="AY515" s="159" t="s">
        <v>152</v>
      </c>
    </row>
    <row r="516" spans="1:65" s="13" customFormat="1">
      <c r="B516" s="158"/>
      <c r="D516" s="153" t="s">
        <v>167</v>
      </c>
      <c r="E516" s="159" t="s">
        <v>3</v>
      </c>
      <c r="F516" s="160" t="s">
        <v>662</v>
      </c>
      <c r="H516" s="161">
        <v>1.2350000000000001</v>
      </c>
      <c r="I516" s="162"/>
      <c r="L516" s="158"/>
      <c r="M516" s="163"/>
      <c r="N516" s="164"/>
      <c r="O516" s="164"/>
      <c r="P516" s="164"/>
      <c r="Q516" s="164"/>
      <c r="R516" s="164"/>
      <c r="S516" s="164"/>
      <c r="T516" s="165"/>
      <c r="AT516" s="159" t="s">
        <v>167</v>
      </c>
      <c r="AU516" s="159" t="s">
        <v>79</v>
      </c>
      <c r="AV516" s="13" t="s">
        <v>79</v>
      </c>
      <c r="AW516" s="13" t="s">
        <v>31</v>
      </c>
      <c r="AX516" s="13" t="s">
        <v>69</v>
      </c>
      <c r="AY516" s="159" t="s">
        <v>152</v>
      </c>
    </row>
    <row r="517" spans="1:65" s="13" customFormat="1">
      <c r="B517" s="158"/>
      <c r="D517" s="153" t="s">
        <v>167</v>
      </c>
      <c r="E517" s="159" t="s">
        <v>3</v>
      </c>
      <c r="F517" s="160" t="s">
        <v>663</v>
      </c>
      <c r="H517" s="161">
        <v>1.351</v>
      </c>
      <c r="I517" s="162"/>
      <c r="L517" s="158"/>
      <c r="M517" s="163"/>
      <c r="N517" s="164"/>
      <c r="O517" s="164"/>
      <c r="P517" s="164"/>
      <c r="Q517" s="164"/>
      <c r="R517" s="164"/>
      <c r="S517" s="164"/>
      <c r="T517" s="165"/>
      <c r="AT517" s="159" t="s">
        <v>167</v>
      </c>
      <c r="AU517" s="159" t="s">
        <v>79</v>
      </c>
      <c r="AV517" s="13" t="s">
        <v>79</v>
      </c>
      <c r="AW517" s="13" t="s">
        <v>31</v>
      </c>
      <c r="AX517" s="13" t="s">
        <v>69</v>
      </c>
      <c r="AY517" s="159" t="s">
        <v>152</v>
      </c>
    </row>
    <row r="518" spans="1:65" s="14" customFormat="1">
      <c r="B518" s="166"/>
      <c r="D518" s="153" t="s">
        <v>167</v>
      </c>
      <c r="E518" s="167" t="s">
        <v>3</v>
      </c>
      <c r="F518" s="168" t="s">
        <v>664</v>
      </c>
      <c r="H518" s="167" t="s">
        <v>3</v>
      </c>
      <c r="I518" s="169"/>
      <c r="L518" s="166"/>
      <c r="M518" s="170"/>
      <c r="N518" s="171"/>
      <c r="O518" s="171"/>
      <c r="P518" s="171"/>
      <c r="Q518" s="171"/>
      <c r="R518" s="171"/>
      <c r="S518" s="171"/>
      <c r="T518" s="172"/>
      <c r="AT518" s="167" t="s">
        <v>167</v>
      </c>
      <c r="AU518" s="167" t="s">
        <v>79</v>
      </c>
      <c r="AV518" s="14" t="s">
        <v>77</v>
      </c>
      <c r="AW518" s="14" t="s">
        <v>31</v>
      </c>
      <c r="AX518" s="14" t="s">
        <v>69</v>
      </c>
      <c r="AY518" s="167" t="s">
        <v>152</v>
      </c>
    </row>
    <row r="519" spans="1:65" s="13" customFormat="1" ht="20.399999999999999">
      <c r="B519" s="158"/>
      <c r="D519" s="153" t="s">
        <v>167</v>
      </c>
      <c r="E519" s="159" t="s">
        <v>3</v>
      </c>
      <c r="F519" s="160" t="s">
        <v>665</v>
      </c>
      <c r="H519" s="161">
        <v>29.965</v>
      </c>
      <c r="I519" s="162"/>
      <c r="L519" s="158"/>
      <c r="M519" s="163"/>
      <c r="N519" s="164"/>
      <c r="O519" s="164"/>
      <c r="P519" s="164"/>
      <c r="Q519" s="164"/>
      <c r="R519" s="164"/>
      <c r="S519" s="164"/>
      <c r="T519" s="165"/>
      <c r="AT519" s="159" t="s">
        <v>167</v>
      </c>
      <c r="AU519" s="159" t="s">
        <v>79</v>
      </c>
      <c r="AV519" s="13" t="s">
        <v>79</v>
      </c>
      <c r="AW519" s="13" t="s">
        <v>31</v>
      </c>
      <c r="AX519" s="13" t="s">
        <v>69</v>
      </c>
      <c r="AY519" s="159" t="s">
        <v>152</v>
      </c>
    </row>
    <row r="520" spans="1:65" s="15" customFormat="1">
      <c r="B520" s="173"/>
      <c r="D520" s="153" t="s">
        <v>167</v>
      </c>
      <c r="E520" s="174" t="s">
        <v>3</v>
      </c>
      <c r="F520" s="175" t="s">
        <v>206</v>
      </c>
      <c r="H520" s="176">
        <v>161.25300000000001</v>
      </c>
      <c r="I520" s="177"/>
      <c r="L520" s="173"/>
      <c r="M520" s="178"/>
      <c r="N520" s="179"/>
      <c r="O520" s="179"/>
      <c r="P520" s="179"/>
      <c r="Q520" s="179"/>
      <c r="R520" s="179"/>
      <c r="S520" s="179"/>
      <c r="T520" s="180"/>
      <c r="AT520" s="174" t="s">
        <v>167</v>
      </c>
      <c r="AU520" s="174" t="s">
        <v>79</v>
      </c>
      <c r="AV520" s="15" t="s">
        <v>158</v>
      </c>
      <c r="AW520" s="15" t="s">
        <v>31</v>
      </c>
      <c r="AX520" s="15" t="s">
        <v>77</v>
      </c>
      <c r="AY520" s="174" t="s">
        <v>152</v>
      </c>
    </row>
    <row r="521" spans="1:65" s="2" customFormat="1" ht="22.8">
      <c r="A521" s="34"/>
      <c r="B521" s="139"/>
      <c r="C521" s="140" t="s">
        <v>689</v>
      </c>
      <c r="D521" s="140" t="s">
        <v>154</v>
      </c>
      <c r="E521" s="141" t="s">
        <v>690</v>
      </c>
      <c r="F521" s="142" t="s">
        <v>691</v>
      </c>
      <c r="G521" s="143" t="s">
        <v>162</v>
      </c>
      <c r="H521" s="144">
        <v>161.25299999999999</v>
      </c>
      <c r="I521" s="145"/>
      <c r="J521" s="146">
        <f>ROUND(I521*H521,2)</f>
        <v>0</v>
      </c>
      <c r="K521" s="142" t="s">
        <v>163</v>
      </c>
      <c r="L521" s="35"/>
      <c r="M521" s="147" t="s">
        <v>3</v>
      </c>
      <c r="N521" s="148" t="s">
        <v>40</v>
      </c>
      <c r="O521" s="55"/>
      <c r="P521" s="149">
        <f>O521*H521</f>
        <v>0</v>
      </c>
      <c r="Q521" s="149">
        <v>0</v>
      </c>
      <c r="R521" s="149">
        <f>Q521*H521</f>
        <v>0</v>
      </c>
      <c r="S521" s="149">
        <v>0</v>
      </c>
      <c r="T521" s="150">
        <f>S521*H521</f>
        <v>0</v>
      </c>
      <c r="U521" s="34"/>
      <c r="V521" s="34"/>
      <c r="W521" s="34"/>
      <c r="X521" s="34"/>
      <c r="Y521" s="34"/>
      <c r="Z521" s="34"/>
      <c r="AA521" s="34"/>
      <c r="AB521" s="34"/>
      <c r="AC521" s="34"/>
      <c r="AD521" s="34"/>
      <c r="AE521" s="34"/>
      <c r="AR521" s="151" t="s">
        <v>266</v>
      </c>
      <c r="AT521" s="151" t="s">
        <v>154</v>
      </c>
      <c r="AU521" s="151" t="s">
        <v>79</v>
      </c>
      <c r="AY521" s="19" t="s">
        <v>152</v>
      </c>
      <c r="BE521" s="152">
        <f>IF(N521="základní",J521,0)</f>
        <v>0</v>
      </c>
      <c r="BF521" s="152">
        <f>IF(N521="snížená",J521,0)</f>
        <v>0</v>
      </c>
      <c r="BG521" s="152">
        <f>IF(N521="zákl. přenesená",J521,0)</f>
        <v>0</v>
      </c>
      <c r="BH521" s="152">
        <f>IF(N521="sníž. přenesená",J521,0)</f>
        <v>0</v>
      </c>
      <c r="BI521" s="152">
        <f>IF(N521="nulová",J521,0)</f>
        <v>0</v>
      </c>
      <c r="BJ521" s="19" t="s">
        <v>77</v>
      </c>
      <c r="BK521" s="152">
        <f>ROUND(I521*H521,2)</f>
        <v>0</v>
      </c>
      <c r="BL521" s="19" t="s">
        <v>266</v>
      </c>
      <c r="BM521" s="151" t="s">
        <v>692</v>
      </c>
    </row>
    <row r="522" spans="1:65" s="2" customFormat="1" ht="22.8">
      <c r="A522" s="34"/>
      <c r="B522" s="139"/>
      <c r="C522" s="181" t="s">
        <v>693</v>
      </c>
      <c r="D522" s="181" t="s">
        <v>251</v>
      </c>
      <c r="E522" s="182" t="s">
        <v>694</v>
      </c>
      <c r="F522" s="183" t="s">
        <v>695</v>
      </c>
      <c r="G522" s="184" t="s">
        <v>162</v>
      </c>
      <c r="H522" s="185">
        <v>169.316</v>
      </c>
      <c r="I522" s="186"/>
      <c r="J522" s="187">
        <f>ROUND(I522*H522,2)</f>
        <v>0</v>
      </c>
      <c r="K522" s="183" t="s">
        <v>163</v>
      </c>
      <c r="L522" s="188"/>
      <c r="M522" s="189" t="s">
        <v>3</v>
      </c>
      <c r="N522" s="190" t="s">
        <v>40</v>
      </c>
      <c r="O522" s="55"/>
      <c r="P522" s="149">
        <f>O522*H522</f>
        <v>0</v>
      </c>
      <c r="Q522" s="149">
        <v>1.8000000000000001E-4</v>
      </c>
      <c r="R522" s="149">
        <f>Q522*H522</f>
        <v>3.0476880000000001E-2</v>
      </c>
      <c r="S522" s="149">
        <v>0</v>
      </c>
      <c r="T522" s="150">
        <f>S522*H522</f>
        <v>0</v>
      </c>
      <c r="U522" s="34"/>
      <c r="V522" s="34"/>
      <c r="W522" s="34"/>
      <c r="X522" s="34"/>
      <c r="Y522" s="34"/>
      <c r="Z522" s="34"/>
      <c r="AA522" s="34"/>
      <c r="AB522" s="34"/>
      <c r="AC522" s="34"/>
      <c r="AD522" s="34"/>
      <c r="AE522" s="34"/>
      <c r="AR522" s="151" t="s">
        <v>386</v>
      </c>
      <c r="AT522" s="151" t="s">
        <v>251</v>
      </c>
      <c r="AU522" s="151" t="s">
        <v>79</v>
      </c>
      <c r="AY522" s="19" t="s">
        <v>152</v>
      </c>
      <c r="BE522" s="152">
        <f>IF(N522="základní",J522,0)</f>
        <v>0</v>
      </c>
      <c r="BF522" s="152">
        <f>IF(N522="snížená",J522,0)</f>
        <v>0</v>
      </c>
      <c r="BG522" s="152">
        <f>IF(N522="zákl. přenesená",J522,0)</f>
        <v>0</v>
      </c>
      <c r="BH522" s="152">
        <f>IF(N522="sníž. přenesená",J522,0)</f>
        <v>0</v>
      </c>
      <c r="BI522" s="152">
        <f>IF(N522="nulová",J522,0)</f>
        <v>0</v>
      </c>
      <c r="BJ522" s="19" t="s">
        <v>77</v>
      </c>
      <c r="BK522" s="152">
        <f>ROUND(I522*H522,2)</f>
        <v>0</v>
      </c>
      <c r="BL522" s="19" t="s">
        <v>266</v>
      </c>
      <c r="BM522" s="151" t="s">
        <v>696</v>
      </c>
    </row>
    <row r="523" spans="1:65" s="13" customFormat="1" ht="20.399999999999999">
      <c r="B523" s="158"/>
      <c r="D523" s="153" t="s">
        <v>167</v>
      </c>
      <c r="F523" s="160" t="s">
        <v>3859</v>
      </c>
      <c r="H523" s="161">
        <v>169.316</v>
      </c>
      <c r="I523" s="162"/>
      <c r="L523" s="158"/>
      <c r="M523" s="163"/>
      <c r="N523" s="164"/>
      <c r="O523" s="164"/>
      <c r="P523" s="164"/>
      <c r="Q523" s="164"/>
      <c r="R523" s="164"/>
      <c r="S523" s="164"/>
      <c r="T523" s="165"/>
      <c r="AT523" s="159" t="s">
        <v>167</v>
      </c>
      <c r="AU523" s="159" t="s">
        <v>79</v>
      </c>
      <c r="AV523" s="13" t="s">
        <v>79</v>
      </c>
      <c r="AW523" s="13" t="s">
        <v>4</v>
      </c>
      <c r="AX523" s="13" t="s">
        <v>77</v>
      </c>
      <c r="AY523" s="159" t="s">
        <v>152</v>
      </c>
    </row>
    <row r="524" spans="1:65" s="2" customFormat="1" ht="22.8">
      <c r="A524" s="34"/>
      <c r="B524" s="139"/>
      <c r="C524" s="140" t="s">
        <v>697</v>
      </c>
      <c r="D524" s="140" t="s">
        <v>154</v>
      </c>
      <c r="E524" s="141" t="s">
        <v>698</v>
      </c>
      <c r="F524" s="142" t="s">
        <v>699</v>
      </c>
      <c r="G524" s="143" t="s">
        <v>278</v>
      </c>
      <c r="H524" s="144">
        <v>92.24</v>
      </c>
      <c r="I524" s="145"/>
      <c r="J524" s="146">
        <f>ROUND(I524*H524,2)</f>
        <v>0</v>
      </c>
      <c r="K524" s="142" t="s">
        <v>163</v>
      </c>
      <c r="L524" s="35"/>
      <c r="M524" s="147" t="s">
        <v>3</v>
      </c>
      <c r="N524" s="148" t="s">
        <v>40</v>
      </c>
      <c r="O524" s="55"/>
      <c r="P524" s="149">
        <f>O524*H524</f>
        <v>0</v>
      </c>
      <c r="Q524" s="149">
        <v>1.6000000000000001E-4</v>
      </c>
      <c r="R524" s="149">
        <f>Q524*H524</f>
        <v>1.47584E-2</v>
      </c>
      <c r="S524" s="149">
        <v>0</v>
      </c>
      <c r="T524" s="150">
        <f>S524*H524</f>
        <v>0</v>
      </c>
      <c r="U524" s="34"/>
      <c r="V524" s="34"/>
      <c r="W524" s="34"/>
      <c r="X524" s="34"/>
      <c r="Y524" s="34"/>
      <c r="Z524" s="34"/>
      <c r="AA524" s="34"/>
      <c r="AB524" s="34"/>
      <c r="AC524" s="34"/>
      <c r="AD524" s="34"/>
      <c r="AE524" s="34"/>
      <c r="AR524" s="151" t="s">
        <v>266</v>
      </c>
      <c r="AT524" s="151" t="s">
        <v>154</v>
      </c>
      <c r="AU524" s="151" t="s">
        <v>79</v>
      </c>
      <c r="AY524" s="19" t="s">
        <v>152</v>
      </c>
      <c r="BE524" s="152">
        <f>IF(N524="základní",J524,0)</f>
        <v>0</v>
      </c>
      <c r="BF524" s="152">
        <f>IF(N524="snížená",J524,0)</f>
        <v>0</v>
      </c>
      <c r="BG524" s="152">
        <f>IF(N524="zákl. přenesená",J524,0)</f>
        <v>0</v>
      </c>
      <c r="BH524" s="152">
        <f>IF(N524="sníž. přenesená",J524,0)</f>
        <v>0</v>
      </c>
      <c r="BI524" s="152">
        <f>IF(N524="nulová",J524,0)</f>
        <v>0</v>
      </c>
      <c r="BJ524" s="19" t="s">
        <v>77</v>
      </c>
      <c r="BK524" s="152">
        <f>ROUND(I524*H524,2)</f>
        <v>0</v>
      </c>
      <c r="BL524" s="19" t="s">
        <v>266</v>
      </c>
      <c r="BM524" s="151" t="s">
        <v>700</v>
      </c>
    </row>
    <row r="525" spans="1:65" s="13" customFormat="1">
      <c r="B525" s="158"/>
      <c r="D525" s="153" t="s">
        <v>167</v>
      </c>
      <c r="E525" s="159" t="s">
        <v>3</v>
      </c>
      <c r="F525" s="160" t="s">
        <v>3860</v>
      </c>
      <c r="H525" s="161">
        <v>45.69</v>
      </c>
      <c r="I525" s="162"/>
      <c r="L525" s="158"/>
      <c r="M525" s="163"/>
      <c r="N525" s="164"/>
      <c r="O525" s="164"/>
      <c r="P525" s="164"/>
      <c r="Q525" s="164"/>
      <c r="R525" s="164"/>
      <c r="S525" s="164"/>
      <c r="T525" s="165"/>
      <c r="AT525" s="159" t="s">
        <v>167</v>
      </c>
      <c r="AU525" s="159" t="s">
        <v>79</v>
      </c>
      <c r="AV525" s="13" t="s">
        <v>79</v>
      </c>
      <c r="AW525" s="13" t="s">
        <v>31</v>
      </c>
      <c r="AX525" s="13" t="s">
        <v>69</v>
      </c>
      <c r="AY525" s="159" t="s">
        <v>152</v>
      </c>
    </row>
    <row r="526" spans="1:65" s="13" customFormat="1">
      <c r="B526" s="158"/>
      <c r="D526" s="153" t="s">
        <v>167</v>
      </c>
      <c r="E526" s="159" t="s">
        <v>3</v>
      </c>
      <c r="F526" s="160" t="s">
        <v>701</v>
      </c>
      <c r="H526" s="161">
        <v>46.55</v>
      </c>
      <c r="I526" s="162"/>
      <c r="L526" s="158"/>
      <c r="M526" s="163"/>
      <c r="N526" s="164"/>
      <c r="O526" s="164"/>
      <c r="P526" s="164"/>
      <c r="Q526" s="164"/>
      <c r="R526" s="164"/>
      <c r="S526" s="164"/>
      <c r="T526" s="165"/>
      <c r="AT526" s="159" t="s">
        <v>167</v>
      </c>
      <c r="AU526" s="159" t="s">
        <v>79</v>
      </c>
      <c r="AV526" s="13" t="s">
        <v>79</v>
      </c>
      <c r="AW526" s="13" t="s">
        <v>31</v>
      </c>
      <c r="AX526" s="13" t="s">
        <v>69</v>
      </c>
      <c r="AY526" s="159" t="s">
        <v>152</v>
      </c>
    </row>
    <row r="527" spans="1:65" s="15" customFormat="1">
      <c r="B527" s="173"/>
      <c r="D527" s="153" t="s">
        <v>167</v>
      </c>
      <c r="E527" s="174" t="s">
        <v>3</v>
      </c>
      <c r="F527" s="175" t="s">
        <v>206</v>
      </c>
      <c r="H527" s="176">
        <v>92.24</v>
      </c>
      <c r="I527" s="177"/>
      <c r="L527" s="173"/>
      <c r="M527" s="178"/>
      <c r="N527" s="179"/>
      <c r="O527" s="179"/>
      <c r="P527" s="179"/>
      <c r="Q527" s="179"/>
      <c r="R527" s="179"/>
      <c r="S527" s="179"/>
      <c r="T527" s="180"/>
      <c r="AT527" s="174" t="s">
        <v>167</v>
      </c>
      <c r="AU527" s="174" t="s">
        <v>79</v>
      </c>
      <c r="AV527" s="15" t="s">
        <v>158</v>
      </c>
      <c r="AW527" s="15" t="s">
        <v>31</v>
      </c>
      <c r="AX527" s="15" t="s">
        <v>77</v>
      </c>
      <c r="AY527" s="174" t="s">
        <v>152</v>
      </c>
    </row>
    <row r="528" spans="1:65" s="2" customFormat="1" ht="44.25" customHeight="1">
      <c r="A528" s="34"/>
      <c r="B528" s="139"/>
      <c r="C528" s="140" t="s">
        <v>702</v>
      </c>
      <c r="D528" s="140" t="s">
        <v>154</v>
      </c>
      <c r="E528" s="141" t="s">
        <v>703</v>
      </c>
      <c r="F528" s="142" t="s">
        <v>704</v>
      </c>
      <c r="G528" s="143" t="s">
        <v>162</v>
      </c>
      <c r="H528" s="144">
        <v>600.70000000000005</v>
      </c>
      <c r="I528" s="145"/>
      <c r="J528" s="146">
        <f>ROUND(I528*H528,2)</f>
        <v>0</v>
      </c>
      <c r="K528" s="142" t="s">
        <v>163</v>
      </c>
      <c r="L528" s="35"/>
      <c r="M528" s="147" t="s">
        <v>3</v>
      </c>
      <c r="N528" s="148" t="s">
        <v>40</v>
      </c>
      <c r="O528" s="55"/>
      <c r="P528" s="149">
        <f>O528*H528</f>
        <v>0</v>
      </c>
      <c r="Q528" s="149">
        <v>0</v>
      </c>
      <c r="R528" s="149">
        <f>Q528*H528</f>
        <v>0</v>
      </c>
      <c r="S528" s="149">
        <v>0</v>
      </c>
      <c r="T528" s="150">
        <f>S528*H528</f>
        <v>0</v>
      </c>
      <c r="U528" s="34"/>
      <c r="V528" s="34"/>
      <c r="W528" s="34"/>
      <c r="X528" s="34"/>
      <c r="Y528" s="34"/>
      <c r="Z528" s="34"/>
      <c r="AA528" s="34"/>
      <c r="AB528" s="34"/>
      <c r="AC528" s="34"/>
      <c r="AD528" s="34"/>
      <c r="AE528" s="34"/>
      <c r="AR528" s="151" t="s">
        <v>266</v>
      </c>
      <c r="AT528" s="151" t="s">
        <v>154</v>
      </c>
      <c r="AU528" s="151" t="s">
        <v>79</v>
      </c>
      <c r="AY528" s="19" t="s">
        <v>152</v>
      </c>
      <c r="BE528" s="152">
        <f>IF(N528="základní",J528,0)</f>
        <v>0</v>
      </c>
      <c r="BF528" s="152">
        <f>IF(N528="snížená",J528,0)</f>
        <v>0</v>
      </c>
      <c r="BG528" s="152">
        <f>IF(N528="zákl. přenesená",J528,0)</f>
        <v>0</v>
      </c>
      <c r="BH528" s="152">
        <f>IF(N528="sníž. přenesená",J528,0)</f>
        <v>0</v>
      </c>
      <c r="BI528" s="152">
        <f>IF(N528="nulová",J528,0)</f>
        <v>0</v>
      </c>
      <c r="BJ528" s="19" t="s">
        <v>77</v>
      </c>
      <c r="BK528" s="152">
        <f>ROUND(I528*H528,2)</f>
        <v>0</v>
      </c>
      <c r="BL528" s="19" t="s">
        <v>266</v>
      </c>
      <c r="BM528" s="151" t="s">
        <v>705</v>
      </c>
    </row>
    <row r="529" spans="1:65" s="13" customFormat="1">
      <c r="B529" s="158"/>
      <c r="D529" s="153" t="s">
        <v>167</v>
      </c>
      <c r="E529" s="159" t="s">
        <v>3</v>
      </c>
      <c r="F529" s="160" t="s">
        <v>3861</v>
      </c>
      <c r="H529" s="161">
        <v>600.70000000000005</v>
      </c>
      <c r="I529" s="162"/>
      <c r="L529" s="158"/>
      <c r="M529" s="163"/>
      <c r="N529" s="164"/>
      <c r="O529" s="164"/>
      <c r="P529" s="164"/>
      <c r="Q529" s="164"/>
      <c r="R529" s="164"/>
      <c r="S529" s="164"/>
      <c r="T529" s="165"/>
      <c r="AT529" s="159" t="s">
        <v>167</v>
      </c>
      <c r="AU529" s="159" t="s">
        <v>79</v>
      </c>
      <c r="AV529" s="13" t="s">
        <v>79</v>
      </c>
      <c r="AW529" s="13" t="s">
        <v>31</v>
      </c>
      <c r="AX529" s="13" t="s">
        <v>77</v>
      </c>
      <c r="AY529" s="159" t="s">
        <v>152</v>
      </c>
    </row>
    <row r="530" spans="1:65" s="2" customFormat="1" ht="21.75" customHeight="1">
      <c r="A530" s="34"/>
      <c r="B530" s="139"/>
      <c r="C530" s="181" t="s">
        <v>706</v>
      </c>
      <c r="D530" s="181" t="s">
        <v>251</v>
      </c>
      <c r="E530" s="182" t="s">
        <v>707</v>
      </c>
      <c r="F530" s="183" t="s">
        <v>708</v>
      </c>
      <c r="G530" s="184" t="s">
        <v>162</v>
      </c>
      <c r="H530" s="185">
        <v>700.11599999999999</v>
      </c>
      <c r="I530" s="186"/>
      <c r="J530" s="187">
        <f>ROUND(I530*H530,2)</f>
        <v>0</v>
      </c>
      <c r="K530" s="183" t="s">
        <v>163</v>
      </c>
      <c r="L530" s="188"/>
      <c r="M530" s="189" t="s">
        <v>3</v>
      </c>
      <c r="N530" s="190" t="s">
        <v>40</v>
      </c>
      <c r="O530" s="55"/>
      <c r="P530" s="149">
        <f>O530*H530</f>
        <v>0</v>
      </c>
      <c r="Q530" s="149">
        <v>2.5400000000000002E-3</v>
      </c>
      <c r="R530" s="149">
        <f>Q530*H530</f>
        <v>1.7782946400000001</v>
      </c>
      <c r="S530" s="149">
        <v>0</v>
      </c>
      <c r="T530" s="150">
        <f>S530*H530</f>
        <v>0</v>
      </c>
      <c r="U530" s="34"/>
      <c r="V530" s="34"/>
      <c r="W530" s="34"/>
      <c r="X530" s="34"/>
      <c r="Y530" s="34"/>
      <c r="Z530" s="34"/>
      <c r="AA530" s="34"/>
      <c r="AB530" s="34"/>
      <c r="AC530" s="34"/>
      <c r="AD530" s="34"/>
      <c r="AE530" s="34"/>
      <c r="AR530" s="151" t="s">
        <v>386</v>
      </c>
      <c r="AT530" s="151" t="s">
        <v>251</v>
      </c>
      <c r="AU530" s="151" t="s">
        <v>79</v>
      </c>
      <c r="AY530" s="19" t="s">
        <v>152</v>
      </c>
      <c r="BE530" s="152">
        <f>IF(N530="základní",J530,0)</f>
        <v>0</v>
      </c>
      <c r="BF530" s="152">
        <f>IF(N530="snížená",J530,0)</f>
        <v>0</v>
      </c>
      <c r="BG530" s="152">
        <f>IF(N530="zákl. přenesená",J530,0)</f>
        <v>0</v>
      </c>
      <c r="BH530" s="152">
        <f>IF(N530="sníž. přenesená",J530,0)</f>
        <v>0</v>
      </c>
      <c r="BI530" s="152">
        <f>IF(N530="nulová",J530,0)</f>
        <v>0</v>
      </c>
      <c r="BJ530" s="19" t="s">
        <v>77</v>
      </c>
      <c r="BK530" s="152">
        <f>ROUND(I530*H530,2)</f>
        <v>0</v>
      </c>
      <c r="BL530" s="19" t="s">
        <v>266</v>
      </c>
      <c r="BM530" s="151" t="s">
        <v>709</v>
      </c>
    </row>
    <row r="531" spans="1:65" s="13" customFormat="1" ht="20.399999999999999">
      <c r="B531" s="158"/>
      <c r="D531" s="153" t="s">
        <v>167</v>
      </c>
      <c r="F531" s="160" t="s">
        <v>3862</v>
      </c>
      <c r="H531" s="161">
        <v>700.11599999999999</v>
      </c>
      <c r="I531" s="162"/>
      <c r="L531" s="158"/>
      <c r="M531" s="163"/>
      <c r="N531" s="164"/>
      <c r="O531" s="164"/>
      <c r="P531" s="164"/>
      <c r="Q531" s="164"/>
      <c r="R531" s="164"/>
      <c r="S531" s="164"/>
      <c r="T531" s="165"/>
      <c r="AT531" s="159" t="s">
        <v>167</v>
      </c>
      <c r="AU531" s="159" t="s">
        <v>79</v>
      </c>
      <c r="AV531" s="13" t="s">
        <v>79</v>
      </c>
      <c r="AW531" s="13" t="s">
        <v>4</v>
      </c>
      <c r="AX531" s="13" t="s">
        <v>77</v>
      </c>
      <c r="AY531" s="159" t="s">
        <v>152</v>
      </c>
    </row>
    <row r="532" spans="1:65" s="2" customFormat="1" ht="22.8">
      <c r="A532" s="34"/>
      <c r="B532" s="139"/>
      <c r="C532" s="140" t="s">
        <v>710</v>
      </c>
      <c r="D532" s="140" t="s">
        <v>154</v>
      </c>
      <c r="E532" s="141" t="s">
        <v>711</v>
      </c>
      <c r="F532" s="142" t="s">
        <v>712</v>
      </c>
      <c r="G532" s="143" t="s">
        <v>162</v>
      </c>
      <c r="H532" s="144">
        <v>600.70000000000005</v>
      </c>
      <c r="I532" s="145"/>
      <c r="J532" s="146">
        <f>ROUND(I532*H532,2)</f>
        <v>0</v>
      </c>
      <c r="K532" s="142" t="s">
        <v>163</v>
      </c>
      <c r="L532" s="35"/>
      <c r="M532" s="147" t="s">
        <v>3</v>
      </c>
      <c r="N532" s="148" t="s">
        <v>40</v>
      </c>
      <c r="O532" s="55"/>
      <c r="P532" s="149">
        <f>O532*H532</f>
        <v>0</v>
      </c>
      <c r="Q532" s="149">
        <v>0</v>
      </c>
      <c r="R532" s="149">
        <f>Q532*H532</f>
        <v>0</v>
      </c>
      <c r="S532" s="149">
        <v>0</v>
      </c>
      <c r="T532" s="150">
        <f>S532*H532</f>
        <v>0</v>
      </c>
      <c r="U532" s="34"/>
      <c r="V532" s="34"/>
      <c r="W532" s="34"/>
      <c r="X532" s="34"/>
      <c r="Y532" s="34"/>
      <c r="Z532" s="34"/>
      <c r="AA532" s="34"/>
      <c r="AB532" s="34"/>
      <c r="AC532" s="34"/>
      <c r="AD532" s="34"/>
      <c r="AE532" s="34"/>
      <c r="AR532" s="151" t="s">
        <v>266</v>
      </c>
      <c r="AT532" s="151" t="s">
        <v>154</v>
      </c>
      <c r="AU532" s="151" t="s">
        <v>79</v>
      </c>
      <c r="AY532" s="19" t="s">
        <v>152</v>
      </c>
      <c r="BE532" s="152">
        <f>IF(N532="základní",J532,0)</f>
        <v>0</v>
      </c>
      <c r="BF532" s="152">
        <f>IF(N532="snížená",J532,0)</f>
        <v>0</v>
      </c>
      <c r="BG532" s="152">
        <f>IF(N532="zákl. přenesená",J532,0)</f>
        <v>0</v>
      </c>
      <c r="BH532" s="152">
        <f>IF(N532="sníž. přenesená",J532,0)</f>
        <v>0</v>
      </c>
      <c r="BI532" s="152">
        <f>IF(N532="nulová",J532,0)</f>
        <v>0</v>
      </c>
      <c r="BJ532" s="19" t="s">
        <v>77</v>
      </c>
      <c r="BK532" s="152">
        <f>ROUND(I532*H532,2)</f>
        <v>0</v>
      </c>
      <c r="BL532" s="19" t="s">
        <v>266</v>
      </c>
      <c r="BM532" s="151" t="s">
        <v>713</v>
      </c>
    </row>
    <row r="533" spans="1:65" s="2" customFormat="1" ht="22.8">
      <c r="A533" s="34"/>
      <c r="B533" s="139"/>
      <c r="C533" s="181" t="s">
        <v>714</v>
      </c>
      <c r="D533" s="181" t="s">
        <v>251</v>
      </c>
      <c r="E533" s="182" t="s">
        <v>715</v>
      </c>
      <c r="F533" s="183" t="s">
        <v>716</v>
      </c>
      <c r="G533" s="184" t="s">
        <v>162</v>
      </c>
      <c r="H533" s="185">
        <v>630.73500000000001</v>
      </c>
      <c r="I533" s="186"/>
      <c r="J533" s="187">
        <f>ROUND(I533*H533,2)</f>
        <v>0</v>
      </c>
      <c r="K533" s="183" t="s">
        <v>163</v>
      </c>
      <c r="L533" s="188"/>
      <c r="M533" s="189" t="s">
        <v>3</v>
      </c>
      <c r="N533" s="190" t="s">
        <v>40</v>
      </c>
      <c r="O533" s="55"/>
      <c r="P533" s="149">
        <f>O533*H533</f>
        <v>0</v>
      </c>
      <c r="Q533" s="149">
        <v>2.9999999999999997E-4</v>
      </c>
      <c r="R533" s="149">
        <f>Q533*H533</f>
        <v>0.18922049999999999</v>
      </c>
      <c r="S533" s="149">
        <v>0</v>
      </c>
      <c r="T533" s="150">
        <f>S533*H533</f>
        <v>0</v>
      </c>
      <c r="U533" s="34"/>
      <c r="V533" s="34"/>
      <c r="W533" s="34"/>
      <c r="X533" s="34"/>
      <c r="Y533" s="34"/>
      <c r="Z533" s="34"/>
      <c r="AA533" s="34"/>
      <c r="AB533" s="34"/>
      <c r="AC533" s="34"/>
      <c r="AD533" s="34"/>
      <c r="AE533" s="34"/>
      <c r="AR533" s="151" t="s">
        <v>386</v>
      </c>
      <c r="AT533" s="151" t="s">
        <v>251</v>
      </c>
      <c r="AU533" s="151" t="s">
        <v>79</v>
      </c>
      <c r="AY533" s="19" t="s">
        <v>152</v>
      </c>
      <c r="BE533" s="152">
        <f>IF(N533="základní",J533,0)</f>
        <v>0</v>
      </c>
      <c r="BF533" s="152">
        <f>IF(N533="snížená",J533,0)</f>
        <v>0</v>
      </c>
      <c r="BG533" s="152">
        <f>IF(N533="zákl. přenesená",J533,0)</f>
        <v>0</v>
      </c>
      <c r="BH533" s="152">
        <f>IF(N533="sníž. přenesená",J533,0)</f>
        <v>0</v>
      </c>
      <c r="BI533" s="152">
        <f>IF(N533="nulová",J533,0)</f>
        <v>0</v>
      </c>
      <c r="BJ533" s="19" t="s">
        <v>77</v>
      </c>
      <c r="BK533" s="152">
        <f>ROUND(I533*H533,2)</f>
        <v>0</v>
      </c>
      <c r="BL533" s="19" t="s">
        <v>266</v>
      </c>
      <c r="BM533" s="151" t="s">
        <v>717</v>
      </c>
    </row>
    <row r="534" spans="1:65" s="13" customFormat="1">
      <c r="B534" s="158"/>
      <c r="D534" s="153" t="s">
        <v>167</v>
      </c>
      <c r="F534" s="160" t="s">
        <v>718</v>
      </c>
      <c r="H534" s="161">
        <v>630.73500000000001</v>
      </c>
      <c r="I534" s="162"/>
      <c r="L534" s="158"/>
      <c r="M534" s="163"/>
      <c r="N534" s="164"/>
      <c r="O534" s="164"/>
      <c r="P534" s="164"/>
      <c r="Q534" s="164"/>
      <c r="R534" s="164"/>
      <c r="S534" s="164"/>
      <c r="T534" s="165"/>
      <c r="AT534" s="159" t="s">
        <v>167</v>
      </c>
      <c r="AU534" s="159" t="s">
        <v>79</v>
      </c>
      <c r="AV534" s="13" t="s">
        <v>79</v>
      </c>
      <c r="AW534" s="13" t="s">
        <v>4</v>
      </c>
      <c r="AX534" s="13" t="s">
        <v>77</v>
      </c>
      <c r="AY534" s="159" t="s">
        <v>152</v>
      </c>
    </row>
    <row r="535" spans="1:65" s="2" customFormat="1" ht="22.8">
      <c r="A535" s="34"/>
      <c r="B535" s="139"/>
      <c r="C535" s="140" t="s">
        <v>719</v>
      </c>
      <c r="D535" s="140" t="s">
        <v>154</v>
      </c>
      <c r="E535" s="141" t="s">
        <v>720</v>
      </c>
      <c r="F535" s="142" t="s">
        <v>721</v>
      </c>
      <c r="G535" s="143" t="s">
        <v>162</v>
      </c>
      <c r="H535" s="144">
        <v>600.70000000000005</v>
      </c>
      <c r="I535" s="145"/>
      <c r="J535" s="146">
        <f>ROUND(I535*H535,2)</f>
        <v>0</v>
      </c>
      <c r="K535" s="142" t="s">
        <v>163</v>
      </c>
      <c r="L535" s="35"/>
      <c r="M535" s="147" t="s">
        <v>3</v>
      </c>
      <c r="N535" s="148" t="s">
        <v>40</v>
      </c>
      <c r="O535" s="55"/>
      <c r="P535" s="149">
        <f>O535*H535</f>
        <v>0</v>
      </c>
      <c r="Q535" s="149">
        <v>0</v>
      </c>
      <c r="R535" s="149">
        <f>Q535*H535</f>
        <v>0</v>
      </c>
      <c r="S535" s="149">
        <v>0</v>
      </c>
      <c r="T535" s="150">
        <f>S535*H535</f>
        <v>0</v>
      </c>
      <c r="U535" s="34"/>
      <c r="V535" s="34"/>
      <c r="W535" s="34"/>
      <c r="X535" s="34"/>
      <c r="Y535" s="34"/>
      <c r="Z535" s="34"/>
      <c r="AA535" s="34"/>
      <c r="AB535" s="34"/>
      <c r="AC535" s="34"/>
      <c r="AD535" s="34"/>
      <c r="AE535" s="34"/>
      <c r="AR535" s="151" t="s">
        <v>266</v>
      </c>
      <c r="AT535" s="151" t="s">
        <v>154</v>
      </c>
      <c r="AU535" s="151" t="s">
        <v>79</v>
      </c>
      <c r="AY535" s="19" t="s">
        <v>152</v>
      </c>
      <c r="BE535" s="152">
        <f>IF(N535="základní",J535,0)</f>
        <v>0</v>
      </c>
      <c r="BF535" s="152">
        <f>IF(N535="snížená",J535,0)</f>
        <v>0</v>
      </c>
      <c r="BG535" s="152">
        <f>IF(N535="zákl. přenesená",J535,0)</f>
        <v>0</v>
      </c>
      <c r="BH535" s="152">
        <f>IF(N535="sníž. přenesená",J535,0)</f>
        <v>0</v>
      </c>
      <c r="BI535" s="152">
        <f>IF(N535="nulová",J535,0)</f>
        <v>0</v>
      </c>
      <c r="BJ535" s="19" t="s">
        <v>77</v>
      </c>
      <c r="BK535" s="152">
        <f>ROUND(I535*H535,2)</f>
        <v>0</v>
      </c>
      <c r="BL535" s="19" t="s">
        <v>266</v>
      </c>
      <c r="BM535" s="151" t="s">
        <v>722</v>
      </c>
    </row>
    <row r="536" spans="1:65" s="2" customFormat="1" ht="22.8">
      <c r="A536" s="34"/>
      <c r="B536" s="139"/>
      <c r="C536" s="181" t="s">
        <v>723</v>
      </c>
      <c r="D536" s="181" t="s">
        <v>251</v>
      </c>
      <c r="E536" s="182" t="s">
        <v>715</v>
      </c>
      <c r="F536" s="183" t="s">
        <v>716</v>
      </c>
      <c r="G536" s="184" t="s">
        <v>162</v>
      </c>
      <c r="H536" s="185">
        <v>630.73500000000001</v>
      </c>
      <c r="I536" s="186"/>
      <c r="J536" s="187">
        <f>ROUND(I536*H536,2)</f>
        <v>0</v>
      </c>
      <c r="K536" s="183" t="s">
        <v>163</v>
      </c>
      <c r="L536" s="188"/>
      <c r="M536" s="189" t="s">
        <v>3</v>
      </c>
      <c r="N536" s="190" t="s">
        <v>40</v>
      </c>
      <c r="O536" s="55"/>
      <c r="P536" s="149">
        <f>O536*H536</f>
        <v>0</v>
      </c>
      <c r="Q536" s="149">
        <v>2.9999999999999997E-4</v>
      </c>
      <c r="R536" s="149">
        <f>Q536*H536</f>
        <v>0.18922049999999999</v>
      </c>
      <c r="S536" s="149">
        <v>0</v>
      </c>
      <c r="T536" s="150">
        <f>S536*H536</f>
        <v>0</v>
      </c>
      <c r="U536" s="34"/>
      <c r="V536" s="34"/>
      <c r="W536" s="34"/>
      <c r="X536" s="34"/>
      <c r="Y536" s="34"/>
      <c r="Z536" s="34"/>
      <c r="AA536" s="34"/>
      <c r="AB536" s="34"/>
      <c r="AC536" s="34"/>
      <c r="AD536" s="34"/>
      <c r="AE536" s="34"/>
      <c r="AR536" s="151" t="s">
        <v>386</v>
      </c>
      <c r="AT536" s="151" t="s">
        <v>251</v>
      </c>
      <c r="AU536" s="151" t="s">
        <v>79</v>
      </c>
      <c r="AY536" s="19" t="s">
        <v>152</v>
      </c>
      <c r="BE536" s="152">
        <f>IF(N536="základní",J536,0)</f>
        <v>0</v>
      </c>
      <c r="BF536" s="152">
        <f>IF(N536="snížená",J536,0)</f>
        <v>0</v>
      </c>
      <c r="BG536" s="152">
        <f>IF(N536="zákl. přenesená",J536,0)</f>
        <v>0</v>
      </c>
      <c r="BH536" s="152">
        <f>IF(N536="sníž. přenesená",J536,0)</f>
        <v>0</v>
      </c>
      <c r="BI536" s="152">
        <f>IF(N536="nulová",J536,0)</f>
        <v>0</v>
      </c>
      <c r="BJ536" s="19" t="s">
        <v>77</v>
      </c>
      <c r="BK536" s="152">
        <f>ROUND(I536*H536,2)</f>
        <v>0</v>
      </c>
      <c r="BL536" s="19" t="s">
        <v>266</v>
      </c>
      <c r="BM536" s="151" t="s">
        <v>724</v>
      </c>
    </row>
    <row r="537" spans="1:65" s="13" customFormat="1">
      <c r="B537" s="158"/>
      <c r="D537" s="153" t="s">
        <v>167</v>
      </c>
      <c r="F537" s="160" t="s">
        <v>718</v>
      </c>
      <c r="H537" s="161">
        <v>630.73500000000001</v>
      </c>
      <c r="I537" s="162"/>
      <c r="L537" s="158"/>
      <c r="M537" s="163"/>
      <c r="N537" s="164"/>
      <c r="O537" s="164"/>
      <c r="P537" s="164"/>
      <c r="Q537" s="164"/>
      <c r="R537" s="164"/>
      <c r="S537" s="164"/>
      <c r="T537" s="165"/>
      <c r="AT537" s="159" t="s">
        <v>167</v>
      </c>
      <c r="AU537" s="159" t="s">
        <v>79</v>
      </c>
      <c r="AV537" s="13" t="s">
        <v>79</v>
      </c>
      <c r="AW537" s="13" t="s">
        <v>4</v>
      </c>
      <c r="AX537" s="13" t="s">
        <v>77</v>
      </c>
      <c r="AY537" s="159" t="s">
        <v>152</v>
      </c>
    </row>
    <row r="538" spans="1:65" s="2" customFormat="1" ht="45.6">
      <c r="A538" s="34"/>
      <c r="B538" s="139"/>
      <c r="C538" s="140" t="s">
        <v>725</v>
      </c>
      <c r="D538" s="140" t="s">
        <v>154</v>
      </c>
      <c r="E538" s="141" t="s">
        <v>726</v>
      </c>
      <c r="F538" s="142" t="s">
        <v>727</v>
      </c>
      <c r="G538" s="143" t="s">
        <v>728</v>
      </c>
      <c r="H538" s="199"/>
      <c r="I538" s="145"/>
      <c r="J538" s="146">
        <f>ROUND(I538*H538,2)</f>
        <v>0</v>
      </c>
      <c r="K538" s="142" t="s">
        <v>163</v>
      </c>
      <c r="L538" s="35"/>
      <c r="M538" s="147" t="s">
        <v>3</v>
      </c>
      <c r="N538" s="148" t="s">
        <v>40</v>
      </c>
      <c r="O538" s="55"/>
      <c r="P538" s="149">
        <f>O538*H538</f>
        <v>0</v>
      </c>
      <c r="Q538" s="149">
        <v>0</v>
      </c>
      <c r="R538" s="149">
        <f>Q538*H538</f>
        <v>0</v>
      </c>
      <c r="S538" s="149">
        <v>0</v>
      </c>
      <c r="T538" s="150">
        <f>S538*H538</f>
        <v>0</v>
      </c>
      <c r="U538" s="34"/>
      <c r="V538" s="34"/>
      <c r="W538" s="34"/>
      <c r="X538" s="34"/>
      <c r="Y538" s="34"/>
      <c r="Z538" s="34"/>
      <c r="AA538" s="34"/>
      <c r="AB538" s="34"/>
      <c r="AC538" s="34"/>
      <c r="AD538" s="34"/>
      <c r="AE538" s="34"/>
      <c r="AR538" s="151" t="s">
        <v>266</v>
      </c>
      <c r="AT538" s="151" t="s">
        <v>154</v>
      </c>
      <c r="AU538" s="151" t="s">
        <v>79</v>
      </c>
      <c r="AY538" s="19" t="s">
        <v>152</v>
      </c>
      <c r="BE538" s="152">
        <f>IF(N538="základní",J538,0)</f>
        <v>0</v>
      </c>
      <c r="BF538" s="152">
        <f>IF(N538="snížená",J538,0)</f>
        <v>0</v>
      </c>
      <c r="BG538" s="152">
        <f>IF(N538="zákl. přenesená",J538,0)</f>
        <v>0</v>
      </c>
      <c r="BH538" s="152">
        <f>IF(N538="sníž. přenesená",J538,0)</f>
        <v>0</v>
      </c>
      <c r="BI538" s="152">
        <f>IF(N538="nulová",J538,0)</f>
        <v>0</v>
      </c>
      <c r="BJ538" s="19" t="s">
        <v>77</v>
      </c>
      <c r="BK538" s="152">
        <f>ROUND(I538*H538,2)</f>
        <v>0</v>
      </c>
      <c r="BL538" s="19" t="s">
        <v>266</v>
      </c>
      <c r="BM538" s="151" t="s">
        <v>729</v>
      </c>
    </row>
    <row r="539" spans="1:65" s="12" customFormat="1" ht="22.8" customHeight="1">
      <c r="B539" s="126"/>
      <c r="D539" s="127" t="s">
        <v>68</v>
      </c>
      <c r="E539" s="137" t="s">
        <v>730</v>
      </c>
      <c r="F539" s="137" t="s">
        <v>731</v>
      </c>
      <c r="I539" s="129"/>
      <c r="J539" s="138">
        <f>BK539</f>
        <v>0</v>
      </c>
      <c r="L539" s="126"/>
      <c r="M539" s="131"/>
      <c r="N539" s="132"/>
      <c r="O539" s="132"/>
      <c r="P539" s="133">
        <f>SUM(P540:P569)</f>
        <v>0</v>
      </c>
      <c r="Q539" s="132"/>
      <c r="R539" s="133">
        <f>SUM(R540:R569)</f>
        <v>22.565201500000001</v>
      </c>
      <c r="S539" s="132"/>
      <c r="T539" s="134">
        <f>SUM(T540:T569)</f>
        <v>0</v>
      </c>
      <c r="AR539" s="127" t="s">
        <v>79</v>
      </c>
      <c r="AT539" s="135" t="s">
        <v>68</v>
      </c>
      <c r="AU539" s="135" t="s">
        <v>77</v>
      </c>
      <c r="AY539" s="127" t="s">
        <v>152</v>
      </c>
      <c r="BK539" s="136">
        <f>SUM(BK540:BK569)</f>
        <v>0</v>
      </c>
    </row>
    <row r="540" spans="1:65" s="2" customFormat="1" ht="45.6">
      <c r="A540" s="34"/>
      <c r="B540" s="139"/>
      <c r="C540" s="140" t="s">
        <v>732</v>
      </c>
      <c r="D540" s="140" t="s">
        <v>154</v>
      </c>
      <c r="E540" s="141" t="s">
        <v>733</v>
      </c>
      <c r="F540" s="142" t="s">
        <v>734</v>
      </c>
      <c r="G540" s="143" t="s">
        <v>162</v>
      </c>
      <c r="H540" s="144">
        <v>653.55799999999999</v>
      </c>
      <c r="I540" s="145"/>
      <c r="J540" s="146">
        <f>ROUND(I540*H540,2)</f>
        <v>0</v>
      </c>
      <c r="K540" s="142" t="s">
        <v>163</v>
      </c>
      <c r="L540" s="35"/>
      <c r="M540" s="147" t="s">
        <v>3</v>
      </c>
      <c r="N540" s="148" t="s">
        <v>40</v>
      </c>
      <c r="O540" s="55"/>
      <c r="P540" s="149">
        <f>O540*H540</f>
        <v>0</v>
      </c>
      <c r="Q540" s="149">
        <v>0</v>
      </c>
      <c r="R540" s="149">
        <f>Q540*H540</f>
        <v>0</v>
      </c>
      <c r="S540" s="149">
        <v>0</v>
      </c>
      <c r="T540" s="150">
        <f>S540*H540</f>
        <v>0</v>
      </c>
      <c r="U540" s="34"/>
      <c r="V540" s="34"/>
      <c r="W540" s="34"/>
      <c r="X540" s="34"/>
      <c r="Y540" s="34"/>
      <c r="Z540" s="34"/>
      <c r="AA540" s="34"/>
      <c r="AB540" s="34"/>
      <c r="AC540" s="34"/>
      <c r="AD540" s="34"/>
      <c r="AE540" s="34"/>
      <c r="AR540" s="151" t="s">
        <v>266</v>
      </c>
      <c r="AT540" s="151" t="s">
        <v>154</v>
      </c>
      <c r="AU540" s="151" t="s">
        <v>79</v>
      </c>
      <c r="AY540" s="19" t="s">
        <v>152</v>
      </c>
      <c r="BE540" s="152">
        <f>IF(N540="základní",J540,0)</f>
        <v>0</v>
      </c>
      <c r="BF540" s="152">
        <f>IF(N540="snížená",J540,0)</f>
        <v>0</v>
      </c>
      <c r="BG540" s="152">
        <f>IF(N540="zákl. přenesená",J540,0)</f>
        <v>0</v>
      </c>
      <c r="BH540" s="152">
        <f>IF(N540="sníž. přenesená",J540,0)</f>
        <v>0</v>
      </c>
      <c r="BI540" s="152">
        <f>IF(N540="nulová",J540,0)</f>
        <v>0</v>
      </c>
      <c r="BJ540" s="19" t="s">
        <v>77</v>
      </c>
      <c r="BK540" s="152">
        <f>ROUND(I540*H540,2)</f>
        <v>0</v>
      </c>
      <c r="BL540" s="19" t="s">
        <v>266</v>
      </c>
      <c r="BM540" s="151" t="s">
        <v>735</v>
      </c>
    </row>
    <row r="541" spans="1:65" s="14" customFormat="1">
      <c r="B541" s="166"/>
      <c r="D541" s="153" t="s">
        <v>167</v>
      </c>
      <c r="E541" s="167" t="s">
        <v>3</v>
      </c>
      <c r="F541" s="168" t="s">
        <v>3863</v>
      </c>
      <c r="H541" s="167" t="s">
        <v>3</v>
      </c>
      <c r="I541" s="169"/>
      <c r="L541" s="166"/>
      <c r="M541" s="170"/>
      <c r="N541" s="171"/>
      <c r="O541" s="171"/>
      <c r="P541" s="171"/>
      <c r="Q541" s="171"/>
      <c r="R541" s="171"/>
      <c r="S541" s="171"/>
      <c r="T541" s="172"/>
      <c r="AT541" s="167" t="s">
        <v>167</v>
      </c>
      <c r="AU541" s="167" t="s">
        <v>79</v>
      </c>
      <c r="AV541" s="14" t="s">
        <v>77</v>
      </c>
      <c r="AW541" s="14" t="s">
        <v>31</v>
      </c>
      <c r="AX541" s="14" t="s">
        <v>69</v>
      </c>
      <c r="AY541" s="167" t="s">
        <v>152</v>
      </c>
    </row>
    <row r="542" spans="1:65" s="13" customFormat="1">
      <c r="B542" s="158"/>
      <c r="D542" s="153" t="s">
        <v>167</v>
      </c>
      <c r="E542" s="159" t="s">
        <v>3</v>
      </c>
      <c r="F542" s="160" t="s">
        <v>737</v>
      </c>
      <c r="H542" s="161">
        <v>44.56</v>
      </c>
      <c r="I542" s="162"/>
      <c r="L542" s="158"/>
      <c r="M542" s="163"/>
      <c r="N542" s="164"/>
      <c r="O542" s="164"/>
      <c r="P542" s="164"/>
      <c r="Q542" s="164"/>
      <c r="R542" s="164"/>
      <c r="S542" s="164"/>
      <c r="T542" s="165"/>
      <c r="AT542" s="159" t="s">
        <v>167</v>
      </c>
      <c r="AU542" s="159" t="s">
        <v>79</v>
      </c>
      <c r="AV542" s="13" t="s">
        <v>79</v>
      </c>
      <c r="AW542" s="13" t="s">
        <v>31</v>
      </c>
      <c r="AX542" s="13" t="s">
        <v>69</v>
      </c>
      <c r="AY542" s="159" t="s">
        <v>152</v>
      </c>
    </row>
    <row r="543" spans="1:65" s="13" customFormat="1">
      <c r="B543" s="158"/>
      <c r="D543" s="153" t="s">
        <v>167</v>
      </c>
      <c r="E543" s="159" t="s">
        <v>3</v>
      </c>
      <c r="F543" s="160" t="s">
        <v>627</v>
      </c>
      <c r="H543" s="161">
        <v>224.40299999999999</v>
      </c>
      <c r="I543" s="162"/>
      <c r="L543" s="158"/>
      <c r="M543" s="163"/>
      <c r="N543" s="164"/>
      <c r="O543" s="164"/>
      <c r="P543" s="164"/>
      <c r="Q543" s="164"/>
      <c r="R543" s="164"/>
      <c r="S543" s="164"/>
      <c r="T543" s="165"/>
      <c r="AT543" s="159" t="s">
        <v>167</v>
      </c>
      <c r="AU543" s="159" t="s">
        <v>79</v>
      </c>
      <c r="AV543" s="13" t="s">
        <v>79</v>
      </c>
      <c r="AW543" s="13" t="s">
        <v>31</v>
      </c>
      <c r="AX543" s="13" t="s">
        <v>69</v>
      </c>
      <c r="AY543" s="159" t="s">
        <v>152</v>
      </c>
    </row>
    <row r="544" spans="1:65" s="14" customFormat="1">
      <c r="B544" s="166"/>
      <c r="D544" s="153" t="s">
        <v>167</v>
      </c>
      <c r="E544" s="167" t="s">
        <v>3</v>
      </c>
      <c r="F544" s="168" t="s">
        <v>738</v>
      </c>
      <c r="H544" s="167" t="s">
        <v>3</v>
      </c>
      <c r="I544" s="169"/>
      <c r="L544" s="166"/>
      <c r="M544" s="170"/>
      <c r="N544" s="171"/>
      <c r="O544" s="171"/>
      <c r="P544" s="171"/>
      <c r="Q544" s="171"/>
      <c r="R544" s="171"/>
      <c r="S544" s="171"/>
      <c r="T544" s="172"/>
      <c r="AT544" s="167" t="s">
        <v>167</v>
      </c>
      <c r="AU544" s="167" t="s">
        <v>79</v>
      </c>
      <c r="AV544" s="14" t="s">
        <v>77</v>
      </c>
      <c r="AW544" s="14" t="s">
        <v>31</v>
      </c>
      <c r="AX544" s="14" t="s">
        <v>69</v>
      </c>
      <c r="AY544" s="167" t="s">
        <v>152</v>
      </c>
    </row>
    <row r="545" spans="1:65" s="13" customFormat="1">
      <c r="B545" s="158"/>
      <c r="D545" s="153" t="s">
        <v>167</v>
      </c>
      <c r="E545" s="159" t="s">
        <v>3</v>
      </c>
      <c r="F545" s="160" t="s">
        <v>739</v>
      </c>
      <c r="H545" s="161">
        <v>384.59500000000003</v>
      </c>
      <c r="I545" s="162"/>
      <c r="L545" s="158"/>
      <c r="M545" s="163"/>
      <c r="N545" s="164"/>
      <c r="O545" s="164"/>
      <c r="P545" s="164"/>
      <c r="Q545" s="164"/>
      <c r="R545" s="164"/>
      <c r="S545" s="164"/>
      <c r="T545" s="165"/>
      <c r="AT545" s="159" t="s">
        <v>167</v>
      </c>
      <c r="AU545" s="159" t="s">
        <v>79</v>
      </c>
      <c r="AV545" s="13" t="s">
        <v>79</v>
      </c>
      <c r="AW545" s="13" t="s">
        <v>31</v>
      </c>
      <c r="AX545" s="13" t="s">
        <v>69</v>
      </c>
      <c r="AY545" s="159" t="s">
        <v>152</v>
      </c>
    </row>
    <row r="546" spans="1:65" s="15" customFormat="1">
      <c r="B546" s="173"/>
      <c r="D546" s="153" t="s">
        <v>167</v>
      </c>
      <c r="E546" s="174" t="s">
        <v>3</v>
      </c>
      <c r="F546" s="175" t="s">
        <v>206</v>
      </c>
      <c r="H546" s="176">
        <v>653.55799999999999</v>
      </c>
      <c r="I546" s="177"/>
      <c r="L546" s="173"/>
      <c r="M546" s="178"/>
      <c r="N546" s="179"/>
      <c r="O546" s="179"/>
      <c r="P546" s="179"/>
      <c r="Q546" s="179"/>
      <c r="R546" s="179"/>
      <c r="S546" s="179"/>
      <c r="T546" s="180"/>
      <c r="AT546" s="174" t="s">
        <v>167</v>
      </c>
      <c r="AU546" s="174" t="s">
        <v>79</v>
      </c>
      <c r="AV546" s="15" t="s">
        <v>158</v>
      </c>
      <c r="AW546" s="15" t="s">
        <v>31</v>
      </c>
      <c r="AX546" s="15" t="s">
        <v>77</v>
      </c>
      <c r="AY546" s="174" t="s">
        <v>152</v>
      </c>
    </row>
    <row r="547" spans="1:65" s="2" customFormat="1" ht="22.8">
      <c r="A547" s="34"/>
      <c r="B547" s="139"/>
      <c r="C547" s="181" t="s">
        <v>740</v>
      </c>
      <c r="D547" s="181" t="s">
        <v>251</v>
      </c>
      <c r="E547" s="182" t="s">
        <v>741</v>
      </c>
      <c r="F547" s="183" t="s">
        <v>742</v>
      </c>
      <c r="G547" s="184" t="s">
        <v>162</v>
      </c>
      <c r="H547" s="185">
        <v>761.72199999999998</v>
      </c>
      <c r="I547" s="186"/>
      <c r="J547" s="187">
        <f>ROUND(I547*H547,2)</f>
        <v>0</v>
      </c>
      <c r="K547" s="183" t="s">
        <v>163</v>
      </c>
      <c r="L547" s="188"/>
      <c r="M547" s="189" t="s">
        <v>3</v>
      </c>
      <c r="N547" s="190" t="s">
        <v>40</v>
      </c>
      <c r="O547" s="55"/>
      <c r="P547" s="149">
        <f>O547*H547</f>
        <v>0</v>
      </c>
      <c r="Q547" s="149">
        <v>2.5000000000000001E-3</v>
      </c>
      <c r="R547" s="149">
        <f>Q547*H547</f>
        <v>1.9043049999999999</v>
      </c>
      <c r="S547" s="149">
        <v>0</v>
      </c>
      <c r="T547" s="150">
        <f>S547*H547</f>
        <v>0</v>
      </c>
      <c r="U547" s="34"/>
      <c r="V547" s="34"/>
      <c r="W547" s="34"/>
      <c r="X547" s="34"/>
      <c r="Y547" s="34"/>
      <c r="Z547" s="34"/>
      <c r="AA547" s="34"/>
      <c r="AB547" s="34"/>
      <c r="AC547" s="34"/>
      <c r="AD547" s="34"/>
      <c r="AE547" s="34"/>
      <c r="AR547" s="151" t="s">
        <v>386</v>
      </c>
      <c r="AT547" s="151" t="s">
        <v>251</v>
      </c>
      <c r="AU547" s="151" t="s">
        <v>79</v>
      </c>
      <c r="AY547" s="19" t="s">
        <v>152</v>
      </c>
      <c r="BE547" s="152">
        <f>IF(N547="základní",J547,0)</f>
        <v>0</v>
      </c>
      <c r="BF547" s="152">
        <f>IF(N547="snížená",J547,0)</f>
        <v>0</v>
      </c>
      <c r="BG547" s="152">
        <f>IF(N547="zákl. přenesená",J547,0)</f>
        <v>0</v>
      </c>
      <c r="BH547" s="152">
        <f>IF(N547="sníž. přenesená",J547,0)</f>
        <v>0</v>
      </c>
      <c r="BI547" s="152">
        <f>IF(N547="nulová",J547,0)</f>
        <v>0</v>
      </c>
      <c r="BJ547" s="19" t="s">
        <v>77</v>
      </c>
      <c r="BK547" s="152">
        <f>ROUND(I547*H547,2)</f>
        <v>0</v>
      </c>
      <c r="BL547" s="19" t="s">
        <v>266</v>
      </c>
      <c r="BM547" s="151" t="s">
        <v>743</v>
      </c>
    </row>
    <row r="548" spans="1:65" s="13" customFormat="1" ht="20.399999999999999">
      <c r="B548" s="158"/>
      <c r="D548" s="153" t="s">
        <v>167</v>
      </c>
      <c r="F548" s="160" t="s">
        <v>3864</v>
      </c>
      <c r="H548" s="161">
        <v>761.72199999999998</v>
      </c>
      <c r="I548" s="162"/>
      <c r="L548" s="158"/>
      <c r="M548" s="163"/>
      <c r="N548" s="164"/>
      <c r="O548" s="164"/>
      <c r="P548" s="164"/>
      <c r="Q548" s="164"/>
      <c r="R548" s="164"/>
      <c r="S548" s="164"/>
      <c r="T548" s="165"/>
      <c r="AT548" s="159" t="s">
        <v>167</v>
      </c>
      <c r="AU548" s="159" t="s">
        <v>79</v>
      </c>
      <c r="AV548" s="13" t="s">
        <v>79</v>
      </c>
      <c r="AW548" s="13" t="s">
        <v>4</v>
      </c>
      <c r="AX548" s="13" t="s">
        <v>77</v>
      </c>
      <c r="AY548" s="159" t="s">
        <v>152</v>
      </c>
    </row>
    <row r="549" spans="1:65" s="2" customFormat="1" ht="33" customHeight="1">
      <c r="A549" s="34"/>
      <c r="B549" s="139"/>
      <c r="C549" s="140" t="s">
        <v>744</v>
      </c>
      <c r="D549" s="140" t="s">
        <v>154</v>
      </c>
      <c r="E549" s="141" t="s">
        <v>745</v>
      </c>
      <c r="F549" s="142" t="s">
        <v>746</v>
      </c>
      <c r="G549" s="143" t="s">
        <v>162</v>
      </c>
      <c r="H549" s="144">
        <v>653.55799999999999</v>
      </c>
      <c r="I549" s="145"/>
      <c r="J549" s="146">
        <f>ROUND(I549*H549,2)</f>
        <v>0</v>
      </c>
      <c r="K549" s="142" t="s">
        <v>163</v>
      </c>
      <c r="L549" s="35"/>
      <c r="M549" s="147" t="s">
        <v>3</v>
      </c>
      <c r="N549" s="148" t="s">
        <v>40</v>
      </c>
      <c r="O549" s="55"/>
      <c r="P549" s="149">
        <f>O549*H549</f>
        <v>0</v>
      </c>
      <c r="Q549" s="149">
        <v>0</v>
      </c>
      <c r="R549" s="149">
        <f>Q549*H549</f>
        <v>0</v>
      </c>
      <c r="S549" s="149">
        <v>0</v>
      </c>
      <c r="T549" s="150">
        <f>S549*H549</f>
        <v>0</v>
      </c>
      <c r="U549" s="34"/>
      <c r="V549" s="34"/>
      <c r="W549" s="34"/>
      <c r="X549" s="34"/>
      <c r="Y549" s="34"/>
      <c r="Z549" s="34"/>
      <c r="AA549" s="34"/>
      <c r="AB549" s="34"/>
      <c r="AC549" s="34"/>
      <c r="AD549" s="34"/>
      <c r="AE549" s="34"/>
      <c r="AR549" s="151" t="s">
        <v>266</v>
      </c>
      <c r="AT549" s="151" t="s">
        <v>154</v>
      </c>
      <c r="AU549" s="151" t="s">
        <v>79</v>
      </c>
      <c r="AY549" s="19" t="s">
        <v>152</v>
      </c>
      <c r="BE549" s="152">
        <f>IF(N549="základní",J549,0)</f>
        <v>0</v>
      </c>
      <c r="BF549" s="152">
        <f>IF(N549="snížená",J549,0)</f>
        <v>0</v>
      </c>
      <c r="BG549" s="152">
        <f>IF(N549="zákl. přenesená",J549,0)</f>
        <v>0</v>
      </c>
      <c r="BH549" s="152">
        <f>IF(N549="sníž. přenesená",J549,0)</f>
        <v>0</v>
      </c>
      <c r="BI549" s="152">
        <f>IF(N549="nulová",J549,0)</f>
        <v>0</v>
      </c>
      <c r="BJ549" s="19" t="s">
        <v>77</v>
      </c>
      <c r="BK549" s="152">
        <f>ROUND(I549*H549,2)</f>
        <v>0</v>
      </c>
      <c r="BL549" s="19" t="s">
        <v>266</v>
      </c>
      <c r="BM549" s="151" t="s">
        <v>747</v>
      </c>
    </row>
    <row r="550" spans="1:65" s="14" customFormat="1">
      <c r="B550" s="166"/>
      <c r="D550" s="153" t="s">
        <v>167</v>
      </c>
      <c r="E550" s="167" t="s">
        <v>3</v>
      </c>
      <c r="F550" s="168" t="s">
        <v>736</v>
      </c>
      <c r="H550" s="167" t="s">
        <v>3</v>
      </c>
      <c r="I550" s="169"/>
      <c r="L550" s="166"/>
      <c r="M550" s="170"/>
      <c r="N550" s="171"/>
      <c r="O550" s="171"/>
      <c r="P550" s="171"/>
      <c r="Q550" s="171"/>
      <c r="R550" s="171"/>
      <c r="S550" s="171"/>
      <c r="T550" s="172"/>
      <c r="AT550" s="167" t="s">
        <v>167</v>
      </c>
      <c r="AU550" s="167" t="s">
        <v>79</v>
      </c>
      <c r="AV550" s="14" t="s">
        <v>77</v>
      </c>
      <c r="AW550" s="14" t="s">
        <v>31</v>
      </c>
      <c r="AX550" s="14" t="s">
        <v>69</v>
      </c>
      <c r="AY550" s="167" t="s">
        <v>152</v>
      </c>
    </row>
    <row r="551" spans="1:65" s="13" customFormat="1">
      <c r="B551" s="158"/>
      <c r="D551" s="153" t="s">
        <v>167</v>
      </c>
      <c r="E551" s="159" t="s">
        <v>3</v>
      </c>
      <c r="F551" s="160" t="s">
        <v>737</v>
      </c>
      <c r="H551" s="161">
        <v>44.56</v>
      </c>
      <c r="I551" s="162"/>
      <c r="L551" s="158"/>
      <c r="M551" s="163"/>
      <c r="N551" s="164"/>
      <c r="O551" s="164"/>
      <c r="P551" s="164"/>
      <c r="Q551" s="164"/>
      <c r="R551" s="164"/>
      <c r="S551" s="164"/>
      <c r="T551" s="165"/>
      <c r="AT551" s="159" t="s">
        <v>167</v>
      </c>
      <c r="AU551" s="159" t="s">
        <v>79</v>
      </c>
      <c r="AV551" s="13" t="s">
        <v>79</v>
      </c>
      <c r="AW551" s="13" t="s">
        <v>31</v>
      </c>
      <c r="AX551" s="13" t="s">
        <v>69</v>
      </c>
      <c r="AY551" s="159" t="s">
        <v>152</v>
      </c>
    </row>
    <row r="552" spans="1:65" s="13" customFormat="1">
      <c r="B552" s="158"/>
      <c r="D552" s="153" t="s">
        <v>167</v>
      </c>
      <c r="E552" s="159" t="s">
        <v>3</v>
      </c>
      <c r="F552" s="160" t="s">
        <v>627</v>
      </c>
      <c r="H552" s="161">
        <v>224.40299999999999</v>
      </c>
      <c r="I552" s="162"/>
      <c r="L552" s="158"/>
      <c r="M552" s="163"/>
      <c r="N552" s="164"/>
      <c r="O552" s="164"/>
      <c r="P552" s="164"/>
      <c r="Q552" s="164"/>
      <c r="R552" s="164"/>
      <c r="S552" s="164"/>
      <c r="T552" s="165"/>
      <c r="AT552" s="159" t="s">
        <v>167</v>
      </c>
      <c r="AU552" s="159" t="s">
        <v>79</v>
      </c>
      <c r="AV552" s="13" t="s">
        <v>79</v>
      </c>
      <c r="AW552" s="13" t="s">
        <v>31</v>
      </c>
      <c r="AX552" s="13" t="s">
        <v>69</v>
      </c>
      <c r="AY552" s="159" t="s">
        <v>152</v>
      </c>
    </row>
    <row r="553" spans="1:65" s="14" customFormat="1">
      <c r="B553" s="166"/>
      <c r="D553" s="153" t="s">
        <v>167</v>
      </c>
      <c r="E553" s="167" t="s">
        <v>3</v>
      </c>
      <c r="F553" s="168" t="s">
        <v>738</v>
      </c>
      <c r="H553" s="167" t="s">
        <v>3</v>
      </c>
      <c r="I553" s="169"/>
      <c r="L553" s="166"/>
      <c r="M553" s="170"/>
      <c r="N553" s="171"/>
      <c r="O553" s="171"/>
      <c r="P553" s="171"/>
      <c r="Q553" s="171"/>
      <c r="R553" s="171"/>
      <c r="S553" s="171"/>
      <c r="T553" s="172"/>
      <c r="AT553" s="167" t="s">
        <v>167</v>
      </c>
      <c r="AU553" s="167" t="s">
        <v>79</v>
      </c>
      <c r="AV553" s="14" t="s">
        <v>77</v>
      </c>
      <c r="AW553" s="14" t="s">
        <v>31</v>
      </c>
      <c r="AX553" s="14" t="s">
        <v>69</v>
      </c>
      <c r="AY553" s="167" t="s">
        <v>152</v>
      </c>
    </row>
    <row r="554" spans="1:65" s="13" customFormat="1">
      <c r="B554" s="158"/>
      <c r="D554" s="153" t="s">
        <v>167</v>
      </c>
      <c r="E554" s="159" t="s">
        <v>3</v>
      </c>
      <c r="F554" s="160" t="s">
        <v>739</v>
      </c>
      <c r="H554" s="161">
        <v>384.59500000000003</v>
      </c>
      <c r="I554" s="162"/>
      <c r="L554" s="158"/>
      <c r="M554" s="163"/>
      <c r="N554" s="164"/>
      <c r="O554" s="164"/>
      <c r="P554" s="164"/>
      <c r="Q554" s="164"/>
      <c r="R554" s="164"/>
      <c r="S554" s="164"/>
      <c r="T554" s="165"/>
      <c r="AT554" s="159" t="s">
        <v>167</v>
      </c>
      <c r="AU554" s="159" t="s">
        <v>79</v>
      </c>
      <c r="AV554" s="13" t="s">
        <v>79</v>
      </c>
      <c r="AW554" s="13" t="s">
        <v>31</v>
      </c>
      <c r="AX554" s="13" t="s">
        <v>69</v>
      </c>
      <c r="AY554" s="159" t="s">
        <v>152</v>
      </c>
    </row>
    <row r="555" spans="1:65" s="15" customFormat="1">
      <c r="B555" s="173"/>
      <c r="D555" s="153" t="s">
        <v>167</v>
      </c>
      <c r="E555" s="174" t="s">
        <v>3</v>
      </c>
      <c r="F555" s="175" t="s">
        <v>206</v>
      </c>
      <c r="H555" s="176">
        <v>653.55799999999999</v>
      </c>
      <c r="I555" s="177"/>
      <c r="L555" s="173"/>
      <c r="M555" s="178"/>
      <c r="N555" s="179"/>
      <c r="O555" s="179"/>
      <c r="P555" s="179"/>
      <c r="Q555" s="179"/>
      <c r="R555" s="179"/>
      <c r="S555" s="179"/>
      <c r="T555" s="180"/>
      <c r="AT555" s="174" t="s">
        <v>167</v>
      </c>
      <c r="AU555" s="174" t="s">
        <v>79</v>
      </c>
      <c r="AV555" s="15" t="s">
        <v>158</v>
      </c>
      <c r="AW555" s="15" t="s">
        <v>31</v>
      </c>
      <c r="AX555" s="15" t="s">
        <v>77</v>
      </c>
      <c r="AY555" s="174" t="s">
        <v>152</v>
      </c>
    </row>
    <row r="556" spans="1:65" s="2" customFormat="1" ht="16.5" customHeight="1">
      <c r="A556" s="34"/>
      <c r="B556" s="139"/>
      <c r="C556" s="181" t="s">
        <v>748</v>
      </c>
      <c r="D556" s="181" t="s">
        <v>251</v>
      </c>
      <c r="E556" s="182" t="s">
        <v>749</v>
      </c>
      <c r="F556" s="183" t="s">
        <v>3865</v>
      </c>
      <c r="G556" s="184" t="s">
        <v>162</v>
      </c>
      <c r="H556" s="185">
        <v>751.59199999999998</v>
      </c>
      <c r="I556" s="186"/>
      <c r="J556" s="187">
        <f>ROUND(I556*H556,2)</f>
        <v>0</v>
      </c>
      <c r="K556" s="183" t="s">
        <v>163</v>
      </c>
      <c r="L556" s="188"/>
      <c r="M556" s="189" t="s">
        <v>3</v>
      </c>
      <c r="N556" s="190" t="s">
        <v>40</v>
      </c>
      <c r="O556" s="55"/>
      <c r="P556" s="149">
        <f>O556*H556</f>
        <v>0</v>
      </c>
      <c r="Q556" s="149">
        <v>2.9999999999999997E-4</v>
      </c>
      <c r="R556" s="149">
        <f>Q556*H556</f>
        <v>0.22547759999999997</v>
      </c>
      <c r="S556" s="149">
        <v>0</v>
      </c>
      <c r="T556" s="150">
        <f>S556*H556</f>
        <v>0</v>
      </c>
      <c r="U556" s="34"/>
      <c r="V556" s="34"/>
      <c r="W556" s="34"/>
      <c r="X556" s="34"/>
      <c r="Y556" s="34"/>
      <c r="Z556" s="34"/>
      <c r="AA556" s="34"/>
      <c r="AB556" s="34"/>
      <c r="AC556" s="34"/>
      <c r="AD556" s="34"/>
      <c r="AE556" s="34"/>
      <c r="AR556" s="151" t="s">
        <v>386</v>
      </c>
      <c r="AT556" s="151" t="s">
        <v>251</v>
      </c>
      <c r="AU556" s="151" t="s">
        <v>79</v>
      </c>
      <c r="AY556" s="19" t="s">
        <v>152</v>
      </c>
      <c r="BE556" s="152">
        <f>IF(N556="základní",J556,0)</f>
        <v>0</v>
      </c>
      <c r="BF556" s="152">
        <f>IF(N556="snížená",J556,0)</f>
        <v>0</v>
      </c>
      <c r="BG556" s="152">
        <f>IF(N556="zákl. přenesená",J556,0)</f>
        <v>0</v>
      </c>
      <c r="BH556" s="152">
        <f>IF(N556="sníž. přenesená",J556,0)</f>
        <v>0</v>
      </c>
      <c r="BI556" s="152">
        <f>IF(N556="nulová",J556,0)</f>
        <v>0</v>
      </c>
      <c r="BJ556" s="19" t="s">
        <v>77</v>
      </c>
      <c r="BK556" s="152">
        <f>ROUND(I556*H556,2)</f>
        <v>0</v>
      </c>
      <c r="BL556" s="19" t="s">
        <v>266</v>
      </c>
      <c r="BM556" s="151" t="s">
        <v>751</v>
      </c>
    </row>
    <row r="557" spans="1:65" s="13" customFormat="1">
      <c r="B557" s="158"/>
      <c r="D557" s="153" t="s">
        <v>167</v>
      </c>
      <c r="F557" s="160" t="s">
        <v>752</v>
      </c>
      <c r="H557" s="161">
        <v>751.59199999999998</v>
      </c>
      <c r="I557" s="162"/>
      <c r="L557" s="158"/>
      <c r="M557" s="163"/>
      <c r="N557" s="164"/>
      <c r="O557" s="164"/>
      <c r="P557" s="164"/>
      <c r="Q557" s="164"/>
      <c r="R557" s="164"/>
      <c r="S557" s="164"/>
      <c r="T557" s="165"/>
      <c r="AT557" s="159" t="s">
        <v>167</v>
      </c>
      <c r="AU557" s="159" t="s">
        <v>79</v>
      </c>
      <c r="AV557" s="13" t="s">
        <v>79</v>
      </c>
      <c r="AW557" s="13" t="s">
        <v>4</v>
      </c>
      <c r="AX557" s="13" t="s">
        <v>77</v>
      </c>
      <c r="AY557" s="159" t="s">
        <v>152</v>
      </c>
    </row>
    <row r="558" spans="1:65" s="2" customFormat="1" ht="33" customHeight="1">
      <c r="A558" s="34"/>
      <c r="B558" s="139"/>
      <c r="C558" s="140" t="s">
        <v>753</v>
      </c>
      <c r="D558" s="140" t="s">
        <v>154</v>
      </c>
      <c r="E558" s="141" t="s">
        <v>754</v>
      </c>
      <c r="F558" s="142" t="s">
        <v>755</v>
      </c>
      <c r="G558" s="143" t="s">
        <v>162</v>
      </c>
      <c r="H558" s="144">
        <v>224.40299999999999</v>
      </c>
      <c r="I558" s="145"/>
      <c r="J558" s="146">
        <f>ROUND(I558*H558,2)</f>
        <v>0</v>
      </c>
      <c r="K558" s="142" t="s">
        <v>163</v>
      </c>
      <c r="L558" s="35"/>
      <c r="M558" s="147" t="s">
        <v>3</v>
      </c>
      <c r="N558" s="148" t="s">
        <v>40</v>
      </c>
      <c r="O558" s="55"/>
      <c r="P558" s="149">
        <f>O558*H558</f>
        <v>0</v>
      </c>
      <c r="Q558" s="149">
        <v>0</v>
      </c>
      <c r="R558" s="149">
        <f>Q558*H558</f>
        <v>0</v>
      </c>
      <c r="S558" s="149">
        <v>0</v>
      </c>
      <c r="T558" s="150">
        <f>S558*H558</f>
        <v>0</v>
      </c>
      <c r="U558" s="34"/>
      <c r="V558" s="34"/>
      <c r="W558" s="34"/>
      <c r="X558" s="34"/>
      <c r="Y558" s="34"/>
      <c r="Z558" s="34"/>
      <c r="AA558" s="34"/>
      <c r="AB558" s="34"/>
      <c r="AC558" s="34"/>
      <c r="AD558" s="34"/>
      <c r="AE558" s="34"/>
      <c r="AR558" s="151" t="s">
        <v>266</v>
      </c>
      <c r="AT558" s="151" t="s">
        <v>154</v>
      </c>
      <c r="AU558" s="151" t="s">
        <v>79</v>
      </c>
      <c r="AY558" s="19" t="s">
        <v>152</v>
      </c>
      <c r="BE558" s="152">
        <f>IF(N558="základní",J558,0)</f>
        <v>0</v>
      </c>
      <c r="BF558" s="152">
        <f>IF(N558="snížená",J558,0)</f>
        <v>0</v>
      </c>
      <c r="BG558" s="152">
        <f>IF(N558="zákl. přenesená",J558,0)</f>
        <v>0</v>
      </c>
      <c r="BH558" s="152">
        <f>IF(N558="sníž. přenesená",J558,0)</f>
        <v>0</v>
      </c>
      <c r="BI558" s="152">
        <f>IF(N558="nulová",J558,0)</f>
        <v>0</v>
      </c>
      <c r="BJ558" s="19" t="s">
        <v>77</v>
      </c>
      <c r="BK558" s="152">
        <f>ROUND(I558*H558,2)</f>
        <v>0</v>
      </c>
      <c r="BL558" s="19" t="s">
        <v>266</v>
      </c>
      <c r="BM558" s="151" t="s">
        <v>756</v>
      </c>
    </row>
    <row r="559" spans="1:65" s="14" customFormat="1">
      <c r="B559" s="166"/>
      <c r="D559" s="153" t="s">
        <v>167</v>
      </c>
      <c r="E559" s="167" t="s">
        <v>3</v>
      </c>
      <c r="F559" s="168" t="s">
        <v>3866</v>
      </c>
      <c r="H559" s="167" t="s">
        <v>3</v>
      </c>
      <c r="I559" s="169"/>
      <c r="L559" s="166"/>
      <c r="M559" s="170"/>
      <c r="N559" s="171"/>
      <c r="O559" s="171"/>
      <c r="P559" s="171"/>
      <c r="Q559" s="171"/>
      <c r="R559" s="171"/>
      <c r="S559" s="171"/>
      <c r="T559" s="172"/>
      <c r="AT559" s="167" t="s">
        <v>167</v>
      </c>
      <c r="AU559" s="167" t="s">
        <v>79</v>
      </c>
      <c r="AV559" s="14" t="s">
        <v>77</v>
      </c>
      <c r="AW559" s="14" t="s">
        <v>31</v>
      </c>
      <c r="AX559" s="14" t="s">
        <v>69</v>
      </c>
      <c r="AY559" s="167" t="s">
        <v>152</v>
      </c>
    </row>
    <row r="560" spans="1:65" s="13" customFormat="1">
      <c r="B560" s="158"/>
      <c r="D560" s="153" t="s">
        <v>167</v>
      </c>
      <c r="E560" s="159" t="s">
        <v>3</v>
      </c>
      <c r="F560" s="160" t="s">
        <v>627</v>
      </c>
      <c r="H560" s="161">
        <v>224.40299999999999</v>
      </c>
      <c r="I560" s="162"/>
      <c r="L560" s="158"/>
      <c r="M560" s="163"/>
      <c r="N560" s="164"/>
      <c r="O560" s="164"/>
      <c r="P560" s="164"/>
      <c r="Q560" s="164"/>
      <c r="R560" s="164"/>
      <c r="S560" s="164"/>
      <c r="T560" s="165"/>
      <c r="AT560" s="159" t="s">
        <v>167</v>
      </c>
      <c r="AU560" s="159" t="s">
        <v>79</v>
      </c>
      <c r="AV560" s="13" t="s">
        <v>79</v>
      </c>
      <c r="AW560" s="13" t="s">
        <v>31</v>
      </c>
      <c r="AX560" s="13" t="s">
        <v>69</v>
      </c>
      <c r="AY560" s="159" t="s">
        <v>152</v>
      </c>
    </row>
    <row r="561" spans="1:65" s="15" customFormat="1">
      <c r="B561" s="173"/>
      <c r="D561" s="153" t="s">
        <v>167</v>
      </c>
      <c r="E561" s="174" t="s">
        <v>3</v>
      </c>
      <c r="F561" s="175" t="s">
        <v>206</v>
      </c>
      <c r="H561" s="176">
        <v>224.40299999999999</v>
      </c>
      <c r="I561" s="177"/>
      <c r="L561" s="173"/>
      <c r="M561" s="178"/>
      <c r="N561" s="179"/>
      <c r="O561" s="179"/>
      <c r="P561" s="179"/>
      <c r="Q561" s="179"/>
      <c r="R561" s="179"/>
      <c r="S561" s="179"/>
      <c r="T561" s="180"/>
      <c r="AT561" s="174" t="s">
        <v>167</v>
      </c>
      <c r="AU561" s="174" t="s">
        <v>79</v>
      </c>
      <c r="AV561" s="15" t="s">
        <v>158</v>
      </c>
      <c r="AW561" s="15" t="s">
        <v>31</v>
      </c>
      <c r="AX561" s="15" t="s">
        <v>77</v>
      </c>
      <c r="AY561" s="174" t="s">
        <v>152</v>
      </c>
    </row>
    <row r="562" spans="1:65" s="2" customFormat="1" ht="16.5" customHeight="1">
      <c r="A562" s="34"/>
      <c r="B562" s="139"/>
      <c r="C562" s="181" t="s">
        <v>757</v>
      </c>
      <c r="D562" s="181" t="s">
        <v>251</v>
      </c>
      <c r="E562" s="182" t="s">
        <v>749</v>
      </c>
      <c r="F562" s="183" t="s">
        <v>750</v>
      </c>
      <c r="G562" s="184" t="s">
        <v>162</v>
      </c>
      <c r="H562" s="185">
        <v>258.06299999999999</v>
      </c>
      <c r="I562" s="186"/>
      <c r="J562" s="187">
        <f>ROUND(I562*H562,2)</f>
        <v>0</v>
      </c>
      <c r="K562" s="183" t="s">
        <v>163</v>
      </c>
      <c r="L562" s="188"/>
      <c r="M562" s="189" t="s">
        <v>3</v>
      </c>
      <c r="N562" s="190" t="s">
        <v>40</v>
      </c>
      <c r="O562" s="55"/>
      <c r="P562" s="149">
        <f>O562*H562</f>
        <v>0</v>
      </c>
      <c r="Q562" s="149">
        <v>2.9999999999999997E-4</v>
      </c>
      <c r="R562" s="149">
        <f>Q562*H562</f>
        <v>7.7418899999999985E-2</v>
      </c>
      <c r="S562" s="149">
        <v>0</v>
      </c>
      <c r="T562" s="150">
        <f>S562*H562</f>
        <v>0</v>
      </c>
      <c r="U562" s="34"/>
      <c r="V562" s="34"/>
      <c r="W562" s="34"/>
      <c r="X562" s="34"/>
      <c r="Y562" s="34"/>
      <c r="Z562" s="34"/>
      <c r="AA562" s="34"/>
      <c r="AB562" s="34"/>
      <c r="AC562" s="34"/>
      <c r="AD562" s="34"/>
      <c r="AE562" s="34"/>
      <c r="AR562" s="151" t="s">
        <v>386</v>
      </c>
      <c r="AT562" s="151" t="s">
        <v>251</v>
      </c>
      <c r="AU562" s="151" t="s">
        <v>79</v>
      </c>
      <c r="AY562" s="19" t="s">
        <v>152</v>
      </c>
      <c r="BE562" s="152">
        <f>IF(N562="základní",J562,0)</f>
        <v>0</v>
      </c>
      <c r="BF562" s="152">
        <f>IF(N562="snížená",J562,0)</f>
        <v>0</v>
      </c>
      <c r="BG562" s="152">
        <f>IF(N562="zákl. přenesená",J562,0)</f>
        <v>0</v>
      </c>
      <c r="BH562" s="152">
        <f>IF(N562="sníž. přenesená",J562,0)</f>
        <v>0</v>
      </c>
      <c r="BI562" s="152">
        <f>IF(N562="nulová",J562,0)</f>
        <v>0</v>
      </c>
      <c r="BJ562" s="19" t="s">
        <v>77</v>
      </c>
      <c r="BK562" s="152">
        <f>ROUND(I562*H562,2)</f>
        <v>0</v>
      </c>
      <c r="BL562" s="19" t="s">
        <v>266</v>
      </c>
      <c r="BM562" s="151" t="s">
        <v>758</v>
      </c>
    </row>
    <row r="563" spans="1:65" s="13" customFormat="1" ht="20.399999999999999">
      <c r="B563" s="158"/>
      <c r="D563" s="153" t="s">
        <v>167</v>
      </c>
      <c r="F563" s="160" t="s">
        <v>3867</v>
      </c>
      <c r="H563" s="161">
        <v>258.06299999999999</v>
      </c>
      <c r="I563" s="162"/>
      <c r="L563" s="158"/>
      <c r="M563" s="163"/>
      <c r="N563" s="164"/>
      <c r="O563" s="164"/>
      <c r="P563" s="164"/>
      <c r="Q563" s="164"/>
      <c r="R563" s="164"/>
      <c r="S563" s="164"/>
      <c r="T563" s="165"/>
      <c r="AT563" s="159" t="s">
        <v>167</v>
      </c>
      <c r="AU563" s="159" t="s">
        <v>79</v>
      </c>
      <c r="AV563" s="13" t="s">
        <v>79</v>
      </c>
      <c r="AW563" s="13" t="s">
        <v>4</v>
      </c>
      <c r="AX563" s="13" t="s">
        <v>77</v>
      </c>
      <c r="AY563" s="159" t="s">
        <v>152</v>
      </c>
    </row>
    <row r="564" spans="1:65" s="2" customFormat="1" ht="34.200000000000003">
      <c r="A564" s="34"/>
      <c r="B564" s="139"/>
      <c r="C564" s="140" t="s">
        <v>759</v>
      </c>
      <c r="D564" s="140" t="s">
        <v>154</v>
      </c>
      <c r="E564" s="141" t="s">
        <v>760</v>
      </c>
      <c r="F564" s="142" t="s">
        <v>761</v>
      </c>
      <c r="G564" s="143" t="s">
        <v>162</v>
      </c>
      <c r="H564" s="144">
        <v>224.40299999999999</v>
      </c>
      <c r="I564" s="145"/>
      <c r="J564" s="146">
        <f>ROUND(I564*H564,2)</f>
        <v>0</v>
      </c>
      <c r="K564" s="142" t="s">
        <v>3</v>
      </c>
      <c r="L564" s="35"/>
      <c r="M564" s="147" t="s">
        <v>3</v>
      </c>
      <c r="N564" s="148" t="s">
        <v>40</v>
      </c>
      <c r="O564" s="55"/>
      <c r="P564" s="149">
        <f>O564*H564</f>
        <v>0</v>
      </c>
      <c r="Q564" s="149">
        <v>0</v>
      </c>
      <c r="R564" s="149">
        <f>Q564*H564</f>
        <v>0</v>
      </c>
      <c r="S564" s="149">
        <v>0</v>
      </c>
      <c r="T564" s="150">
        <f>S564*H564</f>
        <v>0</v>
      </c>
      <c r="U564" s="34"/>
      <c r="V564" s="34"/>
      <c r="W564" s="34"/>
      <c r="X564" s="34"/>
      <c r="Y564" s="34"/>
      <c r="Z564" s="34"/>
      <c r="AA564" s="34"/>
      <c r="AB564" s="34"/>
      <c r="AC564" s="34"/>
      <c r="AD564" s="34"/>
      <c r="AE564" s="34"/>
      <c r="AR564" s="151" t="s">
        <v>266</v>
      </c>
      <c r="AT564" s="151" t="s">
        <v>154</v>
      </c>
      <c r="AU564" s="151" t="s">
        <v>79</v>
      </c>
      <c r="AY564" s="19" t="s">
        <v>152</v>
      </c>
      <c r="BE564" s="152">
        <f>IF(N564="základní",J564,0)</f>
        <v>0</v>
      </c>
      <c r="BF564" s="152">
        <f>IF(N564="snížená",J564,0)</f>
        <v>0</v>
      </c>
      <c r="BG564" s="152">
        <f>IF(N564="zákl. přenesená",J564,0)</f>
        <v>0</v>
      </c>
      <c r="BH564" s="152">
        <f>IF(N564="sníž. přenesená",J564,0)</f>
        <v>0</v>
      </c>
      <c r="BI564" s="152">
        <f>IF(N564="nulová",J564,0)</f>
        <v>0</v>
      </c>
      <c r="BJ564" s="19" t="s">
        <v>77</v>
      </c>
      <c r="BK564" s="152">
        <f>ROUND(I564*H564,2)</f>
        <v>0</v>
      </c>
      <c r="BL564" s="19" t="s">
        <v>266</v>
      </c>
      <c r="BM564" s="151" t="s">
        <v>762</v>
      </c>
    </row>
    <row r="565" spans="1:65" s="2" customFormat="1" ht="19.2">
      <c r="A565" s="34"/>
      <c r="B565" s="35"/>
      <c r="C565" s="34"/>
      <c r="D565" s="153" t="s">
        <v>165</v>
      </c>
      <c r="E565" s="34"/>
      <c r="F565" s="154" t="s">
        <v>763</v>
      </c>
      <c r="G565" s="34"/>
      <c r="H565" s="34"/>
      <c r="I565" s="155"/>
      <c r="J565" s="34"/>
      <c r="K565" s="34"/>
      <c r="L565" s="35"/>
      <c r="M565" s="156"/>
      <c r="N565" s="157"/>
      <c r="O565" s="55"/>
      <c r="P565" s="55"/>
      <c r="Q565" s="55"/>
      <c r="R565" s="55"/>
      <c r="S565" s="55"/>
      <c r="T565" s="56"/>
      <c r="U565" s="34"/>
      <c r="V565" s="34"/>
      <c r="W565" s="34"/>
      <c r="X565" s="34"/>
      <c r="Y565" s="34"/>
      <c r="Z565" s="34"/>
      <c r="AA565" s="34"/>
      <c r="AB565" s="34"/>
      <c r="AC565" s="34"/>
      <c r="AD565" s="34"/>
      <c r="AE565" s="34"/>
      <c r="AT565" s="19" t="s">
        <v>165</v>
      </c>
      <c r="AU565" s="19" t="s">
        <v>79</v>
      </c>
    </row>
    <row r="566" spans="1:65" s="2" customFormat="1" ht="16.5" customHeight="1">
      <c r="A566" s="34"/>
      <c r="B566" s="139"/>
      <c r="C566" s="181" t="s">
        <v>764</v>
      </c>
      <c r="D566" s="181" t="s">
        <v>251</v>
      </c>
      <c r="E566" s="182" t="s">
        <v>765</v>
      </c>
      <c r="F566" s="183" t="s">
        <v>766</v>
      </c>
      <c r="G566" s="184" t="s">
        <v>254</v>
      </c>
      <c r="H566" s="185">
        <v>20.358000000000001</v>
      </c>
      <c r="I566" s="186"/>
      <c r="J566" s="187">
        <f>ROUND(I566*H566,2)</f>
        <v>0</v>
      </c>
      <c r="K566" s="183" t="s">
        <v>163</v>
      </c>
      <c r="L566" s="188"/>
      <c r="M566" s="189" t="s">
        <v>3</v>
      </c>
      <c r="N566" s="190" t="s">
        <v>40</v>
      </c>
      <c r="O566" s="55"/>
      <c r="P566" s="149">
        <f>O566*H566</f>
        <v>0</v>
      </c>
      <c r="Q566" s="149">
        <v>1</v>
      </c>
      <c r="R566" s="149">
        <f>Q566*H566</f>
        <v>20.358000000000001</v>
      </c>
      <c r="S566" s="149">
        <v>0</v>
      </c>
      <c r="T566" s="150">
        <f>S566*H566</f>
        <v>0</v>
      </c>
      <c r="U566" s="34"/>
      <c r="V566" s="34"/>
      <c r="W566" s="34"/>
      <c r="X566" s="34"/>
      <c r="Y566" s="34"/>
      <c r="Z566" s="34"/>
      <c r="AA566" s="34"/>
      <c r="AB566" s="34"/>
      <c r="AC566" s="34"/>
      <c r="AD566" s="34"/>
      <c r="AE566" s="34"/>
      <c r="AR566" s="151" t="s">
        <v>386</v>
      </c>
      <c r="AT566" s="151" t="s">
        <v>251</v>
      </c>
      <c r="AU566" s="151" t="s">
        <v>79</v>
      </c>
      <c r="AY566" s="19" t="s">
        <v>152</v>
      </c>
      <c r="BE566" s="152">
        <f>IF(N566="základní",J566,0)</f>
        <v>0</v>
      </c>
      <c r="BF566" s="152">
        <f>IF(N566="snížená",J566,0)</f>
        <v>0</v>
      </c>
      <c r="BG566" s="152">
        <f>IF(N566="zákl. přenesená",J566,0)</f>
        <v>0</v>
      </c>
      <c r="BH566" s="152">
        <f>IF(N566="sníž. přenesená",J566,0)</f>
        <v>0</v>
      </c>
      <c r="BI566" s="152">
        <f>IF(N566="nulová",J566,0)</f>
        <v>0</v>
      </c>
      <c r="BJ566" s="19" t="s">
        <v>77</v>
      </c>
      <c r="BK566" s="152">
        <f>ROUND(I566*H566,2)</f>
        <v>0</v>
      </c>
      <c r="BL566" s="19" t="s">
        <v>266</v>
      </c>
      <c r="BM566" s="151" t="s">
        <v>767</v>
      </c>
    </row>
    <row r="567" spans="1:65" s="13" customFormat="1">
      <c r="B567" s="158"/>
      <c r="D567" s="153" t="s">
        <v>167</v>
      </c>
      <c r="E567" s="159" t="s">
        <v>3</v>
      </c>
      <c r="F567" s="160" t="s">
        <v>3868</v>
      </c>
      <c r="H567" s="161">
        <v>20.196000000000002</v>
      </c>
      <c r="I567" s="162"/>
      <c r="L567" s="158"/>
      <c r="M567" s="163"/>
      <c r="N567" s="164"/>
      <c r="O567" s="164"/>
      <c r="P567" s="164"/>
      <c r="Q567" s="164"/>
      <c r="R567" s="164"/>
      <c r="S567" s="164"/>
      <c r="T567" s="165"/>
      <c r="AT567" s="159" t="s">
        <v>167</v>
      </c>
      <c r="AU567" s="159" t="s">
        <v>79</v>
      </c>
      <c r="AV567" s="13" t="s">
        <v>79</v>
      </c>
      <c r="AW567" s="13" t="s">
        <v>31</v>
      </c>
      <c r="AX567" s="13" t="s">
        <v>77</v>
      </c>
      <c r="AY567" s="159" t="s">
        <v>152</v>
      </c>
    </row>
    <row r="568" spans="1:65" s="13" customFormat="1">
      <c r="B568" s="158"/>
      <c r="D568" s="153" t="s">
        <v>167</v>
      </c>
      <c r="F568" s="160" t="s">
        <v>768</v>
      </c>
      <c r="H568" s="161">
        <v>20.358000000000001</v>
      </c>
      <c r="I568" s="162"/>
      <c r="L568" s="158"/>
      <c r="M568" s="163"/>
      <c r="N568" s="164"/>
      <c r="O568" s="164"/>
      <c r="P568" s="164"/>
      <c r="Q568" s="164"/>
      <c r="R568" s="164"/>
      <c r="S568" s="164"/>
      <c r="T568" s="165"/>
      <c r="AT568" s="159" t="s">
        <v>167</v>
      </c>
      <c r="AU568" s="159" t="s">
        <v>79</v>
      </c>
      <c r="AV568" s="13" t="s">
        <v>79</v>
      </c>
      <c r="AW568" s="13" t="s">
        <v>4</v>
      </c>
      <c r="AX568" s="13" t="s">
        <v>77</v>
      </c>
      <c r="AY568" s="159" t="s">
        <v>152</v>
      </c>
    </row>
    <row r="569" spans="1:65" s="2" customFormat="1" ht="44.25" customHeight="1">
      <c r="A569" s="34"/>
      <c r="B569" s="139"/>
      <c r="C569" s="140" t="s">
        <v>769</v>
      </c>
      <c r="D569" s="140" t="s">
        <v>154</v>
      </c>
      <c r="E569" s="141" t="s">
        <v>770</v>
      </c>
      <c r="F569" s="142" t="s">
        <v>771</v>
      </c>
      <c r="G569" s="143" t="s">
        <v>728</v>
      </c>
      <c r="H569" s="199"/>
      <c r="I569" s="145"/>
      <c r="J569" s="146">
        <f>ROUND(I569*H569,2)</f>
        <v>0</v>
      </c>
      <c r="K569" s="142" t="s">
        <v>163</v>
      </c>
      <c r="L569" s="35"/>
      <c r="M569" s="147" t="s">
        <v>3</v>
      </c>
      <c r="N569" s="148" t="s">
        <v>40</v>
      </c>
      <c r="O569" s="55"/>
      <c r="P569" s="149">
        <f>O569*H569</f>
        <v>0</v>
      </c>
      <c r="Q569" s="149">
        <v>0</v>
      </c>
      <c r="R569" s="149">
        <f>Q569*H569</f>
        <v>0</v>
      </c>
      <c r="S569" s="149">
        <v>0</v>
      </c>
      <c r="T569" s="150">
        <f>S569*H569</f>
        <v>0</v>
      </c>
      <c r="U569" s="34"/>
      <c r="V569" s="34"/>
      <c r="W569" s="34"/>
      <c r="X569" s="34"/>
      <c r="Y569" s="34"/>
      <c r="Z569" s="34"/>
      <c r="AA569" s="34"/>
      <c r="AB569" s="34"/>
      <c r="AC569" s="34"/>
      <c r="AD569" s="34"/>
      <c r="AE569" s="34"/>
      <c r="AR569" s="151" t="s">
        <v>266</v>
      </c>
      <c r="AT569" s="151" t="s">
        <v>154</v>
      </c>
      <c r="AU569" s="151" t="s">
        <v>79</v>
      </c>
      <c r="AY569" s="19" t="s">
        <v>152</v>
      </c>
      <c r="BE569" s="152">
        <f>IF(N569="základní",J569,0)</f>
        <v>0</v>
      </c>
      <c r="BF569" s="152">
        <f>IF(N569="snížená",J569,0)</f>
        <v>0</v>
      </c>
      <c r="BG569" s="152">
        <f>IF(N569="zákl. přenesená",J569,0)</f>
        <v>0</v>
      </c>
      <c r="BH569" s="152">
        <f>IF(N569="sníž. přenesená",J569,0)</f>
        <v>0</v>
      </c>
      <c r="BI569" s="152">
        <f>IF(N569="nulová",J569,0)</f>
        <v>0</v>
      </c>
      <c r="BJ569" s="19" t="s">
        <v>77</v>
      </c>
      <c r="BK569" s="152">
        <f>ROUND(I569*H569,2)</f>
        <v>0</v>
      </c>
      <c r="BL569" s="19" t="s">
        <v>266</v>
      </c>
      <c r="BM569" s="151" t="s">
        <v>772</v>
      </c>
    </row>
    <row r="570" spans="1:65" s="12" customFormat="1" ht="22.8" customHeight="1">
      <c r="B570" s="126"/>
      <c r="D570" s="127" t="s">
        <v>68</v>
      </c>
      <c r="E570" s="137" t="s">
        <v>773</v>
      </c>
      <c r="F570" s="137" t="s">
        <v>774</v>
      </c>
      <c r="I570" s="129"/>
      <c r="J570" s="138">
        <f>BK570</f>
        <v>0</v>
      </c>
      <c r="L570" s="126"/>
      <c r="M570" s="131"/>
      <c r="N570" s="132"/>
      <c r="O570" s="132"/>
      <c r="P570" s="133">
        <f>SUM(P571:P639)</f>
        <v>0</v>
      </c>
      <c r="Q570" s="132"/>
      <c r="R570" s="133">
        <f>SUM(R571:R639)</f>
        <v>12.570432919999996</v>
      </c>
      <c r="S570" s="132"/>
      <c r="T570" s="134">
        <f>SUM(T571:T639)</f>
        <v>0</v>
      </c>
      <c r="AR570" s="127" t="s">
        <v>79</v>
      </c>
      <c r="AT570" s="135" t="s">
        <v>68</v>
      </c>
      <c r="AU570" s="135" t="s">
        <v>77</v>
      </c>
      <c r="AY570" s="127" t="s">
        <v>152</v>
      </c>
      <c r="BK570" s="136">
        <f>SUM(BK571:BK639)</f>
        <v>0</v>
      </c>
    </row>
    <row r="571" spans="1:65" s="2" customFormat="1" ht="22.8">
      <c r="A571" s="34"/>
      <c r="B571" s="139"/>
      <c r="C571" s="140" t="s">
        <v>775</v>
      </c>
      <c r="D571" s="140" t="s">
        <v>154</v>
      </c>
      <c r="E571" s="141" t="s">
        <v>776</v>
      </c>
      <c r="F571" s="142" t="s">
        <v>777</v>
      </c>
      <c r="G571" s="143" t="s">
        <v>162</v>
      </c>
      <c r="H571" s="144">
        <v>292.02</v>
      </c>
      <c r="I571" s="145"/>
      <c r="J571" s="146">
        <f>ROUND(I571*H571,2)</f>
        <v>0</v>
      </c>
      <c r="K571" s="142" t="s">
        <v>163</v>
      </c>
      <c r="L571" s="35"/>
      <c r="M571" s="147" t="s">
        <v>3</v>
      </c>
      <c r="N571" s="148" t="s">
        <v>40</v>
      </c>
      <c r="O571" s="55"/>
      <c r="P571" s="149">
        <f>O571*H571</f>
        <v>0</v>
      </c>
      <c r="Q571" s="149">
        <v>0</v>
      </c>
      <c r="R571" s="149">
        <f>Q571*H571</f>
        <v>0</v>
      </c>
      <c r="S571" s="149">
        <v>0</v>
      </c>
      <c r="T571" s="150">
        <f>S571*H571</f>
        <v>0</v>
      </c>
      <c r="U571" s="34"/>
      <c r="V571" s="34"/>
      <c r="W571" s="34"/>
      <c r="X571" s="34"/>
      <c r="Y571" s="34"/>
      <c r="Z571" s="34"/>
      <c r="AA571" s="34"/>
      <c r="AB571" s="34"/>
      <c r="AC571" s="34"/>
      <c r="AD571" s="34"/>
      <c r="AE571" s="34"/>
      <c r="AR571" s="151" t="s">
        <v>266</v>
      </c>
      <c r="AT571" s="151" t="s">
        <v>154</v>
      </c>
      <c r="AU571" s="151" t="s">
        <v>79</v>
      </c>
      <c r="AY571" s="19" t="s">
        <v>152</v>
      </c>
      <c r="BE571" s="152">
        <f>IF(N571="základní",J571,0)</f>
        <v>0</v>
      </c>
      <c r="BF571" s="152">
        <f>IF(N571="snížená",J571,0)</f>
        <v>0</v>
      </c>
      <c r="BG571" s="152">
        <f>IF(N571="zákl. přenesená",J571,0)</f>
        <v>0</v>
      </c>
      <c r="BH571" s="152">
        <f>IF(N571="sníž. přenesená",J571,0)</f>
        <v>0</v>
      </c>
      <c r="BI571" s="152">
        <f>IF(N571="nulová",J571,0)</f>
        <v>0</v>
      </c>
      <c r="BJ571" s="19" t="s">
        <v>77</v>
      </c>
      <c r="BK571" s="152">
        <f>ROUND(I571*H571,2)</f>
        <v>0</v>
      </c>
      <c r="BL571" s="19" t="s">
        <v>266</v>
      </c>
      <c r="BM571" s="151" t="s">
        <v>778</v>
      </c>
    </row>
    <row r="572" spans="1:65" s="2" customFormat="1" ht="19.2">
      <c r="A572" s="34"/>
      <c r="B572" s="35"/>
      <c r="C572" s="34"/>
      <c r="D572" s="153" t="s">
        <v>165</v>
      </c>
      <c r="E572" s="34"/>
      <c r="F572" s="154" t="s">
        <v>3869</v>
      </c>
      <c r="G572" s="34"/>
      <c r="H572" s="34"/>
      <c r="I572" s="155"/>
      <c r="J572" s="34"/>
      <c r="K572" s="34"/>
      <c r="L572" s="35"/>
      <c r="M572" s="156"/>
      <c r="N572" s="157"/>
      <c r="O572" s="55"/>
      <c r="P572" s="55"/>
      <c r="Q572" s="55"/>
      <c r="R572" s="55"/>
      <c r="S572" s="55"/>
      <c r="T572" s="56"/>
      <c r="U572" s="34"/>
      <c r="V572" s="34"/>
      <c r="W572" s="34"/>
      <c r="X572" s="34"/>
      <c r="Y572" s="34"/>
      <c r="Z572" s="34"/>
      <c r="AA572" s="34"/>
      <c r="AB572" s="34"/>
      <c r="AC572" s="34"/>
      <c r="AD572" s="34"/>
      <c r="AE572" s="34"/>
      <c r="AT572" s="19" t="s">
        <v>165</v>
      </c>
      <c r="AU572" s="19" t="s">
        <v>79</v>
      </c>
    </row>
    <row r="573" spans="1:65" s="13" customFormat="1">
      <c r="B573" s="158"/>
      <c r="D573" s="153" t="s">
        <v>167</v>
      </c>
      <c r="E573" s="159" t="s">
        <v>3</v>
      </c>
      <c r="F573" s="160" t="s">
        <v>779</v>
      </c>
      <c r="H573" s="161">
        <v>292.02</v>
      </c>
      <c r="I573" s="162"/>
      <c r="L573" s="158"/>
      <c r="M573" s="163"/>
      <c r="N573" s="164"/>
      <c r="O573" s="164"/>
      <c r="P573" s="164"/>
      <c r="Q573" s="164"/>
      <c r="R573" s="164"/>
      <c r="S573" s="164"/>
      <c r="T573" s="165"/>
      <c r="AT573" s="159" t="s">
        <v>167</v>
      </c>
      <c r="AU573" s="159" t="s">
        <v>79</v>
      </c>
      <c r="AV573" s="13" t="s">
        <v>79</v>
      </c>
      <c r="AW573" s="13" t="s">
        <v>31</v>
      </c>
      <c r="AX573" s="13" t="s">
        <v>77</v>
      </c>
      <c r="AY573" s="159" t="s">
        <v>152</v>
      </c>
    </row>
    <row r="574" spans="1:65" s="2" customFormat="1" ht="22.8">
      <c r="A574" s="34"/>
      <c r="B574" s="139"/>
      <c r="C574" s="181" t="s">
        <v>780</v>
      </c>
      <c r="D574" s="181" t="s">
        <v>251</v>
      </c>
      <c r="E574" s="182" t="s">
        <v>781</v>
      </c>
      <c r="F574" s="183" t="s">
        <v>782</v>
      </c>
      <c r="G574" s="184" t="s">
        <v>162</v>
      </c>
      <c r="H574" s="185">
        <v>595.721</v>
      </c>
      <c r="I574" s="186"/>
      <c r="J574" s="187">
        <f>ROUND(I574*H574,2)</f>
        <v>0</v>
      </c>
      <c r="K574" s="183" t="s">
        <v>163</v>
      </c>
      <c r="L574" s="188"/>
      <c r="M574" s="189" t="s">
        <v>3</v>
      </c>
      <c r="N574" s="190" t="s">
        <v>40</v>
      </c>
      <c r="O574" s="55"/>
      <c r="P574" s="149">
        <f>O574*H574</f>
        <v>0</v>
      </c>
      <c r="Q574" s="149">
        <v>8.0000000000000004E-4</v>
      </c>
      <c r="R574" s="149">
        <f>Q574*H574</f>
        <v>0.47657680000000002</v>
      </c>
      <c r="S574" s="149">
        <v>0</v>
      </c>
      <c r="T574" s="150">
        <f>S574*H574</f>
        <v>0</v>
      </c>
      <c r="U574" s="34"/>
      <c r="V574" s="34"/>
      <c r="W574" s="34"/>
      <c r="X574" s="34"/>
      <c r="Y574" s="34"/>
      <c r="Z574" s="34"/>
      <c r="AA574" s="34"/>
      <c r="AB574" s="34"/>
      <c r="AC574" s="34"/>
      <c r="AD574" s="34"/>
      <c r="AE574" s="34"/>
      <c r="AR574" s="151" t="s">
        <v>386</v>
      </c>
      <c r="AT574" s="151" t="s">
        <v>251</v>
      </c>
      <c r="AU574" s="151" t="s">
        <v>79</v>
      </c>
      <c r="AY574" s="19" t="s">
        <v>152</v>
      </c>
      <c r="BE574" s="152">
        <f>IF(N574="základní",J574,0)</f>
        <v>0</v>
      </c>
      <c r="BF574" s="152">
        <f>IF(N574="snížená",J574,0)</f>
        <v>0</v>
      </c>
      <c r="BG574" s="152">
        <f>IF(N574="zákl. přenesená",J574,0)</f>
        <v>0</v>
      </c>
      <c r="BH574" s="152">
        <f>IF(N574="sníž. přenesená",J574,0)</f>
        <v>0</v>
      </c>
      <c r="BI574" s="152">
        <f>IF(N574="nulová",J574,0)</f>
        <v>0</v>
      </c>
      <c r="BJ574" s="19" t="s">
        <v>77</v>
      </c>
      <c r="BK574" s="152">
        <f>ROUND(I574*H574,2)</f>
        <v>0</v>
      </c>
      <c r="BL574" s="19" t="s">
        <v>266</v>
      </c>
      <c r="BM574" s="151" t="s">
        <v>783</v>
      </c>
    </row>
    <row r="575" spans="1:65" s="13" customFormat="1">
      <c r="B575" s="158"/>
      <c r="D575" s="153" t="s">
        <v>167</v>
      </c>
      <c r="E575" s="159" t="s">
        <v>3</v>
      </c>
      <c r="F575" s="160" t="s">
        <v>784</v>
      </c>
      <c r="H575" s="161">
        <v>595.721</v>
      </c>
      <c r="I575" s="162"/>
      <c r="L575" s="158"/>
      <c r="M575" s="163"/>
      <c r="N575" s="164"/>
      <c r="O575" s="164"/>
      <c r="P575" s="164"/>
      <c r="Q575" s="164"/>
      <c r="R575" s="164"/>
      <c r="S575" s="164"/>
      <c r="T575" s="165"/>
      <c r="AT575" s="159" t="s">
        <v>167</v>
      </c>
      <c r="AU575" s="159" t="s">
        <v>79</v>
      </c>
      <c r="AV575" s="13" t="s">
        <v>79</v>
      </c>
      <c r="AW575" s="13" t="s">
        <v>31</v>
      </c>
      <c r="AX575" s="13" t="s">
        <v>77</v>
      </c>
      <c r="AY575" s="159" t="s">
        <v>152</v>
      </c>
    </row>
    <row r="576" spans="1:65" s="2" customFormat="1" ht="22.8">
      <c r="A576" s="34"/>
      <c r="B576" s="139"/>
      <c r="C576" s="140" t="s">
        <v>785</v>
      </c>
      <c r="D576" s="140" t="s">
        <v>154</v>
      </c>
      <c r="E576" s="141" t="s">
        <v>776</v>
      </c>
      <c r="F576" s="142" t="s">
        <v>777</v>
      </c>
      <c r="G576" s="143" t="s">
        <v>162</v>
      </c>
      <c r="H576" s="144">
        <v>203.81700000000001</v>
      </c>
      <c r="I576" s="145"/>
      <c r="J576" s="146">
        <f>ROUND(I576*H576,2)</f>
        <v>0</v>
      </c>
      <c r="K576" s="142" t="s">
        <v>163</v>
      </c>
      <c r="L576" s="35"/>
      <c r="M576" s="147" t="s">
        <v>3</v>
      </c>
      <c r="N576" s="148" t="s">
        <v>40</v>
      </c>
      <c r="O576" s="55"/>
      <c r="P576" s="149">
        <f>O576*H576</f>
        <v>0</v>
      </c>
      <c r="Q576" s="149">
        <v>0</v>
      </c>
      <c r="R576" s="149">
        <f>Q576*H576</f>
        <v>0</v>
      </c>
      <c r="S576" s="149">
        <v>0</v>
      </c>
      <c r="T576" s="150">
        <f>S576*H576</f>
        <v>0</v>
      </c>
      <c r="U576" s="34"/>
      <c r="V576" s="34"/>
      <c r="W576" s="34"/>
      <c r="X576" s="34"/>
      <c r="Y576" s="34"/>
      <c r="Z576" s="34"/>
      <c r="AA576" s="34"/>
      <c r="AB576" s="34"/>
      <c r="AC576" s="34"/>
      <c r="AD576" s="34"/>
      <c r="AE576" s="34"/>
      <c r="AR576" s="151" t="s">
        <v>266</v>
      </c>
      <c r="AT576" s="151" t="s">
        <v>154</v>
      </c>
      <c r="AU576" s="151" t="s">
        <v>79</v>
      </c>
      <c r="AY576" s="19" t="s">
        <v>152</v>
      </c>
      <c r="BE576" s="152">
        <f>IF(N576="základní",J576,0)</f>
        <v>0</v>
      </c>
      <c r="BF576" s="152">
        <f>IF(N576="snížená",J576,0)</f>
        <v>0</v>
      </c>
      <c r="BG576" s="152">
        <f>IF(N576="zákl. přenesená",J576,0)</f>
        <v>0</v>
      </c>
      <c r="BH576" s="152">
        <f>IF(N576="sníž. přenesená",J576,0)</f>
        <v>0</v>
      </c>
      <c r="BI576" s="152">
        <f>IF(N576="nulová",J576,0)</f>
        <v>0</v>
      </c>
      <c r="BJ576" s="19" t="s">
        <v>77</v>
      </c>
      <c r="BK576" s="152">
        <f>ROUND(I576*H576,2)</f>
        <v>0</v>
      </c>
      <c r="BL576" s="19" t="s">
        <v>266</v>
      </c>
      <c r="BM576" s="151" t="s">
        <v>786</v>
      </c>
    </row>
    <row r="577" spans="1:65" s="2" customFormat="1" ht="19.2">
      <c r="A577" s="34"/>
      <c r="B577" s="35"/>
      <c r="C577" s="34"/>
      <c r="D577" s="153" t="s">
        <v>165</v>
      </c>
      <c r="E577" s="34"/>
      <c r="F577" s="154" t="s">
        <v>3870</v>
      </c>
      <c r="G577" s="34"/>
      <c r="H577" s="34"/>
      <c r="I577" s="155"/>
      <c r="J577" s="34"/>
      <c r="K577" s="34"/>
      <c r="L577" s="35"/>
      <c r="M577" s="156"/>
      <c r="N577" s="157"/>
      <c r="O577" s="55"/>
      <c r="P577" s="55"/>
      <c r="Q577" s="55"/>
      <c r="R577" s="55"/>
      <c r="S577" s="55"/>
      <c r="T577" s="56"/>
      <c r="U577" s="34"/>
      <c r="V577" s="34"/>
      <c r="W577" s="34"/>
      <c r="X577" s="34"/>
      <c r="Y577" s="34"/>
      <c r="Z577" s="34"/>
      <c r="AA577" s="34"/>
      <c r="AB577" s="34"/>
      <c r="AC577" s="34"/>
      <c r="AD577" s="34"/>
      <c r="AE577" s="34"/>
      <c r="AT577" s="19" t="s">
        <v>165</v>
      </c>
      <c r="AU577" s="19" t="s">
        <v>79</v>
      </c>
    </row>
    <row r="578" spans="1:65" s="13" customFormat="1" ht="20.399999999999999">
      <c r="B578" s="158"/>
      <c r="D578" s="153" t="s">
        <v>167</v>
      </c>
      <c r="E578" s="159" t="s">
        <v>3</v>
      </c>
      <c r="F578" s="160" t="s">
        <v>549</v>
      </c>
      <c r="H578" s="161">
        <v>203.81700000000001</v>
      </c>
      <c r="I578" s="162"/>
      <c r="L578" s="158"/>
      <c r="M578" s="163"/>
      <c r="N578" s="164"/>
      <c r="O578" s="164"/>
      <c r="P578" s="164"/>
      <c r="Q578" s="164"/>
      <c r="R578" s="164"/>
      <c r="S578" s="164"/>
      <c r="T578" s="165"/>
      <c r="AT578" s="159" t="s">
        <v>167</v>
      </c>
      <c r="AU578" s="159" t="s">
        <v>79</v>
      </c>
      <c r="AV578" s="13" t="s">
        <v>79</v>
      </c>
      <c r="AW578" s="13" t="s">
        <v>31</v>
      </c>
      <c r="AX578" s="13" t="s">
        <v>77</v>
      </c>
      <c r="AY578" s="159" t="s">
        <v>152</v>
      </c>
    </row>
    <row r="579" spans="1:65" s="2" customFormat="1" ht="22.8">
      <c r="A579" s="34"/>
      <c r="B579" s="139"/>
      <c r="C579" s="181" t="s">
        <v>787</v>
      </c>
      <c r="D579" s="181" t="s">
        <v>251</v>
      </c>
      <c r="E579" s="182" t="s">
        <v>788</v>
      </c>
      <c r="F579" s="183" t="s">
        <v>789</v>
      </c>
      <c r="G579" s="184" t="s">
        <v>162</v>
      </c>
      <c r="H579" s="185">
        <v>415.78699999999998</v>
      </c>
      <c r="I579" s="186"/>
      <c r="J579" s="187">
        <f>ROUND(I579*H579,2)</f>
        <v>0</v>
      </c>
      <c r="K579" s="183" t="s">
        <v>163</v>
      </c>
      <c r="L579" s="188"/>
      <c r="M579" s="189" t="s">
        <v>3</v>
      </c>
      <c r="N579" s="190" t="s">
        <v>40</v>
      </c>
      <c r="O579" s="55"/>
      <c r="P579" s="149">
        <f>O579*H579</f>
        <v>0</v>
      </c>
      <c r="Q579" s="149">
        <v>2.7000000000000001E-3</v>
      </c>
      <c r="R579" s="149">
        <f>Q579*H579</f>
        <v>1.1226248999999999</v>
      </c>
      <c r="S579" s="149">
        <v>0</v>
      </c>
      <c r="T579" s="150">
        <f>S579*H579</f>
        <v>0</v>
      </c>
      <c r="U579" s="34"/>
      <c r="V579" s="34"/>
      <c r="W579" s="34"/>
      <c r="X579" s="34"/>
      <c r="Y579" s="34"/>
      <c r="Z579" s="34"/>
      <c r="AA579" s="34"/>
      <c r="AB579" s="34"/>
      <c r="AC579" s="34"/>
      <c r="AD579" s="34"/>
      <c r="AE579" s="34"/>
      <c r="AR579" s="151" t="s">
        <v>386</v>
      </c>
      <c r="AT579" s="151" t="s">
        <v>251</v>
      </c>
      <c r="AU579" s="151" t="s">
        <v>79</v>
      </c>
      <c r="AY579" s="19" t="s">
        <v>152</v>
      </c>
      <c r="BE579" s="152">
        <f>IF(N579="základní",J579,0)</f>
        <v>0</v>
      </c>
      <c r="BF579" s="152">
        <f>IF(N579="snížená",J579,0)</f>
        <v>0</v>
      </c>
      <c r="BG579" s="152">
        <f>IF(N579="zákl. přenesená",J579,0)</f>
        <v>0</v>
      </c>
      <c r="BH579" s="152">
        <f>IF(N579="sníž. přenesená",J579,0)</f>
        <v>0</v>
      </c>
      <c r="BI579" s="152">
        <f>IF(N579="nulová",J579,0)</f>
        <v>0</v>
      </c>
      <c r="BJ579" s="19" t="s">
        <v>77</v>
      </c>
      <c r="BK579" s="152">
        <f>ROUND(I579*H579,2)</f>
        <v>0</v>
      </c>
      <c r="BL579" s="19" t="s">
        <v>266</v>
      </c>
      <c r="BM579" s="151" t="s">
        <v>790</v>
      </c>
    </row>
    <row r="580" spans="1:65" s="13" customFormat="1">
      <c r="B580" s="158"/>
      <c r="D580" s="153" t="s">
        <v>167</v>
      </c>
      <c r="F580" s="160" t="s">
        <v>791</v>
      </c>
      <c r="H580" s="161">
        <v>415.78699999999998</v>
      </c>
      <c r="I580" s="162"/>
      <c r="L580" s="158"/>
      <c r="M580" s="163"/>
      <c r="N580" s="164"/>
      <c r="O580" s="164"/>
      <c r="P580" s="164"/>
      <c r="Q580" s="164"/>
      <c r="R580" s="164"/>
      <c r="S580" s="164"/>
      <c r="T580" s="165"/>
      <c r="AT580" s="159" t="s">
        <v>167</v>
      </c>
      <c r="AU580" s="159" t="s">
        <v>79</v>
      </c>
      <c r="AV580" s="13" t="s">
        <v>79</v>
      </c>
      <c r="AW580" s="13" t="s">
        <v>4</v>
      </c>
      <c r="AX580" s="13" t="s">
        <v>77</v>
      </c>
      <c r="AY580" s="159" t="s">
        <v>152</v>
      </c>
    </row>
    <row r="581" spans="1:65" s="2" customFormat="1" ht="44.25" customHeight="1">
      <c r="A581" s="34"/>
      <c r="B581" s="139"/>
      <c r="C581" s="140" t="s">
        <v>792</v>
      </c>
      <c r="D581" s="140" t="s">
        <v>154</v>
      </c>
      <c r="E581" s="141" t="s">
        <v>793</v>
      </c>
      <c r="F581" s="142" t="s">
        <v>794</v>
      </c>
      <c r="G581" s="143" t="s">
        <v>162</v>
      </c>
      <c r="H581" s="144">
        <v>372.59800000000001</v>
      </c>
      <c r="I581" s="145"/>
      <c r="J581" s="146">
        <f>ROUND(I581*H581,2)</f>
        <v>0</v>
      </c>
      <c r="K581" s="142" t="s">
        <v>163</v>
      </c>
      <c r="L581" s="35"/>
      <c r="M581" s="147" t="s">
        <v>3</v>
      </c>
      <c r="N581" s="148" t="s">
        <v>40</v>
      </c>
      <c r="O581" s="55"/>
      <c r="P581" s="149">
        <f>O581*H581</f>
        <v>0</v>
      </c>
      <c r="Q581" s="149">
        <v>1.0000000000000001E-5</v>
      </c>
      <c r="R581" s="149">
        <f>Q581*H581</f>
        <v>3.7259800000000003E-3</v>
      </c>
      <c r="S581" s="149">
        <v>0</v>
      </c>
      <c r="T581" s="150">
        <f>S581*H581</f>
        <v>0</v>
      </c>
      <c r="U581" s="34"/>
      <c r="V581" s="34"/>
      <c r="W581" s="34"/>
      <c r="X581" s="34"/>
      <c r="Y581" s="34"/>
      <c r="Z581" s="34"/>
      <c r="AA581" s="34"/>
      <c r="AB581" s="34"/>
      <c r="AC581" s="34"/>
      <c r="AD581" s="34"/>
      <c r="AE581" s="34"/>
      <c r="AR581" s="151" t="s">
        <v>266</v>
      </c>
      <c r="AT581" s="151" t="s">
        <v>154</v>
      </c>
      <c r="AU581" s="151" t="s">
        <v>79</v>
      </c>
      <c r="AY581" s="19" t="s">
        <v>152</v>
      </c>
      <c r="BE581" s="152">
        <f>IF(N581="základní",J581,0)</f>
        <v>0</v>
      </c>
      <c r="BF581" s="152">
        <f>IF(N581="snížená",J581,0)</f>
        <v>0</v>
      </c>
      <c r="BG581" s="152">
        <f>IF(N581="zákl. přenesená",J581,0)</f>
        <v>0</v>
      </c>
      <c r="BH581" s="152">
        <f>IF(N581="sníž. přenesená",J581,0)</f>
        <v>0</v>
      </c>
      <c r="BI581" s="152">
        <f>IF(N581="nulová",J581,0)</f>
        <v>0</v>
      </c>
      <c r="BJ581" s="19" t="s">
        <v>77</v>
      </c>
      <c r="BK581" s="152">
        <f>ROUND(I581*H581,2)</f>
        <v>0</v>
      </c>
      <c r="BL581" s="19" t="s">
        <v>266</v>
      </c>
      <c r="BM581" s="151" t="s">
        <v>795</v>
      </c>
    </row>
    <row r="582" spans="1:65" s="2" customFormat="1" ht="19.2">
      <c r="A582" s="34"/>
      <c r="B582" s="35"/>
      <c r="C582" s="34"/>
      <c r="D582" s="153" t="s">
        <v>165</v>
      </c>
      <c r="E582" s="34"/>
      <c r="F582" s="154" t="s">
        <v>796</v>
      </c>
      <c r="G582" s="34"/>
      <c r="H582" s="34"/>
      <c r="I582" s="155"/>
      <c r="J582" s="34"/>
      <c r="K582" s="34"/>
      <c r="L582" s="35"/>
      <c r="M582" s="156"/>
      <c r="N582" s="157"/>
      <c r="O582" s="55"/>
      <c r="P582" s="55"/>
      <c r="Q582" s="55"/>
      <c r="R582" s="55"/>
      <c r="S582" s="55"/>
      <c r="T582" s="56"/>
      <c r="U582" s="34"/>
      <c r="V582" s="34"/>
      <c r="W582" s="34"/>
      <c r="X582" s="34"/>
      <c r="Y582" s="34"/>
      <c r="Z582" s="34"/>
      <c r="AA582" s="34"/>
      <c r="AB582" s="34"/>
      <c r="AC582" s="34"/>
      <c r="AD582" s="34"/>
      <c r="AE582" s="34"/>
      <c r="AT582" s="19" t="s">
        <v>165</v>
      </c>
      <c r="AU582" s="19" t="s">
        <v>79</v>
      </c>
    </row>
    <row r="583" spans="1:65" s="14" customFormat="1">
      <c r="B583" s="166"/>
      <c r="D583" s="153" t="s">
        <v>167</v>
      </c>
      <c r="E583" s="167" t="s">
        <v>3</v>
      </c>
      <c r="F583" s="168" t="s">
        <v>3871</v>
      </c>
      <c r="H583" s="167" t="s">
        <v>3</v>
      </c>
      <c r="I583" s="169"/>
      <c r="L583" s="166"/>
      <c r="M583" s="170"/>
      <c r="N583" s="171"/>
      <c r="O583" s="171"/>
      <c r="P583" s="171"/>
      <c r="Q583" s="171"/>
      <c r="R583" s="171"/>
      <c r="S583" s="171"/>
      <c r="T583" s="172"/>
      <c r="AT583" s="167" t="s">
        <v>167</v>
      </c>
      <c r="AU583" s="167" t="s">
        <v>79</v>
      </c>
      <c r="AV583" s="14" t="s">
        <v>77</v>
      </c>
      <c r="AW583" s="14" t="s">
        <v>31</v>
      </c>
      <c r="AX583" s="14" t="s">
        <v>69</v>
      </c>
      <c r="AY583" s="167" t="s">
        <v>152</v>
      </c>
    </row>
    <row r="584" spans="1:65" s="13" customFormat="1" ht="20.399999999999999">
      <c r="B584" s="158"/>
      <c r="D584" s="153" t="s">
        <v>167</v>
      </c>
      <c r="E584" s="159" t="s">
        <v>3</v>
      </c>
      <c r="F584" s="160" t="s">
        <v>797</v>
      </c>
      <c r="H584" s="161">
        <v>430.49099999999999</v>
      </c>
      <c r="I584" s="162"/>
      <c r="L584" s="158"/>
      <c r="M584" s="163"/>
      <c r="N584" s="164"/>
      <c r="O584" s="164"/>
      <c r="P584" s="164"/>
      <c r="Q584" s="164"/>
      <c r="R584" s="164"/>
      <c r="S584" s="164"/>
      <c r="T584" s="165"/>
      <c r="AT584" s="159" t="s">
        <v>167</v>
      </c>
      <c r="AU584" s="159" t="s">
        <v>79</v>
      </c>
      <c r="AV584" s="13" t="s">
        <v>79</v>
      </c>
      <c r="AW584" s="13" t="s">
        <v>31</v>
      </c>
      <c r="AX584" s="13" t="s">
        <v>69</v>
      </c>
      <c r="AY584" s="159" t="s">
        <v>152</v>
      </c>
    </row>
    <row r="585" spans="1:65" s="13" customFormat="1" ht="30.6">
      <c r="B585" s="158"/>
      <c r="D585" s="153" t="s">
        <v>167</v>
      </c>
      <c r="E585" s="159" t="s">
        <v>3</v>
      </c>
      <c r="F585" s="160" t="s">
        <v>798</v>
      </c>
      <c r="H585" s="161">
        <v>-57.893000000000001</v>
      </c>
      <c r="I585" s="162"/>
      <c r="L585" s="158"/>
      <c r="M585" s="163"/>
      <c r="N585" s="164"/>
      <c r="O585" s="164"/>
      <c r="P585" s="164"/>
      <c r="Q585" s="164"/>
      <c r="R585" s="164"/>
      <c r="S585" s="164"/>
      <c r="T585" s="165"/>
      <c r="AT585" s="159" t="s">
        <v>167</v>
      </c>
      <c r="AU585" s="159" t="s">
        <v>79</v>
      </c>
      <c r="AV585" s="13" t="s">
        <v>79</v>
      </c>
      <c r="AW585" s="13" t="s">
        <v>31</v>
      </c>
      <c r="AX585" s="13" t="s">
        <v>69</v>
      </c>
      <c r="AY585" s="159" t="s">
        <v>152</v>
      </c>
    </row>
    <row r="586" spans="1:65" s="15" customFormat="1">
      <c r="B586" s="173"/>
      <c r="D586" s="153" t="s">
        <v>167</v>
      </c>
      <c r="E586" s="174" t="s">
        <v>3</v>
      </c>
      <c r="F586" s="175" t="s">
        <v>206</v>
      </c>
      <c r="H586" s="176">
        <v>372.59799999999996</v>
      </c>
      <c r="I586" s="177"/>
      <c r="L586" s="173"/>
      <c r="M586" s="178"/>
      <c r="N586" s="179"/>
      <c r="O586" s="179"/>
      <c r="P586" s="179"/>
      <c r="Q586" s="179"/>
      <c r="R586" s="179"/>
      <c r="S586" s="179"/>
      <c r="T586" s="180"/>
      <c r="AT586" s="174" t="s">
        <v>167</v>
      </c>
      <c r="AU586" s="174" t="s">
        <v>79</v>
      </c>
      <c r="AV586" s="15" t="s">
        <v>158</v>
      </c>
      <c r="AW586" s="15" t="s">
        <v>31</v>
      </c>
      <c r="AX586" s="15" t="s">
        <v>77</v>
      </c>
      <c r="AY586" s="174" t="s">
        <v>152</v>
      </c>
    </row>
    <row r="587" spans="1:65" s="2" customFormat="1" ht="34.200000000000003">
      <c r="A587" s="34"/>
      <c r="B587" s="139"/>
      <c r="C587" s="181" t="s">
        <v>799</v>
      </c>
      <c r="D587" s="181" t="s">
        <v>251</v>
      </c>
      <c r="E587" s="182" t="s">
        <v>800</v>
      </c>
      <c r="F587" s="183" t="s">
        <v>801</v>
      </c>
      <c r="G587" s="184" t="s">
        <v>162</v>
      </c>
      <c r="H587" s="185">
        <v>391.22800000000001</v>
      </c>
      <c r="I587" s="186"/>
      <c r="J587" s="187">
        <f>ROUND(I587*H587,2)</f>
        <v>0</v>
      </c>
      <c r="K587" s="183" t="s">
        <v>163</v>
      </c>
      <c r="L587" s="188"/>
      <c r="M587" s="189" t="s">
        <v>3</v>
      </c>
      <c r="N587" s="190" t="s">
        <v>40</v>
      </c>
      <c r="O587" s="55"/>
      <c r="P587" s="149">
        <f>O587*H587</f>
        <v>0</v>
      </c>
      <c r="Q587" s="149">
        <v>6.0000000000000002E-5</v>
      </c>
      <c r="R587" s="149">
        <f>Q587*H587</f>
        <v>2.347368E-2</v>
      </c>
      <c r="S587" s="149">
        <v>0</v>
      </c>
      <c r="T587" s="150">
        <f>S587*H587</f>
        <v>0</v>
      </c>
      <c r="U587" s="34"/>
      <c r="V587" s="34"/>
      <c r="W587" s="34"/>
      <c r="X587" s="34"/>
      <c r="Y587" s="34"/>
      <c r="Z587" s="34"/>
      <c r="AA587" s="34"/>
      <c r="AB587" s="34"/>
      <c r="AC587" s="34"/>
      <c r="AD587" s="34"/>
      <c r="AE587" s="34"/>
      <c r="AR587" s="151" t="s">
        <v>386</v>
      </c>
      <c r="AT587" s="151" t="s">
        <v>251</v>
      </c>
      <c r="AU587" s="151" t="s">
        <v>79</v>
      </c>
      <c r="AY587" s="19" t="s">
        <v>152</v>
      </c>
      <c r="BE587" s="152">
        <f>IF(N587="základní",J587,0)</f>
        <v>0</v>
      </c>
      <c r="BF587" s="152">
        <f>IF(N587="snížená",J587,0)</f>
        <v>0</v>
      </c>
      <c r="BG587" s="152">
        <f>IF(N587="zákl. přenesená",J587,0)</f>
        <v>0</v>
      </c>
      <c r="BH587" s="152">
        <f>IF(N587="sníž. přenesená",J587,0)</f>
        <v>0</v>
      </c>
      <c r="BI587" s="152">
        <f>IF(N587="nulová",J587,0)</f>
        <v>0</v>
      </c>
      <c r="BJ587" s="19" t="s">
        <v>77</v>
      </c>
      <c r="BK587" s="152">
        <f>ROUND(I587*H587,2)</f>
        <v>0</v>
      </c>
      <c r="BL587" s="19" t="s">
        <v>266</v>
      </c>
      <c r="BM587" s="151" t="s">
        <v>802</v>
      </c>
    </row>
    <row r="588" spans="1:65" s="13" customFormat="1">
      <c r="B588" s="158"/>
      <c r="D588" s="153" t="s">
        <v>167</v>
      </c>
      <c r="F588" s="160" t="s">
        <v>803</v>
      </c>
      <c r="H588" s="161">
        <v>391.22800000000001</v>
      </c>
      <c r="I588" s="162"/>
      <c r="L588" s="158"/>
      <c r="M588" s="163"/>
      <c r="N588" s="164"/>
      <c r="O588" s="164"/>
      <c r="P588" s="164"/>
      <c r="Q588" s="164"/>
      <c r="R588" s="164"/>
      <c r="S588" s="164"/>
      <c r="T588" s="165"/>
      <c r="AT588" s="159" t="s">
        <v>167</v>
      </c>
      <c r="AU588" s="159" t="s">
        <v>79</v>
      </c>
      <c r="AV588" s="13" t="s">
        <v>79</v>
      </c>
      <c r="AW588" s="13" t="s">
        <v>4</v>
      </c>
      <c r="AX588" s="13" t="s">
        <v>77</v>
      </c>
      <c r="AY588" s="159" t="s">
        <v>152</v>
      </c>
    </row>
    <row r="589" spans="1:65" s="2" customFormat="1" ht="45.6">
      <c r="A589" s="34"/>
      <c r="B589" s="139"/>
      <c r="C589" s="140" t="s">
        <v>804</v>
      </c>
      <c r="D589" s="140" t="s">
        <v>154</v>
      </c>
      <c r="E589" s="141" t="s">
        <v>805</v>
      </c>
      <c r="F589" s="142" t="s">
        <v>806</v>
      </c>
      <c r="G589" s="143" t="s">
        <v>162</v>
      </c>
      <c r="H589" s="144">
        <v>745.197</v>
      </c>
      <c r="I589" s="145"/>
      <c r="J589" s="146">
        <f>ROUND(I589*H589,2)</f>
        <v>0</v>
      </c>
      <c r="K589" s="142" t="s">
        <v>163</v>
      </c>
      <c r="L589" s="35"/>
      <c r="M589" s="147" t="s">
        <v>3</v>
      </c>
      <c r="N589" s="148" t="s">
        <v>40</v>
      </c>
      <c r="O589" s="55"/>
      <c r="P589" s="149">
        <f>O589*H589</f>
        <v>0</v>
      </c>
      <c r="Q589" s="149">
        <v>0</v>
      </c>
      <c r="R589" s="149">
        <f>Q589*H589</f>
        <v>0</v>
      </c>
      <c r="S589" s="149">
        <v>0</v>
      </c>
      <c r="T589" s="150">
        <f>S589*H589</f>
        <v>0</v>
      </c>
      <c r="U589" s="34"/>
      <c r="V589" s="34"/>
      <c r="W589" s="34"/>
      <c r="X589" s="34"/>
      <c r="Y589" s="34"/>
      <c r="Z589" s="34"/>
      <c r="AA589" s="34"/>
      <c r="AB589" s="34"/>
      <c r="AC589" s="34"/>
      <c r="AD589" s="34"/>
      <c r="AE589" s="34"/>
      <c r="AR589" s="151" t="s">
        <v>266</v>
      </c>
      <c r="AT589" s="151" t="s">
        <v>154</v>
      </c>
      <c r="AU589" s="151" t="s">
        <v>79</v>
      </c>
      <c r="AY589" s="19" t="s">
        <v>152</v>
      </c>
      <c r="BE589" s="152">
        <f>IF(N589="základní",J589,0)</f>
        <v>0</v>
      </c>
      <c r="BF589" s="152">
        <f>IF(N589="snížená",J589,0)</f>
        <v>0</v>
      </c>
      <c r="BG589" s="152">
        <f>IF(N589="zákl. přenesená",J589,0)</f>
        <v>0</v>
      </c>
      <c r="BH589" s="152">
        <f>IF(N589="sníž. přenesená",J589,0)</f>
        <v>0</v>
      </c>
      <c r="BI589" s="152">
        <f>IF(N589="nulová",J589,0)</f>
        <v>0</v>
      </c>
      <c r="BJ589" s="19" t="s">
        <v>77</v>
      </c>
      <c r="BK589" s="152">
        <f>ROUND(I589*H589,2)</f>
        <v>0</v>
      </c>
      <c r="BL589" s="19" t="s">
        <v>266</v>
      </c>
      <c r="BM589" s="151" t="s">
        <v>807</v>
      </c>
    </row>
    <row r="590" spans="1:65" s="2" customFormat="1" ht="19.2">
      <c r="A590" s="34"/>
      <c r="B590" s="35"/>
      <c r="C590" s="34"/>
      <c r="D590" s="153" t="s">
        <v>165</v>
      </c>
      <c r="E590" s="34"/>
      <c r="F590" s="154" t="s">
        <v>3872</v>
      </c>
      <c r="G590" s="34"/>
      <c r="H590" s="34"/>
      <c r="I590" s="155"/>
      <c r="J590" s="34"/>
      <c r="K590" s="34"/>
      <c r="L590" s="35"/>
      <c r="M590" s="156"/>
      <c r="N590" s="157"/>
      <c r="O590" s="55"/>
      <c r="P590" s="55"/>
      <c r="Q590" s="55"/>
      <c r="R590" s="55"/>
      <c r="S590" s="55"/>
      <c r="T590" s="56"/>
      <c r="U590" s="34"/>
      <c r="V590" s="34"/>
      <c r="W590" s="34"/>
      <c r="X590" s="34"/>
      <c r="Y590" s="34"/>
      <c r="Z590" s="34"/>
      <c r="AA590" s="34"/>
      <c r="AB590" s="34"/>
      <c r="AC590" s="34"/>
      <c r="AD590" s="34"/>
      <c r="AE590" s="34"/>
      <c r="AT590" s="19" t="s">
        <v>165</v>
      </c>
      <c r="AU590" s="19" t="s">
        <v>79</v>
      </c>
    </row>
    <row r="591" spans="1:65" s="14" customFormat="1">
      <c r="B591" s="166"/>
      <c r="D591" s="153" t="s">
        <v>167</v>
      </c>
      <c r="E591" s="167" t="s">
        <v>3</v>
      </c>
      <c r="F591" s="168" t="s">
        <v>595</v>
      </c>
      <c r="H591" s="167" t="s">
        <v>3</v>
      </c>
      <c r="I591" s="169"/>
      <c r="L591" s="166"/>
      <c r="M591" s="170"/>
      <c r="N591" s="171"/>
      <c r="O591" s="171"/>
      <c r="P591" s="171"/>
      <c r="Q591" s="171"/>
      <c r="R591" s="171"/>
      <c r="S591" s="171"/>
      <c r="T591" s="172"/>
      <c r="AT591" s="167" t="s">
        <v>167</v>
      </c>
      <c r="AU591" s="167" t="s">
        <v>79</v>
      </c>
      <c r="AV591" s="14" t="s">
        <v>77</v>
      </c>
      <c r="AW591" s="14" t="s">
        <v>31</v>
      </c>
      <c r="AX591" s="14" t="s">
        <v>69</v>
      </c>
      <c r="AY591" s="167" t="s">
        <v>152</v>
      </c>
    </row>
    <row r="592" spans="1:65" s="13" customFormat="1" ht="20.399999999999999">
      <c r="B592" s="158"/>
      <c r="D592" s="153" t="s">
        <v>167</v>
      </c>
      <c r="E592" s="159" t="s">
        <v>3</v>
      </c>
      <c r="F592" s="160" t="s">
        <v>808</v>
      </c>
      <c r="H592" s="161">
        <v>860.98199999999997</v>
      </c>
      <c r="I592" s="162"/>
      <c r="L592" s="158"/>
      <c r="M592" s="163"/>
      <c r="N592" s="164"/>
      <c r="O592" s="164"/>
      <c r="P592" s="164"/>
      <c r="Q592" s="164"/>
      <c r="R592" s="164"/>
      <c r="S592" s="164"/>
      <c r="T592" s="165"/>
      <c r="AT592" s="159" t="s">
        <v>167</v>
      </c>
      <c r="AU592" s="159" t="s">
        <v>79</v>
      </c>
      <c r="AV592" s="13" t="s">
        <v>79</v>
      </c>
      <c r="AW592" s="13" t="s">
        <v>31</v>
      </c>
      <c r="AX592" s="13" t="s">
        <v>69</v>
      </c>
      <c r="AY592" s="159" t="s">
        <v>152</v>
      </c>
    </row>
    <row r="593" spans="1:65" s="13" customFormat="1" ht="30.6">
      <c r="B593" s="158"/>
      <c r="D593" s="153" t="s">
        <v>167</v>
      </c>
      <c r="E593" s="159" t="s">
        <v>3</v>
      </c>
      <c r="F593" s="160" t="s">
        <v>809</v>
      </c>
      <c r="H593" s="161">
        <v>-115.785</v>
      </c>
      <c r="I593" s="162"/>
      <c r="L593" s="158"/>
      <c r="M593" s="163"/>
      <c r="N593" s="164"/>
      <c r="O593" s="164"/>
      <c r="P593" s="164"/>
      <c r="Q593" s="164"/>
      <c r="R593" s="164"/>
      <c r="S593" s="164"/>
      <c r="T593" s="165"/>
      <c r="AT593" s="159" t="s">
        <v>167</v>
      </c>
      <c r="AU593" s="159" t="s">
        <v>79</v>
      </c>
      <c r="AV593" s="13" t="s">
        <v>79</v>
      </c>
      <c r="AW593" s="13" t="s">
        <v>31</v>
      </c>
      <c r="AX593" s="13" t="s">
        <v>69</v>
      </c>
      <c r="AY593" s="159" t="s">
        <v>152</v>
      </c>
    </row>
    <row r="594" spans="1:65" s="15" customFormat="1">
      <c r="B594" s="173"/>
      <c r="D594" s="153" t="s">
        <v>167</v>
      </c>
      <c r="E594" s="174" t="s">
        <v>3</v>
      </c>
      <c r="F594" s="175" t="s">
        <v>206</v>
      </c>
      <c r="H594" s="176">
        <v>745.197</v>
      </c>
      <c r="I594" s="177"/>
      <c r="L594" s="173"/>
      <c r="M594" s="178"/>
      <c r="N594" s="179"/>
      <c r="O594" s="179"/>
      <c r="P594" s="179"/>
      <c r="Q594" s="179"/>
      <c r="R594" s="179"/>
      <c r="S594" s="179"/>
      <c r="T594" s="180"/>
      <c r="AT594" s="174" t="s">
        <v>167</v>
      </c>
      <c r="AU594" s="174" t="s">
        <v>79</v>
      </c>
      <c r="AV594" s="15" t="s">
        <v>158</v>
      </c>
      <c r="AW594" s="15" t="s">
        <v>31</v>
      </c>
      <c r="AX594" s="15" t="s">
        <v>77</v>
      </c>
      <c r="AY594" s="174" t="s">
        <v>152</v>
      </c>
    </row>
    <row r="595" spans="1:65" s="2" customFormat="1" ht="33" customHeight="1">
      <c r="A595" s="34"/>
      <c r="B595" s="139"/>
      <c r="C595" s="181" t="s">
        <v>810</v>
      </c>
      <c r="D595" s="181" t="s">
        <v>251</v>
      </c>
      <c r="E595" s="182" t="s">
        <v>811</v>
      </c>
      <c r="F595" s="183" t="s">
        <v>812</v>
      </c>
      <c r="G595" s="184" t="s">
        <v>162</v>
      </c>
      <c r="H595" s="185">
        <v>782.45699999999999</v>
      </c>
      <c r="I595" s="186"/>
      <c r="J595" s="187">
        <f>ROUND(I595*H595,2)</f>
        <v>0</v>
      </c>
      <c r="K595" s="183" t="s">
        <v>163</v>
      </c>
      <c r="L595" s="188"/>
      <c r="M595" s="189" t="s">
        <v>3</v>
      </c>
      <c r="N595" s="190" t="s">
        <v>40</v>
      </c>
      <c r="O595" s="55"/>
      <c r="P595" s="149">
        <f>O595*H595</f>
        <v>0</v>
      </c>
      <c r="Q595" s="149">
        <v>4.0000000000000001E-3</v>
      </c>
      <c r="R595" s="149">
        <f>Q595*H595</f>
        <v>3.1298279999999998</v>
      </c>
      <c r="S595" s="149">
        <v>0</v>
      </c>
      <c r="T595" s="150">
        <f>S595*H595</f>
        <v>0</v>
      </c>
      <c r="U595" s="34"/>
      <c r="V595" s="34"/>
      <c r="W595" s="34"/>
      <c r="X595" s="34"/>
      <c r="Y595" s="34"/>
      <c r="Z595" s="34"/>
      <c r="AA595" s="34"/>
      <c r="AB595" s="34"/>
      <c r="AC595" s="34"/>
      <c r="AD595" s="34"/>
      <c r="AE595" s="34"/>
      <c r="AR595" s="151" t="s">
        <v>386</v>
      </c>
      <c r="AT595" s="151" t="s">
        <v>251</v>
      </c>
      <c r="AU595" s="151" t="s">
        <v>79</v>
      </c>
      <c r="AY595" s="19" t="s">
        <v>152</v>
      </c>
      <c r="BE595" s="152">
        <f>IF(N595="základní",J595,0)</f>
        <v>0</v>
      </c>
      <c r="BF595" s="152">
        <f>IF(N595="snížená",J595,0)</f>
        <v>0</v>
      </c>
      <c r="BG595" s="152">
        <f>IF(N595="zákl. přenesená",J595,0)</f>
        <v>0</v>
      </c>
      <c r="BH595" s="152">
        <f>IF(N595="sníž. přenesená",J595,0)</f>
        <v>0</v>
      </c>
      <c r="BI595" s="152">
        <f>IF(N595="nulová",J595,0)</f>
        <v>0</v>
      </c>
      <c r="BJ595" s="19" t="s">
        <v>77</v>
      </c>
      <c r="BK595" s="152">
        <f>ROUND(I595*H595,2)</f>
        <v>0</v>
      </c>
      <c r="BL595" s="19" t="s">
        <v>266</v>
      </c>
      <c r="BM595" s="151" t="s">
        <v>813</v>
      </c>
    </row>
    <row r="596" spans="1:65" s="13" customFormat="1">
      <c r="B596" s="158"/>
      <c r="D596" s="153" t="s">
        <v>167</v>
      </c>
      <c r="E596" s="159" t="s">
        <v>3</v>
      </c>
      <c r="F596" s="160" t="s">
        <v>814</v>
      </c>
      <c r="H596" s="161">
        <v>745.197</v>
      </c>
      <c r="I596" s="162"/>
      <c r="L596" s="158"/>
      <c r="M596" s="163"/>
      <c r="N596" s="164"/>
      <c r="O596" s="164"/>
      <c r="P596" s="164"/>
      <c r="Q596" s="164"/>
      <c r="R596" s="164"/>
      <c r="S596" s="164"/>
      <c r="T596" s="165"/>
      <c r="AT596" s="159" t="s">
        <v>167</v>
      </c>
      <c r="AU596" s="159" t="s">
        <v>79</v>
      </c>
      <c r="AV596" s="13" t="s">
        <v>79</v>
      </c>
      <c r="AW596" s="13" t="s">
        <v>31</v>
      </c>
      <c r="AX596" s="13" t="s">
        <v>77</v>
      </c>
      <c r="AY596" s="159" t="s">
        <v>152</v>
      </c>
    </row>
    <row r="597" spans="1:65" s="13" customFormat="1">
      <c r="B597" s="158"/>
      <c r="D597" s="153" t="s">
        <v>167</v>
      </c>
      <c r="F597" s="160" t="s">
        <v>815</v>
      </c>
      <c r="H597" s="161">
        <v>782.45699999999999</v>
      </c>
      <c r="I597" s="162"/>
      <c r="L597" s="158"/>
      <c r="M597" s="163"/>
      <c r="N597" s="164"/>
      <c r="O597" s="164"/>
      <c r="P597" s="164"/>
      <c r="Q597" s="164"/>
      <c r="R597" s="164"/>
      <c r="S597" s="164"/>
      <c r="T597" s="165"/>
      <c r="AT597" s="159" t="s">
        <v>167</v>
      </c>
      <c r="AU597" s="159" t="s">
        <v>79</v>
      </c>
      <c r="AV597" s="13" t="s">
        <v>79</v>
      </c>
      <c r="AW597" s="13" t="s">
        <v>4</v>
      </c>
      <c r="AX597" s="13" t="s">
        <v>77</v>
      </c>
      <c r="AY597" s="159" t="s">
        <v>152</v>
      </c>
    </row>
    <row r="598" spans="1:65" s="2" customFormat="1" ht="44.25" customHeight="1">
      <c r="A598" s="34"/>
      <c r="B598" s="139"/>
      <c r="C598" s="140" t="s">
        <v>816</v>
      </c>
      <c r="D598" s="140" t="s">
        <v>154</v>
      </c>
      <c r="E598" s="141" t="s">
        <v>817</v>
      </c>
      <c r="F598" s="142" t="s">
        <v>818</v>
      </c>
      <c r="G598" s="143" t="s">
        <v>162</v>
      </c>
      <c r="H598" s="144">
        <v>495.83699999999999</v>
      </c>
      <c r="I598" s="145"/>
      <c r="J598" s="146">
        <f>ROUND(I598*H598,2)</f>
        <v>0</v>
      </c>
      <c r="K598" s="142" t="s">
        <v>163</v>
      </c>
      <c r="L598" s="35"/>
      <c r="M598" s="147" t="s">
        <v>3</v>
      </c>
      <c r="N598" s="148" t="s">
        <v>40</v>
      </c>
      <c r="O598" s="55"/>
      <c r="P598" s="149">
        <f>O598*H598</f>
        <v>0</v>
      </c>
      <c r="Q598" s="149">
        <v>0</v>
      </c>
      <c r="R598" s="149">
        <f>Q598*H598</f>
        <v>0</v>
      </c>
      <c r="S598" s="149">
        <v>0</v>
      </c>
      <c r="T598" s="150">
        <f>S598*H598</f>
        <v>0</v>
      </c>
      <c r="U598" s="34"/>
      <c r="V598" s="34"/>
      <c r="W598" s="34"/>
      <c r="X598" s="34"/>
      <c r="Y598" s="34"/>
      <c r="Z598" s="34"/>
      <c r="AA598" s="34"/>
      <c r="AB598" s="34"/>
      <c r="AC598" s="34"/>
      <c r="AD598" s="34"/>
      <c r="AE598" s="34"/>
      <c r="AR598" s="151" t="s">
        <v>266</v>
      </c>
      <c r="AT598" s="151" t="s">
        <v>154</v>
      </c>
      <c r="AU598" s="151" t="s">
        <v>79</v>
      </c>
      <c r="AY598" s="19" t="s">
        <v>152</v>
      </c>
      <c r="BE598" s="152">
        <f>IF(N598="základní",J598,0)</f>
        <v>0</v>
      </c>
      <c r="BF598" s="152">
        <f>IF(N598="snížená",J598,0)</f>
        <v>0</v>
      </c>
      <c r="BG598" s="152">
        <f>IF(N598="zákl. přenesená",J598,0)</f>
        <v>0</v>
      </c>
      <c r="BH598" s="152">
        <f>IF(N598="sníž. přenesená",J598,0)</f>
        <v>0</v>
      </c>
      <c r="BI598" s="152">
        <f>IF(N598="nulová",J598,0)</f>
        <v>0</v>
      </c>
      <c r="BJ598" s="19" t="s">
        <v>77</v>
      </c>
      <c r="BK598" s="152">
        <f>ROUND(I598*H598,2)</f>
        <v>0</v>
      </c>
      <c r="BL598" s="19" t="s">
        <v>266</v>
      </c>
      <c r="BM598" s="151" t="s">
        <v>819</v>
      </c>
    </row>
    <row r="599" spans="1:65" s="13" customFormat="1" ht="30.6">
      <c r="B599" s="158"/>
      <c r="D599" s="153" t="s">
        <v>167</v>
      </c>
      <c r="E599" s="159" t="s">
        <v>3</v>
      </c>
      <c r="F599" s="160" t="s">
        <v>3873</v>
      </c>
      <c r="H599" s="161">
        <v>495.83699999999999</v>
      </c>
      <c r="I599" s="162"/>
      <c r="L599" s="158"/>
      <c r="M599" s="163"/>
      <c r="N599" s="164"/>
      <c r="O599" s="164"/>
      <c r="P599" s="164"/>
      <c r="Q599" s="164"/>
      <c r="R599" s="164"/>
      <c r="S599" s="164"/>
      <c r="T599" s="165"/>
      <c r="AT599" s="159" t="s">
        <v>167</v>
      </c>
      <c r="AU599" s="159" t="s">
        <v>79</v>
      </c>
      <c r="AV599" s="13" t="s">
        <v>79</v>
      </c>
      <c r="AW599" s="13" t="s">
        <v>31</v>
      </c>
      <c r="AX599" s="13" t="s">
        <v>77</v>
      </c>
      <c r="AY599" s="159" t="s">
        <v>152</v>
      </c>
    </row>
    <row r="600" spans="1:65" s="2" customFormat="1" ht="22.8">
      <c r="A600" s="34"/>
      <c r="B600" s="139"/>
      <c r="C600" s="181" t="s">
        <v>820</v>
      </c>
      <c r="D600" s="181" t="s">
        <v>251</v>
      </c>
      <c r="E600" s="182" t="s">
        <v>821</v>
      </c>
      <c r="F600" s="183" t="s">
        <v>822</v>
      </c>
      <c r="G600" s="184" t="s">
        <v>162</v>
      </c>
      <c r="H600" s="185">
        <v>577.89800000000002</v>
      </c>
      <c r="I600" s="186"/>
      <c r="J600" s="187">
        <f>ROUND(I600*H600,2)</f>
        <v>0</v>
      </c>
      <c r="K600" s="183" t="s">
        <v>163</v>
      </c>
      <c r="L600" s="188"/>
      <c r="M600" s="189" t="s">
        <v>3</v>
      </c>
      <c r="N600" s="190" t="s">
        <v>40</v>
      </c>
      <c r="O600" s="55"/>
      <c r="P600" s="149">
        <f>O600*H600</f>
        <v>0</v>
      </c>
      <c r="Q600" s="149">
        <v>4.0000000000000002E-4</v>
      </c>
      <c r="R600" s="149">
        <f>Q600*H600</f>
        <v>0.23115920000000001</v>
      </c>
      <c r="S600" s="149">
        <v>0</v>
      </c>
      <c r="T600" s="150">
        <f>S600*H600</f>
        <v>0</v>
      </c>
      <c r="U600" s="34"/>
      <c r="V600" s="34"/>
      <c r="W600" s="34"/>
      <c r="X600" s="34"/>
      <c r="Y600" s="34"/>
      <c r="Z600" s="34"/>
      <c r="AA600" s="34"/>
      <c r="AB600" s="34"/>
      <c r="AC600" s="34"/>
      <c r="AD600" s="34"/>
      <c r="AE600" s="34"/>
      <c r="AR600" s="151" t="s">
        <v>386</v>
      </c>
      <c r="AT600" s="151" t="s">
        <v>251</v>
      </c>
      <c r="AU600" s="151" t="s">
        <v>79</v>
      </c>
      <c r="AY600" s="19" t="s">
        <v>152</v>
      </c>
      <c r="BE600" s="152">
        <f>IF(N600="základní",J600,0)</f>
        <v>0</v>
      </c>
      <c r="BF600" s="152">
        <f>IF(N600="snížená",J600,0)</f>
        <v>0</v>
      </c>
      <c r="BG600" s="152">
        <f>IF(N600="zákl. přenesená",J600,0)</f>
        <v>0</v>
      </c>
      <c r="BH600" s="152">
        <f>IF(N600="sníž. přenesená",J600,0)</f>
        <v>0</v>
      </c>
      <c r="BI600" s="152">
        <f>IF(N600="nulová",J600,0)</f>
        <v>0</v>
      </c>
      <c r="BJ600" s="19" t="s">
        <v>77</v>
      </c>
      <c r="BK600" s="152">
        <f>ROUND(I600*H600,2)</f>
        <v>0</v>
      </c>
      <c r="BL600" s="19" t="s">
        <v>266</v>
      </c>
      <c r="BM600" s="151" t="s">
        <v>823</v>
      </c>
    </row>
    <row r="601" spans="1:65" s="13" customFormat="1">
      <c r="B601" s="158"/>
      <c r="D601" s="153" t="s">
        <v>167</v>
      </c>
      <c r="F601" s="160" t="s">
        <v>824</v>
      </c>
      <c r="H601" s="161">
        <v>577.89800000000002</v>
      </c>
      <c r="I601" s="162"/>
      <c r="L601" s="158"/>
      <c r="M601" s="163"/>
      <c r="N601" s="164"/>
      <c r="O601" s="164"/>
      <c r="P601" s="164"/>
      <c r="Q601" s="164"/>
      <c r="R601" s="164"/>
      <c r="S601" s="164"/>
      <c r="T601" s="165"/>
      <c r="AT601" s="159" t="s">
        <v>167</v>
      </c>
      <c r="AU601" s="159" t="s">
        <v>79</v>
      </c>
      <c r="AV601" s="13" t="s">
        <v>79</v>
      </c>
      <c r="AW601" s="13" t="s">
        <v>4</v>
      </c>
      <c r="AX601" s="13" t="s">
        <v>77</v>
      </c>
      <c r="AY601" s="159" t="s">
        <v>152</v>
      </c>
    </row>
    <row r="602" spans="1:65" s="2" customFormat="1" ht="44.25" customHeight="1">
      <c r="A602" s="34"/>
      <c r="B602" s="139"/>
      <c r="C602" s="140" t="s">
        <v>825</v>
      </c>
      <c r="D602" s="140" t="s">
        <v>154</v>
      </c>
      <c r="E602" s="141" t="s">
        <v>826</v>
      </c>
      <c r="F602" s="142" t="s">
        <v>827</v>
      </c>
      <c r="G602" s="143" t="s">
        <v>162</v>
      </c>
      <c r="H602" s="144">
        <v>424.62900000000002</v>
      </c>
      <c r="I602" s="145"/>
      <c r="J602" s="146">
        <f>ROUND(I602*H602,2)</f>
        <v>0</v>
      </c>
      <c r="K602" s="142" t="s">
        <v>163</v>
      </c>
      <c r="L602" s="35"/>
      <c r="M602" s="147" t="s">
        <v>3</v>
      </c>
      <c r="N602" s="148" t="s">
        <v>40</v>
      </c>
      <c r="O602" s="55"/>
      <c r="P602" s="149">
        <f>O602*H602</f>
        <v>0</v>
      </c>
      <c r="Q602" s="149">
        <v>1.2E-4</v>
      </c>
      <c r="R602" s="149">
        <f>Q602*H602</f>
        <v>5.0955480000000004E-2</v>
      </c>
      <c r="S602" s="149">
        <v>0</v>
      </c>
      <c r="T602" s="150">
        <f>S602*H602</f>
        <v>0</v>
      </c>
      <c r="U602" s="34"/>
      <c r="V602" s="34"/>
      <c r="W602" s="34"/>
      <c r="X602" s="34"/>
      <c r="Y602" s="34"/>
      <c r="Z602" s="34"/>
      <c r="AA602" s="34"/>
      <c r="AB602" s="34"/>
      <c r="AC602" s="34"/>
      <c r="AD602" s="34"/>
      <c r="AE602" s="34"/>
      <c r="AR602" s="151" t="s">
        <v>266</v>
      </c>
      <c r="AT602" s="151" t="s">
        <v>154</v>
      </c>
      <c r="AU602" s="151" t="s">
        <v>79</v>
      </c>
      <c r="AY602" s="19" t="s">
        <v>152</v>
      </c>
      <c r="BE602" s="152">
        <f>IF(N602="základní",J602,0)</f>
        <v>0</v>
      </c>
      <c r="BF602" s="152">
        <f>IF(N602="snížená",J602,0)</f>
        <v>0</v>
      </c>
      <c r="BG602" s="152">
        <f>IF(N602="zákl. přenesená",J602,0)</f>
        <v>0</v>
      </c>
      <c r="BH602" s="152">
        <f>IF(N602="sníž. přenesená",J602,0)</f>
        <v>0</v>
      </c>
      <c r="BI602" s="152">
        <f>IF(N602="nulová",J602,0)</f>
        <v>0</v>
      </c>
      <c r="BJ602" s="19" t="s">
        <v>77</v>
      </c>
      <c r="BK602" s="152">
        <f>ROUND(I602*H602,2)</f>
        <v>0</v>
      </c>
      <c r="BL602" s="19" t="s">
        <v>266</v>
      </c>
      <c r="BM602" s="151" t="s">
        <v>828</v>
      </c>
    </row>
    <row r="603" spans="1:65" s="2" customFormat="1" ht="19.2">
      <c r="A603" s="34"/>
      <c r="B603" s="35"/>
      <c r="C603" s="34"/>
      <c r="D603" s="153" t="s">
        <v>165</v>
      </c>
      <c r="E603" s="34"/>
      <c r="F603" s="154" t="s">
        <v>3874</v>
      </c>
      <c r="G603" s="34"/>
      <c r="H603" s="34"/>
      <c r="I603" s="155"/>
      <c r="J603" s="34"/>
      <c r="K603" s="34"/>
      <c r="L603" s="35"/>
      <c r="M603" s="156"/>
      <c r="N603" s="157"/>
      <c r="O603" s="55"/>
      <c r="P603" s="55"/>
      <c r="Q603" s="55"/>
      <c r="R603" s="55"/>
      <c r="S603" s="55"/>
      <c r="T603" s="56"/>
      <c r="U603" s="34"/>
      <c r="V603" s="34"/>
      <c r="W603" s="34"/>
      <c r="X603" s="34"/>
      <c r="Y603" s="34"/>
      <c r="Z603" s="34"/>
      <c r="AA603" s="34"/>
      <c r="AB603" s="34"/>
      <c r="AC603" s="34"/>
      <c r="AD603" s="34"/>
      <c r="AE603" s="34"/>
      <c r="AT603" s="19" t="s">
        <v>165</v>
      </c>
      <c r="AU603" s="19" t="s">
        <v>79</v>
      </c>
    </row>
    <row r="604" spans="1:65" s="13" customFormat="1">
      <c r="B604" s="158"/>
      <c r="D604" s="153" t="s">
        <v>167</v>
      </c>
      <c r="E604" s="159" t="s">
        <v>3</v>
      </c>
      <c r="F604" s="160" t="s">
        <v>829</v>
      </c>
      <c r="H604" s="161">
        <v>424.62900000000002</v>
      </c>
      <c r="I604" s="162"/>
      <c r="L604" s="158"/>
      <c r="M604" s="163"/>
      <c r="N604" s="164"/>
      <c r="O604" s="164"/>
      <c r="P604" s="164"/>
      <c r="Q604" s="164"/>
      <c r="R604" s="164"/>
      <c r="S604" s="164"/>
      <c r="T604" s="165"/>
      <c r="AT604" s="159" t="s">
        <v>167</v>
      </c>
      <c r="AU604" s="159" t="s">
        <v>79</v>
      </c>
      <c r="AV604" s="13" t="s">
        <v>79</v>
      </c>
      <c r="AW604" s="13" t="s">
        <v>31</v>
      </c>
      <c r="AX604" s="13" t="s">
        <v>77</v>
      </c>
      <c r="AY604" s="159" t="s">
        <v>152</v>
      </c>
    </row>
    <row r="605" spans="1:65" s="2" customFormat="1" ht="22.8">
      <c r="A605" s="34"/>
      <c r="B605" s="139"/>
      <c r="C605" s="181" t="s">
        <v>830</v>
      </c>
      <c r="D605" s="181" t="s">
        <v>251</v>
      </c>
      <c r="E605" s="182" t="s">
        <v>831</v>
      </c>
      <c r="F605" s="183" t="s">
        <v>832</v>
      </c>
      <c r="G605" s="184" t="s">
        <v>162</v>
      </c>
      <c r="H605" s="185">
        <v>433.12200000000001</v>
      </c>
      <c r="I605" s="186"/>
      <c r="J605" s="187">
        <f>ROUND(I605*H605,2)</f>
        <v>0</v>
      </c>
      <c r="K605" s="183" t="s">
        <v>163</v>
      </c>
      <c r="L605" s="188"/>
      <c r="M605" s="189" t="s">
        <v>3</v>
      </c>
      <c r="N605" s="190" t="s">
        <v>40</v>
      </c>
      <c r="O605" s="55"/>
      <c r="P605" s="149">
        <f>O605*H605</f>
        <v>0</v>
      </c>
      <c r="Q605" s="149">
        <v>2.8999999999999998E-3</v>
      </c>
      <c r="R605" s="149">
        <f>Q605*H605</f>
        <v>1.2560537999999999</v>
      </c>
      <c r="S605" s="149">
        <v>0</v>
      </c>
      <c r="T605" s="150">
        <f>S605*H605</f>
        <v>0</v>
      </c>
      <c r="U605" s="34"/>
      <c r="V605" s="34"/>
      <c r="W605" s="34"/>
      <c r="X605" s="34"/>
      <c r="Y605" s="34"/>
      <c r="Z605" s="34"/>
      <c r="AA605" s="34"/>
      <c r="AB605" s="34"/>
      <c r="AC605" s="34"/>
      <c r="AD605" s="34"/>
      <c r="AE605" s="34"/>
      <c r="AR605" s="151" t="s">
        <v>386</v>
      </c>
      <c r="AT605" s="151" t="s">
        <v>251</v>
      </c>
      <c r="AU605" s="151" t="s">
        <v>79</v>
      </c>
      <c r="AY605" s="19" t="s">
        <v>152</v>
      </c>
      <c r="BE605" s="152">
        <f>IF(N605="základní",J605,0)</f>
        <v>0</v>
      </c>
      <c r="BF605" s="152">
        <f>IF(N605="snížená",J605,0)</f>
        <v>0</v>
      </c>
      <c r="BG605" s="152">
        <f>IF(N605="zákl. přenesená",J605,0)</f>
        <v>0</v>
      </c>
      <c r="BH605" s="152">
        <f>IF(N605="sníž. přenesená",J605,0)</f>
        <v>0</v>
      </c>
      <c r="BI605" s="152">
        <f>IF(N605="nulová",J605,0)</f>
        <v>0</v>
      </c>
      <c r="BJ605" s="19" t="s">
        <v>77</v>
      </c>
      <c r="BK605" s="152">
        <f>ROUND(I605*H605,2)</f>
        <v>0</v>
      </c>
      <c r="BL605" s="19" t="s">
        <v>266</v>
      </c>
      <c r="BM605" s="151" t="s">
        <v>833</v>
      </c>
    </row>
    <row r="606" spans="1:65" s="13" customFormat="1">
      <c r="B606" s="158"/>
      <c r="D606" s="153" t="s">
        <v>167</v>
      </c>
      <c r="F606" s="160" t="s">
        <v>834</v>
      </c>
      <c r="H606" s="161">
        <v>433.12200000000001</v>
      </c>
      <c r="I606" s="162"/>
      <c r="L606" s="158"/>
      <c r="M606" s="163"/>
      <c r="N606" s="164"/>
      <c r="O606" s="164"/>
      <c r="P606" s="164"/>
      <c r="Q606" s="164"/>
      <c r="R606" s="164"/>
      <c r="S606" s="164"/>
      <c r="T606" s="165"/>
      <c r="AT606" s="159" t="s">
        <v>167</v>
      </c>
      <c r="AU606" s="159" t="s">
        <v>79</v>
      </c>
      <c r="AV606" s="13" t="s">
        <v>79</v>
      </c>
      <c r="AW606" s="13" t="s">
        <v>4</v>
      </c>
      <c r="AX606" s="13" t="s">
        <v>77</v>
      </c>
      <c r="AY606" s="159" t="s">
        <v>152</v>
      </c>
    </row>
    <row r="607" spans="1:65" s="2" customFormat="1" ht="34.200000000000003">
      <c r="A607" s="34"/>
      <c r="B607" s="139"/>
      <c r="C607" s="140" t="s">
        <v>835</v>
      </c>
      <c r="D607" s="140" t="s">
        <v>154</v>
      </c>
      <c r="E607" s="141" t="s">
        <v>836</v>
      </c>
      <c r="F607" s="142" t="s">
        <v>837</v>
      </c>
      <c r="G607" s="143" t="s">
        <v>162</v>
      </c>
      <c r="H607" s="144">
        <v>212.315</v>
      </c>
      <c r="I607" s="145"/>
      <c r="J607" s="146">
        <f>ROUND(I607*H607,2)</f>
        <v>0</v>
      </c>
      <c r="K607" s="142" t="s">
        <v>163</v>
      </c>
      <c r="L607" s="35"/>
      <c r="M607" s="147" t="s">
        <v>3</v>
      </c>
      <c r="N607" s="148" t="s">
        <v>40</v>
      </c>
      <c r="O607" s="55"/>
      <c r="P607" s="149">
        <f>O607*H607</f>
        <v>0</v>
      </c>
      <c r="Q607" s="149">
        <v>1.2E-4</v>
      </c>
      <c r="R607" s="149">
        <f>Q607*H607</f>
        <v>2.5477800000000002E-2</v>
      </c>
      <c r="S607" s="149">
        <v>0</v>
      </c>
      <c r="T607" s="150">
        <f>S607*H607</f>
        <v>0</v>
      </c>
      <c r="U607" s="34"/>
      <c r="V607" s="34"/>
      <c r="W607" s="34"/>
      <c r="X607" s="34"/>
      <c r="Y607" s="34"/>
      <c r="Z607" s="34"/>
      <c r="AA607" s="34"/>
      <c r="AB607" s="34"/>
      <c r="AC607" s="34"/>
      <c r="AD607" s="34"/>
      <c r="AE607" s="34"/>
      <c r="AR607" s="151" t="s">
        <v>266</v>
      </c>
      <c r="AT607" s="151" t="s">
        <v>154</v>
      </c>
      <c r="AU607" s="151" t="s">
        <v>79</v>
      </c>
      <c r="AY607" s="19" t="s">
        <v>152</v>
      </c>
      <c r="BE607" s="152">
        <f>IF(N607="základní",J607,0)</f>
        <v>0</v>
      </c>
      <c r="BF607" s="152">
        <f>IF(N607="snížená",J607,0)</f>
        <v>0</v>
      </c>
      <c r="BG607" s="152">
        <f>IF(N607="zákl. přenesená",J607,0)</f>
        <v>0</v>
      </c>
      <c r="BH607" s="152">
        <f>IF(N607="sníž. přenesená",J607,0)</f>
        <v>0</v>
      </c>
      <c r="BI607" s="152">
        <f>IF(N607="nulová",J607,0)</f>
        <v>0</v>
      </c>
      <c r="BJ607" s="19" t="s">
        <v>77</v>
      </c>
      <c r="BK607" s="152">
        <f>ROUND(I607*H607,2)</f>
        <v>0</v>
      </c>
      <c r="BL607" s="19" t="s">
        <v>266</v>
      </c>
      <c r="BM607" s="151" t="s">
        <v>838</v>
      </c>
    </row>
    <row r="608" spans="1:65" s="2" customFormat="1" ht="19.2">
      <c r="A608" s="34"/>
      <c r="B608" s="35"/>
      <c r="C608" s="34"/>
      <c r="D608" s="153" t="s">
        <v>165</v>
      </c>
      <c r="E608" s="34"/>
      <c r="F608" s="154" t="s">
        <v>3875</v>
      </c>
      <c r="G608" s="34"/>
      <c r="H608" s="34"/>
      <c r="I608" s="155"/>
      <c r="J608" s="34"/>
      <c r="K608" s="34"/>
      <c r="L608" s="35"/>
      <c r="M608" s="156"/>
      <c r="N608" s="157"/>
      <c r="O608" s="55"/>
      <c r="P608" s="55"/>
      <c r="Q608" s="55"/>
      <c r="R608" s="55"/>
      <c r="S608" s="55"/>
      <c r="T608" s="56"/>
      <c r="U608" s="34"/>
      <c r="V608" s="34"/>
      <c r="W608" s="34"/>
      <c r="X608" s="34"/>
      <c r="Y608" s="34"/>
      <c r="Z608" s="34"/>
      <c r="AA608" s="34"/>
      <c r="AB608" s="34"/>
      <c r="AC608" s="34"/>
      <c r="AD608" s="34"/>
      <c r="AE608" s="34"/>
      <c r="AT608" s="19" t="s">
        <v>165</v>
      </c>
      <c r="AU608" s="19" t="s">
        <v>79</v>
      </c>
    </row>
    <row r="609" spans="1:65" s="13" customFormat="1">
      <c r="B609" s="158"/>
      <c r="D609" s="153" t="s">
        <v>167</v>
      </c>
      <c r="E609" s="159" t="s">
        <v>3</v>
      </c>
      <c r="F609" s="160" t="s">
        <v>840</v>
      </c>
      <c r="H609" s="161">
        <v>212.315</v>
      </c>
      <c r="I609" s="162"/>
      <c r="L609" s="158"/>
      <c r="M609" s="163"/>
      <c r="N609" s="164"/>
      <c r="O609" s="164"/>
      <c r="P609" s="164"/>
      <c r="Q609" s="164"/>
      <c r="R609" s="164"/>
      <c r="S609" s="164"/>
      <c r="T609" s="165"/>
      <c r="AT609" s="159" t="s">
        <v>167</v>
      </c>
      <c r="AU609" s="159" t="s">
        <v>79</v>
      </c>
      <c r="AV609" s="13" t="s">
        <v>79</v>
      </c>
      <c r="AW609" s="13" t="s">
        <v>31</v>
      </c>
      <c r="AX609" s="13" t="s">
        <v>77</v>
      </c>
      <c r="AY609" s="159" t="s">
        <v>152</v>
      </c>
    </row>
    <row r="610" spans="1:65" s="2" customFormat="1" ht="21.75" customHeight="1">
      <c r="A610" s="34"/>
      <c r="B610" s="139"/>
      <c r="C610" s="181" t="s">
        <v>841</v>
      </c>
      <c r="D610" s="181" t="s">
        <v>251</v>
      </c>
      <c r="E610" s="182" t="s">
        <v>842</v>
      </c>
      <c r="F610" s="183" t="s">
        <v>843</v>
      </c>
      <c r="G610" s="184" t="s">
        <v>171</v>
      </c>
      <c r="H610" s="185">
        <v>26.867999999999999</v>
      </c>
      <c r="I610" s="186"/>
      <c r="J610" s="187">
        <f>ROUND(I610*H610,2)</f>
        <v>0</v>
      </c>
      <c r="K610" s="183" t="s">
        <v>163</v>
      </c>
      <c r="L610" s="188"/>
      <c r="M610" s="189" t="s">
        <v>3</v>
      </c>
      <c r="N610" s="190" t="s">
        <v>40</v>
      </c>
      <c r="O610" s="55"/>
      <c r="P610" s="149">
        <f>O610*H610</f>
        <v>0</v>
      </c>
      <c r="Q610" s="149">
        <v>2.5000000000000001E-2</v>
      </c>
      <c r="R610" s="149">
        <f>Q610*H610</f>
        <v>0.67169999999999996</v>
      </c>
      <c r="S610" s="149">
        <v>0</v>
      </c>
      <c r="T610" s="150">
        <f>S610*H610</f>
        <v>0</v>
      </c>
      <c r="U610" s="34"/>
      <c r="V610" s="34"/>
      <c r="W610" s="34"/>
      <c r="X610" s="34"/>
      <c r="Y610" s="34"/>
      <c r="Z610" s="34"/>
      <c r="AA610" s="34"/>
      <c r="AB610" s="34"/>
      <c r="AC610" s="34"/>
      <c r="AD610" s="34"/>
      <c r="AE610" s="34"/>
      <c r="AR610" s="151" t="s">
        <v>386</v>
      </c>
      <c r="AT610" s="151" t="s">
        <v>251</v>
      </c>
      <c r="AU610" s="151" t="s">
        <v>79</v>
      </c>
      <c r="AY610" s="19" t="s">
        <v>152</v>
      </c>
      <c r="BE610" s="152">
        <f>IF(N610="základní",J610,0)</f>
        <v>0</v>
      </c>
      <c r="BF610" s="152">
        <f>IF(N610="snížená",J610,0)</f>
        <v>0</v>
      </c>
      <c r="BG610" s="152">
        <f>IF(N610="zákl. přenesená",J610,0)</f>
        <v>0</v>
      </c>
      <c r="BH610" s="152">
        <f>IF(N610="sníž. přenesená",J610,0)</f>
        <v>0</v>
      </c>
      <c r="BI610" s="152">
        <f>IF(N610="nulová",J610,0)</f>
        <v>0</v>
      </c>
      <c r="BJ610" s="19" t="s">
        <v>77</v>
      </c>
      <c r="BK610" s="152">
        <f>ROUND(I610*H610,2)</f>
        <v>0</v>
      </c>
      <c r="BL610" s="19" t="s">
        <v>266</v>
      </c>
      <c r="BM610" s="151" t="s">
        <v>844</v>
      </c>
    </row>
    <row r="611" spans="1:65" s="2" customFormat="1" ht="44.25" customHeight="1">
      <c r="A611" s="34"/>
      <c r="B611" s="139"/>
      <c r="C611" s="140" t="s">
        <v>845</v>
      </c>
      <c r="D611" s="140" t="s">
        <v>154</v>
      </c>
      <c r="E611" s="141" t="s">
        <v>826</v>
      </c>
      <c r="F611" s="142" t="s">
        <v>827</v>
      </c>
      <c r="G611" s="143" t="s">
        <v>162</v>
      </c>
      <c r="H611" s="144">
        <v>651.65300000000002</v>
      </c>
      <c r="I611" s="145"/>
      <c r="J611" s="146">
        <f>ROUND(I611*H611,2)</f>
        <v>0</v>
      </c>
      <c r="K611" s="142" t="s">
        <v>163</v>
      </c>
      <c r="L611" s="35"/>
      <c r="M611" s="147" t="s">
        <v>3</v>
      </c>
      <c r="N611" s="148" t="s">
        <v>40</v>
      </c>
      <c r="O611" s="55"/>
      <c r="P611" s="149">
        <f>O611*H611</f>
        <v>0</v>
      </c>
      <c r="Q611" s="149">
        <v>1.2E-4</v>
      </c>
      <c r="R611" s="149">
        <f>Q611*H611</f>
        <v>7.8198360000000008E-2</v>
      </c>
      <c r="S611" s="149">
        <v>0</v>
      </c>
      <c r="T611" s="150">
        <f>S611*H611</f>
        <v>0</v>
      </c>
      <c r="U611" s="34"/>
      <c r="V611" s="34"/>
      <c r="W611" s="34"/>
      <c r="X611" s="34"/>
      <c r="Y611" s="34"/>
      <c r="Z611" s="34"/>
      <c r="AA611" s="34"/>
      <c r="AB611" s="34"/>
      <c r="AC611" s="34"/>
      <c r="AD611" s="34"/>
      <c r="AE611" s="34"/>
      <c r="AR611" s="151" t="s">
        <v>266</v>
      </c>
      <c r="AT611" s="151" t="s">
        <v>154</v>
      </c>
      <c r="AU611" s="151" t="s">
        <v>79</v>
      </c>
      <c r="AY611" s="19" t="s">
        <v>152</v>
      </c>
      <c r="BE611" s="152">
        <f>IF(N611="základní",J611,0)</f>
        <v>0</v>
      </c>
      <c r="BF611" s="152">
        <f>IF(N611="snížená",J611,0)</f>
        <v>0</v>
      </c>
      <c r="BG611" s="152">
        <f>IF(N611="zákl. přenesená",J611,0)</f>
        <v>0</v>
      </c>
      <c r="BH611" s="152">
        <f>IF(N611="sníž. přenesená",J611,0)</f>
        <v>0</v>
      </c>
      <c r="BI611" s="152">
        <f>IF(N611="nulová",J611,0)</f>
        <v>0</v>
      </c>
      <c r="BJ611" s="19" t="s">
        <v>77</v>
      </c>
      <c r="BK611" s="152">
        <f>ROUND(I611*H611,2)</f>
        <v>0</v>
      </c>
      <c r="BL611" s="19" t="s">
        <v>266</v>
      </c>
      <c r="BM611" s="151" t="s">
        <v>846</v>
      </c>
    </row>
    <row r="612" spans="1:65" s="2" customFormat="1" ht="19.2">
      <c r="A612" s="34"/>
      <c r="B612" s="35"/>
      <c r="C612" s="34"/>
      <c r="D612" s="153" t="s">
        <v>165</v>
      </c>
      <c r="E612" s="34"/>
      <c r="F612" s="154" t="s">
        <v>3876</v>
      </c>
      <c r="G612" s="34"/>
      <c r="H612" s="34"/>
      <c r="I612" s="155"/>
      <c r="J612" s="34"/>
      <c r="K612" s="34"/>
      <c r="L612" s="35"/>
      <c r="M612" s="156"/>
      <c r="N612" s="157"/>
      <c r="O612" s="55"/>
      <c r="P612" s="55"/>
      <c r="Q612" s="55"/>
      <c r="R612" s="55"/>
      <c r="S612" s="55"/>
      <c r="T612" s="56"/>
      <c r="U612" s="34"/>
      <c r="V612" s="34"/>
      <c r="W612" s="34"/>
      <c r="X612" s="34"/>
      <c r="Y612" s="34"/>
      <c r="Z612" s="34"/>
      <c r="AA612" s="34"/>
      <c r="AB612" s="34"/>
      <c r="AC612" s="34"/>
      <c r="AD612" s="34"/>
      <c r="AE612" s="34"/>
      <c r="AT612" s="19" t="s">
        <v>165</v>
      </c>
      <c r="AU612" s="19" t="s">
        <v>79</v>
      </c>
    </row>
    <row r="613" spans="1:65" s="13" customFormat="1">
      <c r="B613" s="158"/>
      <c r="D613" s="153" t="s">
        <v>167</v>
      </c>
      <c r="E613" s="159" t="s">
        <v>3</v>
      </c>
      <c r="F613" s="160" t="s">
        <v>847</v>
      </c>
      <c r="H613" s="161">
        <v>651.65300000000002</v>
      </c>
      <c r="I613" s="162"/>
      <c r="L613" s="158"/>
      <c r="M613" s="163"/>
      <c r="N613" s="164"/>
      <c r="O613" s="164"/>
      <c r="P613" s="164"/>
      <c r="Q613" s="164"/>
      <c r="R613" s="164"/>
      <c r="S613" s="164"/>
      <c r="T613" s="165"/>
      <c r="AT613" s="159" t="s">
        <v>167</v>
      </c>
      <c r="AU613" s="159" t="s">
        <v>79</v>
      </c>
      <c r="AV613" s="13" t="s">
        <v>79</v>
      </c>
      <c r="AW613" s="13" t="s">
        <v>31</v>
      </c>
      <c r="AX613" s="13" t="s">
        <v>77</v>
      </c>
      <c r="AY613" s="159" t="s">
        <v>152</v>
      </c>
    </row>
    <row r="614" spans="1:65" s="2" customFormat="1" ht="22.8">
      <c r="A614" s="34"/>
      <c r="B614" s="139"/>
      <c r="C614" s="181" t="s">
        <v>848</v>
      </c>
      <c r="D614" s="181" t="s">
        <v>251</v>
      </c>
      <c r="E614" s="182" t="s">
        <v>849</v>
      </c>
      <c r="F614" s="183" t="s">
        <v>850</v>
      </c>
      <c r="G614" s="184" t="s">
        <v>162</v>
      </c>
      <c r="H614" s="185">
        <v>677.98</v>
      </c>
      <c r="I614" s="186"/>
      <c r="J614" s="187">
        <f>ROUND(I614*H614,2)</f>
        <v>0</v>
      </c>
      <c r="K614" s="183" t="s">
        <v>163</v>
      </c>
      <c r="L614" s="188"/>
      <c r="M614" s="189" t="s">
        <v>3</v>
      </c>
      <c r="N614" s="190" t="s">
        <v>40</v>
      </c>
      <c r="O614" s="55"/>
      <c r="P614" s="149">
        <f>O614*H614</f>
        <v>0</v>
      </c>
      <c r="Q614" s="149">
        <v>3.8999999999999998E-3</v>
      </c>
      <c r="R614" s="149">
        <f>Q614*H614</f>
        <v>2.6441219999999999</v>
      </c>
      <c r="S614" s="149">
        <v>0</v>
      </c>
      <c r="T614" s="150">
        <f>S614*H614</f>
        <v>0</v>
      </c>
      <c r="U614" s="34"/>
      <c r="V614" s="34"/>
      <c r="W614" s="34"/>
      <c r="X614" s="34"/>
      <c r="Y614" s="34"/>
      <c r="Z614" s="34"/>
      <c r="AA614" s="34"/>
      <c r="AB614" s="34"/>
      <c r="AC614" s="34"/>
      <c r="AD614" s="34"/>
      <c r="AE614" s="34"/>
      <c r="AR614" s="151" t="s">
        <v>386</v>
      </c>
      <c r="AT614" s="151" t="s">
        <v>251</v>
      </c>
      <c r="AU614" s="151" t="s">
        <v>79</v>
      </c>
      <c r="AY614" s="19" t="s">
        <v>152</v>
      </c>
      <c r="BE614" s="152">
        <f>IF(N614="základní",J614,0)</f>
        <v>0</v>
      </c>
      <c r="BF614" s="152">
        <f>IF(N614="snížená",J614,0)</f>
        <v>0</v>
      </c>
      <c r="BG614" s="152">
        <f>IF(N614="zákl. přenesená",J614,0)</f>
        <v>0</v>
      </c>
      <c r="BH614" s="152">
        <f>IF(N614="sníž. přenesená",J614,0)</f>
        <v>0</v>
      </c>
      <c r="BI614" s="152">
        <f>IF(N614="nulová",J614,0)</f>
        <v>0</v>
      </c>
      <c r="BJ614" s="19" t="s">
        <v>77</v>
      </c>
      <c r="BK614" s="152">
        <f>ROUND(I614*H614,2)</f>
        <v>0</v>
      </c>
      <c r="BL614" s="19" t="s">
        <v>266</v>
      </c>
      <c r="BM614" s="151" t="s">
        <v>851</v>
      </c>
    </row>
    <row r="615" spans="1:65" s="13" customFormat="1">
      <c r="B615" s="158"/>
      <c r="D615" s="153" t="s">
        <v>167</v>
      </c>
      <c r="E615" s="159" t="s">
        <v>3</v>
      </c>
      <c r="F615" s="160" t="s">
        <v>852</v>
      </c>
      <c r="H615" s="161">
        <v>664.68600000000004</v>
      </c>
      <c r="I615" s="162"/>
      <c r="L615" s="158"/>
      <c r="M615" s="163"/>
      <c r="N615" s="164"/>
      <c r="O615" s="164"/>
      <c r="P615" s="164"/>
      <c r="Q615" s="164"/>
      <c r="R615" s="164"/>
      <c r="S615" s="164"/>
      <c r="T615" s="165"/>
      <c r="AT615" s="159" t="s">
        <v>167</v>
      </c>
      <c r="AU615" s="159" t="s">
        <v>79</v>
      </c>
      <c r="AV615" s="13" t="s">
        <v>79</v>
      </c>
      <c r="AW615" s="13" t="s">
        <v>31</v>
      </c>
      <c r="AX615" s="13" t="s">
        <v>77</v>
      </c>
      <c r="AY615" s="159" t="s">
        <v>152</v>
      </c>
    </row>
    <row r="616" spans="1:65" s="13" customFormat="1">
      <c r="B616" s="158"/>
      <c r="D616" s="153" t="s">
        <v>167</v>
      </c>
      <c r="F616" s="160" t="s">
        <v>853</v>
      </c>
      <c r="H616" s="161">
        <v>677.98</v>
      </c>
      <c r="I616" s="162"/>
      <c r="L616" s="158"/>
      <c r="M616" s="163"/>
      <c r="N616" s="164"/>
      <c r="O616" s="164"/>
      <c r="P616" s="164"/>
      <c r="Q616" s="164"/>
      <c r="R616" s="164"/>
      <c r="S616" s="164"/>
      <c r="T616" s="165"/>
      <c r="AT616" s="159" t="s">
        <v>167</v>
      </c>
      <c r="AU616" s="159" t="s">
        <v>79</v>
      </c>
      <c r="AV616" s="13" t="s">
        <v>79</v>
      </c>
      <c r="AW616" s="13" t="s">
        <v>4</v>
      </c>
      <c r="AX616" s="13" t="s">
        <v>77</v>
      </c>
      <c r="AY616" s="159" t="s">
        <v>152</v>
      </c>
    </row>
    <row r="617" spans="1:65" s="2" customFormat="1" ht="34.200000000000003">
      <c r="A617" s="34"/>
      <c r="B617" s="139"/>
      <c r="C617" s="140" t="s">
        <v>854</v>
      </c>
      <c r="D617" s="140" t="s">
        <v>154</v>
      </c>
      <c r="E617" s="141" t="s">
        <v>836</v>
      </c>
      <c r="F617" s="142" t="s">
        <v>837</v>
      </c>
      <c r="G617" s="143" t="s">
        <v>162</v>
      </c>
      <c r="H617" s="144">
        <v>325.82600000000002</v>
      </c>
      <c r="I617" s="145"/>
      <c r="J617" s="146">
        <f>ROUND(I617*H617,2)</f>
        <v>0</v>
      </c>
      <c r="K617" s="142" t="s">
        <v>163</v>
      </c>
      <c r="L617" s="35"/>
      <c r="M617" s="147" t="s">
        <v>3</v>
      </c>
      <c r="N617" s="148" t="s">
        <v>40</v>
      </c>
      <c r="O617" s="55"/>
      <c r="P617" s="149">
        <f>O617*H617</f>
        <v>0</v>
      </c>
      <c r="Q617" s="149">
        <v>1.2E-4</v>
      </c>
      <c r="R617" s="149">
        <f>Q617*H617</f>
        <v>3.9099120000000001E-2</v>
      </c>
      <c r="S617" s="149">
        <v>0</v>
      </c>
      <c r="T617" s="150">
        <f>S617*H617</f>
        <v>0</v>
      </c>
      <c r="U617" s="34"/>
      <c r="V617" s="34"/>
      <c r="W617" s="34"/>
      <c r="X617" s="34"/>
      <c r="Y617" s="34"/>
      <c r="Z617" s="34"/>
      <c r="AA617" s="34"/>
      <c r="AB617" s="34"/>
      <c r="AC617" s="34"/>
      <c r="AD617" s="34"/>
      <c r="AE617" s="34"/>
      <c r="AR617" s="151" t="s">
        <v>266</v>
      </c>
      <c r="AT617" s="151" t="s">
        <v>154</v>
      </c>
      <c r="AU617" s="151" t="s">
        <v>79</v>
      </c>
      <c r="AY617" s="19" t="s">
        <v>152</v>
      </c>
      <c r="BE617" s="152">
        <f>IF(N617="základní",J617,0)</f>
        <v>0</v>
      </c>
      <c r="BF617" s="152">
        <f>IF(N617="snížená",J617,0)</f>
        <v>0</v>
      </c>
      <c r="BG617" s="152">
        <f>IF(N617="zákl. přenesená",J617,0)</f>
        <v>0</v>
      </c>
      <c r="BH617" s="152">
        <f>IF(N617="sníž. přenesená",J617,0)</f>
        <v>0</v>
      </c>
      <c r="BI617" s="152">
        <f>IF(N617="nulová",J617,0)</f>
        <v>0</v>
      </c>
      <c r="BJ617" s="19" t="s">
        <v>77</v>
      </c>
      <c r="BK617" s="152">
        <f>ROUND(I617*H617,2)</f>
        <v>0</v>
      </c>
      <c r="BL617" s="19" t="s">
        <v>266</v>
      </c>
      <c r="BM617" s="151" t="s">
        <v>855</v>
      </c>
    </row>
    <row r="618" spans="1:65" s="2" customFormat="1" ht="19.2">
      <c r="A618" s="34"/>
      <c r="B618" s="35"/>
      <c r="C618" s="34"/>
      <c r="D618" s="153" t="s">
        <v>165</v>
      </c>
      <c r="E618" s="34"/>
      <c r="F618" s="154" t="s">
        <v>839</v>
      </c>
      <c r="G618" s="34"/>
      <c r="H618" s="34"/>
      <c r="I618" s="155"/>
      <c r="J618" s="34"/>
      <c r="K618" s="34"/>
      <c r="L618" s="35"/>
      <c r="M618" s="156"/>
      <c r="N618" s="157"/>
      <c r="O618" s="55"/>
      <c r="P618" s="55"/>
      <c r="Q618" s="55"/>
      <c r="R618" s="55"/>
      <c r="S618" s="55"/>
      <c r="T618" s="56"/>
      <c r="U618" s="34"/>
      <c r="V618" s="34"/>
      <c r="W618" s="34"/>
      <c r="X618" s="34"/>
      <c r="Y618" s="34"/>
      <c r="Z618" s="34"/>
      <c r="AA618" s="34"/>
      <c r="AB618" s="34"/>
      <c r="AC618" s="34"/>
      <c r="AD618" s="34"/>
      <c r="AE618" s="34"/>
      <c r="AT618" s="19" t="s">
        <v>165</v>
      </c>
      <c r="AU618" s="19" t="s">
        <v>79</v>
      </c>
    </row>
    <row r="619" spans="1:65" s="13" customFormat="1">
      <c r="B619" s="158"/>
      <c r="D619" s="153" t="s">
        <v>167</v>
      </c>
      <c r="E619" s="159" t="s">
        <v>3</v>
      </c>
      <c r="F619" s="160" t="s">
        <v>856</v>
      </c>
      <c r="H619" s="161">
        <v>325.82600000000002</v>
      </c>
      <c r="I619" s="162"/>
      <c r="L619" s="158"/>
      <c r="M619" s="163"/>
      <c r="N619" s="164"/>
      <c r="O619" s="164"/>
      <c r="P619" s="164"/>
      <c r="Q619" s="164"/>
      <c r="R619" s="164"/>
      <c r="S619" s="164"/>
      <c r="T619" s="165"/>
      <c r="AT619" s="159" t="s">
        <v>167</v>
      </c>
      <c r="AU619" s="159" t="s">
        <v>79</v>
      </c>
      <c r="AV619" s="13" t="s">
        <v>79</v>
      </c>
      <c r="AW619" s="13" t="s">
        <v>31</v>
      </c>
      <c r="AX619" s="13" t="s">
        <v>77</v>
      </c>
      <c r="AY619" s="159" t="s">
        <v>152</v>
      </c>
    </row>
    <row r="620" spans="1:65" s="2" customFormat="1" ht="21.75" customHeight="1">
      <c r="A620" s="34"/>
      <c r="B620" s="139"/>
      <c r="C620" s="181" t="s">
        <v>857</v>
      </c>
      <c r="D620" s="181" t="s">
        <v>251</v>
      </c>
      <c r="E620" s="182" t="s">
        <v>842</v>
      </c>
      <c r="F620" s="183" t="s">
        <v>843</v>
      </c>
      <c r="G620" s="184" t="s">
        <v>171</v>
      </c>
      <c r="H620" s="185">
        <v>60.984999999999999</v>
      </c>
      <c r="I620" s="186"/>
      <c r="J620" s="187">
        <f>ROUND(I620*H620,2)</f>
        <v>0</v>
      </c>
      <c r="K620" s="183" t="s">
        <v>163</v>
      </c>
      <c r="L620" s="188"/>
      <c r="M620" s="189" t="s">
        <v>3</v>
      </c>
      <c r="N620" s="190" t="s">
        <v>40</v>
      </c>
      <c r="O620" s="55"/>
      <c r="P620" s="149">
        <f>O620*H620</f>
        <v>0</v>
      </c>
      <c r="Q620" s="149">
        <v>2.5000000000000001E-2</v>
      </c>
      <c r="R620" s="149">
        <f>Q620*H620</f>
        <v>1.5246250000000001</v>
      </c>
      <c r="S620" s="149">
        <v>0</v>
      </c>
      <c r="T620" s="150">
        <f>S620*H620</f>
        <v>0</v>
      </c>
      <c r="U620" s="34"/>
      <c r="V620" s="34"/>
      <c r="W620" s="34"/>
      <c r="X620" s="34"/>
      <c r="Y620" s="34"/>
      <c r="Z620" s="34"/>
      <c r="AA620" s="34"/>
      <c r="AB620" s="34"/>
      <c r="AC620" s="34"/>
      <c r="AD620" s="34"/>
      <c r="AE620" s="34"/>
      <c r="AR620" s="151" t="s">
        <v>386</v>
      </c>
      <c r="AT620" s="151" t="s">
        <v>251</v>
      </c>
      <c r="AU620" s="151" t="s">
        <v>79</v>
      </c>
      <c r="AY620" s="19" t="s">
        <v>152</v>
      </c>
      <c r="BE620" s="152">
        <f>IF(N620="základní",J620,0)</f>
        <v>0</v>
      </c>
      <c r="BF620" s="152">
        <f>IF(N620="snížená",J620,0)</f>
        <v>0</v>
      </c>
      <c r="BG620" s="152">
        <f>IF(N620="zákl. přenesená",J620,0)</f>
        <v>0</v>
      </c>
      <c r="BH620" s="152">
        <f>IF(N620="sníž. přenesená",J620,0)</f>
        <v>0</v>
      </c>
      <c r="BI620" s="152">
        <f>IF(N620="nulová",J620,0)</f>
        <v>0</v>
      </c>
      <c r="BJ620" s="19" t="s">
        <v>77</v>
      </c>
      <c r="BK620" s="152">
        <f>ROUND(I620*H620,2)</f>
        <v>0</v>
      </c>
      <c r="BL620" s="19" t="s">
        <v>266</v>
      </c>
      <c r="BM620" s="151" t="s">
        <v>858</v>
      </c>
    </row>
    <row r="621" spans="1:65" s="13" customFormat="1">
      <c r="B621" s="158"/>
      <c r="D621" s="153" t="s">
        <v>167</v>
      </c>
      <c r="E621" s="159" t="s">
        <v>3</v>
      </c>
      <c r="F621" s="160" t="s">
        <v>859</v>
      </c>
      <c r="H621" s="161">
        <v>60.984999999999999</v>
      </c>
      <c r="I621" s="162"/>
      <c r="L621" s="158"/>
      <c r="M621" s="163"/>
      <c r="N621" s="164"/>
      <c r="O621" s="164"/>
      <c r="P621" s="164"/>
      <c r="Q621" s="164"/>
      <c r="R621" s="164"/>
      <c r="S621" s="164"/>
      <c r="T621" s="165"/>
      <c r="AT621" s="159" t="s">
        <v>167</v>
      </c>
      <c r="AU621" s="159" t="s">
        <v>79</v>
      </c>
      <c r="AV621" s="13" t="s">
        <v>79</v>
      </c>
      <c r="AW621" s="13" t="s">
        <v>31</v>
      </c>
      <c r="AX621" s="13" t="s">
        <v>77</v>
      </c>
      <c r="AY621" s="159" t="s">
        <v>152</v>
      </c>
    </row>
    <row r="622" spans="1:65" s="2" customFormat="1" ht="34.200000000000003">
      <c r="A622" s="34"/>
      <c r="B622" s="139"/>
      <c r="C622" s="140" t="s">
        <v>860</v>
      </c>
      <c r="D622" s="140" t="s">
        <v>154</v>
      </c>
      <c r="E622" s="141" t="s">
        <v>861</v>
      </c>
      <c r="F622" s="142" t="s">
        <v>862</v>
      </c>
      <c r="G622" s="143" t="s">
        <v>162</v>
      </c>
      <c r="H622" s="144">
        <v>85.186000000000007</v>
      </c>
      <c r="I622" s="145"/>
      <c r="J622" s="146">
        <f>ROUND(I622*H622,2)</f>
        <v>0</v>
      </c>
      <c r="K622" s="142" t="s">
        <v>163</v>
      </c>
      <c r="L622" s="35"/>
      <c r="M622" s="147" t="s">
        <v>3</v>
      </c>
      <c r="N622" s="148" t="s">
        <v>40</v>
      </c>
      <c r="O622" s="55"/>
      <c r="P622" s="149">
        <f>O622*H622</f>
        <v>0</v>
      </c>
      <c r="Q622" s="149">
        <v>6.0000000000000001E-3</v>
      </c>
      <c r="R622" s="149">
        <f>Q622*H622</f>
        <v>0.51111600000000001</v>
      </c>
      <c r="S622" s="149">
        <v>0</v>
      </c>
      <c r="T622" s="150">
        <f>S622*H622</f>
        <v>0</v>
      </c>
      <c r="U622" s="34"/>
      <c r="V622" s="34"/>
      <c r="W622" s="34"/>
      <c r="X622" s="34"/>
      <c r="Y622" s="34"/>
      <c r="Z622" s="34"/>
      <c r="AA622" s="34"/>
      <c r="AB622" s="34"/>
      <c r="AC622" s="34"/>
      <c r="AD622" s="34"/>
      <c r="AE622" s="34"/>
      <c r="AR622" s="151" t="s">
        <v>266</v>
      </c>
      <c r="AT622" s="151" t="s">
        <v>154</v>
      </c>
      <c r="AU622" s="151" t="s">
        <v>79</v>
      </c>
      <c r="AY622" s="19" t="s">
        <v>152</v>
      </c>
      <c r="BE622" s="152">
        <f>IF(N622="základní",J622,0)</f>
        <v>0</v>
      </c>
      <c r="BF622" s="152">
        <f>IF(N622="snížená",J622,0)</f>
        <v>0</v>
      </c>
      <c r="BG622" s="152">
        <f>IF(N622="zákl. přenesená",J622,0)</f>
        <v>0</v>
      </c>
      <c r="BH622" s="152">
        <f>IF(N622="sníž. přenesená",J622,0)</f>
        <v>0</v>
      </c>
      <c r="BI622" s="152">
        <f>IF(N622="nulová",J622,0)</f>
        <v>0</v>
      </c>
      <c r="BJ622" s="19" t="s">
        <v>77</v>
      </c>
      <c r="BK622" s="152">
        <f>ROUND(I622*H622,2)</f>
        <v>0</v>
      </c>
      <c r="BL622" s="19" t="s">
        <v>266</v>
      </c>
      <c r="BM622" s="151" t="s">
        <v>863</v>
      </c>
    </row>
    <row r="623" spans="1:65" s="2" customFormat="1" ht="19.2">
      <c r="A623" s="34"/>
      <c r="B623" s="35"/>
      <c r="C623" s="34"/>
      <c r="D623" s="153" t="s">
        <v>165</v>
      </c>
      <c r="E623" s="34"/>
      <c r="F623" s="154" t="s">
        <v>3877</v>
      </c>
      <c r="G623" s="34"/>
      <c r="H623" s="34"/>
      <c r="I623" s="155"/>
      <c r="J623" s="34"/>
      <c r="K623" s="34"/>
      <c r="L623" s="35"/>
      <c r="M623" s="156"/>
      <c r="N623" s="157"/>
      <c r="O623" s="55"/>
      <c r="P623" s="55"/>
      <c r="Q623" s="55"/>
      <c r="R623" s="55"/>
      <c r="S623" s="55"/>
      <c r="T623" s="56"/>
      <c r="U623" s="34"/>
      <c r="V623" s="34"/>
      <c r="W623" s="34"/>
      <c r="X623" s="34"/>
      <c r="Y623" s="34"/>
      <c r="Z623" s="34"/>
      <c r="AA623" s="34"/>
      <c r="AB623" s="34"/>
      <c r="AC623" s="34"/>
      <c r="AD623" s="34"/>
      <c r="AE623" s="34"/>
      <c r="AT623" s="19" t="s">
        <v>165</v>
      </c>
      <c r="AU623" s="19" t="s">
        <v>79</v>
      </c>
    </row>
    <row r="624" spans="1:65" s="14" customFormat="1">
      <c r="B624" s="166"/>
      <c r="D624" s="153" t="s">
        <v>167</v>
      </c>
      <c r="E624" s="167" t="s">
        <v>3</v>
      </c>
      <c r="F624" s="168" t="s">
        <v>658</v>
      </c>
      <c r="H624" s="167" t="s">
        <v>3</v>
      </c>
      <c r="I624" s="169"/>
      <c r="L624" s="166"/>
      <c r="M624" s="170"/>
      <c r="N624" s="171"/>
      <c r="O624" s="171"/>
      <c r="P624" s="171"/>
      <c r="Q624" s="171"/>
      <c r="R624" s="171"/>
      <c r="S624" s="171"/>
      <c r="T624" s="172"/>
      <c r="AT624" s="167" t="s">
        <v>167</v>
      </c>
      <c r="AU624" s="167" t="s">
        <v>79</v>
      </c>
      <c r="AV624" s="14" t="s">
        <v>77</v>
      </c>
      <c r="AW624" s="14" t="s">
        <v>31</v>
      </c>
      <c r="AX624" s="14" t="s">
        <v>69</v>
      </c>
      <c r="AY624" s="167" t="s">
        <v>152</v>
      </c>
    </row>
    <row r="625" spans="1:65" s="13" customFormat="1">
      <c r="B625" s="158"/>
      <c r="D625" s="153" t="s">
        <v>167</v>
      </c>
      <c r="E625" s="159" t="s">
        <v>3</v>
      </c>
      <c r="F625" s="160" t="s">
        <v>659</v>
      </c>
      <c r="H625" s="161">
        <v>49.262999999999998</v>
      </c>
      <c r="I625" s="162"/>
      <c r="L625" s="158"/>
      <c r="M625" s="163"/>
      <c r="N625" s="164"/>
      <c r="O625" s="164"/>
      <c r="P625" s="164"/>
      <c r="Q625" s="164"/>
      <c r="R625" s="164"/>
      <c r="S625" s="164"/>
      <c r="T625" s="165"/>
      <c r="AT625" s="159" t="s">
        <v>167</v>
      </c>
      <c r="AU625" s="159" t="s">
        <v>79</v>
      </c>
      <c r="AV625" s="13" t="s">
        <v>79</v>
      </c>
      <c r="AW625" s="13" t="s">
        <v>31</v>
      </c>
      <c r="AX625" s="13" t="s">
        <v>69</v>
      </c>
      <c r="AY625" s="159" t="s">
        <v>152</v>
      </c>
    </row>
    <row r="626" spans="1:65" s="13" customFormat="1">
      <c r="B626" s="158"/>
      <c r="D626" s="153" t="s">
        <v>167</v>
      </c>
      <c r="E626" s="159" t="s">
        <v>3</v>
      </c>
      <c r="F626" s="160" t="s">
        <v>660</v>
      </c>
      <c r="H626" s="161">
        <v>6.0439999999999996</v>
      </c>
      <c r="I626" s="162"/>
      <c r="L626" s="158"/>
      <c r="M626" s="163"/>
      <c r="N626" s="164"/>
      <c r="O626" s="164"/>
      <c r="P626" s="164"/>
      <c r="Q626" s="164"/>
      <c r="R626" s="164"/>
      <c r="S626" s="164"/>
      <c r="T626" s="165"/>
      <c r="AT626" s="159" t="s">
        <v>167</v>
      </c>
      <c r="AU626" s="159" t="s">
        <v>79</v>
      </c>
      <c r="AV626" s="13" t="s">
        <v>79</v>
      </c>
      <c r="AW626" s="13" t="s">
        <v>31</v>
      </c>
      <c r="AX626" s="13" t="s">
        <v>69</v>
      </c>
      <c r="AY626" s="159" t="s">
        <v>152</v>
      </c>
    </row>
    <row r="627" spans="1:65" s="13" customFormat="1">
      <c r="B627" s="158"/>
      <c r="D627" s="153" t="s">
        <v>167</v>
      </c>
      <c r="E627" s="159" t="s">
        <v>3</v>
      </c>
      <c r="F627" s="160" t="s">
        <v>661</v>
      </c>
      <c r="H627" s="161">
        <v>3.379</v>
      </c>
      <c r="I627" s="162"/>
      <c r="L627" s="158"/>
      <c r="M627" s="163"/>
      <c r="N627" s="164"/>
      <c r="O627" s="164"/>
      <c r="P627" s="164"/>
      <c r="Q627" s="164"/>
      <c r="R627" s="164"/>
      <c r="S627" s="164"/>
      <c r="T627" s="165"/>
      <c r="AT627" s="159" t="s">
        <v>167</v>
      </c>
      <c r="AU627" s="159" t="s">
        <v>79</v>
      </c>
      <c r="AV627" s="13" t="s">
        <v>79</v>
      </c>
      <c r="AW627" s="13" t="s">
        <v>31</v>
      </c>
      <c r="AX627" s="13" t="s">
        <v>69</v>
      </c>
      <c r="AY627" s="159" t="s">
        <v>152</v>
      </c>
    </row>
    <row r="628" spans="1:65" s="13" customFormat="1">
      <c r="B628" s="158"/>
      <c r="D628" s="153" t="s">
        <v>167</v>
      </c>
      <c r="E628" s="159" t="s">
        <v>3</v>
      </c>
      <c r="F628" s="160" t="s">
        <v>662</v>
      </c>
      <c r="H628" s="161">
        <v>1.2350000000000001</v>
      </c>
      <c r="I628" s="162"/>
      <c r="L628" s="158"/>
      <c r="M628" s="163"/>
      <c r="N628" s="164"/>
      <c r="O628" s="164"/>
      <c r="P628" s="164"/>
      <c r="Q628" s="164"/>
      <c r="R628" s="164"/>
      <c r="S628" s="164"/>
      <c r="T628" s="165"/>
      <c r="AT628" s="159" t="s">
        <v>167</v>
      </c>
      <c r="AU628" s="159" t="s">
        <v>79</v>
      </c>
      <c r="AV628" s="13" t="s">
        <v>79</v>
      </c>
      <c r="AW628" s="13" t="s">
        <v>31</v>
      </c>
      <c r="AX628" s="13" t="s">
        <v>69</v>
      </c>
      <c r="AY628" s="159" t="s">
        <v>152</v>
      </c>
    </row>
    <row r="629" spans="1:65" s="14" customFormat="1">
      <c r="B629" s="166"/>
      <c r="D629" s="153" t="s">
        <v>167</v>
      </c>
      <c r="E629" s="167" t="s">
        <v>3</v>
      </c>
      <c r="F629" s="168" t="s">
        <v>664</v>
      </c>
      <c r="H629" s="167" t="s">
        <v>3</v>
      </c>
      <c r="I629" s="169"/>
      <c r="L629" s="166"/>
      <c r="M629" s="170"/>
      <c r="N629" s="171"/>
      <c r="O629" s="171"/>
      <c r="P629" s="171"/>
      <c r="Q629" s="171"/>
      <c r="R629" s="171"/>
      <c r="S629" s="171"/>
      <c r="T629" s="172"/>
      <c r="AT629" s="167" t="s">
        <v>167</v>
      </c>
      <c r="AU629" s="167" t="s">
        <v>79</v>
      </c>
      <c r="AV629" s="14" t="s">
        <v>77</v>
      </c>
      <c r="AW629" s="14" t="s">
        <v>31</v>
      </c>
      <c r="AX629" s="14" t="s">
        <v>69</v>
      </c>
      <c r="AY629" s="167" t="s">
        <v>152</v>
      </c>
    </row>
    <row r="630" spans="1:65" s="13" customFormat="1">
      <c r="B630" s="158"/>
      <c r="D630" s="153" t="s">
        <v>167</v>
      </c>
      <c r="E630" s="159" t="s">
        <v>3</v>
      </c>
      <c r="F630" s="160" t="s">
        <v>864</v>
      </c>
      <c r="H630" s="161">
        <v>25.265000000000001</v>
      </c>
      <c r="I630" s="162"/>
      <c r="L630" s="158"/>
      <c r="M630" s="163"/>
      <c r="N630" s="164"/>
      <c r="O630" s="164"/>
      <c r="P630" s="164"/>
      <c r="Q630" s="164"/>
      <c r="R630" s="164"/>
      <c r="S630" s="164"/>
      <c r="T630" s="165"/>
      <c r="AT630" s="159" t="s">
        <v>167</v>
      </c>
      <c r="AU630" s="159" t="s">
        <v>79</v>
      </c>
      <c r="AV630" s="13" t="s">
        <v>79</v>
      </c>
      <c r="AW630" s="13" t="s">
        <v>31</v>
      </c>
      <c r="AX630" s="13" t="s">
        <v>69</v>
      </c>
      <c r="AY630" s="159" t="s">
        <v>152</v>
      </c>
    </row>
    <row r="631" spans="1:65" s="15" customFormat="1">
      <c r="B631" s="173"/>
      <c r="D631" s="153" t="s">
        <v>167</v>
      </c>
      <c r="E631" s="174" t="s">
        <v>3</v>
      </c>
      <c r="F631" s="175" t="s">
        <v>206</v>
      </c>
      <c r="H631" s="176">
        <v>85.185999999999993</v>
      </c>
      <c r="I631" s="177"/>
      <c r="L631" s="173"/>
      <c r="M631" s="178"/>
      <c r="N631" s="179"/>
      <c r="O631" s="179"/>
      <c r="P631" s="179"/>
      <c r="Q631" s="179"/>
      <c r="R631" s="179"/>
      <c r="S631" s="179"/>
      <c r="T631" s="180"/>
      <c r="AT631" s="174" t="s">
        <v>167</v>
      </c>
      <c r="AU631" s="174" t="s">
        <v>79</v>
      </c>
      <c r="AV631" s="15" t="s">
        <v>158</v>
      </c>
      <c r="AW631" s="15" t="s">
        <v>31</v>
      </c>
      <c r="AX631" s="15" t="s">
        <v>77</v>
      </c>
      <c r="AY631" s="174" t="s">
        <v>152</v>
      </c>
    </row>
    <row r="632" spans="1:65" s="2" customFormat="1" ht="22.8">
      <c r="A632" s="34"/>
      <c r="B632" s="139"/>
      <c r="C632" s="181" t="s">
        <v>865</v>
      </c>
      <c r="D632" s="181" t="s">
        <v>251</v>
      </c>
      <c r="E632" s="182" t="s">
        <v>866</v>
      </c>
      <c r="F632" s="183" t="s">
        <v>867</v>
      </c>
      <c r="G632" s="184" t="s">
        <v>162</v>
      </c>
      <c r="H632" s="185">
        <v>93.703999999999994</v>
      </c>
      <c r="I632" s="186"/>
      <c r="J632" s="187">
        <f>ROUND(I632*H632,2)</f>
        <v>0</v>
      </c>
      <c r="K632" s="183" t="s">
        <v>163</v>
      </c>
      <c r="L632" s="188"/>
      <c r="M632" s="189" t="s">
        <v>3</v>
      </c>
      <c r="N632" s="190" t="s">
        <v>40</v>
      </c>
      <c r="O632" s="55"/>
      <c r="P632" s="149">
        <f>O632*H632</f>
        <v>0</v>
      </c>
      <c r="Q632" s="149">
        <v>4.4999999999999997E-3</v>
      </c>
      <c r="R632" s="149">
        <f>Q632*H632</f>
        <v>0.42166799999999993</v>
      </c>
      <c r="S632" s="149">
        <v>0</v>
      </c>
      <c r="T632" s="150">
        <f>S632*H632</f>
        <v>0</v>
      </c>
      <c r="U632" s="34"/>
      <c r="V632" s="34"/>
      <c r="W632" s="34"/>
      <c r="X632" s="34"/>
      <c r="Y632" s="34"/>
      <c r="Z632" s="34"/>
      <c r="AA632" s="34"/>
      <c r="AB632" s="34"/>
      <c r="AC632" s="34"/>
      <c r="AD632" s="34"/>
      <c r="AE632" s="34"/>
      <c r="AR632" s="151" t="s">
        <v>386</v>
      </c>
      <c r="AT632" s="151" t="s">
        <v>251</v>
      </c>
      <c r="AU632" s="151" t="s">
        <v>79</v>
      </c>
      <c r="AY632" s="19" t="s">
        <v>152</v>
      </c>
      <c r="BE632" s="152">
        <f>IF(N632="základní",J632,0)</f>
        <v>0</v>
      </c>
      <c r="BF632" s="152">
        <f>IF(N632="snížená",J632,0)</f>
        <v>0</v>
      </c>
      <c r="BG632" s="152">
        <f>IF(N632="zákl. přenesená",J632,0)</f>
        <v>0</v>
      </c>
      <c r="BH632" s="152">
        <f>IF(N632="sníž. přenesená",J632,0)</f>
        <v>0</v>
      </c>
      <c r="BI632" s="152">
        <f>IF(N632="nulová",J632,0)</f>
        <v>0</v>
      </c>
      <c r="BJ632" s="19" t="s">
        <v>77</v>
      </c>
      <c r="BK632" s="152">
        <f>ROUND(I632*H632,2)</f>
        <v>0</v>
      </c>
      <c r="BL632" s="19" t="s">
        <v>266</v>
      </c>
      <c r="BM632" s="151" t="s">
        <v>868</v>
      </c>
    </row>
    <row r="633" spans="1:65" s="2" customFormat="1" ht="34.200000000000003">
      <c r="A633" s="34"/>
      <c r="B633" s="139"/>
      <c r="C633" s="140" t="s">
        <v>869</v>
      </c>
      <c r="D633" s="140" t="s">
        <v>154</v>
      </c>
      <c r="E633" s="141" t="s">
        <v>861</v>
      </c>
      <c r="F633" s="142" t="s">
        <v>862</v>
      </c>
      <c r="G633" s="143" t="s">
        <v>162</v>
      </c>
      <c r="H633" s="144">
        <v>41.67</v>
      </c>
      <c r="I633" s="145"/>
      <c r="J633" s="146">
        <f>ROUND(I633*H633,2)</f>
        <v>0</v>
      </c>
      <c r="K633" s="142" t="s">
        <v>163</v>
      </c>
      <c r="L633" s="35"/>
      <c r="M633" s="147" t="s">
        <v>3</v>
      </c>
      <c r="N633" s="148" t="s">
        <v>40</v>
      </c>
      <c r="O633" s="55"/>
      <c r="P633" s="149">
        <f>O633*H633</f>
        <v>0</v>
      </c>
      <c r="Q633" s="149">
        <v>6.0000000000000001E-3</v>
      </c>
      <c r="R633" s="149">
        <f>Q633*H633</f>
        <v>0.25002000000000002</v>
      </c>
      <c r="S633" s="149">
        <v>0</v>
      </c>
      <c r="T633" s="150">
        <f>S633*H633</f>
        <v>0</v>
      </c>
      <c r="U633" s="34"/>
      <c r="V633" s="34"/>
      <c r="W633" s="34"/>
      <c r="X633" s="34"/>
      <c r="Y633" s="34"/>
      <c r="Z633" s="34"/>
      <c r="AA633" s="34"/>
      <c r="AB633" s="34"/>
      <c r="AC633" s="34"/>
      <c r="AD633" s="34"/>
      <c r="AE633" s="34"/>
      <c r="AR633" s="151" t="s">
        <v>266</v>
      </c>
      <c r="AT633" s="151" t="s">
        <v>154</v>
      </c>
      <c r="AU633" s="151" t="s">
        <v>79</v>
      </c>
      <c r="AY633" s="19" t="s">
        <v>152</v>
      </c>
      <c r="BE633" s="152">
        <f>IF(N633="základní",J633,0)</f>
        <v>0</v>
      </c>
      <c r="BF633" s="152">
        <f>IF(N633="snížená",J633,0)</f>
        <v>0</v>
      </c>
      <c r="BG633" s="152">
        <f>IF(N633="zákl. přenesená",J633,0)</f>
        <v>0</v>
      </c>
      <c r="BH633" s="152">
        <f>IF(N633="sníž. přenesená",J633,0)</f>
        <v>0</v>
      </c>
      <c r="BI633" s="152">
        <f>IF(N633="nulová",J633,0)</f>
        <v>0</v>
      </c>
      <c r="BJ633" s="19" t="s">
        <v>77</v>
      </c>
      <c r="BK633" s="152">
        <f>ROUND(I633*H633,2)</f>
        <v>0</v>
      </c>
      <c r="BL633" s="19" t="s">
        <v>266</v>
      </c>
      <c r="BM633" s="151" t="s">
        <v>870</v>
      </c>
    </row>
    <row r="634" spans="1:65" s="2" customFormat="1" ht="19.2">
      <c r="A634" s="34"/>
      <c r="B634" s="35"/>
      <c r="C634" s="34"/>
      <c r="D634" s="153" t="s">
        <v>165</v>
      </c>
      <c r="E634" s="34"/>
      <c r="F634" s="154" t="s">
        <v>3878</v>
      </c>
      <c r="G634" s="34"/>
      <c r="H634" s="34"/>
      <c r="I634" s="155"/>
      <c r="J634" s="34"/>
      <c r="K634" s="34"/>
      <c r="L634" s="35"/>
      <c r="M634" s="156"/>
      <c r="N634" s="157"/>
      <c r="O634" s="55"/>
      <c r="P634" s="55"/>
      <c r="Q634" s="55"/>
      <c r="R634" s="55"/>
      <c r="S634" s="55"/>
      <c r="T634" s="56"/>
      <c r="U634" s="34"/>
      <c r="V634" s="34"/>
      <c r="W634" s="34"/>
      <c r="X634" s="34"/>
      <c r="Y634" s="34"/>
      <c r="Z634" s="34"/>
      <c r="AA634" s="34"/>
      <c r="AB634" s="34"/>
      <c r="AC634" s="34"/>
      <c r="AD634" s="34"/>
      <c r="AE634" s="34"/>
      <c r="AT634" s="19" t="s">
        <v>165</v>
      </c>
      <c r="AU634" s="19" t="s">
        <v>79</v>
      </c>
    </row>
    <row r="635" spans="1:65" s="14" customFormat="1">
      <c r="B635" s="166"/>
      <c r="D635" s="153" t="s">
        <v>167</v>
      </c>
      <c r="E635" s="167" t="s">
        <v>3</v>
      </c>
      <c r="F635" s="168" t="s">
        <v>871</v>
      </c>
      <c r="H635" s="167" t="s">
        <v>3</v>
      </c>
      <c r="I635" s="169"/>
      <c r="L635" s="166"/>
      <c r="M635" s="170"/>
      <c r="N635" s="171"/>
      <c r="O635" s="171"/>
      <c r="P635" s="171"/>
      <c r="Q635" s="171"/>
      <c r="R635" s="171"/>
      <c r="S635" s="171"/>
      <c r="T635" s="172"/>
      <c r="AT635" s="167" t="s">
        <v>167</v>
      </c>
      <c r="AU635" s="167" t="s">
        <v>79</v>
      </c>
      <c r="AV635" s="14" t="s">
        <v>77</v>
      </c>
      <c r="AW635" s="14" t="s">
        <v>31</v>
      </c>
      <c r="AX635" s="14" t="s">
        <v>69</v>
      </c>
      <c r="AY635" s="167" t="s">
        <v>152</v>
      </c>
    </row>
    <row r="636" spans="1:65" s="13" customFormat="1" ht="20.399999999999999">
      <c r="B636" s="158"/>
      <c r="D636" s="153" t="s">
        <v>167</v>
      </c>
      <c r="E636" s="159" t="s">
        <v>3</v>
      </c>
      <c r="F636" s="160" t="s">
        <v>872</v>
      </c>
      <c r="H636" s="161">
        <v>41.67</v>
      </c>
      <c r="I636" s="162"/>
      <c r="L636" s="158"/>
      <c r="M636" s="163"/>
      <c r="N636" s="164"/>
      <c r="O636" s="164"/>
      <c r="P636" s="164"/>
      <c r="Q636" s="164"/>
      <c r="R636" s="164"/>
      <c r="S636" s="164"/>
      <c r="T636" s="165"/>
      <c r="AT636" s="159" t="s">
        <v>167</v>
      </c>
      <c r="AU636" s="159" t="s">
        <v>79</v>
      </c>
      <c r="AV636" s="13" t="s">
        <v>79</v>
      </c>
      <c r="AW636" s="13" t="s">
        <v>31</v>
      </c>
      <c r="AX636" s="13" t="s">
        <v>77</v>
      </c>
      <c r="AY636" s="159" t="s">
        <v>152</v>
      </c>
    </row>
    <row r="637" spans="1:65" s="2" customFormat="1" ht="22.8">
      <c r="A637" s="34"/>
      <c r="B637" s="139"/>
      <c r="C637" s="181" t="s">
        <v>873</v>
      </c>
      <c r="D637" s="181" t="s">
        <v>251</v>
      </c>
      <c r="E637" s="182" t="s">
        <v>874</v>
      </c>
      <c r="F637" s="183" t="s">
        <v>875</v>
      </c>
      <c r="G637" s="184" t="s">
        <v>162</v>
      </c>
      <c r="H637" s="185">
        <v>45.837000000000003</v>
      </c>
      <c r="I637" s="186"/>
      <c r="J637" s="187">
        <f>ROUND(I637*H637,2)</f>
        <v>0</v>
      </c>
      <c r="K637" s="183" t="s">
        <v>163</v>
      </c>
      <c r="L637" s="188"/>
      <c r="M637" s="189" t="s">
        <v>3</v>
      </c>
      <c r="N637" s="190" t="s">
        <v>40</v>
      </c>
      <c r="O637" s="55"/>
      <c r="P637" s="149">
        <f>O637*H637</f>
        <v>0</v>
      </c>
      <c r="Q637" s="149">
        <v>2.3999999999999998E-3</v>
      </c>
      <c r="R637" s="149">
        <f>Q637*H637</f>
        <v>0.1100088</v>
      </c>
      <c r="S637" s="149">
        <v>0</v>
      </c>
      <c r="T637" s="150">
        <f>S637*H637</f>
        <v>0</v>
      </c>
      <c r="U637" s="34"/>
      <c r="V637" s="34"/>
      <c r="W637" s="34"/>
      <c r="X637" s="34"/>
      <c r="Y637" s="34"/>
      <c r="Z637" s="34"/>
      <c r="AA637" s="34"/>
      <c r="AB637" s="34"/>
      <c r="AC637" s="34"/>
      <c r="AD637" s="34"/>
      <c r="AE637" s="34"/>
      <c r="AR637" s="151" t="s">
        <v>386</v>
      </c>
      <c r="AT637" s="151" t="s">
        <v>251</v>
      </c>
      <c r="AU637" s="151" t="s">
        <v>79</v>
      </c>
      <c r="AY637" s="19" t="s">
        <v>152</v>
      </c>
      <c r="BE637" s="152">
        <f>IF(N637="základní",J637,0)</f>
        <v>0</v>
      </c>
      <c r="BF637" s="152">
        <f>IF(N637="snížená",J637,0)</f>
        <v>0</v>
      </c>
      <c r="BG637" s="152">
        <f>IF(N637="zákl. přenesená",J637,0)</f>
        <v>0</v>
      </c>
      <c r="BH637" s="152">
        <f>IF(N637="sníž. přenesená",J637,0)</f>
        <v>0</v>
      </c>
      <c r="BI637" s="152">
        <f>IF(N637="nulová",J637,0)</f>
        <v>0</v>
      </c>
      <c r="BJ637" s="19" t="s">
        <v>77</v>
      </c>
      <c r="BK637" s="152">
        <f>ROUND(I637*H637,2)</f>
        <v>0</v>
      </c>
      <c r="BL637" s="19" t="s">
        <v>266</v>
      </c>
      <c r="BM637" s="151" t="s">
        <v>876</v>
      </c>
    </row>
    <row r="638" spans="1:65" s="13" customFormat="1">
      <c r="B638" s="158"/>
      <c r="D638" s="153" t="s">
        <v>167</v>
      </c>
      <c r="F638" s="160" t="s">
        <v>877</v>
      </c>
      <c r="H638" s="161">
        <v>45.837000000000003</v>
      </c>
      <c r="I638" s="162"/>
      <c r="L638" s="158"/>
      <c r="M638" s="163"/>
      <c r="N638" s="164"/>
      <c r="O638" s="164"/>
      <c r="P638" s="164"/>
      <c r="Q638" s="164"/>
      <c r="R638" s="164"/>
      <c r="S638" s="164"/>
      <c r="T638" s="165"/>
      <c r="AT638" s="159" t="s">
        <v>167</v>
      </c>
      <c r="AU638" s="159" t="s">
        <v>79</v>
      </c>
      <c r="AV638" s="13" t="s">
        <v>79</v>
      </c>
      <c r="AW638" s="13" t="s">
        <v>4</v>
      </c>
      <c r="AX638" s="13" t="s">
        <v>77</v>
      </c>
      <c r="AY638" s="159" t="s">
        <v>152</v>
      </c>
    </row>
    <row r="639" spans="1:65" s="2" customFormat="1" ht="44.25" customHeight="1">
      <c r="A639" s="34"/>
      <c r="B639" s="139"/>
      <c r="C639" s="140" t="s">
        <v>878</v>
      </c>
      <c r="D639" s="140" t="s">
        <v>154</v>
      </c>
      <c r="E639" s="141" t="s">
        <v>879</v>
      </c>
      <c r="F639" s="142" t="s">
        <v>880</v>
      </c>
      <c r="G639" s="143" t="s">
        <v>728</v>
      </c>
      <c r="H639" s="199"/>
      <c r="I639" s="145"/>
      <c r="J639" s="146">
        <f>ROUND(I639*H639,2)</f>
        <v>0</v>
      </c>
      <c r="K639" s="142" t="s">
        <v>163</v>
      </c>
      <c r="L639" s="35"/>
      <c r="M639" s="147" t="s">
        <v>3</v>
      </c>
      <c r="N639" s="148" t="s">
        <v>40</v>
      </c>
      <c r="O639" s="55"/>
      <c r="P639" s="149">
        <f>O639*H639</f>
        <v>0</v>
      </c>
      <c r="Q639" s="149">
        <v>0</v>
      </c>
      <c r="R639" s="149">
        <f>Q639*H639</f>
        <v>0</v>
      </c>
      <c r="S639" s="149">
        <v>0</v>
      </c>
      <c r="T639" s="150">
        <f>S639*H639</f>
        <v>0</v>
      </c>
      <c r="U639" s="34"/>
      <c r="V639" s="34"/>
      <c r="W639" s="34"/>
      <c r="X639" s="34"/>
      <c r="Y639" s="34"/>
      <c r="Z639" s="34"/>
      <c r="AA639" s="34"/>
      <c r="AB639" s="34"/>
      <c r="AC639" s="34"/>
      <c r="AD639" s="34"/>
      <c r="AE639" s="34"/>
      <c r="AR639" s="151" t="s">
        <v>266</v>
      </c>
      <c r="AT639" s="151" t="s">
        <v>154</v>
      </c>
      <c r="AU639" s="151" t="s">
        <v>79</v>
      </c>
      <c r="AY639" s="19" t="s">
        <v>152</v>
      </c>
      <c r="BE639" s="152">
        <f>IF(N639="základní",J639,0)</f>
        <v>0</v>
      </c>
      <c r="BF639" s="152">
        <f>IF(N639="snížená",J639,0)</f>
        <v>0</v>
      </c>
      <c r="BG639" s="152">
        <f>IF(N639="zákl. přenesená",J639,0)</f>
        <v>0</v>
      </c>
      <c r="BH639" s="152">
        <f>IF(N639="sníž. přenesená",J639,0)</f>
        <v>0</v>
      </c>
      <c r="BI639" s="152">
        <f>IF(N639="nulová",J639,0)</f>
        <v>0</v>
      </c>
      <c r="BJ639" s="19" t="s">
        <v>77</v>
      </c>
      <c r="BK639" s="152">
        <f>ROUND(I639*H639,2)</f>
        <v>0</v>
      </c>
      <c r="BL639" s="19" t="s">
        <v>266</v>
      </c>
      <c r="BM639" s="151" t="s">
        <v>881</v>
      </c>
    </row>
    <row r="640" spans="1:65" s="12" customFormat="1" ht="22.8" customHeight="1">
      <c r="B640" s="126"/>
      <c r="D640" s="127" t="s">
        <v>68</v>
      </c>
      <c r="E640" s="137" t="s">
        <v>882</v>
      </c>
      <c r="F640" s="137" t="s">
        <v>883</v>
      </c>
      <c r="I640" s="129"/>
      <c r="J640" s="138">
        <f>BK640</f>
        <v>0</v>
      </c>
      <c r="L640" s="126"/>
      <c r="M640" s="131"/>
      <c r="N640" s="132"/>
      <c r="O640" s="132"/>
      <c r="P640" s="133">
        <f>SUM(P641:P651)</f>
        <v>0</v>
      </c>
      <c r="Q640" s="132"/>
      <c r="R640" s="133">
        <f>SUM(R641:R651)</f>
        <v>1.02691179</v>
      </c>
      <c r="S640" s="132"/>
      <c r="T640" s="134">
        <f>SUM(T641:T651)</f>
        <v>0</v>
      </c>
      <c r="AR640" s="127" t="s">
        <v>79</v>
      </c>
      <c r="AT640" s="135" t="s">
        <v>68</v>
      </c>
      <c r="AU640" s="135" t="s">
        <v>77</v>
      </c>
      <c r="AY640" s="127" t="s">
        <v>152</v>
      </c>
      <c r="BK640" s="136">
        <f>SUM(BK641:BK651)</f>
        <v>0</v>
      </c>
    </row>
    <row r="641" spans="1:65" s="2" customFormat="1" ht="22.8">
      <c r="A641" s="34"/>
      <c r="B641" s="139"/>
      <c r="C641" s="140" t="s">
        <v>884</v>
      </c>
      <c r="D641" s="140" t="s">
        <v>154</v>
      </c>
      <c r="E641" s="141" t="s">
        <v>885</v>
      </c>
      <c r="F641" s="142" t="s">
        <v>886</v>
      </c>
      <c r="G641" s="143" t="s">
        <v>162</v>
      </c>
      <c r="H641" s="144">
        <v>36.24</v>
      </c>
      <c r="I641" s="145"/>
      <c r="J641" s="146">
        <f>ROUND(I641*H641,2)</f>
        <v>0</v>
      </c>
      <c r="K641" s="142" t="s">
        <v>163</v>
      </c>
      <c r="L641" s="35"/>
      <c r="M641" s="147" t="s">
        <v>3</v>
      </c>
      <c r="N641" s="148" t="s">
        <v>40</v>
      </c>
      <c r="O641" s="55"/>
      <c r="P641" s="149">
        <f>O641*H641</f>
        <v>0</v>
      </c>
      <c r="Q641" s="149">
        <v>1.5740000000000001E-2</v>
      </c>
      <c r="R641" s="149">
        <f>Q641*H641</f>
        <v>0.57041760000000008</v>
      </c>
      <c r="S641" s="149">
        <v>0</v>
      </c>
      <c r="T641" s="150">
        <f>S641*H641</f>
        <v>0</v>
      </c>
      <c r="U641" s="34"/>
      <c r="V641" s="34"/>
      <c r="W641" s="34"/>
      <c r="X641" s="34"/>
      <c r="Y641" s="34"/>
      <c r="Z641" s="34"/>
      <c r="AA641" s="34"/>
      <c r="AB641" s="34"/>
      <c r="AC641" s="34"/>
      <c r="AD641" s="34"/>
      <c r="AE641" s="34"/>
      <c r="AR641" s="151" t="s">
        <v>266</v>
      </c>
      <c r="AT641" s="151" t="s">
        <v>154</v>
      </c>
      <c r="AU641" s="151" t="s">
        <v>79</v>
      </c>
      <c r="AY641" s="19" t="s">
        <v>152</v>
      </c>
      <c r="BE641" s="152">
        <f>IF(N641="základní",J641,0)</f>
        <v>0</v>
      </c>
      <c r="BF641" s="152">
        <f>IF(N641="snížená",J641,0)</f>
        <v>0</v>
      </c>
      <c r="BG641" s="152">
        <f>IF(N641="zákl. přenesená",J641,0)</f>
        <v>0</v>
      </c>
      <c r="BH641" s="152">
        <f>IF(N641="sníž. přenesená",J641,0)</f>
        <v>0</v>
      </c>
      <c r="BI641" s="152">
        <f>IF(N641="nulová",J641,0)</f>
        <v>0</v>
      </c>
      <c r="BJ641" s="19" t="s">
        <v>77</v>
      </c>
      <c r="BK641" s="152">
        <f>ROUND(I641*H641,2)</f>
        <v>0</v>
      </c>
      <c r="BL641" s="19" t="s">
        <v>266</v>
      </c>
      <c r="BM641" s="151" t="s">
        <v>887</v>
      </c>
    </row>
    <row r="642" spans="1:65" s="14" customFormat="1">
      <c r="B642" s="166"/>
      <c r="D642" s="153" t="s">
        <v>167</v>
      </c>
      <c r="E642" s="167" t="s">
        <v>3</v>
      </c>
      <c r="F642" s="168" t="s">
        <v>888</v>
      </c>
      <c r="H642" s="167" t="s">
        <v>3</v>
      </c>
      <c r="I642" s="169"/>
      <c r="L642" s="166"/>
      <c r="M642" s="170"/>
      <c r="N642" s="171"/>
      <c r="O642" s="171"/>
      <c r="P642" s="171"/>
      <c r="Q642" s="171"/>
      <c r="R642" s="171"/>
      <c r="S642" s="171"/>
      <c r="T642" s="172"/>
      <c r="AT642" s="167" t="s">
        <v>167</v>
      </c>
      <c r="AU642" s="167" t="s">
        <v>79</v>
      </c>
      <c r="AV642" s="14" t="s">
        <v>77</v>
      </c>
      <c r="AW642" s="14" t="s">
        <v>31</v>
      </c>
      <c r="AX642" s="14" t="s">
        <v>69</v>
      </c>
      <c r="AY642" s="167" t="s">
        <v>152</v>
      </c>
    </row>
    <row r="643" spans="1:65" s="13" customFormat="1">
      <c r="B643" s="158"/>
      <c r="D643" s="153" t="s">
        <v>167</v>
      </c>
      <c r="E643" s="159" t="s">
        <v>3</v>
      </c>
      <c r="F643" s="160" t="s">
        <v>889</v>
      </c>
      <c r="H643" s="161">
        <v>36.24</v>
      </c>
      <c r="I643" s="162"/>
      <c r="L643" s="158"/>
      <c r="M643" s="163"/>
      <c r="N643" s="164"/>
      <c r="O643" s="164"/>
      <c r="P643" s="164"/>
      <c r="Q643" s="164"/>
      <c r="R643" s="164"/>
      <c r="S643" s="164"/>
      <c r="T643" s="165"/>
      <c r="AT643" s="159" t="s">
        <v>167</v>
      </c>
      <c r="AU643" s="159" t="s">
        <v>79</v>
      </c>
      <c r="AV643" s="13" t="s">
        <v>79</v>
      </c>
      <c r="AW643" s="13" t="s">
        <v>31</v>
      </c>
      <c r="AX643" s="13" t="s">
        <v>77</v>
      </c>
      <c r="AY643" s="159" t="s">
        <v>152</v>
      </c>
    </row>
    <row r="644" spans="1:65" s="2" customFormat="1" ht="22.8">
      <c r="A644" s="34"/>
      <c r="B644" s="139"/>
      <c r="C644" s="140" t="s">
        <v>890</v>
      </c>
      <c r="D644" s="140" t="s">
        <v>154</v>
      </c>
      <c r="E644" s="141" t="s">
        <v>891</v>
      </c>
      <c r="F644" s="142" t="s">
        <v>892</v>
      </c>
      <c r="G644" s="143" t="s">
        <v>162</v>
      </c>
      <c r="H644" s="144">
        <v>28.946999999999999</v>
      </c>
      <c r="I644" s="145"/>
      <c r="J644" s="146">
        <f>ROUND(I644*H644,2)</f>
        <v>0</v>
      </c>
      <c r="K644" s="142" t="s">
        <v>163</v>
      </c>
      <c r="L644" s="35"/>
      <c r="M644" s="147" t="s">
        <v>3</v>
      </c>
      <c r="N644" s="148" t="s">
        <v>40</v>
      </c>
      <c r="O644" s="55"/>
      <c r="P644" s="149">
        <f>O644*H644</f>
        <v>0</v>
      </c>
      <c r="Q644" s="149">
        <v>1.5769999999999999E-2</v>
      </c>
      <c r="R644" s="149">
        <f>Q644*H644</f>
        <v>0.45649418999999997</v>
      </c>
      <c r="S644" s="149">
        <v>0</v>
      </c>
      <c r="T644" s="150">
        <f>S644*H644</f>
        <v>0</v>
      </c>
      <c r="U644" s="34"/>
      <c r="V644" s="34"/>
      <c r="W644" s="34"/>
      <c r="X644" s="34"/>
      <c r="Y644" s="34"/>
      <c r="Z644" s="34"/>
      <c r="AA644" s="34"/>
      <c r="AB644" s="34"/>
      <c r="AC644" s="34"/>
      <c r="AD644" s="34"/>
      <c r="AE644" s="34"/>
      <c r="AR644" s="151" t="s">
        <v>266</v>
      </c>
      <c r="AT644" s="151" t="s">
        <v>154</v>
      </c>
      <c r="AU644" s="151" t="s">
        <v>79</v>
      </c>
      <c r="AY644" s="19" t="s">
        <v>152</v>
      </c>
      <c r="BE644" s="152">
        <f>IF(N644="základní",J644,0)</f>
        <v>0</v>
      </c>
      <c r="BF644" s="152">
        <f>IF(N644="snížená",J644,0)</f>
        <v>0</v>
      </c>
      <c r="BG644" s="152">
        <f>IF(N644="zákl. přenesená",J644,0)</f>
        <v>0</v>
      </c>
      <c r="BH644" s="152">
        <f>IF(N644="sníž. přenesená",J644,0)</f>
        <v>0</v>
      </c>
      <c r="BI644" s="152">
        <f>IF(N644="nulová",J644,0)</f>
        <v>0</v>
      </c>
      <c r="BJ644" s="19" t="s">
        <v>77</v>
      </c>
      <c r="BK644" s="152">
        <f>ROUND(I644*H644,2)</f>
        <v>0</v>
      </c>
      <c r="BL644" s="19" t="s">
        <v>266</v>
      </c>
      <c r="BM644" s="151" t="s">
        <v>893</v>
      </c>
    </row>
    <row r="645" spans="1:65" s="14" customFormat="1">
      <c r="B645" s="166"/>
      <c r="D645" s="153" t="s">
        <v>167</v>
      </c>
      <c r="E645" s="167" t="s">
        <v>3</v>
      </c>
      <c r="F645" s="168" t="s">
        <v>3879</v>
      </c>
      <c r="H645" s="167" t="s">
        <v>3</v>
      </c>
      <c r="I645" s="169"/>
      <c r="L645" s="166"/>
      <c r="M645" s="170"/>
      <c r="N645" s="171"/>
      <c r="O645" s="171"/>
      <c r="P645" s="171"/>
      <c r="Q645" s="171"/>
      <c r="R645" s="171"/>
      <c r="S645" s="171"/>
      <c r="T645" s="172"/>
      <c r="AT645" s="167" t="s">
        <v>167</v>
      </c>
      <c r="AU645" s="167" t="s">
        <v>79</v>
      </c>
      <c r="AV645" s="14" t="s">
        <v>77</v>
      </c>
      <c r="AW645" s="14" t="s">
        <v>31</v>
      </c>
      <c r="AX645" s="14" t="s">
        <v>69</v>
      </c>
      <c r="AY645" s="167" t="s">
        <v>152</v>
      </c>
    </row>
    <row r="646" spans="1:65" s="14" customFormat="1">
      <c r="B646" s="166"/>
      <c r="D646" s="153" t="s">
        <v>167</v>
      </c>
      <c r="E646" s="167" t="s">
        <v>3</v>
      </c>
      <c r="F646" s="168" t="s">
        <v>736</v>
      </c>
      <c r="H646" s="167" t="s">
        <v>3</v>
      </c>
      <c r="I646" s="169"/>
      <c r="L646" s="166"/>
      <c r="M646" s="170"/>
      <c r="N646" s="171"/>
      <c r="O646" s="171"/>
      <c r="P646" s="171"/>
      <c r="Q646" s="171"/>
      <c r="R646" s="171"/>
      <c r="S646" s="171"/>
      <c r="T646" s="172"/>
      <c r="AT646" s="167" t="s">
        <v>167</v>
      </c>
      <c r="AU646" s="167" t="s">
        <v>79</v>
      </c>
      <c r="AV646" s="14" t="s">
        <v>77</v>
      </c>
      <c r="AW646" s="14" t="s">
        <v>31</v>
      </c>
      <c r="AX646" s="14" t="s">
        <v>69</v>
      </c>
      <c r="AY646" s="167" t="s">
        <v>152</v>
      </c>
    </row>
    <row r="647" spans="1:65" s="13" customFormat="1">
      <c r="B647" s="158"/>
      <c r="D647" s="153" t="s">
        <v>167</v>
      </c>
      <c r="E647" s="159" t="s">
        <v>3</v>
      </c>
      <c r="F647" s="160" t="s">
        <v>894</v>
      </c>
      <c r="H647" s="161">
        <v>12.272</v>
      </c>
      <c r="I647" s="162"/>
      <c r="L647" s="158"/>
      <c r="M647" s="163"/>
      <c r="N647" s="164"/>
      <c r="O647" s="164"/>
      <c r="P647" s="164"/>
      <c r="Q647" s="164"/>
      <c r="R647" s="164"/>
      <c r="S647" s="164"/>
      <c r="T647" s="165"/>
      <c r="AT647" s="159" t="s">
        <v>167</v>
      </c>
      <c r="AU647" s="159" t="s">
        <v>79</v>
      </c>
      <c r="AV647" s="13" t="s">
        <v>79</v>
      </c>
      <c r="AW647" s="13" t="s">
        <v>31</v>
      </c>
      <c r="AX647" s="13" t="s">
        <v>69</v>
      </c>
      <c r="AY647" s="159" t="s">
        <v>152</v>
      </c>
    </row>
    <row r="648" spans="1:65" s="14" customFormat="1">
      <c r="B648" s="166"/>
      <c r="D648" s="153" t="s">
        <v>167</v>
      </c>
      <c r="E648" s="167" t="s">
        <v>3</v>
      </c>
      <c r="F648" s="168" t="s">
        <v>738</v>
      </c>
      <c r="H648" s="167" t="s">
        <v>3</v>
      </c>
      <c r="I648" s="169"/>
      <c r="L648" s="166"/>
      <c r="M648" s="170"/>
      <c r="N648" s="171"/>
      <c r="O648" s="171"/>
      <c r="P648" s="171"/>
      <c r="Q648" s="171"/>
      <c r="R648" s="171"/>
      <c r="S648" s="171"/>
      <c r="T648" s="172"/>
      <c r="AT648" s="167" t="s">
        <v>167</v>
      </c>
      <c r="AU648" s="167" t="s">
        <v>79</v>
      </c>
      <c r="AV648" s="14" t="s">
        <v>77</v>
      </c>
      <c r="AW648" s="14" t="s">
        <v>31</v>
      </c>
      <c r="AX648" s="14" t="s">
        <v>69</v>
      </c>
      <c r="AY648" s="167" t="s">
        <v>152</v>
      </c>
    </row>
    <row r="649" spans="1:65" s="13" customFormat="1">
      <c r="B649" s="158"/>
      <c r="D649" s="153" t="s">
        <v>167</v>
      </c>
      <c r="E649" s="159" t="s">
        <v>3</v>
      </c>
      <c r="F649" s="160" t="s">
        <v>895</v>
      </c>
      <c r="H649" s="161">
        <v>16.675000000000001</v>
      </c>
      <c r="I649" s="162"/>
      <c r="L649" s="158"/>
      <c r="M649" s="163"/>
      <c r="N649" s="164"/>
      <c r="O649" s="164"/>
      <c r="P649" s="164"/>
      <c r="Q649" s="164"/>
      <c r="R649" s="164"/>
      <c r="S649" s="164"/>
      <c r="T649" s="165"/>
      <c r="AT649" s="159" t="s">
        <v>167</v>
      </c>
      <c r="AU649" s="159" t="s">
        <v>79</v>
      </c>
      <c r="AV649" s="13" t="s">
        <v>79</v>
      </c>
      <c r="AW649" s="13" t="s">
        <v>31</v>
      </c>
      <c r="AX649" s="13" t="s">
        <v>69</v>
      </c>
      <c r="AY649" s="159" t="s">
        <v>152</v>
      </c>
    </row>
    <row r="650" spans="1:65" s="15" customFormat="1">
      <c r="B650" s="173"/>
      <c r="D650" s="153" t="s">
        <v>167</v>
      </c>
      <c r="E650" s="174" t="s">
        <v>3</v>
      </c>
      <c r="F650" s="175" t="s">
        <v>206</v>
      </c>
      <c r="H650" s="176">
        <v>28.947000000000003</v>
      </c>
      <c r="I650" s="177"/>
      <c r="L650" s="173"/>
      <c r="M650" s="178"/>
      <c r="N650" s="179"/>
      <c r="O650" s="179"/>
      <c r="P650" s="179"/>
      <c r="Q650" s="179"/>
      <c r="R650" s="179"/>
      <c r="S650" s="179"/>
      <c r="T650" s="180"/>
      <c r="AT650" s="174" t="s">
        <v>167</v>
      </c>
      <c r="AU650" s="174" t="s">
        <v>79</v>
      </c>
      <c r="AV650" s="15" t="s">
        <v>158</v>
      </c>
      <c r="AW650" s="15" t="s">
        <v>31</v>
      </c>
      <c r="AX650" s="15" t="s">
        <v>77</v>
      </c>
      <c r="AY650" s="174" t="s">
        <v>152</v>
      </c>
    </row>
    <row r="651" spans="1:65" s="2" customFormat="1" ht="44.25" customHeight="1">
      <c r="A651" s="34"/>
      <c r="B651" s="139"/>
      <c r="C651" s="140" t="s">
        <v>896</v>
      </c>
      <c r="D651" s="140" t="s">
        <v>154</v>
      </c>
      <c r="E651" s="141" t="s">
        <v>897</v>
      </c>
      <c r="F651" s="142" t="s">
        <v>898</v>
      </c>
      <c r="G651" s="143" t="s">
        <v>728</v>
      </c>
      <c r="H651" s="199"/>
      <c r="I651" s="145"/>
      <c r="J651" s="146">
        <f>ROUND(I651*H651,2)</f>
        <v>0</v>
      </c>
      <c r="K651" s="142" t="s">
        <v>163</v>
      </c>
      <c r="L651" s="35"/>
      <c r="M651" s="147" t="s">
        <v>3</v>
      </c>
      <c r="N651" s="148" t="s">
        <v>40</v>
      </c>
      <c r="O651" s="55"/>
      <c r="P651" s="149">
        <f>O651*H651</f>
        <v>0</v>
      </c>
      <c r="Q651" s="149">
        <v>0</v>
      </c>
      <c r="R651" s="149">
        <f>Q651*H651</f>
        <v>0</v>
      </c>
      <c r="S651" s="149">
        <v>0</v>
      </c>
      <c r="T651" s="150">
        <f>S651*H651</f>
        <v>0</v>
      </c>
      <c r="U651" s="34"/>
      <c r="V651" s="34"/>
      <c r="W651" s="34"/>
      <c r="X651" s="34"/>
      <c r="Y651" s="34"/>
      <c r="Z651" s="34"/>
      <c r="AA651" s="34"/>
      <c r="AB651" s="34"/>
      <c r="AC651" s="34"/>
      <c r="AD651" s="34"/>
      <c r="AE651" s="34"/>
      <c r="AR651" s="151" t="s">
        <v>266</v>
      </c>
      <c r="AT651" s="151" t="s">
        <v>154</v>
      </c>
      <c r="AU651" s="151" t="s">
        <v>79</v>
      </c>
      <c r="AY651" s="19" t="s">
        <v>152</v>
      </c>
      <c r="BE651" s="152">
        <f>IF(N651="základní",J651,0)</f>
        <v>0</v>
      </c>
      <c r="BF651" s="152">
        <f>IF(N651="snížená",J651,0)</f>
        <v>0</v>
      </c>
      <c r="BG651" s="152">
        <f>IF(N651="zákl. přenesená",J651,0)</f>
        <v>0</v>
      </c>
      <c r="BH651" s="152">
        <f>IF(N651="sníž. přenesená",J651,0)</f>
        <v>0</v>
      </c>
      <c r="BI651" s="152">
        <f>IF(N651="nulová",J651,0)</f>
        <v>0</v>
      </c>
      <c r="BJ651" s="19" t="s">
        <v>77</v>
      </c>
      <c r="BK651" s="152">
        <f>ROUND(I651*H651,2)</f>
        <v>0</v>
      </c>
      <c r="BL651" s="19" t="s">
        <v>266</v>
      </c>
      <c r="BM651" s="151" t="s">
        <v>899</v>
      </c>
    </row>
    <row r="652" spans="1:65" s="12" customFormat="1" ht="22.8" customHeight="1">
      <c r="B652" s="126"/>
      <c r="D652" s="127" t="s">
        <v>68</v>
      </c>
      <c r="E652" s="137" t="s">
        <v>900</v>
      </c>
      <c r="F652" s="137" t="s">
        <v>901</v>
      </c>
      <c r="I652" s="129"/>
      <c r="J652" s="138">
        <f>BK652</f>
        <v>0</v>
      </c>
      <c r="L652" s="126"/>
      <c r="M652" s="131"/>
      <c r="N652" s="132"/>
      <c r="O652" s="132"/>
      <c r="P652" s="133">
        <f>SUM(P653:P679)</f>
        <v>0</v>
      </c>
      <c r="Q652" s="132"/>
      <c r="R652" s="133">
        <f>SUM(R653:R679)</f>
        <v>4.4645556900000001</v>
      </c>
      <c r="S652" s="132"/>
      <c r="T652" s="134">
        <f>SUM(T653:T679)</f>
        <v>0</v>
      </c>
      <c r="AR652" s="127" t="s">
        <v>79</v>
      </c>
      <c r="AT652" s="135" t="s">
        <v>68</v>
      </c>
      <c r="AU652" s="135" t="s">
        <v>77</v>
      </c>
      <c r="AY652" s="127" t="s">
        <v>152</v>
      </c>
      <c r="BK652" s="136">
        <f>SUM(BK653:BK679)</f>
        <v>0</v>
      </c>
    </row>
    <row r="653" spans="1:65" s="2" customFormat="1" ht="55.5" customHeight="1">
      <c r="A653" s="34"/>
      <c r="B653" s="139"/>
      <c r="C653" s="140" t="s">
        <v>902</v>
      </c>
      <c r="D653" s="140" t="s">
        <v>154</v>
      </c>
      <c r="E653" s="141" t="s">
        <v>903</v>
      </c>
      <c r="F653" s="142" t="s">
        <v>904</v>
      </c>
      <c r="G653" s="143" t="s">
        <v>162</v>
      </c>
      <c r="H653" s="144">
        <v>17.922999999999998</v>
      </c>
      <c r="I653" s="145"/>
      <c r="J653" s="146">
        <f>ROUND(I653*H653,2)</f>
        <v>0</v>
      </c>
      <c r="K653" s="142" t="s">
        <v>163</v>
      </c>
      <c r="L653" s="35"/>
      <c r="M653" s="147" t="s">
        <v>3</v>
      </c>
      <c r="N653" s="148" t="s">
        <v>40</v>
      </c>
      <c r="O653" s="55"/>
      <c r="P653" s="149">
        <f>O653*H653</f>
        <v>0</v>
      </c>
      <c r="Q653" s="149">
        <v>2.5389999999999999E-2</v>
      </c>
      <c r="R653" s="149">
        <f>Q653*H653</f>
        <v>0.45506496999999996</v>
      </c>
      <c r="S653" s="149">
        <v>0</v>
      </c>
      <c r="T653" s="150">
        <f>S653*H653</f>
        <v>0</v>
      </c>
      <c r="U653" s="34"/>
      <c r="V653" s="34"/>
      <c r="W653" s="34"/>
      <c r="X653" s="34"/>
      <c r="Y653" s="34"/>
      <c r="Z653" s="34"/>
      <c r="AA653" s="34"/>
      <c r="AB653" s="34"/>
      <c r="AC653" s="34"/>
      <c r="AD653" s="34"/>
      <c r="AE653" s="34"/>
      <c r="AR653" s="151" t="s">
        <v>266</v>
      </c>
      <c r="AT653" s="151" t="s">
        <v>154</v>
      </c>
      <c r="AU653" s="151" t="s">
        <v>79</v>
      </c>
      <c r="AY653" s="19" t="s">
        <v>152</v>
      </c>
      <c r="BE653" s="152">
        <f>IF(N653="základní",J653,0)</f>
        <v>0</v>
      </c>
      <c r="BF653" s="152">
        <f>IF(N653="snížená",J653,0)</f>
        <v>0</v>
      </c>
      <c r="BG653" s="152">
        <f>IF(N653="zákl. přenesená",J653,0)</f>
        <v>0</v>
      </c>
      <c r="BH653" s="152">
        <f>IF(N653="sníž. přenesená",J653,0)</f>
        <v>0</v>
      </c>
      <c r="BI653" s="152">
        <f>IF(N653="nulová",J653,0)</f>
        <v>0</v>
      </c>
      <c r="BJ653" s="19" t="s">
        <v>77</v>
      </c>
      <c r="BK653" s="152">
        <f>ROUND(I653*H653,2)</f>
        <v>0</v>
      </c>
      <c r="BL653" s="19" t="s">
        <v>266</v>
      </c>
      <c r="BM653" s="151" t="s">
        <v>905</v>
      </c>
    </row>
    <row r="654" spans="1:65" s="13" customFormat="1">
      <c r="B654" s="158"/>
      <c r="D654" s="153" t="s">
        <v>167</v>
      </c>
      <c r="E654" s="159" t="s">
        <v>3</v>
      </c>
      <c r="F654" s="160" t="s">
        <v>3880</v>
      </c>
      <c r="H654" s="161">
        <v>17.922999999999998</v>
      </c>
      <c r="I654" s="162"/>
      <c r="L654" s="158"/>
      <c r="M654" s="163"/>
      <c r="N654" s="164"/>
      <c r="O654" s="164"/>
      <c r="P654" s="164"/>
      <c r="Q654" s="164"/>
      <c r="R654" s="164"/>
      <c r="S654" s="164"/>
      <c r="T654" s="165"/>
      <c r="AT654" s="159" t="s">
        <v>167</v>
      </c>
      <c r="AU654" s="159" t="s">
        <v>79</v>
      </c>
      <c r="AV654" s="13" t="s">
        <v>79</v>
      </c>
      <c r="AW654" s="13" t="s">
        <v>31</v>
      </c>
      <c r="AX654" s="13" t="s">
        <v>77</v>
      </c>
      <c r="AY654" s="159" t="s">
        <v>152</v>
      </c>
    </row>
    <row r="655" spans="1:65" s="2" customFormat="1" ht="55.5" customHeight="1">
      <c r="A655" s="34"/>
      <c r="B655" s="139"/>
      <c r="C655" s="140" t="s">
        <v>906</v>
      </c>
      <c r="D655" s="140" t="s">
        <v>154</v>
      </c>
      <c r="E655" s="141" t="s">
        <v>907</v>
      </c>
      <c r="F655" s="142" t="s">
        <v>908</v>
      </c>
      <c r="G655" s="143" t="s">
        <v>162</v>
      </c>
      <c r="H655" s="144">
        <v>8.6929999999999996</v>
      </c>
      <c r="I655" s="145"/>
      <c r="J655" s="146">
        <f>ROUND(I655*H655,2)</f>
        <v>0</v>
      </c>
      <c r="K655" s="142" t="s">
        <v>163</v>
      </c>
      <c r="L655" s="35"/>
      <c r="M655" s="147" t="s">
        <v>3</v>
      </c>
      <c r="N655" s="148" t="s">
        <v>40</v>
      </c>
      <c r="O655" s="55"/>
      <c r="P655" s="149">
        <f>O655*H655</f>
        <v>0</v>
      </c>
      <c r="Q655" s="149">
        <v>2.6179999999999998E-2</v>
      </c>
      <c r="R655" s="149">
        <f>Q655*H655</f>
        <v>0.22758273999999998</v>
      </c>
      <c r="S655" s="149">
        <v>0</v>
      </c>
      <c r="T655" s="150">
        <f>S655*H655</f>
        <v>0</v>
      </c>
      <c r="U655" s="34"/>
      <c r="V655" s="34"/>
      <c r="W655" s="34"/>
      <c r="X655" s="34"/>
      <c r="Y655" s="34"/>
      <c r="Z655" s="34"/>
      <c r="AA655" s="34"/>
      <c r="AB655" s="34"/>
      <c r="AC655" s="34"/>
      <c r="AD655" s="34"/>
      <c r="AE655" s="34"/>
      <c r="AR655" s="151" t="s">
        <v>266</v>
      </c>
      <c r="AT655" s="151" t="s">
        <v>154</v>
      </c>
      <c r="AU655" s="151" t="s">
        <v>79</v>
      </c>
      <c r="AY655" s="19" t="s">
        <v>152</v>
      </c>
      <c r="BE655" s="152">
        <f>IF(N655="základní",J655,0)</f>
        <v>0</v>
      </c>
      <c r="BF655" s="152">
        <f>IF(N655="snížená",J655,0)</f>
        <v>0</v>
      </c>
      <c r="BG655" s="152">
        <f>IF(N655="zákl. přenesená",J655,0)</f>
        <v>0</v>
      </c>
      <c r="BH655" s="152">
        <f>IF(N655="sníž. přenesená",J655,0)</f>
        <v>0</v>
      </c>
      <c r="BI655" s="152">
        <f>IF(N655="nulová",J655,0)</f>
        <v>0</v>
      </c>
      <c r="BJ655" s="19" t="s">
        <v>77</v>
      </c>
      <c r="BK655" s="152">
        <f>ROUND(I655*H655,2)</f>
        <v>0</v>
      </c>
      <c r="BL655" s="19" t="s">
        <v>266</v>
      </c>
      <c r="BM655" s="151" t="s">
        <v>909</v>
      </c>
    </row>
    <row r="656" spans="1:65" s="13" customFormat="1">
      <c r="B656" s="158"/>
      <c r="D656" s="153" t="s">
        <v>167</v>
      </c>
      <c r="E656" s="159" t="s">
        <v>3</v>
      </c>
      <c r="F656" s="160" t="s">
        <v>3881</v>
      </c>
      <c r="H656" s="161">
        <v>8.6929999999999996</v>
      </c>
      <c r="I656" s="162"/>
      <c r="L656" s="158"/>
      <c r="M656" s="163"/>
      <c r="N656" s="164"/>
      <c r="O656" s="164"/>
      <c r="P656" s="164"/>
      <c r="Q656" s="164"/>
      <c r="R656" s="164"/>
      <c r="S656" s="164"/>
      <c r="T656" s="165"/>
      <c r="AT656" s="159" t="s">
        <v>167</v>
      </c>
      <c r="AU656" s="159" t="s">
        <v>79</v>
      </c>
      <c r="AV656" s="13" t="s">
        <v>79</v>
      </c>
      <c r="AW656" s="13" t="s">
        <v>31</v>
      </c>
      <c r="AX656" s="13" t="s">
        <v>77</v>
      </c>
      <c r="AY656" s="159" t="s">
        <v>152</v>
      </c>
    </row>
    <row r="657" spans="1:65" s="2" customFormat="1" ht="57">
      <c r="A657" s="34"/>
      <c r="B657" s="139"/>
      <c r="C657" s="140" t="s">
        <v>910</v>
      </c>
      <c r="D657" s="140" t="s">
        <v>154</v>
      </c>
      <c r="E657" s="141" t="s">
        <v>911</v>
      </c>
      <c r="F657" s="142" t="s">
        <v>912</v>
      </c>
      <c r="G657" s="143" t="s">
        <v>162</v>
      </c>
      <c r="H657" s="144">
        <v>78.956000000000003</v>
      </c>
      <c r="I657" s="145"/>
      <c r="J657" s="146">
        <f>ROUND(I657*H657,2)</f>
        <v>0</v>
      </c>
      <c r="K657" s="142" t="s">
        <v>163</v>
      </c>
      <c r="L657" s="35"/>
      <c r="M657" s="147" t="s">
        <v>3</v>
      </c>
      <c r="N657" s="148" t="s">
        <v>40</v>
      </c>
      <c r="O657" s="55"/>
      <c r="P657" s="149">
        <f>O657*H657</f>
        <v>0</v>
      </c>
      <c r="Q657" s="149">
        <v>2.681E-2</v>
      </c>
      <c r="R657" s="149">
        <f>Q657*H657</f>
        <v>2.1168103600000001</v>
      </c>
      <c r="S657" s="149">
        <v>0</v>
      </c>
      <c r="T657" s="150">
        <f>S657*H657</f>
        <v>0</v>
      </c>
      <c r="U657" s="34"/>
      <c r="V657" s="34"/>
      <c r="W657" s="34"/>
      <c r="X657" s="34"/>
      <c r="Y657" s="34"/>
      <c r="Z657" s="34"/>
      <c r="AA657" s="34"/>
      <c r="AB657" s="34"/>
      <c r="AC657" s="34"/>
      <c r="AD657" s="34"/>
      <c r="AE657" s="34"/>
      <c r="AR657" s="151" t="s">
        <v>266</v>
      </c>
      <c r="AT657" s="151" t="s">
        <v>154</v>
      </c>
      <c r="AU657" s="151" t="s">
        <v>79</v>
      </c>
      <c r="AY657" s="19" t="s">
        <v>152</v>
      </c>
      <c r="BE657" s="152">
        <f>IF(N657="základní",J657,0)</f>
        <v>0</v>
      </c>
      <c r="BF657" s="152">
        <f>IF(N657="snížená",J657,0)</f>
        <v>0</v>
      </c>
      <c r="BG657" s="152">
        <f>IF(N657="zákl. přenesená",J657,0)</f>
        <v>0</v>
      </c>
      <c r="BH657" s="152">
        <f>IF(N657="sníž. přenesená",J657,0)</f>
        <v>0</v>
      </c>
      <c r="BI657" s="152">
        <f>IF(N657="nulová",J657,0)</f>
        <v>0</v>
      </c>
      <c r="BJ657" s="19" t="s">
        <v>77</v>
      </c>
      <c r="BK657" s="152">
        <f>ROUND(I657*H657,2)</f>
        <v>0</v>
      </c>
      <c r="BL657" s="19" t="s">
        <v>266</v>
      </c>
      <c r="BM657" s="151" t="s">
        <v>913</v>
      </c>
    </row>
    <row r="658" spans="1:65" s="13" customFormat="1" ht="30.6">
      <c r="B658" s="158"/>
      <c r="D658" s="153" t="s">
        <v>167</v>
      </c>
      <c r="E658" s="159" t="s">
        <v>3</v>
      </c>
      <c r="F658" s="160" t="s">
        <v>3882</v>
      </c>
      <c r="H658" s="161">
        <v>78.956000000000003</v>
      </c>
      <c r="I658" s="162"/>
      <c r="L658" s="158"/>
      <c r="M658" s="163"/>
      <c r="N658" s="164"/>
      <c r="O658" s="164"/>
      <c r="P658" s="164"/>
      <c r="Q658" s="164"/>
      <c r="R658" s="164"/>
      <c r="S658" s="164"/>
      <c r="T658" s="165"/>
      <c r="AT658" s="159" t="s">
        <v>167</v>
      </c>
      <c r="AU658" s="159" t="s">
        <v>79</v>
      </c>
      <c r="AV658" s="13" t="s">
        <v>79</v>
      </c>
      <c r="AW658" s="13" t="s">
        <v>31</v>
      </c>
      <c r="AX658" s="13" t="s">
        <v>77</v>
      </c>
      <c r="AY658" s="159" t="s">
        <v>152</v>
      </c>
    </row>
    <row r="659" spans="1:65" s="2" customFormat="1" ht="78" customHeight="1">
      <c r="A659" s="34"/>
      <c r="B659" s="139"/>
      <c r="C659" s="140" t="s">
        <v>914</v>
      </c>
      <c r="D659" s="140" t="s">
        <v>154</v>
      </c>
      <c r="E659" s="141" t="s">
        <v>915</v>
      </c>
      <c r="F659" s="142" t="s">
        <v>916</v>
      </c>
      <c r="G659" s="143" t="s">
        <v>162</v>
      </c>
      <c r="H659" s="144">
        <v>5.5659999999999998</v>
      </c>
      <c r="I659" s="145"/>
      <c r="J659" s="146">
        <f>ROUND(I659*H659,2)</f>
        <v>0</v>
      </c>
      <c r="K659" s="142" t="s">
        <v>163</v>
      </c>
      <c r="L659" s="35"/>
      <c r="M659" s="147" t="s">
        <v>3</v>
      </c>
      <c r="N659" s="148" t="s">
        <v>40</v>
      </c>
      <c r="O659" s="55"/>
      <c r="P659" s="149">
        <f>O659*H659</f>
        <v>0</v>
      </c>
      <c r="Q659" s="149">
        <v>4.9849999999999998E-2</v>
      </c>
      <c r="R659" s="149">
        <f>Q659*H659</f>
        <v>0.27746509999999996</v>
      </c>
      <c r="S659" s="149">
        <v>0</v>
      </c>
      <c r="T659" s="150">
        <f>S659*H659</f>
        <v>0</v>
      </c>
      <c r="U659" s="34"/>
      <c r="V659" s="34"/>
      <c r="W659" s="34"/>
      <c r="X659" s="34"/>
      <c r="Y659" s="34"/>
      <c r="Z659" s="34"/>
      <c r="AA659" s="34"/>
      <c r="AB659" s="34"/>
      <c r="AC659" s="34"/>
      <c r="AD659" s="34"/>
      <c r="AE659" s="34"/>
      <c r="AR659" s="151" t="s">
        <v>266</v>
      </c>
      <c r="AT659" s="151" t="s">
        <v>154</v>
      </c>
      <c r="AU659" s="151" t="s">
        <v>79</v>
      </c>
      <c r="AY659" s="19" t="s">
        <v>152</v>
      </c>
      <c r="BE659" s="152">
        <f>IF(N659="základní",J659,0)</f>
        <v>0</v>
      </c>
      <c r="BF659" s="152">
        <f>IF(N659="snížená",J659,0)</f>
        <v>0</v>
      </c>
      <c r="BG659" s="152">
        <f>IF(N659="zákl. přenesená",J659,0)</f>
        <v>0</v>
      </c>
      <c r="BH659" s="152">
        <f>IF(N659="sníž. přenesená",J659,0)</f>
        <v>0</v>
      </c>
      <c r="BI659" s="152">
        <f>IF(N659="nulová",J659,0)</f>
        <v>0</v>
      </c>
      <c r="BJ659" s="19" t="s">
        <v>77</v>
      </c>
      <c r="BK659" s="152">
        <f>ROUND(I659*H659,2)</f>
        <v>0</v>
      </c>
      <c r="BL659" s="19" t="s">
        <v>266</v>
      </c>
      <c r="BM659" s="151" t="s">
        <v>917</v>
      </c>
    </row>
    <row r="660" spans="1:65" s="13" customFormat="1">
      <c r="B660" s="158"/>
      <c r="D660" s="153" t="s">
        <v>167</v>
      </c>
      <c r="E660" s="159" t="s">
        <v>3</v>
      </c>
      <c r="F660" s="160" t="s">
        <v>3883</v>
      </c>
      <c r="H660" s="161">
        <v>5.5659999999999998</v>
      </c>
      <c r="I660" s="162"/>
      <c r="L660" s="158"/>
      <c r="M660" s="163"/>
      <c r="N660" s="164"/>
      <c r="O660" s="164"/>
      <c r="P660" s="164"/>
      <c r="Q660" s="164"/>
      <c r="R660" s="164"/>
      <c r="S660" s="164"/>
      <c r="T660" s="165"/>
      <c r="AT660" s="159" t="s">
        <v>167</v>
      </c>
      <c r="AU660" s="159" t="s">
        <v>79</v>
      </c>
      <c r="AV660" s="13" t="s">
        <v>79</v>
      </c>
      <c r="AW660" s="13" t="s">
        <v>31</v>
      </c>
      <c r="AX660" s="13" t="s">
        <v>77</v>
      </c>
      <c r="AY660" s="159" t="s">
        <v>152</v>
      </c>
    </row>
    <row r="661" spans="1:65" s="2" customFormat="1" ht="57">
      <c r="A661" s="34"/>
      <c r="B661" s="139"/>
      <c r="C661" s="140" t="s">
        <v>919</v>
      </c>
      <c r="D661" s="140" t="s">
        <v>154</v>
      </c>
      <c r="E661" s="141" t="s">
        <v>920</v>
      </c>
      <c r="F661" s="142" t="s">
        <v>921</v>
      </c>
      <c r="G661" s="143" t="s">
        <v>162</v>
      </c>
      <c r="H661" s="144">
        <v>18.167000000000002</v>
      </c>
      <c r="I661" s="145"/>
      <c r="J661" s="146">
        <f>ROUND(I661*H661,2)</f>
        <v>0</v>
      </c>
      <c r="K661" s="142" t="s">
        <v>163</v>
      </c>
      <c r="L661" s="35"/>
      <c r="M661" s="147" t="s">
        <v>3</v>
      </c>
      <c r="N661" s="148" t="s">
        <v>40</v>
      </c>
      <c r="O661" s="55"/>
      <c r="P661" s="149">
        <f>O661*H661</f>
        <v>0</v>
      </c>
      <c r="Q661" s="149">
        <v>3.236E-2</v>
      </c>
      <c r="R661" s="149">
        <f>Q661*H661</f>
        <v>0.58788412000000001</v>
      </c>
      <c r="S661" s="149">
        <v>0</v>
      </c>
      <c r="T661" s="150">
        <f>S661*H661</f>
        <v>0</v>
      </c>
      <c r="U661" s="34"/>
      <c r="V661" s="34"/>
      <c r="W661" s="34"/>
      <c r="X661" s="34"/>
      <c r="Y661" s="34"/>
      <c r="Z661" s="34"/>
      <c r="AA661" s="34"/>
      <c r="AB661" s="34"/>
      <c r="AC661" s="34"/>
      <c r="AD661" s="34"/>
      <c r="AE661" s="34"/>
      <c r="AR661" s="151" t="s">
        <v>266</v>
      </c>
      <c r="AT661" s="151" t="s">
        <v>154</v>
      </c>
      <c r="AU661" s="151" t="s">
        <v>79</v>
      </c>
      <c r="AY661" s="19" t="s">
        <v>152</v>
      </c>
      <c r="BE661" s="152">
        <f>IF(N661="základní",J661,0)</f>
        <v>0</v>
      </c>
      <c r="BF661" s="152">
        <f>IF(N661="snížená",J661,0)</f>
        <v>0</v>
      </c>
      <c r="BG661" s="152">
        <f>IF(N661="zákl. přenesená",J661,0)</f>
        <v>0</v>
      </c>
      <c r="BH661" s="152">
        <f>IF(N661="sníž. přenesená",J661,0)</f>
        <v>0</v>
      </c>
      <c r="BI661" s="152">
        <f>IF(N661="nulová",J661,0)</f>
        <v>0</v>
      </c>
      <c r="BJ661" s="19" t="s">
        <v>77</v>
      </c>
      <c r="BK661" s="152">
        <f>ROUND(I661*H661,2)</f>
        <v>0</v>
      </c>
      <c r="BL661" s="19" t="s">
        <v>266</v>
      </c>
      <c r="BM661" s="151" t="s">
        <v>922</v>
      </c>
    </row>
    <row r="662" spans="1:65" s="14" customFormat="1" ht="20.399999999999999">
      <c r="B662" s="166"/>
      <c r="D662" s="153" t="s">
        <v>167</v>
      </c>
      <c r="E662" s="167" t="s">
        <v>3</v>
      </c>
      <c r="F662" s="168" t="s">
        <v>3884</v>
      </c>
      <c r="H662" s="167" t="s">
        <v>3</v>
      </c>
      <c r="I662" s="169"/>
      <c r="L662" s="166"/>
      <c r="M662" s="170"/>
      <c r="N662" s="171"/>
      <c r="O662" s="171"/>
      <c r="P662" s="171"/>
      <c r="Q662" s="171"/>
      <c r="R662" s="171"/>
      <c r="S662" s="171"/>
      <c r="T662" s="172"/>
      <c r="AT662" s="167" t="s">
        <v>167</v>
      </c>
      <c r="AU662" s="167" t="s">
        <v>79</v>
      </c>
      <c r="AV662" s="14" t="s">
        <v>77</v>
      </c>
      <c r="AW662" s="14" t="s">
        <v>31</v>
      </c>
      <c r="AX662" s="14" t="s">
        <v>69</v>
      </c>
      <c r="AY662" s="167" t="s">
        <v>152</v>
      </c>
    </row>
    <row r="663" spans="1:65" s="13" customFormat="1" ht="20.399999999999999">
      <c r="B663" s="158"/>
      <c r="D663" s="153" t="s">
        <v>167</v>
      </c>
      <c r="E663" s="159" t="s">
        <v>3</v>
      </c>
      <c r="F663" s="160" t="s">
        <v>923</v>
      </c>
      <c r="H663" s="161">
        <v>18.167000000000002</v>
      </c>
      <c r="I663" s="162"/>
      <c r="L663" s="158"/>
      <c r="M663" s="163"/>
      <c r="N663" s="164"/>
      <c r="O663" s="164"/>
      <c r="P663" s="164"/>
      <c r="Q663" s="164"/>
      <c r="R663" s="164"/>
      <c r="S663" s="164"/>
      <c r="T663" s="165"/>
      <c r="AT663" s="159" t="s">
        <v>167</v>
      </c>
      <c r="AU663" s="159" t="s">
        <v>79</v>
      </c>
      <c r="AV663" s="13" t="s">
        <v>79</v>
      </c>
      <c r="AW663" s="13" t="s">
        <v>31</v>
      </c>
      <c r="AX663" s="13" t="s">
        <v>77</v>
      </c>
      <c r="AY663" s="159" t="s">
        <v>152</v>
      </c>
    </row>
    <row r="664" spans="1:65" s="2" customFormat="1" ht="45.6">
      <c r="A664" s="34"/>
      <c r="B664" s="139"/>
      <c r="C664" s="140" t="s">
        <v>924</v>
      </c>
      <c r="D664" s="140" t="s">
        <v>154</v>
      </c>
      <c r="E664" s="141" t="s">
        <v>925</v>
      </c>
      <c r="F664" s="142" t="s">
        <v>926</v>
      </c>
      <c r="G664" s="143" t="s">
        <v>162</v>
      </c>
      <c r="H664" s="144">
        <v>43.76</v>
      </c>
      <c r="I664" s="145"/>
      <c r="J664" s="146">
        <f>ROUND(I664*H664,2)</f>
        <v>0</v>
      </c>
      <c r="K664" s="142" t="s">
        <v>163</v>
      </c>
      <c r="L664" s="35"/>
      <c r="M664" s="147" t="s">
        <v>3</v>
      </c>
      <c r="N664" s="148" t="s">
        <v>40</v>
      </c>
      <c r="O664" s="55"/>
      <c r="P664" s="149">
        <f>O664*H664</f>
        <v>0</v>
      </c>
      <c r="Q664" s="149">
        <v>1.259E-2</v>
      </c>
      <c r="R664" s="149">
        <f>Q664*H664</f>
        <v>0.55093840000000005</v>
      </c>
      <c r="S664" s="149">
        <v>0</v>
      </c>
      <c r="T664" s="150">
        <f>S664*H664</f>
        <v>0</v>
      </c>
      <c r="U664" s="34"/>
      <c r="V664" s="34"/>
      <c r="W664" s="34"/>
      <c r="X664" s="34"/>
      <c r="Y664" s="34"/>
      <c r="Z664" s="34"/>
      <c r="AA664" s="34"/>
      <c r="AB664" s="34"/>
      <c r="AC664" s="34"/>
      <c r="AD664" s="34"/>
      <c r="AE664" s="34"/>
      <c r="AR664" s="151" t="s">
        <v>266</v>
      </c>
      <c r="AT664" s="151" t="s">
        <v>154</v>
      </c>
      <c r="AU664" s="151" t="s">
        <v>79</v>
      </c>
      <c r="AY664" s="19" t="s">
        <v>152</v>
      </c>
      <c r="BE664" s="152">
        <f>IF(N664="základní",J664,0)</f>
        <v>0</v>
      </c>
      <c r="BF664" s="152">
        <f>IF(N664="snížená",J664,0)</f>
        <v>0</v>
      </c>
      <c r="BG664" s="152">
        <f>IF(N664="zákl. přenesená",J664,0)</f>
        <v>0</v>
      </c>
      <c r="BH664" s="152">
        <f>IF(N664="sníž. přenesená",J664,0)</f>
        <v>0</v>
      </c>
      <c r="BI664" s="152">
        <f>IF(N664="nulová",J664,0)</f>
        <v>0</v>
      </c>
      <c r="BJ664" s="19" t="s">
        <v>77</v>
      </c>
      <c r="BK664" s="152">
        <f>ROUND(I664*H664,2)</f>
        <v>0</v>
      </c>
      <c r="BL664" s="19" t="s">
        <v>266</v>
      </c>
      <c r="BM664" s="151" t="s">
        <v>927</v>
      </c>
    </row>
    <row r="665" spans="1:65" s="13" customFormat="1" ht="20.399999999999999">
      <c r="B665" s="158"/>
      <c r="D665" s="153" t="s">
        <v>167</v>
      </c>
      <c r="E665" s="159" t="s">
        <v>3</v>
      </c>
      <c r="F665" s="160" t="s">
        <v>3885</v>
      </c>
      <c r="H665" s="161">
        <v>43.76</v>
      </c>
      <c r="I665" s="162"/>
      <c r="L665" s="158"/>
      <c r="M665" s="163"/>
      <c r="N665" s="164"/>
      <c r="O665" s="164"/>
      <c r="P665" s="164"/>
      <c r="Q665" s="164"/>
      <c r="R665" s="164"/>
      <c r="S665" s="164"/>
      <c r="T665" s="165"/>
      <c r="AT665" s="159" t="s">
        <v>167</v>
      </c>
      <c r="AU665" s="159" t="s">
        <v>79</v>
      </c>
      <c r="AV665" s="13" t="s">
        <v>79</v>
      </c>
      <c r="AW665" s="13" t="s">
        <v>31</v>
      </c>
      <c r="AX665" s="13" t="s">
        <v>77</v>
      </c>
      <c r="AY665" s="159" t="s">
        <v>152</v>
      </c>
    </row>
    <row r="666" spans="1:65" s="2" customFormat="1" ht="33" customHeight="1">
      <c r="A666" s="34"/>
      <c r="B666" s="139"/>
      <c r="C666" s="140" t="s">
        <v>929</v>
      </c>
      <c r="D666" s="140" t="s">
        <v>154</v>
      </c>
      <c r="E666" s="141" t="s">
        <v>930</v>
      </c>
      <c r="F666" s="142" t="s">
        <v>931</v>
      </c>
      <c r="G666" s="143" t="s">
        <v>484</v>
      </c>
      <c r="H666" s="144">
        <v>7</v>
      </c>
      <c r="I666" s="145"/>
      <c r="J666" s="146">
        <f t="shared" ref="J666:J674" si="0">ROUND(I666*H666,2)</f>
        <v>0</v>
      </c>
      <c r="K666" s="142" t="s">
        <v>163</v>
      </c>
      <c r="L666" s="35"/>
      <c r="M666" s="147" t="s">
        <v>3</v>
      </c>
      <c r="N666" s="148" t="s">
        <v>40</v>
      </c>
      <c r="O666" s="55"/>
      <c r="P666" s="149">
        <f t="shared" ref="P666:P674" si="1">O666*H666</f>
        <v>0</v>
      </c>
      <c r="Q666" s="149">
        <v>1.0000000000000001E-5</v>
      </c>
      <c r="R666" s="149">
        <f t="shared" ref="R666:R674" si="2">Q666*H666</f>
        <v>7.0000000000000007E-5</v>
      </c>
      <c r="S666" s="149">
        <v>0</v>
      </c>
      <c r="T666" s="150">
        <f t="shared" ref="T666:T674" si="3">S666*H666</f>
        <v>0</v>
      </c>
      <c r="U666" s="34"/>
      <c r="V666" s="34"/>
      <c r="W666" s="34"/>
      <c r="X666" s="34"/>
      <c r="Y666" s="34"/>
      <c r="Z666" s="34"/>
      <c r="AA666" s="34"/>
      <c r="AB666" s="34"/>
      <c r="AC666" s="34"/>
      <c r="AD666" s="34"/>
      <c r="AE666" s="34"/>
      <c r="AR666" s="151" t="s">
        <v>266</v>
      </c>
      <c r="AT666" s="151" t="s">
        <v>154</v>
      </c>
      <c r="AU666" s="151" t="s">
        <v>79</v>
      </c>
      <c r="AY666" s="19" t="s">
        <v>152</v>
      </c>
      <c r="BE666" s="152">
        <f t="shared" ref="BE666:BE674" si="4">IF(N666="základní",J666,0)</f>
        <v>0</v>
      </c>
      <c r="BF666" s="152">
        <f t="shared" ref="BF666:BF674" si="5">IF(N666="snížená",J666,0)</f>
        <v>0</v>
      </c>
      <c r="BG666" s="152">
        <f t="shared" ref="BG666:BG674" si="6">IF(N666="zákl. přenesená",J666,0)</f>
        <v>0</v>
      </c>
      <c r="BH666" s="152">
        <f t="shared" ref="BH666:BH674" si="7">IF(N666="sníž. přenesená",J666,0)</f>
        <v>0</v>
      </c>
      <c r="BI666" s="152">
        <f t="shared" ref="BI666:BI674" si="8">IF(N666="nulová",J666,0)</f>
        <v>0</v>
      </c>
      <c r="BJ666" s="19" t="s">
        <v>77</v>
      </c>
      <c r="BK666" s="152">
        <f t="shared" ref="BK666:BK674" si="9">ROUND(I666*H666,2)</f>
        <v>0</v>
      </c>
      <c r="BL666" s="19" t="s">
        <v>266</v>
      </c>
      <c r="BM666" s="151" t="s">
        <v>932</v>
      </c>
    </row>
    <row r="667" spans="1:65" s="2" customFormat="1" ht="22.8">
      <c r="A667" s="34"/>
      <c r="B667" s="139"/>
      <c r="C667" s="181" t="s">
        <v>933</v>
      </c>
      <c r="D667" s="181" t="s">
        <v>251</v>
      </c>
      <c r="E667" s="182" t="s">
        <v>934</v>
      </c>
      <c r="F667" s="183" t="s">
        <v>935</v>
      </c>
      <c r="G667" s="184" t="s">
        <v>484</v>
      </c>
      <c r="H667" s="185">
        <v>7</v>
      </c>
      <c r="I667" s="186"/>
      <c r="J667" s="187">
        <f t="shared" si="0"/>
        <v>0</v>
      </c>
      <c r="K667" s="183" t="s">
        <v>163</v>
      </c>
      <c r="L667" s="188"/>
      <c r="M667" s="189" t="s">
        <v>3</v>
      </c>
      <c r="N667" s="190" t="s">
        <v>40</v>
      </c>
      <c r="O667" s="55"/>
      <c r="P667" s="149">
        <f t="shared" si="1"/>
        <v>0</v>
      </c>
      <c r="Q667" s="149">
        <v>2.5000000000000001E-3</v>
      </c>
      <c r="R667" s="149">
        <f t="shared" si="2"/>
        <v>1.7500000000000002E-2</v>
      </c>
      <c r="S667" s="149">
        <v>0</v>
      </c>
      <c r="T667" s="150">
        <f t="shared" si="3"/>
        <v>0</v>
      </c>
      <c r="U667" s="34"/>
      <c r="V667" s="34"/>
      <c r="W667" s="34"/>
      <c r="X667" s="34"/>
      <c r="Y667" s="34"/>
      <c r="Z667" s="34"/>
      <c r="AA667" s="34"/>
      <c r="AB667" s="34"/>
      <c r="AC667" s="34"/>
      <c r="AD667" s="34"/>
      <c r="AE667" s="34"/>
      <c r="AR667" s="151" t="s">
        <v>386</v>
      </c>
      <c r="AT667" s="151" t="s">
        <v>251</v>
      </c>
      <c r="AU667" s="151" t="s">
        <v>79</v>
      </c>
      <c r="AY667" s="19" t="s">
        <v>152</v>
      </c>
      <c r="BE667" s="152">
        <f t="shared" si="4"/>
        <v>0</v>
      </c>
      <c r="BF667" s="152">
        <f t="shared" si="5"/>
        <v>0</v>
      </c>
      <c r="BG667" s="152">
        <f t="shared" si="6"/>
        <v>0</v>
      </c>
      <c r="BH667" s="152">
        <f t="shared" si="7"/>
        <v>0</v>
      </c>
      <c r="BI667" s="152">
        <f t="shared" si="8"/>
        <v>0</v>
      </c>
      <c r="BJ667" s="19" t="s">
        <v>77</v>
      </c>
      <c r="BK667" s="152">
        <f t="shared" si="9"/>
        <v>0</v>
      </c>
      <c r="BL667" s="19" t="s">
        <v>266</v>
      </c>
      <c r="BM667" s="151" t="s">
        <v>936</v>
      </c>
    </row>
    <row r="668" spans="1:65" s="2" customFormat="1" ht="33" customHeight="1">
      <c r="A668" s="34"/>
      <c r="B668" s="139"/>
      <c r="C668" s="140" t="s">
        <v>937</v>
      </c>
      <c r="D668" s="140" t="s">
        <v>154</v>
      </c>
      <c r="E668" s="141" t="s">
        <v>938</v>
      </c>
      <c r="F668" s="142" t="s">
        <v>939</v>
      </c>
      <c r="G668" s="143" t="s">
        <v>484</v>
      </c>
      <c r="H668" s="144">
        <v>3</v>
      </c>
      <c r="I668" s="145"/>
      <c r="J668" s="146">
        <f t="shared" si="0"/>
        <v>0</v>
      </c>
      <c r="K668" s="142" t="s">
        <v>163</v>
      </c>
      <c r="L668" s="35"/>
      <c r="M668" s="147" t="s">
        <v>3</v>
      </c>
      <c r="N668" s="148" t="s">
        <v>40</v>
      </c>
      <c r="O668" s="55"/>
      <c r="P668" s="149">
        <f t="shared" si="1"/>
        <v>0</v>
      </c>
      <c r="Q668" s="149">
        <v>1.0000000000000001E-5</v>
      </c>
      <c r="R668" s="149">
        <f t="shared" si="2"/>
        <v>3.0000000000000004E-5</v>
      </c>
      <c r="S668" s="149">
        <v>0</v>
      </c>
      <c r="T668" s="150">
        <f t="shared" si="3"/>
        <v>0</v>
      </c>
      <c r="U668" s="34"/>
      <c r="V668" s="34"/>
      <c r="W668" s="34"/>
      <c r="X668" s="34"/>
      <c r="Y668" s="34"/>
      <c r="Z668" s="34"/>
      <c r="AA668" s="34"/>
      <c r="AB668" s="34"/>
      <c r="AC668" s="34"/>
      <c r="AD668" s="34"/>
      <c r="AE668" s="34"/>
      <c r="AR668" s="151" t="s">
        <v>266</v>
      </c>
      <c r="AT668" s="151" t="s">
        <v>154</v>
      </c>
      <c r="AU668" s="151" t="s">
        <v>79</v>
      </c>
      <c r="AY668" s="19" t="s">
        <v>152</v>
      </c>
      <c r="BE668" s="152">
        <f t="shared" si="4"/>
        <v>0</v>
      </c>
      <c r="BF668" s="152">
        <f t="shared" si="5"/>
        <v>0</v>
      </c>
      <c r="BG668" s="152">
        <f t="shared" si="6"/>
        <v>0</v>
      </c>
      <c r="BH668" s="152">
        <f t="shared" si="7"/>
        <v>0</v>
      </c>
      <c r="BI668" s="152">
        <f t="shared" si="8"/>
        <v>0</v>
      </c>
      <c r="BJ668" s="19" t="s">
        <v>77</v>
      </c>
      <c r="BK668" s="152">
        <f t="shared" si="9"/>
        <v>0</v>
      </c>
      <c r="BL668" s="19" t="s">
        <v>266</v>
      </c>
      <c r="BM668" s="151" t="s">
        <v>940</v>
      </c>
    </row>
    <row r="669" spans="1:65" s="2" customFormat="1" ht="22.8">
      <c r="A669" s="34"/>
      <c r="B669" s="139"/>
      <c r="C669" s="181" t="s">
        <v>941</v>
      </c>
      <c r="D669" s="181" t="s">
        <v>251</v>
      </c>
      <c r="E669" s="182" t="s">
        <v>942</v>
      </c>
      <c r="F669" s="183" t="s">
        <v>943</v>
      </c>
      <c r="G669" s="184" t="s">
        <v>484</v>
      </c>
      <c r="H669" s="185">
        <v>3</v>
      </c>
      <c r="I669" s="186"/>
      <c r="J669" s="187">
        <f t="shared" si="0"/>
        <v>0</v>
      </c>
      <c r="K669" s="183" t="s">
        <v>163</v>
      </c>
      <c r="L669" s="188"/>
      <c r="M669" s="189" t="s">
        <v>3</v>
      </c>
      <c r="N669" s="190" t="s">
        <v>40</v>
      </c>
      <c r="O669" s="55"/>
      <c r="P669" s="149">
        <f t="shared" si="1"/>
        <v>0</v>
      </c>
      <c r="Q669" s="149">
        <v>2.5000000000000001E-3</v>
      </c>
      <c r="R669" s="149">
        <f t="shared" si="2"/>
        <v>7.4999999999999997E-3</v>
      </c>
      <c r="S669" s="149">
        <v>0</v>
      </c>
      <c r="T669" s="150">
        <f t="shared" si="3"/>
        <v>0</v>
      </c>
      <c r="U669" s="34"/>
      <c r="V669" s="34"/>
      <c r="W669" s="34"/>
      <c r="X669" s="34"/>
      <c r="Y669" s="34"/>
      <c r="Z669" s="34"/>
      <c r="AA669" s="34"/>
      <c r="AB669" s="34"/>
      <c r="AC669" s="34"/>
      <c r="AD669" s="34"/>
      <c r="AE669" s="34"/>
      <c r="AR669" s="151" t="s">
        <v>386</v>
      </c>
      <c r="AT669" s="151" t="s">
        <v>251</v>
      </c>
      <c r="AU669" s="151" t="s">
        <v>79</v>
      </c>
      <c r="AY669" s="19" t="s">
        <v>152</v>
      </c>
      <c r="BE669" s="152">
        <f t="shared" si="4"/>
        <v>0</v>
      </c>
      <c r="BF669" s="152">
        <f t="shared" si="5"/>
        <v>0</v>
      </c>
      <c r="BG669" s="152">
        <f t="shared" si="6"/>
        <v>0</v>
      </c>
      <c r="BH669" s="152">
        <f t="shared" si="7"/>
        <v>0</v>
      </c>
      <c r="BI669" s="152">
        <f t="shared" si="8"/>
        <v>0</v>
      </c>
      <c r="BJ669" s="19" t="s">
        <v>77</v>
      </c>
      <c r="BK669" s="152">
        <f t="shared" si="9"/>
        <v>0</v>
      </c>
      <c r="BL669" s="19" t="s">
        <v>266</v>
      </c>
      <c r="BM669" s="151" t="s">
        <v>944</v>
      </c>
    </row>
    <row r="670" spans="1:65" s="2" customFormat="1" ht="33" customHeight="1">
      <c r="A670" s="34"/>
      <c r="B670" s="139"/>
      <c r="C670" s="140" t="s">
        <v>945</v>
      </c>
      <c r="D670" s="140" t="s">
        <v>154</v>
      </c>
      <c r="E670" s="141" t="s">
        <v>946</v>
      </c>
      <c r="F670" s="142" t="s">
        <v>947</v>
      </c>
      <c r="G670" s="143" t="s">
        <v>484</v>
      </c>
      <c r="H670" s="144">
        <v>7</v>
      </c>
      <c r="I670" s="145"/>
      <c r="J670" s="146">
        <f t="shared" si="0"/>
        <v>0</v>
      </c>
      <c r="K670" s="142" t="s">
        <v>163</v>
      </c>
      <c r="L670" s="35"/>
      <c r="M670" s="147" t="s">
        <v>3</v>
      </c>
      <c r="N670" s="148" t="s">
        <v>40</v>
      </c>
      <c r="O670" s="55"/>
      <c r="P670" s="149">
        <f t="shared" si="1"/>
        <v>0</v>
      </c>
      <c r="Q670" s="149">
        <v>1.0000000000000001E-5</v>
      </c>
      <c r="R670" s="149">
        <f t="shared" si="2"/>
        <v>7.0000000000000007E-5</v>
      </c>
      <c r="S670" s="149">
        <v>0</v>
      </c>
      <c r="T670" s="150">
        <f t="shared" si="3"/>
        <v>0</v>
      </c>
      <c r="U670" s="34"/>
      <c r="V670" s="34"/>
      <c r="W670" s="34"/>
      <c r="X670" s="34"/>
      <c r="Y670" s="34"/>
      <c r="Z670" s="34"/>
      <c r="AA670" s="34"/>
      <c r="AB670" s="34"/>
      <c r="AC670" s="34"/>
      <c r="AD670" s="34"/>
      <c r="AE670" s="34"/>
      <c r="AR670" s="151" t="s">
        <v>266</v>
      </c>
      <c r="AT670" s="151" t="s">
        <v>154</v>
      </c>
      <c r="AU670" s="151" t="s">
        <v>79</v>
      </c>
      <c r="AY670" s="19" t="s">
        <v>152</v>
      </c>
      <c r="BE670" s="152">
        <f t="shared" si="4"/>
        <v>0</v>
      </c>
      <c r="BF670" s="152">
        <f t="shared" si="5"/>
        <v>0</v>
      </c>
      <c r="BG670" s="152">
        <f t="shared" si="6"/>
        <v>0</v>
      </c>
      <c r="BH670" s="152">
        <f t="shared" si="7"/>
        <v>0</v>
      </c>
      <c r="BI670" s="152">
        <f t="shared" si="8"/>
        <v>0</v>
      </c>
      <c r="BJ670" s="19" t="s">
        <v>77</v>
      </c>
      <c r="BK670" s="152">
        <f t="shared" si="9"/>
        <v>0</v>
      </c>
      <c r="BL670" s="19" t="s">
        <v>266</v>
      </c>
      <c r="BM670" s="151" t="s">
        <v>948</v>
      </c>
    </row>
    <row r="671" spans="1:65" s="2" customFormat="1" ht="22.8">
      <c r="A671" s="34"/>
      <c r="B671" s="139"/>
      <c r="C671" s="181" t="s">
        <v>949</v>
      </c>
      <c r="D671" s="181" t="s">
        <v>251</v>
      </c>
      <c r="E671" s="182" t="s">
        <v>950</v>
      </c>
      <c r="F671" s="183" t="s">
        <v>951</v>
      </c>
      <c r="G671" s="184" t="s">
        <v>484</v>
      </c>
      <c r="H671" s="185">
        <v>7</v>
      </c>
      <c r="I671" s="186"/>
      <c r="J671" s="187">
        <f t="shared" si="0"/>
        <v>0</v>
      </c>
      <c r="K671" s="183" t="s">
        <v>163</v>
      </c>
      <c r="L671" s="188"/>
      <c r="M671" s="189" t="s">
        <v>3</v>
      </c>
      <c r="N671" s="190" t="s">
        <v>40</v>
      </c>
      <c r="O671" s="55"/>
      <c r="P671" s="149">
        <f t="shared" si="1"/>
        <v>0</v>
      </c>
      <c r="Q671" s="149">
        <v>6.7000000000000002E-3</v>
      </c>
      <c r="R671" s="149">
        <f t="shared" si="2"/>
        <v>4.6900000000000004E-2</v>
      </c>
      <c r="S671" s="149">
        <v>0</v>
      </c>
      <c r="T671" s="150">
        <f t="shared" si="3"/>
        <v>0</v>
      </c>
      <c r="U671" s="34"/>
      <c r="V671" s="34"/>
      <c r="W671" s="34"/>
      <c r="X671" s="34"/>
      <c r="Y671" s="34"/>
      <c r="Z671" s="34"/>
      <c r="AA671" s="34"/>
      <c r="AB671" s="34"/>
      <c r="AC671" s="34"/>
      <c r="AD671" s="34"/>
      <c r="AE671" s="34"/>
      <c r="AR671" s="151" t="s">
        <v>386</v>
      </c>
      <c r="AT671" s="151" t="s">
        <v>251</v>
      </c>
      <c r="AU671" s="151" t="s">
        <v>79</v>
      </c>
      <c r="AY671" s="19" t="s">
        <v>152</v>
      </c>
      <c r="BE671" s="152">
        <f t="shared" si="4"/>
        <v>0</v>
      </c>
      <c r="BF671" s="152">
        <f t="shared" si="5"/>
        <v>0</v>
      </c>
      <c r="BG671" s="152">
        <f t="shared" si="6"/>
        <v>0</v>
      </c>
      <c r="BH671" s="152">
        <f t="shared" si="7"/>
        <v>0</v>
      </c>
      <c r="BI671" s="152">
        <f t="shared" si="8"/>
        <v>0</v>
      </c>
      <c r="BJ671" s="19" t="s">
        <v>77</v>
      </c>
      <c r="BK671" s="152">
        <f t="shared" si="9"/>
        <v>0</v>
      </c>
      <c r="BL671" s="19" t="s">
        <v>266</v>
      </c>
      <c r="BM671" s="151" t="s">
        <v>952</v>
      </c>
    </row>
    <row r="672" spans="1:65" s="2" customFormat="1" ht="34.200000000000003">
      <c r="A672" s="34"/>
      <c r="B672" s="139"/>
      <c r="C672" s="140" t="s">
        <v>953</v>
      </c>
      <c r="D672" s="140" t="s">
        <v>154</v>
      </c>
      <c r="E672" s="141" t="s">
        <v>954</v>
      </c>
      <c r="F672" s="142" t="s">
        <v>955</v>
      </c>
      <c r="G672" s="143" t="s">
        <v>484</v>
      </c>
      <c r="H672" s="144">
        <v>2</v>
      </c>
      <c r="I672" s="145"/>
      <c r="J672" s="146">
        <f t="shared" si="0"/>
        <v>0</v>
      </c>
      <c r="K672" s="142" t="s">
        <v>163</v>
      </c>
      <c r="L672" s="35"/>
      <c r="M672" s="147" t="s">
        <v>3</v>
      </c>
      <c r="N672" s="148" t="s">
        <v>40</v>
      </c>
      <c r="O672" s="55"/>
      <c r="P672" s="149">
        <f t="shared" si="1"/>
        <v>0</v>
      </c>
      <c r="Q672" s="149">
        <v>1.0000000000000001E-5</v>
      </c>
      <c r="R672" s="149">
        <f t="shared" si="2"/>
        <v>2.0000000000000002E-5</v>
      </c>
      <c r="S672" s="149">
        <v>0</v>
      </c>
      <c r="T672" s="150">
        <f t="shared" si="3"/>
        <v>0</v>
      </c>
      <c r="U672" s="34"/>
      <c r="V672" s="34"/>
      <c r="W672" s="34"/>
      <c r="X672" s="34"/>
      <c r="Y672" s="34"/>
      <c r="Z672" s="34"/>
      <c r="AA672" s="34"/>
      <c r="AB672" s="34"/>
      <c r="AC672" s="34"/>
      <c r="AD672" s="34"/>
      <c r="AE672" s="34"/>
      <c r="AR672" s="151" t="s">
        <v>266</v>
      </c>
      <c r="AT672" s="151" t="s">
        <v>154</v>
      </c>
      <c r="AU672" s="151" t="s">
        <v>79</v>
      </c>
      <c r="AY672" s="19" t="s">
        <v>152</v>
      </c>
      <c r="BE672" s="152">
        <f t="shared" si="4"/>
        <v>0</v>
      </c>
      <c r="BF672" s="152">
        <f t="shared" si="5"/>
        <v>0</v>
      </c>
      <c r="BG672" s="152">
        <f t="shared" si="6"/>
        <v>0</v>
      </c>
      <c r="BH672" s="152">
        <f t="shared" si="7"/>
        <v>0</v>
      </c>
      <c r="BI672" s="152">
        <f t="shared" si="8"/>
        <v>0</v>
      </c>
      <c r="BJ672" s="19" t="s">
        <v>77</v>
      </c>
      <c r="BK672" s="152">
        <f t="shared" si="9"/>
        <v>0</v>
      </c>
      <c r="BL672" s="19" t="s">
        <v>266</v>
      </c>
      <c r="BM672" s="151" t="s">
        <v>956</v>
      </c>
    </row>
    <row r="673" spans="1:65" s="2" customFormat="1" ht="33" customHeight="1">
      <c r="A673" s="34"/>
      <c r="B673" s="139"/>
      <c r="C673" s="181" t="s">
        <v>957</v>
      </c>
      <c r="D673" s="181" t="s">
        <v>251</v>
      </c>
      <c r="E673" s="182" t="s">
        <v>958</v>
      </c>
      <c r="F673" s="183" t="s">
        <v>959</v>
      </c>
      <c r="G673" s="184" t="s">
        <v>484</v>
      </c>
      <c r="H673" s="185">
        <v>2</v>
      </c>
      <c r="I673" s="186"/>
      <c r="J673" s="187">
        <f t="shared" si="0"/>
        <v>0</v>
      </c>
      <c r="K673" s="183" t="s">
        <v>163</v>
      </c>
      <c r="L673" s="188"/>
      <c r="M673" s="189" t="s">
        <v>3</v>
      </c>
      <c r="N673" s="190" t="s">
        <v>40</v>
      </c>
      <c r="O673" s="55"/>
      <c r="P673" s="149">
        <f t="shared" si="1"/>
        <v>0</v>
      </c>
      <c r="Q673" s="149">
        <v>1.0500000000000001E-2</v>
      </c>
      <c r="R673" s="149">
        <f t="shared" si="2"/>
        <v>2.1000000000000001E-2</v>
      </c>
      <c r="S673" s="149">
        <v>0</v>
      </c>
      <c r="T673" s="150">
        <f t="shared" si="3"/>
        <v>0</v>
      </c>
      <c r="U673" s="34"/>
      <c r="V673" s="34"/>
      <c r="W673" s="34"/>
      <c r="X673" s="34"/>
      <c r="Y673" s="34"/>
      <c r="Z673" s="34"/>
      <c r="AA673" s="34"/>
      <c r="AB673" s="34"/>
      <c r="AC673" s="34"/>
      <c r="AD673" s="34"/>
      <c r="AE673" s="34"/>
      <c r="AR673" s="151" t="s">
        <v>386</v>
      </c>
      <c r="AT673" s="151" t="s">
        <v>251</v>
      </c>
      <c r="AU673" s="151" t="s">
        <v>79</v>
      </c>
      <c r="AY673" s="19" t="s">
        <v>152</v>
      </c>
      <c r="BE673" s="152">
        <f t="shared" si="4"/>
        <v>0</v>
      </c>
      <c r="BF673" s="152">
        <f t="shared" si="5"/>
        <v>0</v>
      </c>
      <c r="BG673" s="152">
        <f t="shared" si="6"/>
        <v>0</v>
      </c>
      <c r="BH673" s="152">
        <f t="shared" si="7"/>
        <v>0</v>
      </c>
      <c r="BI673" s="152">
        <f t="shared" si="8"/>
        <v>0</v>
      </c>
      <c r="BJ673" s="19" t="s">
        <v>77</v>
      </c>
      <c r="BK673" s="152">
        <f t="shared" si="9"/>
        <v>0</v>
      </c>
      <c r="BL673" s="19" t="s">
        <v>266</v>
      </c>
      <c r="BM673" s="151" t="s">
        <v>960</v>
      </c>
    </row>
    <row r="674" spans="1:65" s="2" customFormat="1" ht="33" customHeight="1">
      <c r="A674" s="34"/>
      <c r="B674" s="139"/>
      <c r="C674" s="140" t="s">
        <v>961</v>
      </c>
      <c r="D674" s="140" t="s">
        <v>154</v>
      </c>
      <c r="E674" s="141" t="s">
        <v>962</v>
      </c>
      <c r="F674" s="142" t="s">
        <v>963</v>
      </c>
      <c r="G674" s="143" t="s">
        <v>484</v>
      </c>
      <c r="H674" s="144">
        <v>1</v>
      </c>
      <c r="I674" s="145"/>
      <c r="J674" s="146">
        <f t="shared" si="0"/>
        <v>0</v>
      </c>
      <c r="K674" s="142" t="s">
        <v>163</v>
      </c>
      <c r="L674" s="35"/>
      <c r="M674" s="147" t="s">
        <v>3</v>
      </c>
      <c r="N674" s="148" t="s">
        <v>40</v>
      </c>
      <c r="O674" s="55"/>
      <c r="P674" s="149">
        <f t="shared" si="1"/>
        <v>0</v>
      </c>
      <c r="Q674" s="149">
        <v>2.2000000000000001E-4</v>
      </c>
      <c r="R674" s="149">
        <f t="shared" si="2"/>
        <v>2.2000000000000001E-4</v>
      </c>
      <c r="S674" s="149">
        <v>0</v>
      </c>
      <c r="T674" s="150">
        <f t="shared" si="3"/>
        <v>0</v>
      </c>
      <c r="U674" s="34"/>
      <c r="V674" s="34"/>
      <c r="W674" s="34"/>
      <c r="X674" s="34"/>
      <c r="Y674" s="34"/>
      <c r="Z674" s="34"/>
      <c r="AA674" s="34"/>
      <c r="AB674" s="34"/>
      <c r="AC674" s="34"/>
      <c r="AD674" s="34"/>
      <c r="AE674" s="34"/>
      <c r="AR674" s="151" t="s">
        <v>266</v>
      </c>
      <c r="AT674" s="151" t="s">
        <v>154</v>
      </c>
      <c r="AU674" s="151" t="s">
        <v>79</v>
      </c>
      <c r="AY674" s="19" t="s">
        <v>152</v>
      </c>
      <c r="BE674" s="152">
        <f t="shared" si="4"/>
        <v>0</v>
      </c>
      <c r="BF674" s="152">
        <f t="shared" si="5"/>
        <v>0</v>
      </c>
      <c r="BG674" s="152">
        <f t="shared" si="6"/>
        <v>0</v>
      </c>
      <c r="BH674" s="152">
        <f t="shared" si="7"/>
        <v>0</v>
      </c>
      <c r="BI674" s="152">
        <f t="shared" si="8"/>
        <v>0</v>
      </c>
      <c r="BJ674" s="19" t="s">
        <v>77</v>
      </c>
      <c r="BK674" s="152">
        <f t="shared" si="9"/>
        <v>0</v>
      </c>
      <c r="BL674" s="19" t="s">
        <v>266</v>
      </c>
      <c r="BM674" s="151" t="s">
        <v>964</v>
      </c>
    </row>
    <row r="675" spans="1:65" s="14" customFormat="1">
      <c r="B675" s="166"/>
      <c r="D675" s="153" t="s">
        <v>167</v>
      </c>
      <c r="E675" s="167" t="s">
        <v>3</v>
      </c>
      <c r="F675" s="168" t="s">
        <v>965</v>
      </c>
      <c r="H675" s="167" t="s">
        <v>3</v>
      </c>
      <c r="I675" s="169"/>
      <c r="L675" s="166"/>
      <c r="M675" s="170"/>
      <c r="N675" s="171"/>
      <c r="O675" s="171"/>
      <c r="P675" s="171"/>
      <c r="Q675" s="171"/>
      <c r="R675" s="171"/>
      <c r="S675" s="171"/>
      <c r="T675" s="172"/>
      <c r="AT675" s="167" t="s">
        <v>167</v>
      </c>
      <c r="AU675" s="167" t="s">
        <v>79</v>
      </c>
      <c r="AV675" s="14" t="s">
        <v>77</v>
      </c>
      <c r="AW675" s="14" t="s">
        <v>31</v>
      </c>
      <c r="AX675" s="14" t="s">
        <v>69</v>
      </c>
      <c r="AY675" s="167" t="s">
        <v>152</v>
      </c>
    </row>
    <row r="676" spans="1:65" s="13" customFormat="1">
      <c r="B676" s="158"/>
      <c r="D676" s="153" t="s">
        <v>167</v>
      </c>
      <c r="E676" s="159" t="s">
        <v>3</v>
      </c>
      <c r="F676" s="160" t="s">
        <v>77</v>
      </c>
      <c r="H676" s="161">
        <v>1</v>
      </c>
      <c r="I676" s="162"/>
      <c r="L676" s="158"/>
      <c r="M676" s="163"/>
      <c r="N676" s="164"/>
      <c r="O676" s="164"/>
      <c r="P676" s="164"/>
      <c r="Q676" s="164"/>
      <c r="R676" s="164"/>
      <c r="S676" s="164"/>
      <c r="T676" s="165"/>
      <c r="AT676" s="159" t="s">
        <v>167</v>
      </c>
      <c r="AU676" s="159" t="s">
        <v>79</v>
      </c>
      <c r="AV676" s="13" t="s">
        <v>79</v>
      </c>
      <c r="AW676" s="13" t="s">
        <v>31</v>
      </c>
      <c r="AX676" s="13" t="s">
        <v>77</v>
      </c>
      <c r="AY676" s="159" t="s">
        <v>152</v>
      </c>
    </row>
    <row r="677" spans="1:65" s="2" customFormat="1" ht="16.5" customHeight="1">
      <c r="A677" s="34"/>
      <c r="B677" s="139"/>
      <c r="C677" s="181" t="s">
        <v>966</v>
      </c>
      <c r="D677" s="181" t="s">
        <v>251</v>
      </c>
      <c r="E677" s="182" t="s">
        <v>967</v>
      </c>
      <c r="F677" s="183" t="s">
        <v>968</v>
      </c>
      <c r="G677" s="184" t="s">
        <v>484</v>
      </c>
      <c r="H677" s="185">
        <v>1</v>
      </c>
      <c r="I677" s="186"/>
      <c r="J677" s="187">
        <f>ROUND(I677*H677,2)</f>
        <v>0</v>
      </c>
      <c r="K677" s="183" t="s">
        <v>3</v>
      </c>
      <c r="L677" s="188"/>
      <c r="M677" s="189" t="s">
        <v>3</v>
      </c>
      <c r="N677" s="190" t="s">
        <v>40</v>
      </c>
      <c r="O677" s="55"/>
      <c r="P677" s="149">
        <f>O677*H677</f>
        <v>0</v>
      </c>
      <c r="Q677" s="149">
        <v>0</v>
      </c>
      <c r="R677" s="149">
        <f>Q677*H677</f>
        <v>0</v>
      </c>
      <c r="S677" s="149">
        <v>0</v>
      </c>
      <c r="T677" s="150">
        <f>S677*H677</f>
        <v>0</v>
      </c>
      <c r="U677" s="34"/>
      <c r="V677" s="34"/>
      <c r="W677" s="34"/>
      <c r="X677" s="34"/>
      <c r="Y677" s="34"/>
      <c r="Z677" s="34"/>
      <c r="AA677" s="34"/>
      <c r="AB677" s="34"/>
      <c r="AC677" s="34"/>
      <c r="AD677" s="34"/>
      <c r="AE677" s="34"/>
      <c r="AR677" s="151" t="s">
        <v>386</v>
      </c>
      <c r="AT677" s="151" t="s">
        <v>251</v>
      </c>
      <c r="AU677" s="151" t="s">
        <v>79</v>
      </c>
      <c r="AY677" s="19" t="s">
        <v>152</v>
      </c>
      <c r="BE677" s="152">
        <f>IF(N677="základní",J677,0)</f>
        <v>0</v>
      </c>
      <c r="BF677" s="152">
        <f>IF(N677="snížená",J677,0)</f>
        <v>0</v>
      </c>
      <c r="BG677" s="152">
        <f>IF(N677="zákl. přenesená",J677,0)</f>
        <v>0</v>
      </c>
      <c r="BH677" s="152">
        <f>IF(N677="sníž. přenesená",J677,0)</f>
        <v>0</v>
      </c>
      <c r="BI677" s="152">
        <f>IF(N677="nulová",J677,0)</f>
        <v>0</v>
      </c>
      <c r="BJ677" s="19" t="s">
        <v>77</v>
      </c>
      <c r="BK677" s="152">
        <f>ROUND(I677*H677,2)</f>
        <v>0</v>
      </c>
      <c r="BL677" s="19" t="s">
        <v>266</v>
      </c>
      <c r="BM677" s="151" t="s">
        <v>969</v>
      </c>
    </row>
    <row r="678" spans="1:65" s="2" customFormat="1" ht="45.6">
      <c r="A678" s="34"/>
      <c r="B678" s="139"/>
      <c r="C678" s="140" t="s">
        <v>970</v>
      </c>
      <c r="D678" s="140" t="s">
        <v>154</v>
      </c>
      <c r="E678" s="141" t="s">
        <v>971</v>
      </c>
      <c r="F678" s="142" t="s">
        <v>972</v>
      </c>
      <c r="G678" s="143" t="s">
        <v>484</v>
      </c>
      <c r="H678" s="144">
        <v>10</v>
      </c>
      <c r="I678" s="145"/>
      <c r="J678" s="146">
        <f>ROUND(I678*H678,2)</f>
        <v>0</v>
      </c>
      <c r="K678" s="142" t="s">
        <v>163</v>
      </c>
      <c r="L678" s="35"/>
      <c r="M678" s="147" t="s">
        <v>3</v>
      </c>
      <c r="N678" s="148" t="s">
        <v>40</v>
      </c>
      <c r="O678" s="55"/>
      <c r="P678" s="149">
        <f>O678*H678</f>
        <v>0</v>
      </c>
      <c r="Q678" s="149">
        <v>1.555E-2</v>
      </c>
      <c r="R678" s="149">
        <f>Q678*H678</f>
        <v>0.1555</v>
      </c>
      <c r="S678" s="149">
        <v>0</v>
      </c>
      <c r="T678" s="150">
        <f>S678*H678</f>
        <v>0</v>
      </c>
      <c r="U678" s="34"/>
      <c r="V678" s="34"/>
      <c r="W678" s="34"/>
      <c r="X678" s="34"/>
      <c r="Y678" s="34"/>
      <c r="Z678" s="34"/>
      <c r="AA678" s="34"/>
      <c r="AB678" s="34"/>
      <c r="AC678" s="34"/>
      <c r="AD678" s="34"/>
      <c r="AE678" s="34"/>
      <c r="AR678" s="151" t="s">
        <v>266</v>
      </c>
      <c r="AT678" s="151" t="s">
        <v>154</v>
      </c>
      <c r="AU678" s="151" t="s">
        <v>79</v>
      </c>
      <c r="AY678" s="19" t="s">
        <v>152</v>
      </c>
      <c r="BE678" s="152">
        <f>IF(N678="základní",J678,0)</f>
        <v>0</v>
      </c>
      <c r="BF678" s="152">
        <f>IF(N678="snížená",J678,0)</f>
        <v>0</v>
      </c>
      <c r="BG678" s="152">
        <f>IF(N678="zákl. přenesená",J678,0)</f>
        <v>0</v>
      </c>
      <c r="BH678" s="152">
        <f>IF(N678="sníž. přenesená",J678,0)</f>
        <v>0</v>
      </c>
      <c r="BI678" s="152">
        <f>IF(N678="nulová",J678,0)</f>
        <v>0</v>
      </c>
      <c r="BJ678" s="19" t="s">
        <v>77</v>
      </c>
      <c r="BK678" s="152">
        <f>ROUND(I678*H678,2)</f>
        <v>0</v>
      </c>
      <c r="BL678" s="19" t="s">
        <v>266</v>
      </c>
      <c r="BM678" s="151" t="s">
        <v>973</v>
      </c>
    </row>
    <row r="679" spans="1:65" s="2" customFormat="1" ht="44.25" customHeight="1">
      <c r="A679" s="34"/>
      <c r="B679" s="139"/>
      <c r="C679" s="140" t="s">
        <v>974</v>
      </c>
      <c r="D679" s="140" t="s">
        <v>154</v>
      </c>
      <c r="E679" s="141" t="s">
        <v>975</v>
      </c>
      <c r="F679" s="142" t="s">
        <v>976</v>
      </c>
      <c r="G679" s="143" t="s">
        <v>728</v>
      </c>
      <c r="H679" s="199"/>
      <c r="I679" s="145"/>
      <c r="J679" s="146">
        <f>ROUND(I679*H679,2)</f>
        <v>0</v>
      </c>
      <c r="K679" s="142" t="s">
        <v>163</v>
      </c>
      <c r="L679" s="35"/>
      <c r="M679" s="147" t="s">
        <v>3</v>
      </c>
      <c r="N679" s="148" t="s">
        <v>40</v>
      </c>
      <c r="O679" s="55"/>
      <c r="P679" s="149">
        <f>O679*H679</f>
        <v>0</v>
      </c>
      <c r="Q679" s="149">
        <v>0</v>
      </c>
      <c r="R679" s="149">
        <f>Q679*H679</f>
        <v>0</v>
      </c>
      <c r="S679" s="149">
        <v>0</v>
      </c>
      <c r="T679" s="150">
        <f>S679*H679</f>
        <v>0</v>
      </c>
      <c r="U679" s="34"/>
      <c r="V679" s="34"/>
      <c r="W679" s="34"/>
      <c r="X679" s="34"/>
      <c r="Y679" s="34"/>
      <c r="Z679" s="34"/>
      <c r="AA679" s="34"/>
      <c r="AB679" s="34"/>
      <c r="AC679" s="34"/>
      <c r="AD679" s="34"/>
      <c r="AE679" s="34"/>
      <c r="AR679" s="151" t="s">
        <v>266</v>
      </c>
      <c r="AT679" s="151" t="s">
        <v>154</v>
      </c>
      <c r="AU679" s="151" t="s">
        <v>79</v>
      </c>
      <c r="AY679" s="19" t="s">
        <v>152</v>
      </c>
      <c r="BE679" s="152">
        <f>IF(N679="základní",J679,0)</f>
        <v>0</v>
      </c>
      <c r="BF679" s="152">
        <f>IF(N679="snížená",J679,0)</f>
        <v>0</v>
      </c>
      <c r="BG679" s="152">
        <f>IF(N679="zákl. přenesená",J679,0)</f>
        <v>0</v>
      </c>
      <c r="BH679" s="152">
        <f>IF(N679="sníž. přenesená",J679,0)</f>
        <v>0</v>
      </c>
      <c r="BI679" s="152">
        <f>IF(N679="nulová",J679,0)</f>
        <v>0</v>
      </c>
      <c r="BJ679" s="19" t="s">
        <v>77</v>
      </c>
      <c r="BK679" s="152">
        <f>ROUND(I679*H679,2)</f>
        <v>0</v>
      </c>
      <c r="BL679" s="19" t="s">
        <v>266</v>
      </c>
      <c r="BM679" s="151" t="s">
        <v>977</v>
      </c>
    </row>
    <row r="680" spans="1:65" s="12" customFormat="1" ht="22.8" customHeight="1">
      <c r="B680" s="126"/>
      <c r="D680" s="127" t="s">
        <v>68</v>
      </c>
      <c r="E680" s="137" t="s">
        <v>978</v>
      </c>
      <c r="F680" s="137" t="s">
        <v>979</v>
      </c>
      <c r="I680" s="129"/>
      <c r="J680" s="138">
        <f>BK680</f>
        <v>0</v>
      </c>
      <c r="L680" s="126"/>
      <c r="M680" s="131"/>
      <c r="N680" s="132"/>
      <c r="O680" s="132"/>
      <c r="P680" s="133">
        <f>SUM(P681:P702)</f>
        <v>0</v>
      </c>
      <c r="Q680" s="132"/>
      <c r="R680" s="133">
        <f>SUM(R681:R702)</f>
        <v>0.96225159999999998</v>
      </c>
      <c r="S680" s="132"/>
      <c r="T680" s="134">
        <f>SUM(T681:T702)</f>
        <v>0</v>
      </c>
      <c r="AR680" s="127" t="s">
        <v>79</v>
      </c>
      <c r="AT680" s="135" t="s">
        <v>68</v>
      </c>
      <c r="AU680" s="135" t="s">
        <v>77</v>
      </c>
      <c r="AY680" s="127" t="s">
        <v>152</v>
      </c>
      <c r="BK680" s="136">
        <f>SUM(BK681:BK702)</f>
        <v>0</v>
      </c>
    </row>
    <row r="681" spans="1:65" s="2" customFormat="1" ht="22.8">
      <c r="A681" s="34"/>
      <c r="B681" s="139"/>
      <c r="C681" s="140" t="s">
        <v>980</v>
      </c>
      <c r="D681" s="140" t="s">
        <v>154</v>
      </c>
      <c r="E681" s="141" t="s">
        <v>981</v>
      </c>
      <c r="F681" s="142" t="s">
        <v>982</v>
      </c>
      <c r="G681" s="143" t="s">
        <v>278</v>
      </c>
      <c r="H681" s="144">
        <v>134.70500000000001</v>
      </c>
      <c r="I681" s="145"/>
      <c r="J681" s="146">
        <f>ROUND(I681*H681,2)</f>
        <v>0</v>
      </c>
      <c r="K681" s="142" t="s">
        <v>163</v>
      </c>
      <c r="L681" s="35"/>
      <c r="M681" s="147" t="s">
        <v>3</v>
      </c>
      <c r="N681" s="148" t="s">
        <v>40</v>
      </c>
      <c r="O681" s="55"/>
      <c r="P681" s="149">
        <f>O681*H681</f>
        <v>0</v>
      </c>
      <c r="Q681" s="149">
        <v>9.3999999999999997E-4</v>
      </c>
      <c r="R681" s="149">
        <f>Q681*H681</f>
        <v>0.1266227</v>
      </c>
      <c r="S681" s="149">
        <v>0</v>
      </c>
      <c r="T681" s="150">
        <f>S681*H681</f>
        <v>0</v>
      </c>
      <c r="U681" s="34"/>
      <c r="V681" s="34"/>
      <c r="W681" s="34"/>
      <c r="X681" s="34"/>
      <c r="Y681" s="34"/>
      <c r="Z681" s="34"/>
      <c r="AA681" s="34"/>
      <c r="AB681" s="34"/>
      <c r="AC681" s="34"/>
      <c r="AD681" s="34"/>
      <c r="AE681" s="34"/>
      <c r="AR681" s="151" t="s">
        <v>266</v>
      </c>
      <c r="AT681" s="151" t="s">
        <v>154</v>
      </c>
      <c r="AU681" s="151" t="s">
        <v>79</v>
      </c>
      <c r="AY681" s="19" t="s">
        <v>152</v>
      </c>
      <c r="BE681" s="152">
        <f>IF(N681="základní",J681,0)</f>
        <v>0</v>
      </c>
      <c r="BF681" s="152">
        <f>IF(N681="snížená",J681,0)</f>
        <v>0</v>
      </c>
      <c r="BG681" s="152">
        <f>IF(N681="zákl. přenesená",J681,0)</f>
        <v>0</v>
      </c>
      <c r="BH681" s="152">
        <f>IF(N681="sníž. přenesená",J681,0)</f>
        <v>0</v>
      </c>
      <c r="BI681" s="152">
        <f>IF(N681="nulová",J681,0)</f>
        <v>0</v>
      </c>
      <c r="BJ681" s="19" t="s">
        <v>77</v>
      </c>
      <c r="BK681" s="152">
        <f>ROUND(I681*H681,2)</f>
        <v>0</v>
      </c>
      <c r="BL681" s="19" t="s">
        <v>266</v>
      </c>
      <c r="BM681" s="151" t="s">
        <v>983</v>
      </c>
    </row>
    <row r="682" spans="1:65" s="14" customFormat="1">
      <c r="B682" s="166"/>
      <c r="D682" s="153" t="s">
        <v>167</v>
      </c>
      <c r="E682" s="167" t="s">
        <v>3</v>
      </c>
      <c r="F682" s="168" t="s">
        <v>3886</v>
      </c>
      <c r="H682" s="167" t="s">
        <v>3</v>
      </c>
      <c r="I682" s="169"/>
      <c r="L682" s="166"/>
      <c r="M682" s="170"/>
      <c r="N682" s="171"/>
      <c r="O682" s="171"/>
      <c r="P682" s="171"/>
      <c r="Q682" s="171"/>
      <c r="R682" s="171"/>
      <c r="S682" s="171"/>
      <c r="T682" s="172"/>
      <c r="AT682" s="167" t="s">
        <v>167</v>
      </c>
      <c r="AU682" s="167" t="s">
        <v>79</v>
      </c>
      <c r="AV682" s="14" t="s">
        <v>77</v>
      </c>
      <c r="AW682" s="14" t="s">
        <v>31</v>
      </c>
      <c r="AX682" s="14" t="s">
        <v>69</v>
      </c>
      <c r="AY682" s="167" t="s">
        <v>152</v>
      </c>
    </row>
    <row r="683" spans="1:65" s="13" customFormat="1">
      <c r="B683" s="158"/>
      <c r="D683" s="153" t="s">
        <v>167</v>
      </c>
      <c r="E683" s="159" t="s">
        <v>3</v>
      </c>
      <c r="F683" s="160" t="s">
        <v>984</v>
      </c>
      <c r="H683" s="161">
        <v>57.145000000000003</v>
      </c>
      <c r="I683" s="162"/>
      <c r="L683" s="158"/>
      <c r="M683" s="163"/>
      <c r="N683" s="164"/>
      <c r="O683" s="164"/>
      <c r="P683" s="164"/>
      <c r="Q683" s="164"/>
      <c r="R683" s="164"/>
      <c r="S683" s="164"/>
      <c r="T683" s="165"/>
      <c r="AT683" s="159" t="s">
        <v>167</v>
      </c>
      <c r="AU683" s="159" t="s">
        <v>79</v>
      </c>
      <c r="AV683" s="13" t="s">
        <v>79</v>
      </c>
      <c r="AW683" s="13" t="s">
        <v>31</v>
      </c>
      <c r="AX683" s="13" t="s">
        <v>69</v>
      </c>
      <c r="AY683" s="159" t="s">
        <v>152</v>
      </c>
    </row>
    <row r="684" spans="1:65" s="14" customFormat="1">
      <c r="B684" s="166"/>
      <c r="D684" s="153" t="s">
        <v>167</v>
      </c>
      <c r="E684" s="167" t="s">
        <v>3</v>
      </c>
      <c r="F684" s="168" t="s">
        <v>738</v>
      </c>
      <c r="H684" s="167" t="s">
        <v>3</v>
      </c>
      <c r="I684" s="169"/>
      <c r="L684" s="166"/>
      <c r="M684" s="170"/>
      <c r="N684" s="171"/>
      <c r="O684" s="171"/>
      <c r="P684" s="171"/>
      <c r="Q684" s="171"/>
      <c r="R684" s="171"/>
      <c r="S684" s="171"/>
      <c r="T684" s="172"/>
      <c r="AT684" s="167" t="s">
        <v>167</v>
      </c>
      <c r="AU684" s="167" t="s">
        <v>79</v>
      </c>
      <c r="AV684" s="14" t="s">
        <v>77</v>
      </c>
      <c r="AW684" s="14" t="s">
        <v>31</v>
      </c>
      <c r="AX684" s="14" t="s">
        <v>69</v>
      </c>
      <c r="AY684" s="167" t="s">
        <v>152</v>
      </c>
    </row>
    <row r="685" spans="1:65" s="13" customFormat="1">
      <c r="B685" s="158"/>
      <c r="D685" s="153" t="s">
        <v>167</v>
      </c>
      <c r="E685" s="159" t="s">
        <v>3</v>
      </c>
      <c r="F685" s="160" t="s">
        <v>985</v>
      </c>
      <c r="H685" s="161">
        <v>77.56</v>
      </c>
      <c r="I685" s="162"/>
      <c r="L685" s="158"/>
      <c r="M685" s="163"/>
      <c r="N685" s="164"/>
      <c r="O685" s="164"/>
      <c r="P685" s="164"/>
      <c r="Q685" s="164"/>
      <c r="R685" s="164"/>
      <c r="S685" s="164"/>
      <c r="T685" s="165"/>
      <c r="AT685" s="159" t="s">
        <v>167</v>
      </c>
      <c r="AU685" s="159" t="s">
        <v>79</v>
      </c>
      <c r="AV685" s="13" t="s">
        <v>79</v>
      </c>
      <c r="AW685" s="13" t="s">
        <v>31</v>
      </c>
      <c r="AX685" s="13" t="s">
        <v>69</v>
      </c>
      <c r="AY685" s="159" t="s">
        <v>152</v>
      </c>
    </row>
    <row r="686" spans="1:65" s="15" customFormat="1">
      <c r="B686" s="173"/>
      <c r="D686" s="153" t="s">
        <v>167</v>
      </c>
      <c r="E686" s="174" t="s">
        <v>3</v>
      </c>
      <c r="F686" s="175" t="s">
        <v>206</v>
      </c>
      <c r="H686" s="176">
        <v>134.70500000000001</v>
      </c>
      <c r="I686" s="177"/>
      <c r="L686" s="173"/>
      <c r="M686" s="178"/>
      <c r="N686" s="179"/>
      <c r="O686" s="179"/>
      <c r="P686" s="179"/>
      <c r="Q686" s="179"/>
      <c r="R686" s="179"/>
      <c r="S686" s="179"/>
      <c r="T686" s="180"/>
      <c r="AT686" s="174" t="s">
        <v>167</v>
      </c>
      <c r="AU686" s="174" t="s">
        <v>79</v>
      </c>
      <c r="AV686" s="15" t="s">
        <v>158</v>
      </c>
      <c r="AW686" s="15" t="s">
        <v>31</v>
      </c>
      <c r="AX686" s="15" t="s">
        <v>77</v>
      </c>
      <c r="AY686" s="174" t="s">
        <v>152</v>
      </c>
    </row>
    <row r="687" spans="1:65" s="2" customFormat="1" ht="34.200000000000003">
      <c r="A687" s="34"/>
      <c r="B687" s="139"/>
      <c r="C687" s="140" t="s">
        <v>986</v>
      </c>
      <c r="D687" s="140" t="s">
        <v>154</v>
      </c>
      <c r="E687" s="141" t="s">
        <v>987</v>
      </c>
      <c r="F687" s="142" t="s">
        <v>988</v>
      </c>
      <c r="G687" s="143" t="s">
        <v>278</v>
      </c>
      <c r="H687" s="144">
        <v>57.145000000000003</v>
      </c>
      <c r="I687" s="145"/>
      <c r="J687" s="146">
        <f>ROUND(I687*H687,2)</f>
        <v>0</v>
      </c>
      <c r="K687" s="142" t="s">
        <v>163</v>
      </c>
      <c r="L687" s="35"/>
      <c r="M687" s="147" t="s">
        <v>3</v>
      </c>
      <c r="N687" s="148" t="s">
        <v>40</v>
      </c>
      <c r="O687" s="55"/>
      <c r="P687" s="149">
        <f>O687*H687</f>
        <v>0</v>
      </c>
      <c r="Q687" s="149">
        <v>2.4199999999999998E-3</v>
      </c>
      <c r="R687" s="149">
        <f>Q687*H687</f>
        <v>0.13829089999999999</v>
      </c>
      <c r="S687" s="149">
        <v>0</v>
      </c>
      <c r="T687" s="150">
        <f>S687*H687</f>
        <v>0</v>
      </c>
      <c r="U687" s="34"/>
      <c r="V687" s="34"/>
      <c r="W687" s="34"/>
      <c r="X687" s="34"/>
      <c r="Y687" s="34"/>
      <c r="Z687" s="34"/>
      <c r="AA687" s="34"/>
      <c r="AB687" s="34"/>
      <c r="AC687" s="34"/>
      <c r="AD687" s="34"/>
      <c r="AE687" s="34"/>
      <c r="AR687" s="151" t="s">
        <v>266</v>
      </c>
      <c r="AT687" s="151" t="s">
        <v>154</v>
      </c>
      <c r="AU687" s="151" t="s">
        <v>79</v>
      </c>
      <c r="AY687" s="19" t="s">
        <v>152</v>
      </c>
      <c r="BE687" s="152">
        <f>IF(N687="základní",J687,0)</f>
        <v>0</v>
      </c>
      <c r="BF687" s="152">
        <f>IF(N687="snížená",J687,0)</f>
        <v>0</v>
      </c>
      <c r="BG687" s="152">
        <f>IF(N687="zákl. přenesená",J687,0)</f>
        <v>0</v>
      </c>
      <c r="BH687" s="152">
        <f>IF(N687="sníž. přenesená",J687,0)</f>
        <v>0</v>
      </c>
      <c r="BI687" s="152">
        <f>IF(N687="nulová",J687,0)</f>
        <v>0</v>
      </c>
      <c r="BJ687" s="19" t="s">
        <v>77</v>
      </c>
      <c r="BK687" s="152">
        <f>ROUND(I687*H687,2)</f>
        <v>0</v>
      </c>
      <c r="BL687" s="19" t="s">
        <v>266</v>
      </c>
      <c r="BM687" s="151" t="s">
        <v>989</v>
      </c>
    </row>
    <row r="688" spans="1:65" s="14" customFormat="1">
      <c r="B688" s="166"/>
      <c r="D688" s="153" t="s">
        <v>167</v>
      </c>
      <c r="E688" s="167" t="s">
        <v>3</v>
      </c>
      <c r="F688" s="168" t="s">
        <v>3887</v>
      </c>
      <c r="H688" s="167" t="s">
        <v>3</v>
      </c>
      <c r="I688" s="169"/>
      <c r="L688" s="166"/>
      <c r="M688" s="170"/>
      <c r="N688" s="171"/>
      <c r="O688" s="171"/>
      <c r="P688" s="171"/>
      <c r="Q688" s="171"/>
      <c r="R688" s="171"/>
      <c r="S688" s="171"/>
      <c r="T688" s="172"/>
      <c r="AT688" s="167" t="s">
        <v>167</v>
      </c>
      <c r="AU688" s="167" t="s">
        <v>79</v>
      </c>
      <c r="AV688" s="14" t="s">
        <v>77</v>
      </c>
      <c r="AW688" s="14" t="s">
        <v>31</v>
      </c>
      <c r="AX688" s="14" t="s">
        <v>69</v>
      </c>
      <c r="AY688" s="167" t="s">
        <v>152</v>
      </c>
    </row>
    <row r="689" spans="1:65" s="13" customFormat="1">
      <c r="B689" s="158"/>
      <c r="D689" s="153" t="s">
        <v>167</v>
      </c>
      <c r="E689" s="159" t="s">
        <v>3</v>
      </c>
      <c r="F689" s="160" t="s">
        <v>984</v>
      </c>
      <c r="H689" s="161">
        <v>57.145000000000003</v>
      </c>
      <c r="I689" s="162"/>
      <c r="L689" s="158"/>
      <c r="M689" s="163"/>
      <c r="N689" s="164"/>
      <c r="O689" s="164"/>
      <c r="P689" s="164"/>
      <c r="Q689" s="164"/>
      <c r="R689" s="164"/>
      <c r="S689" s="164"/>
      <c r="T689" s="165"/>
      <c r="AT689" s="159" t="s">
        <v>167</v>
      </c>
      <c r="AU689" s="159" t="s">
        <v>79</v>
      </c>
      <c r="AV689" s="13" t="s">
        <v>79</v>
      </c>
      <c r="AW689" s="13" t="s">
        <v>31</v>
      </c>
      <c r="AX689" s="13" t="s">
        <v>77</v>
      </c>
      <c r="AY689" s="159" t="s">
        <v>152</v>
      </c>
    </row>
    <row r="690" spans="1:65" s="2" customFormat="1" ht="34.200000000000003">
      <c r="A690" s="34"/>
      <c r="B690" s="139"/>
      <c r="C690" s="140" t="s">
        <v>990</v>
      </c>
      <c r="D690" s="140" t="s">
        <v>154</v>
      </c>
      <c r="E690" s="141" t="s">
        <v>991</v>
      </c>
      <c r="F690" s="142" t="s">
        <v>992</v>
      </c>
      <c r="G690" s="143" t="s">
        <v>278</v>
      </c>
      <c r="H690" s="144">
        <v>77.56</v>
      </c>
      <c r="I690" s="145"/>
      <c r="J690" s="146">
        <f>ROUND(I690*H690,2)</f>
        <v>0</v>
      </c>
      <c r="K690" s="142" t="s">
        <v>163</v>
      </c>
      <c r="L690" s="35"/>
      <c r="M690" s="147" t="s">
        <v>3</v>
      </c>
      <c r="N690" s="148" t="s">
        <v>40</v>
      </c>
      <c r="O690" s="55"/>
      <c r="P690" s="149">
        <f>O690*H690</f>
        <v>0</v>
      </c>
      <c r="Q690" s="149">
        <v>4.0099999999999997E-3</v>
      </c>
      <c r="R690" s="149">
        <f>Q690*H690</f>
        <v>0.3110156</v>
      </c>
      <c r="S690" s="149">
        <v>0</v>
      </c>
      <c r="T690" s="150">
        <f>S690*H690</f>
        <v>0</v>
      </c>
      <c r="U690" s="34"/>
      <c r="V690" s="34"/>
      <c r="W690" s="34"/>
      <c r="X690" s="34"/>
      <c r="Y690" s="34"/>
      <c r="Z690" s="34"/>
      <c r="AA690" s="34"/>
      <c r="AB690" s="34"/>
      <c r="AC690" s="34"/>
      <c r="AD690" s="34"/>
      <c r="AE690" s="34"/>
      <c r="AR690" s="151" t="s">
        <v>266</v>
      </c>
      <c r="AT690" s="151" t="s">
        <v>154</v>
      </c>
      <c r="AU690" s="151" t="s">
        <v>79</v>
      </c>
      <c r="AY690" s="19" t="s">
        <v>152</v>
      </c>
      <c r="BE690" s="152">
        <f>IF(N690="základní",J690,0)</f>
        <v>0</v>
      </c>
      <c r="BF690" s="152">
        <f>IF(N690="snížená",J690,0)</f>
        <v>0</v>
      </c>
      <c r="BG690" s="152">
        <f>IF(N690="zákl. přenesená",J690,0)</f>
        <v>0</v>
      </c>
      <c r="BH690" s="152">
        <f>IF(N690="sníž. přenesená",J690,0)</f>
        <v>0</v>
      </c>
      <c r="BI690" s="152">
        <f>IF(N690="nulová",J690,0)</f>
        <v>0</v>
      </c>
      <c r="BJ690" s="19" t="s">
        <v>77</v>
      </c>
      <c r="BK690" s="152">
        <f>ROUND(I690*H690,2)</f>
        <v>0</v>
      </c>
      <c r="BL690" s="19" t="s">
        <v>266</v>
      </c>
      <c r="BM690" s="151" t="s">
        <v>993</v>
      </c>
    </row>
    <row r="691" spans="1:65" s="14" customFormat="1">
      <c r="B691" s="166"/>
      <c r="D691" s="153" t="s">
        <v>167</v>
      </c>
      <c r="E691" s="167" t="s">
        <v>3</v>
      </c>
      <c r="F691" s="168" t="s">
        <v>3888</v>
      </c>
      <c r="H691" s="167" t="s">
        <v>3</v>
      </c>
      <c r="I691" s="169"/>
      <c r="L691" s="166"/>
      <c r="M691" s="170"/>
      <c r="N691" s="171"/>
      <c r="O691" s="171"/>
      <c r="P691" s="171"/>
      <c r="Q691" s="171"/>
      <c r="R691" s="171"/>
      <c r="S691" s="171"/>
      <c r="T691" s="172"/>
      <c r="AT691" s="167" t="s">
        <v>167</v>
      </c>
      <c r="AU691" s="167" t="s">
        <v>79</v>
      </c>
      <c r="AV691" s="14" t="s">
        <v>77</v>
      </c>
      <c r="AW691" s="14" t="s">
        <v>31</v>
      </c>
      <c r="AX691" s="14" t="s">
        <v>69</v>
      </c>
      <c r="AY691" s="167" t="s">
        <v>152</v>
      </c>
    </row>
    <row r="692" spans="1:65" s="13" customFormat="1">
      <c r="B692" s="158"/>
      <c r="D692" s="153" t="s">
        <v>167</v>
      </c>
      <c r="E692" s="159" t="s">
        <v>3</v>
      </c>
      <c r="F692" s="160" t="s">
        <v>985</v>
      </c>
      <c r="H692" s="161">
        <v>77.56</v>
      </c>
      <c r="I692" s="162"/>
      <c r="L692" s="158"/>
      <c r="M692" s="163"/>
      <c r="N692" s="164"/>
      <c r="O692" s="164"/>
      <c r="P692" s="164"/>
      <c r="Q692" s="164"/>
      <c r="R692" s="164"/>
      <c r="S692" s="164"/>
      <c r="T692" s="165"/>
      <c r="AT692" s="159" t="s">
        <v>167</v>
      </c>
      <c r="AU692" s="159" t="s">
        <v>79</v>
      </c>
      <c r="AV692" s="13" t="s">
        <v>79</v>
      </c>
      <c r="AW692" s="13" t="s">
        <v>31</v>
      </c>
      <c r="AX692" s="13" t="s">
        <v>77</v>
      </c>
      <c r="AY692" s="159" t="s">
        <v>152</v>
      </c>
    </row>
    <row r="693" spans="1:65" s="2" customFormat="1" ht="22.8">
      <c r="A693" s="34"/>
      <c r="B693" s="139"/>
      <c r="C693" s="140" t="s">
        <v>994</v>
      </c>
      <c r="D693" s="140" t="s">
        <v>154</v>
      </c>
      <c r="E693" s="141" t="s">
        <v>995</v>
      </c>
      <c r="F693" s="142" t="s">
        <v>996</v>
      </c>
      <c r="G693" s="143" t="s">
        <v>278</v>
      </c>
      <c r="H693" s="144">
        <v>134.70500000000001</v>
      </c>
      <c r="I693" s="145"/>
      <c r="J693" s="146">
        <f>ROUND(I693*H693,2)</f>
        <v>0</v>
      </c>
      <c r="K693" s="142" t="s">
        <v>163</v>
      </c>
      <c r="L693" s="35"/>
      <c r="M693" s="147" t="s">
        <v>3</v>
      </c>
      <c r="N693" s="148" t="s">
        <v>40</v>
      </c>
      <c r="O693" s="55"/>
      <c r="P693" s="149">
        <f>O693*H693</f>
        <v>0</v>
      </c>
      <c r="Q693" s="149">
        <v>1.3600000000000001E-3</v>
      </c>
      <c r="R693" s="149">
        <f>Q693*H693</f>
        <v>0.18319880000000002</v>
      </c>
      <c r="S693" s="149">
        <v>0</v>
      </c>
      <c r="T693" s="150">
        <f>S693*H693</f>
        <v>0</v>
      </c>
      <c r="U693" s="34"/>
      <c r="V693" s="34"/>
      <c r="W693" s="34"/>
      <c r="X693" s="34"/>
      <c r="Y693" s="34"/>
      <c r="Z693" s="34"/>
      <c r="AA693" s="34"/>
      <c r="AB693" s="34"/>
      <c r="AC693" s="34"/>
      <c r="AD693" s="34"/>
      <c r="AE693" s="34"/>
      <c r="AR693" s="151" t="s">
        <v>266</v>
      </c>
      <c r="AT693" s="151" t="s">
        <v>154</v>
      </c>
      <c r="AU693" s="151" t="s">
        <v>79</v>
      </c>
      <c r="AY693" s="19" t="s">
        <v>152</v>
      </c>
      <c r="BE693" s="152">
        <f>IF(N693="základní",J693,0)</f>
        <v>0</v>
      </c>
      <c r="BF693" s="152">
        <f>IF(N693="snížená",J693,0)</f>
        <v>0</v>
      </c>
      <c r="BG693" s="152">
        <f>IF(N693="zákl. přenesená",J693,0)</f>
        <v>0</v>
      </c>
      <c r="BH693" s="152">
        <f>IF(N693="sníž. přenesená",J693,0)</f>
        <v>0</v>
      </c>
      <c r="BI693" s="152">
        <f>IF(N693="nulová",J693,0)</f>
        <v>0</v>
      </c>
      <c r="BJ693" s="19" t="s">
        <v>77</v>
      </c>
      <c r="BK693" s="152">
        <f>ROUND(I693*H693,2)</f>
        <v>0</v>
      </c>
      <c r="BL693" s="19" t="s">
        <v>266</v>
      </c>
      <c r="BM693" s="151" t="s">
        <v>997</v>
      </c>
    </row>
    <row r="694" spans="1:65" s="13" customFormat="1">
      <c r="B694" s="158"/>
      <c r="D694" s="153" t="s">
        <v>167</v>
      </c>
      <c r="E694" s="159" t="s">
        <v>3</v>
      </c>
      <c r="F694" s="160" t="s">
        <v>998</v>
      </c>
      <c r="H694" s="161">
        <v>134.70500000000001</v>
      </c>
      <c r="I694" s="162"/>
      <c r="L694" s="158"/>
      <c r="M694" s="163"/>
      <c r="N694" s="164"/>
      <c r="O694" s="164"/>
      <c r="P694" s="164"/>
      <c r="Q694" s="164"/>
      <c r="R694" s="164"/>
      <c r="S694" s="164"/>
      <c r="T694" s="165"/>
      <c r="AT694" s="159" t="s">
        <v>167</v>
      </c>
      <c r="AU694" s="159" t="s">
        <v>79</v>
      </c>
      <c r="AV694" s="13" t="s">
        <v>79</v>
      </c>
      <c r="AW694" s="13" t="s">
        <v>31</v>
      </c>
      <c r="AX694" s="13" t="s">
        <v>77</v>
      </c>
      <c r="AY694" s="159" t="s">
        <v>152</v>
      </c>
    </row>
    <row r="695" spans="1:65" s="2" customFormat="1" ht="45.6">
      <c r="A695" s="34"/>
      <c r="B695" s="139"/>
      <c r="C695" s="140" t="s">
        <v>999</v>
      </c>
      <c r="D695" s="140" t="s">
        <v>154</v>
      </c>
      <c r="E695" s="141" t="s">
        <v>1000</v>
      </c>
      <c r="F695" s="142" t="s">
        <v>1001</v>
      </c>
      <c r="G695" s="143" t="s">
        <v>484</v>
      </c>
      <c r="H695" s="144">
        <v>3</v>
      </c>
      <c r="I695" s="145"/>
      <c r="J695" s="146">
        <f>ROUND(I695*H695,2)</f>
        <v>0</v>
      </c>
      <c r="K695" s="142" t="s">
        <v>163</v>
      </c>
      <c r="L695" s="35"/>
      <c r="M695" s="147" t="s">
        <v>3</v>
      </c>
      <c r="N695" s="148" t="s">
        <v>40</v>
      </c>
      <c r="O695" s="55"/>
      <c r="P695" s="149">
        <f>O695*H695</f>
        <v>0</v>
      </c>
      <c r="Q695" s="149">
        <v>0</v>
      </c>
      <c r="R695" s="149">
        <f>Q695*H695</f>
        <v>0</v>
      </c>
      <c r="S695" s="149">
        <v>0</v>
      </c>
      <c r="T695" s="150">
        <f>S695*H695</f>
        <v>0</v>
      </c>
      <c r="U695" s="34"/>
      <c r="V695" s="34"/>
      <c r="W695" s="34"/>
      <c r="X695" s="34"/>
      <c r="Y695" s="34"/>
      <c r="Z695" s="34"/>
      <c r="AA695" s="34"/>
      <c r="AB695" s="34"/>
      <c r="AC695" s="34"/>
      <c r="AD695" s="34"/>
      <c r="AE695" s="34"/>
      <c r="AR695" s="151" t="s">
        <v>266</v>
      </c>
      <c r="AT695" s="151" t="s">
        <v>154</v>
      </c>
      <c r="AU695" s="151" t="s">
        <v>79</v>
      </c>
      <c r="AY695" s="19" t="s">
        <v>152</v>
      </c>
      <c r="BE695" s="152">
        <f>IF(N695="základní",J695,0)</f>
        <v>0</v>
      </c>
      <c r="BF695" s="152">
        <f>IF(N695="snížená",J695,0)</f>
        <v>0</v>
      </c>
      <c r="BG695" s="152">
        <f>IF(N695="zákl. přenesená",J695,0)</f>
        <v>0</v>
      </c>
      <c r="BH695" s="152">
        <f>IF(N695="sníž. přenesená",J695,0)</f>
        <v>0</v>
      </c>
      <c r="BI695" s="152">
        <f>IF(N695="nulová",J695,0)</f>
        <v>0</v>
      </c>
      <c r="BJ695" s="19" t="s">
        <v>77</v>
      </c>
      <c r="BK695" s="152">
        <f>ROUND(I695*H695,2)</f>
        <v>0</v>
      </c>
      <c r="BL695" s="19" t="s">
        <v>266</v>
      </c>
      <c r="BM695" s="151" t="s">
        <v>1002</v>
      </c>
    </row>
    <row r="696" spans="1:65" s="2" customFormat="1" ht="45.6">
      <c r="A696" s="34"/>
      <c r="B696" s="139"/>
      <c r="C696" s="140" t="s">
        <v>1003</v>
      </c>
      <c r="D696" s="140" t="s">
        <v>154</v>
      </c>
      <c r="E696" s="141" t="s">
        <v>1004</v>
      </c>
      <c r="F696" s="142" t="s">
        <v>1005</v>
      </c>
      <c r="G696" s="143" t="s">
        <v>484</v>
      </c>
      <c r="H696" s="144">
        <v>4</v>
      </c>
      <c r="I696" s="145"/>
      <c r="J696" s="146">
        <f>ROUND(I696*H696,2)</f>
        <v>0</v>
      </c>
      <c r="K696" s="142" t="s">
        <v>163</v>
      </c>
      <c r="L696" s="35"/>
      <c r="M696" s="147" t="s">
        <v>3</v>
      </c>
      <c r="N696" s="148" t="s">
        <v>40</v>
      </c>
      <c r="O696" s="55"/>
      <c r="P696" s="149">
        <f>O696*H696</f>
        <v>0</v>
      </c>
      <c r="Q696" s="149">
        <v>0</v>
      </c>
      <c r="R696" s="149">
        <f>Q696*H696</f>
        <v>0</v>
      </c>
      <c r="S696" s="149">
        <v>0</v>
      </c>
      <c r="T696" s="150">
        <f>S696*H696</f>
        <v>0</v>
      </c>
      <c r="U696" s="34"/>
      <c r="V696" s="34"/>
      <c r="W696" s="34"/>
      <c r="X696" s="34"/>
      <c r="Y696" s="34"/>
      <c r="Z696" s="34"/>
      <c r="AA696" s="34"/>
      <c r="AB696" s="34"/>
      <c r="AC696" s="34"/>
      <c r="AD696" s="34"/>
      <c r="AE696" s="34"/>
      <c r="AR696" s="151" t="s">
        <v>266</v>
      </c>
      <c r="AT696" s="151" t="s">
        <v>154</v>
      </c>
      <c r="AU696" s="151" t="s">
        <v>79</v>
      </c>
      <c r="AY696" s="19" t="s">
        <v>152</v>
      </c>
      <c r="BE696" s="152">
        <f>IF(N696="základní",J696,0)</f>
        <v>0</v>
      </c>
      <c r="BF696" s="152">
        <f>IF(N696="snížená",J696,0)</f>
        <v>0</v>
      </c>
      <c r="BG696" s="152">
        <f>IF(N696="zákl. přenesená",J696,0)</f>
        <v>0</v>
      </c>
      <c r="BH696" s="152">
        <f>IF(N696="sníž. přenesená",J696,0)</f>
        <v>0</v>
      </c>
      <c r="BI696" s="152">
        <f>IF(N696="nulová",J696,0)</f>
        <v>0</v>
      </c>
      <c r="BJ696" s="19" t="s">
        <v>77</v>
      </c>
      <c r="BK696" s="152">
        <f>ROUND(I696*H696,2)</f>
        <v>0</v>
      </c>
      <c r="BL696" s="19" t="s">
        <v>266</v>
      </c>
      <c r="BM696" s="151" t="s">
        <v>1006</v>
      </c>
    </row>
    <row r="697" spans="1:65" s="2" customFormat="1" ht="34.200000000000003">
      <c r="A697" s="34"/>
      <c r="B697" s="139"/>
      <c r="C697" s="140" t="s">
        <v>1007</v>
      </c>
      <c r="D697" s="140" t="s">
        <v>154</v>
      </c>
      <c r="E697" s="141" t="s">
        <v>1008</v>
      </c>
      <c r="F697" s="142" t="s">
        <v>1009</v>
      </c>
      <c r="G697" s="143" t="s">
        <v>278</v>
      </c>
      <c r="H697" s="144">
        <v>58.09</v>
      </c>
      <c r="I697" s="145"/>
      <c r="J697" s="146">
        <f>ROUND(I697*H697,2)</f>
        <v>0</v>
      </c>
      <c r="K697" s="142" t="s">
        <v>163</v>
      </c>
      <c r="L697" s="35"/>
      <c r="M697" s="147" t="s">
        <v>3</v>
      </c>
      <c r="N697" s="148" t="s">
        <v>40</v>
      </c>
      <c r="O697" s="55"/>
      <c r="P697" s="149">
        <f>O697*H697</f>
        <v>0</v>
      </c>
      <c r="Q697" s="149">
        <v>2.64E-3</v>
      </c>
      <c r="R697" s="149">
        <f>Q697*H697</f>
        <v>0.15335760000000001</v>
      </c>
      <c r="S697" s="149">
        <v>0</v>
      </c>
      <c r="T697" s="150">
        <f>S697*H697</f>
        <v>0</v>
      </c>
      <c r="U697" s="34"/>
      <c r="V697" s="34"/>
      <c r="W697" s="34"/>
      <c r="X697" s="34"/>
      <c r="Y697" s="34"/>
      <c r="Z697" s="34"/>
      <c r="AA697" s="34"/>
      <c r="AB697" s="34"/>
      <c r="AC697" s="34"/>
      <c r="AD697" s="34"/>
      <c r="AE697" s="34"/>
      <c r="AR697" s="151" t="s">
        <v>266</v>
      </c>
      <c r="AT697" s="151" t="s">
        <v>154</v>
      </c>
      <c r="AU697" s="151" t="s">
        <v>79</v>
      </c>
      <c r="AY697" s="19" t="s">
        <v>152</v>
      </c>
      <c r="BE697" s="152">
        <f>IF(N697="základní",J697,0)</f>
        <v>0</v>
      </c>
      <c r="BF697" s="152">
        <f>IF(N697="snížená",J697,0)</f>
        <v>0</v>
      </c>
      <c r="BG697" s="152">
        <f>IF(N697="zákl. přenesená",J697,0)</f>
        <v>0</v>
      </c>
      <c r="BH697" s="152">
        <f>IF(N697="sníž. přenesená",J697,0)</f>
        <v>0</v>
      </c>
      <c r="BI697" s="152">
        <f>IF(N697="nulová",J697,0)</f>
        <v>0</v>
      </c>
      <c r="BJ697" s="19" t="s">
        <v>77</v>
      </c>
      <c r="BK697" s="152">
        <f>ROUND(I697*H697,2)</f>
        <v>0</v>
      </c>
      <c r="BL697" s="19" t="s">
        <v>266</v>
      </c>
      <c r="BM697" s="151" t="s">
        <v>1010</v>
      </c>
    </row>
    <row r="698" spans="1:65" s="13" customFormat="1" ht="20.399999999999999">
      <c r="B698" s="158"/>
      <c r="D698" s="153" t="s">
        <v>167</v>
      </c>
      <c r="E698" s="159" t="s">
        <v>3</v>
      </c>
      <c r="F698" s="160" t="s">
        <v>3889</v>
      </c>
      <c r="H698" s="161">
        <v>58.09</v>
      </c>
      <c r="I698" s="162"/>
      <c r="L698" s="158"/>
      <c r="M698" s="163"/>
      <c r="N698" s="164"/>
      <c r="O698" s="164"/>
      <c r="P698" s="164"/>
      <c r="Q698" s="164"/>
      <c r="R698" s="164"/>
      <c r="S698" s="164"/>
      <c r="T698" s="165"/>
      <c r="AT698" s="159" t="s">
        <v>167</v>
      </c>
      <c r="AU698" s="159" t="s">
        <v>79</v>
      </c>
      <c r="AV698" s="13" t="s">
        <v>79</v>
      </c>
      <c r="AW698" s="13" t="s">
        <v>31</v>
      </c>
      <c r="AX698" s="13" t="s">
        <v>77</v>
      </c>
      <c r="AY698" s="159" t="s">
        <v>152</v>
      </c>
    </row>
    <row r="699" spans="1:65" s="2" customFormat="1" ht="34.200000000000003">
      <c r="A699" s="34"/>
      <c r="B699" s="139"/>
      <c r="C699" s="140" t="s">
        <v>1012</v>
      </c>
      <c r="D699" s="140" t="s">
        <v>154</v>
      </c>
      <c r="E699" s="141" t="s">
        <v>1013</v>
      </c>
      <c r="F699" s="142" t="s">
        <v>1014</v>
      </c>
      <c r="G699" s="143" t="s">
        <v>278</v>
      </c>
      <c r="H699" s="144">
        <v>33.4</v>
      </c>
      <c r="I699" s="145"/>
      <c r="J699" s="146">
        <f>ROUND(I699*H699,2)</f>
        <v>0</v>
      </c>
      <c r="K699" s="142" t="s">
        <v>163</v>
      </c>
      <c r="L699" s="35"/>
      <c r="M699" s="147" t="s">
        <v>3</v>
      </c>
      <c r="N699" s="148" t="s">
        <v>40</v>
      </c>
      <c r="O699" s="55"/>
      <c r="P699" s="149">
        <f>O699*H699</f>
        <v>0</v>
      </c>
      <c r="Q699" s="149">
        <v>1.49E-3</v>
      </c>
      <c r="R699" s="149">
        <f>Q699*H699</f>
        <v>4.9765999999999998E-2</v>
      </c>
      <c r="S699" s="149">
        <v>0</v>
      </c>
      <c r="T699" s="150">
        <f>S699*H699</f>
        <v>0</v>
      </c>
      <c r="U699" s="34"/>
      <c r="V699" s="34"/>
      <c r="W699" s="34"/>
      <c r="X699" s="34"/>
      <c r="Y699" s="34"/>
      <c r="Z699" s="34"/>
      <c r="AA699" s="34"/>
      <c r="AB699" s="34"/>
      <c r="AC699" s="34"/>
      <c r="AD699" s="34"/>
      <c r="AE699" s="34"/>
      <c r="AR699" s="151" t="s">
        <v>266</v>
      </c>
      <c r="AT699" s="151" t="s">
        <v>154</v>
      </c>
      <c r="AU699" s="151" t="s">
        <v>79</v>
      </c>
      <c r="AY699" s="19" t="s">
        <v>152</v>
      </c>
      <c r="BE699" s="152">
        <f>IF(N699="základní",J699,0)</f>
        <v>0</v>
      </c>
      <c r="BF699" s="152">
        <f>IF(N699="snížená",J699,0)</f>
        <v>0</v>
      </c>
      <c r="BG699" s="152">
        <f>IF(N699="zákl. přenesená",J699,0)</f>
        <v>0</v>
      </c>
      <c r="BH699" s="152">
        <f>IF(N699="sníž. přenesená",J699,0)</f>
        <v>0</v>
      </c>
      <c r="BI699" s="152">
        <f>IF(N699="nulová",J699,0)</f>
        <v>0</v>
      </c>
      <c r="BJ699" s="19" t="s">
        <v>77</v>
      </c>
      <c r="BK699" s="152">
        <f>ROUND(I699*H699,2)</f>
        <v>0</v>
      </c>
      <c r="BL699" s="19" t="s">
        <v>266</v>
      </c>
      <c r="BM699" s="151" t="s">
        <v>1015</v>
      </c>
    </row>
    <row r="700" spans="1:65" s="14" customFormat="1">
      <c r="B700" s="166"/>
      <c r="D700" s="153" t="s">
        <v>167</v>
      </c>
      <c r="E700" s="167" t="s">
        <v>3</v>
      </c>
      <c r="F700" s="168" t="s">
        <v>3887</v>
      </c>
      <c r="H700" s="167" t="s">
        <v>3</v>
      </c>
      <c r="I700" s="169"/>
      <c r="L700" s="166"/>
      <c r="M700" s="170"/>
      <c r="N700" s="171"/>
      <c r="O700" s="171"/>
      <c r="P700" s="171"/>
      <c r="Q700" s="171"/>
      <c r="R700" s="171"/>
      <c r="S700" s="171"/>
      <c r="T700" s="172"/>
      <c r="AT700" s="167" t="s">
        <v>167</v>
      </c>
      <c r="AU700" s="167" t="s">
        <v>79</v>
      </c>
      <c r="AV700" s="14" t="s">
        <v>77</v>
      </c>
      <c r="AW700" s="14" t="s">
        <v>31</v>
      </c>
      <c r="AX700" s="14" t="s">
        <v>69</v>
      </c>
      <c r="AY700" s="167" t="s">
        <v>152</v>
      </c>
    </row>
    <row r="701" spans="1:65" s="13" customFormat="1">
      <c r="B701" s="158"/>
      <c r="D701" s="153" t="s">
        <v>167</v>
      </c>
      <c r="E701" s="159" t="s">
        <v>3</v>
      </c>
      <c r="F701" s="160" t="s">
        <v>1016</v>
      </c>
      <c r="H701" s="161">
        <v>33.4</v>
      </c>
      <c r="I701" s="162"/>
      <c r="L701" s="158"/>
      <c r="M701" s="163"/>
      <c r="N701" s="164"/>
      <c r="O701" s="164"/>
      <c r="P701" s="164"/>
      <c r="Q701" s="164"/>
      <c r="R701" s="164"/>
      <c r="S701" s="164"/>
      <c r="T701" s="165"/>
      <c r="AT701" s="159" t="s">
        <v>167</v>
      </c>
      <c r="AU701" s="159" t="s">
        <v>79</v>
      </c>
      <c r="AV701" s="13" t="s">
        <v>79</v>
      </c>
      <c r="AW701" s="13" t="s">
        <v>31</v>
      </c>
      <c r="AX701" s="13" t="s">
        <v>77</v>
      </c>
      <c r="AY701" s="159" t="s">
        <v>152</v>
      </c>
    </row>
    <row r="702" spans="1:65" s="2" customFormat="1" ht="44.25" customHeight="1">
      <c r="A702" s="34"/>
      <c r="B702" s="139"/>
      <c r="C702" s="140" t="s">
        <v>1017</v>
      </c>
      <c r="D702" s="140" t="s">
        <v>154</v>
      </c>
      <c r="E702" s="141" t="s">
        <v>1018</v>
      </c>
      <c r="F702" s="142" t="s">
        <v>1019</v>
      </c>
      <c r="G702" s="143" t="s">
        <v>728</v>
      </c>
      <c r="H702" s="199"/>
      <c r="I702" s="145"/>
      <c r="J702" s="146">
        <f>ROUND(I702*H702,2)</f>
        <v>0</v>
      </c>
      <c r="K702" s="142" t="s">
        <v>163</v>
      </c>
      <c r="L702" s="35"/>
      <c r="M702" s="147" t="s">
        <v>3</v>
      </c>
      <c r="N702" s="148" t="s">
        <v>40</v>
      </c>
      <c r="O702" s="55"/>
      <c r="P702" s="149">
        <f>O702*H702</f>
        <v>0</v>
      </c>
      <c r="Q702" s="149">
        <v>0</v>
      </c>
      <c r="R702" s="149">
        <f>Q702*H702</f>
        <v>0</v>
      </c>
      <c r="S702" s="149">
        <v>0</v>
      </c>
      <c r="T702" s="150">
        <f>S702*H702</f>
        <v>0</v>
      </c>
      <c r="U702" s="34"/>
      <c r="V702" s="34"/>
      <c r="W702" s="34"/>
      <c r="X702" s="34"/>
      <c r="Y702" s="34"/>
      <c r="Z702" s="34"/>
      <c r="AA702" s="34"/>
      <c r="AB702" s="34"/>
      <c r="AC702" s="34"/>
      <c r="AD702" s="34"/>
      <c r="AE702" s="34"/>
      <c r="AR702" s="151" t="s">
        <v>266</v>
      </c>
      <c r="AT702" s="151" t="s">
        <v>154</v>
      </c>
      <c r="AU702" s="151" t="s">
        <v>79</v>
      </c>
      <c r="AY702" s="19" t="s">
        <v>152</v>
      </c>
      <c r="BE702" s="152">
        <f>IF(N702="základní",J702,0)</f>
        <v>0</v>
      </c>
      <c r="BF702" s="152">
        <f>IF(N702="snížená",J702,0)</f>
        <v>0</v>
      </c>
      <c r="BG702" s="152">
        <f>IF(N702="zákl. přenesená",J702,0)</f>
        <v>0</v>
      </c>
      <c r="BH702" s="152">
        <f>IF(N702="sníž. přenesená",J702,0)</f>
        <v>0</v>
      </c>
      <c r="BI702" s="152">
        <f>IF(N702="nulová",J702,0)</f>
        <v>0</v>
      </c>
      <c r="BJ702" s="19" t="s">
        <v>77</v>
      </c>
      <c r="BK702" s="152">
        <f>ROUND(I702*H702,2)</f>
        <v>0</v>
      </c>
      <c r="BL702" s="19" t="s">
        <v>266</v>
      </c>
      <c r="BM702" s="151" t="s">
        <v>1020</v>
      </c>
    </row>
    <row r="703" spans="1:65" s="12" customFormat="1" ht="22.8" customHeight="1">
      <c r="B703" s="126"/>
      <c r="D703" s="127" t="s">
        <v>68</v>
      </c>
      <c r="E703" s="137" t="s">
        <v>1021</v>
      </c>
      <c r="F703" s="137" t="s">
        <v>1022</v>
      </c>
      <c r="I703" s="129"/>
      <c r="J703" s="138">
        <f>BK703</f>
        <v>0</v>
      </c>
      <c r="L703" s="126"/>
      <c r="M703" s="131"/>
      <c r="N703" s="132"/>
      <c r="O703" s="132"/>
      <c r="P703" s="133">
        <f>SUM(P704:P809)</f>
        <v>0</v>
      </c>
      <c r="Q703" s="132"/>
      <c r="R703" s="133">
        <f>SUM(R704:R809)</f>
        <v>3.0818485200000003</v>
      </c>
      <c r="S703" s="132"/>
      <c r="T703" s="134">
        <f>SUM(T704:T809)</f>
        <v>0</v>
      </c>
      <c r="AR703" s="127" t="s">
        <v>79</v>
      </c>
      <c r="AT703" s="135" t="s">
        <v>68</v>
      </c>
      <c r="AU703" s="135" t="s">
        <v>77</v>
      </c>
      <c r="AY703" s="127" t="s">
        <v>152</v>
      </c>
      <c r="BK703" s="136">
        <f>SUM(BK704:BK809)</f>
        <v>0</v>
      </c>
    </row>
    <row r="704" spans="1:65" s="2" customFormat="1" ht="22.8">
      <c r="A704" s="34"/>
      <c r="B704" s="139"/>
      <c r="C704" s="140" t="s">
        <v>1023</v>
      </c>
      <c r="D704" s="140" t="s">
        <v>154</v>
      </c>
      <c r="E704" s="141" t="s">
        <v>1024</v>
      </c>
      <c r="F704" s="142" t="s">
        <v>1025</v>
      </c>
      <c r="G704" s="143" t="s">
        <v>162</v>
      </c>
      <c r="H704" s="144">
        <v>138.20599999999999</v>
      </c>
      <c r="I704" s="145"/>
      <c r="J704" s="146">
        <f>ROUND(I704*H704,2)</f>
        <v>0</v>
      </c>
      <c r="K704" s="142" t="s">
        <v>3</v>
      </c>
      <c r="L704" s="35"/>
      <c r="M704" s="147" t="s">
        <v>3</v>
      </c>
      <c r="N704" s="148" t="s">
        <v>40</v>
      </c>
      <c r="O704" s="55"/>
      <c r="P704" s="149">
        <f>O704*H704</f>
        <v>0</v>
      </c>
      <c r="Q704" s="149">
        <v>0</v>
      </c>
      <c r="R704" s="149">
        <f>Q704*H704</f>
        <v>0</v>
      </c>
      <c r="S704" s="149">
        <v>0</v>
      </c>
      <c r="T704" s="150">
        <f>S704*H704</f>
        <v>0</v>
      </c>
      <c r="U704" s="34"/>
      <c r="V704" s="34"/>
      <c r="W704" s="34"/>
      <c r="X704" s="34"/>
      <c r="Y704" s="34"/>
      <c r="Z704" s="34"/>
      <c r="AA704" s="34"/>
      <c r="AB704" s="34"/>
      <c r="AC704" s="34"/>
      <c r="AD704" s="34"/>
      <c r="AE704" s="34"/>
      <c r="AR704" s="151" t="s">
        <v>266</v>
      </c>
      <c r="AT704" s="151" t="s">
        <v>154</v>
      </c>
      <c r="AU704" s="151" t="s">
        <v>79</v>
      </c>
      <c r="AY704" s="19" t="s">
        <v>152</v>
      </c>
      <c r="BE704" s="152">
        <f>IF(N704="základní",J704,0)</f>
        <v>0</v>
      </c>
      <c r="BF704" s="152">
        <f>IF(N704="snížená",J704,0)</f>
        <v>0</v>
      </c>
      <c r="BG704" s="152">
        <f>IF(N704="zákl. přenesená",J704,0)</f>
        <v>0</v>
      </c>
      <c r="BH704" s="152">
        <f>IF(N704="sníž. přenesená",J704,0)</f>
        <v>0</v>
      </c>
      <c r="BI704" s="152">
        <f>IF(N704="nulová",J704,0)</f>
        <v>0</v>
      </c>
      <c r="BJ704" s="19" t="s">
        <v>77</v>
      </c>
      <c r="BK704" s="152">
        <f>ROUND(I704*H704,2)</f>
        <v>0</v>
      </c>
      <c r="BL704" s="19" t="s">
        <v>266</v>
      </c>
      <c r="BM704" s="151" t="s">
        <v>1026</v>
      </c>
    </row>
    <row r="705" spans="1:65" s="14" customFormat="1">
      <c r="B705" s="166"/>
      <c r="D705" s="153" t="s">
        <v>167</v>
      </c>
      <c r="E705" s="167" t="s">
        <v>3</v>
      </c>
      <c r="F705" s="168" t="s">
        <v>3890</v>
      </c>
      <c r="H705" s="167" t="s">
        <v>3</v>
      </c>
      <c r="I705" s="169"/>
      <c r="L705" s="166"/>
      <c r="M705" s="170"/>
      <c r="N705" s="171"/>
      <c r="O705" s="171"/>
      <c r="P705" s="171"/>
      <c r="Q705" s="171"/>
      <c r="R705" s="171"/>
      <c r="S705" s="171"/>
      <c r="T705" s="172"/>
      <c r="AT705" s="167" t="s">
        <v>167</v>
      </c>
      <c r="AU705" s="167" t="s">
        <v>79</v>
      </c>
      <c r="AV705" s="14" t="s">
        <v>77</v>
      </c>
      <c r="AW705" s="14" t="s">
        <v>31</v>
      </c>
      <c r="AX705" s="14" t="s">
        <v>69</v>
      </c>
      <c r="AY705" s="167" t="s">
        <v>152</v>
      </c>
    </row>
    <row r="706" spans="1:65" s="13" customFormat="1">
      <c r="B706" s="158"/>
      <c r="D706" s="153" t="s">
        <v>167</v>
      </c>
      <c r="E706" s="159" t="s">
        <v>3</v>
      </c>
      <c r="F706" s="160" t="s">
        <v>1027</v>
      </c>
      <c r="H706" s="161">
        <v>172.631</v>
      </c>
      <c r="I706" s="162"/>
      <c r="L706" s="158"/>
      <c r="M706" s="163"/>
      <c r="N706" s="164"/>
      <c r="O706" s="164"/>
      <c r="P706" s="164"/>
      <c r="Q706" s="164"/>
      <c r="R706" s="164"/>
      <c r="S706" s="164"/>
      <c r="T706" s="165"/>
      <c r="AT706" s="159" t="s">
        <v>167</v>
      </c>
      <c r="AU706" s="159" t="s">
        <v>79</v>
      </c>
      <c r="AV706" s="13" t="s">
        <v>79</v>
      </c>
      <c r="AW706" s="13" t="s">
        <v>31</v>
      </c>
      <c r="AX706" s="13" t="s">
        <v>69</v>
      </c>
      <c r="AY706" s="159" t="s">
        <v>152</v>
      </c>
    </row>
    <row r="707" spans="1:65" s="13" customFormat="1">
      <c r="B707" s="158"/>
      <c r="D707" s="153" t="s">
        <v>167</v>
      </c>
      <c r="E707" s="159" t="s">
        <v>3</v>
      </c>
      <c r="F707" s="160" t="s">
        <v>1028</v>
      </c>
      <c r="H707" s="161">
        <v>-34.424999999999997</v>
      </c>
      <c r="I707" s="162"/>
      <c r="L707" s="158"/>
      <c r="M707" s="163"/>
      <c r="N707" s="164"/>
      <c r="O707" s="164"/>
      <c r="P707" s="164"/>
      <c r="Q707" s="164"/>
      <c r="R707" s="164"/>
      <c r="S707" s="164"/>
      <c r="T707" s="165"/>
      <c r="AT707" s="159" t="s">
        <v>167</v>
      </c>
      <c r="AU707" s="159" t="s">
        <v>79</v>
      </c>
      <c r="AV707" s="13" t="s">
        <v>79</v>
      </c>
      <c r="AW707" s="13" t="s">
        <v>31</v>
      </c>
      <c r="AX707" s="13" t="s">
        <v>69</v>
      </c>
      <c r="AY707" s="159" t="s">
        <v>152</v>
      </c>
    </row>
    <row r="708" spans="1:65" s="15" customFormat="1">
      <c r="B708" s="173"/>
      <c r="D708" s="153" t="s">
        <v>167</v>
      </c>
      <c r="E708" s="174" t="s">
        <v>3</v>
      </c>
      <c r="F708" s="175" t="s">
        <v>206</v>
      </c>
      <c r="H708" s="176">
        <v>138.20600000000002</v>
      </c>
      <c r="I708" s="177"/>
      <c r="L708" s="173"/>
      <c r="M708" s="178"/>
      <c r="N708" s="179"/>
      <c r="O708" s="179"/>
      <c r="P708" s="179"/>
      <c r="Q708" s="179"/>
      <c r="R708" s="179"/>
      <c r="S708" s="179"/>
      <c r="T708" s="180"/>
      <c r="AT708" s="174" t="s">
        <v>167</v>
      </c>
      <c r="AU708" s="174" t="s">
        <v>79</v>
      </c>
      <c r="AV708" s="15" t="s">
        <v>158</v>
      </c>
      <c r="AW708" s="15" t="s">
        <v>31</v>
      </c>
      <c r="AX708" s="15" t="s">
        <v>77</v>
      </c>
      <c r="AY708" s="174" t="s">
        <v>152</v>
      </c>
    </row>
    <row r="709" spans="1:65" s="2" customFormat="1" ht="16.5" customHeight="1">
      <c r="A709" s="34"/>
      <c r="B709" s="139"/>
      <c r="C709" s="181" t="s">
        <v>1029</v>
      </c>
      <c r="D709" s="181" t="s">
        <v>251</v>
      </c>
      <c r="E709" s="182" t="s">
        <v>1030</v>
      </c>
      <c r="F709" s="183" t="s">
        <v>1031</v>
      </c>
      <c r="G709" s="184" t="s">
        <v>162</v>
      </c>
      <c r="H709" s="185">
        <v>152.02699999999999</v>
      </c>
      <c r="I709" s="186"/>
      <c r="J709" s="187">
        <f>ROUND(I709*H709,2)</f>
        <v>0</v>
      </c>
      <c r="K709" s="183" t="s">
        <v>3</v>
      </c>
      <c r="L709" s="188"/>
      <c r="M709" s="189" t="s">
        <v>3</v>
      </c>
      <c r="N709" s="190" t="s">
        <v>40</v>
      </c>
      <c r="O709" s="55"/>
      <c r="P709" s="149">
        <f>O709*H709</f>
        <v>0</v>
      </c>
      <c r="Q709" s="149">
        <v>0</v>
      </c>
      <c r="R709" s="149">
        <f>Q709*H709</f>
        <v>0</v>
      </c>
      <c r="S709" s="149">
        <v>0</v>
      </c>
      <c r="T709" s="150">
        <f>S709*H709</f>
        <v>0</v>
      </c>
      <c r="U709" s="34"/>
      <c r="V709" s="34"/>
      <c r="W709" s="34"/>
      <c r="X709" s="34"/>
      <c r="Y709" s="34"/>
      <c r="Z709" s="34"/>
      <c r="AA709" s="34"/>
      <c r="AB709" s="34"/>
      <c r="AC709" s="34"/>
      <c r="AD709" s="34"/>
      <c r="AE709" s="34"/>
      <c r="AR709" s="151" t="s">
        <v>386</v>
      </c>
      <c r="AT709" s="151" t="s">
        <v>251</v>
      </c>
      <c r="AU709" s="151" t="s">
        <v>79</v>
      </c>
      <c r="AY709" s="19" t="s">
        <v>152</v>
      </c>
      <c r="BE709" s="152">
        <f>IF(N709="základní",J709,0)</f>
        <v>0</v>
      </c>
      <c r="BF709" s="152">
        <f>IF(N709="snížená",J709,0)</f>
        <v>0</v>
      </c>
      <c r="BG709" s="152">
        <f>IF(N709="zákl. přenesená",J709,0)</f>
        <v>0</v>
      </c>
      <c r="BH709" s="152">
        <f>IF(N709="sníž. přenesená",J709,0)</f>
        <v>0</v>
      </c>
      <c r="BI709" s="152">
        <f>IF(N709="nulová",J709,0)</f>
        <v>0</v>
      </c>
      <c r="BJ709" s="19" t="s">
        <v>77</v>
      </c>
      <c r="BK709" s="152">
        <f>ROUND(I709*H709,2)</f>
        <v>0</v>
      </c>
      <c r="BL709" s="19" t="s">
        <v>266</v>
      </c>
      <c r="BM709" s="151" t="s">
        <v>1032</v>
      </c>
    </row>
    <row r="710" spans="1:65" s="13" customFormat="1">
      <c r="B710" s="158"/>
      <c r="D710" s="153" t="s">
        <v>167</v>
      </c>
      <c r="F710" s="160" t="s">
        <v>1033</v>
      </c>
      <c r="H710" s="161">
        <v>152.02699999999999</v>
      </c>
      <c r="I710" s="162"/>
      <c r="L710" s="158"/>
      <c r="M710" s="163"/>
      <c r="N710" s="164"/>
      <c r="O710" s="164"/>
      <c r="P710" s="164"/>
      <c r="Q710" s="164"/>
      <c r="R710" s="164"/>
      <c r="S710" s="164"/>
      <c r="T710" s="165"/>
      <c r="AT710" s="159" t="s">
        <v>167</v>
      </c>
      <c r="AU710" s="159" t="s">
        <v>79</v>
      </c>
      <c r="AV710" s="13" t="s">
        <v>79</v>
      </c>
      <c r="AW710" s="13" t="s">
        <v>4</v>
      </c>
      <c r="AX710" s="13" t="s">
        <v>77</v>
      </c>
      <c r="AY710" s="159" t="s">
        <v>152</v>
      </c>
    </row>
    <row r="711" spans="1:65" s="2" customFormat="1" ht="22.8">
      <c r="A711" s="34"/>
      <c r="B711" s="139"/>
      <c r="C711" s="140" t="s">
        <v>1034</v>
      </c>
      <c r="D711" s="140" t="s">
        <v>154</v>
      </c>
      <c r="E711" s="141" t="s">
        <v>1035</v>
      </c>
      <c r="F711" s="142" t="s">
        <v>1036</v>
      </c>
      <c r="G711" s="143" t="s">
        <v>162</v>
      </c>
      <c r="H711" s="144">
        <v>292.02</v>
      </c>
      <c r="I711" s="145"/>
      <c r="J711" s="146">
        <f>ROUND(I711*H711,2)</f>
        <v>0</v>
      </c>
      <c r="K711" s="142" t="s">
        <v>3</v>
      </c>
      <c r="L711" s="35"/>
      <c r="M711" s="147" t="s">
        <v>3</v>
      </c>
      <c r="N711" s="148" t="s">
        <v>40</v>
      </c>
      <c r="O711" s="55"/>
      <c r="P711" s="149">
        <f>O711*H711</f>
        <v>0</v>
      </c>
      <c r="Q711" s="149">
        <v>0</v>
      </c>
      <c r="R711" s="149">
        <f>Q711*H711</f>
        <v>0</v>
      </c>
      <c r="S711" s="149">
        <v>0</v>
      </c>
      <c r="T711" s="150">
        <f>S711*H711</f>
        <v>0</v>
      </c>
      <c r="U711" s="34"/>
      <c r="V711" s="34"/>
      <c r="W711" s="34"/>
      <c r="X711" s="34"/>
      <c r="Y711" s="34"/>
      <c r="Z711" s="34"/>
      <c r="AA711" s="34"/>
      <c r="AB711" s="34"/>
      <c r="AC711" s="34"/>
      <c r="AD711" s="34"/>
      <c r="AE711" s="34"/>
      <c r="AR711" s="151" t="s">
        <v>266</v>
      </c>
      <c r="AT711" s="151" t="s">
        <v>154</v>
      </c>
      <c r="AU711" s="151" t="s">
        <v>79</v>
      </c>
      <c r="AY711" s="19" t="s">
        <v>152</v>
      </c>
      <c r="BE711" s="152">
        <f>IF(N711="základní",J711,0)</f>
        <v>0</v>
      </c>
      <c r="BF711" s="152">
        <f>IF(N711="snížená",J711,0)</f>
        <v>0</v>
      </c>
      <c r="BG711" s="152">
        <f>IF(N711="zákl. přenesená",J711,0)</f>
        <v>0</v>
      </c>
      <c r="BH711" s="152">
        <f>IF(N711="sníž. přenesená",J711,0)</f>
        <v>0</v>
      </c>
      <c r="BI711" s="152">
        <f>IF(N711="nulová",J711,0)</f>
        <v>0</v>
      </c>
      <c r="BJ711" s="19" t="s">
        <v>77</v>
      </c>
      <c r="BK711" s="152">
        <f>ROUND(I711*H711,2)</f>
        <v>0</v>
      </c>
      <c r="BL711" s="19" t="s">
        <v>266</v>
      </c>
      <c r="BM711" s="151" t="s">
        <v>1037</v>
      </c>
    </row>
    <row r="712" spans="1:65" s="2" customFormat="1" ht="16.5" customHeight="1">
      <c r="A712" s="34"/>
      <c r="B712" s="139"/>
      <c r="C712" s="181" t="s">
        <v>1038</v>
      </c>
      <c r="D712" s="181" t="s">
        <v>251</v>
      </c>
      <c r="E712" s="182" t="s">
        <v>1030</v>
      </c>
      <c r="F712" s="183" t="s">
        <v>1031</v>
      </c>
      <c r="G712" s="184" t="s">
        <v>162</v>
      </c>
      <c r="H712" s="185">
        <v>321.22199999999998</v>
      </c>
      <c r="I712" s="186"/>
      <c r="J712" s="187">
        <f>ROUND(I712*H712,2)</f>
        <v>0</v>
      </c>
      <c r="K712" s="183" t="s">
        <v>3</v>
      </c>
      <c r="L712" s="188"/>
      <c r="M712" s="189" t="s">
        <v>3</v>
      </c>
      <c r="N712" s="190" t="s">
        <v>40</v>
      </c>
      <c r="O712" s="55"/>
      <c r="P712" s="149">
        <f>O712*H712</f>
        <v>0</v>
      </c>
      <c r="Q712" s="149">
        <v>0</v>
      </c>
      <c r="R712" s="149">
        <f>Q712*H712</f>
        <v>0</v>
      </c>
      <c r="S712" s="149">
        <v>0</v>
      </c>
      <c r="T712" s="150">
        <f>S712*H712</f>
        <v>0</v>
      </c>
      <c r="U712" s="34"/>
      <c r="V712" s="34"/>
      <c r="W712" s="34"/>
      <c r="X712" s="34"/>
      <c r="Y712" s="34"/>
      <c r="Z712" s="34"/>
      <c r="AA712" s="34"/>
      <c r="AB712" s="34"/>
      <c r="AC712" s="34"/>
      <c r="AD712" s="34"/>
      <c r="AE712" s="34"/>
      <c r="AR712" s="151" t="s">
        <v>386</v>
      </c>
      <c r="AT712" s="151" t="s">
        <v>251</v>
      </c>
      <c r="AU712" s="151" t="s">
        <v>79</v>
      </c>
      <c r="AY712" s="19" t="s">
        <v>152</v>
      </c>
      <c r="BE712" s="152">
        <f>IF(N712="základní",J712,0)</f>
        <v>0</v>
      </c>
      <c r="BF712" s="152">
        <f>IF(N712="snížená",J712,0)</f>
        <v>0</v>
      </c>
      <c r="BG712" s="152">
        <f>IF(N712="zákl. přenesená",J712,0)</f>
        <v>0</v>
      </c>
      <c r="BH712" s="152">
        <f>IF(N712="sníž. přenesená",J712,0)</f>
        <v>0</v>
      </c>
      <c r="BI712" s="152">
        <f>IF(N712="nulová",J712,0)</f>
        <v>0</v>
      </c>
      <c r="BJ712" s="19" t="s">
        <v>77</v>
      </c>
      <c r="BK712" s="152">
        <f>ROUND(I712*H712,2)</f>
        <v>0</v>
      </c>
      <c r="BL712" s="19" t="s">
        <v>266</v>
      </c>
      <c r="BM712" s="151" t="s">
        <v>1039</v>
      </c>
    </row>
    <row r="713" spans="1:65" s="13" customFormat="1">
      <c r="B713" s="158"/>
      <c r="D713" s="153" t="s">
        <v>167</v>
      </c>
      <c r="F713" s="160" t="s">
        <v>1040</v>
      </c>
      <c r="H713" s="161">
        <v>321.22199999999998</v>
      </c>
      <c r="I713" s="162"/>
      <c r="L713" s="158"/>
      <c r="M713" s="163"/>
      <c r="N713" s="164"/>
      <c r="O713" s="164"/>
      <c r="P713" s="164"/>
      <c r="Q713" s="164"/>
      <c r="R713" s="164"/>
      <c r="S713" s="164"/>
      <c r="T713" s="165"/>
      <c r="AT713" s="159" t="s">
        <v>167</v>
      </c>
      <c r="AU713" s="159" t="s">
        <v>79</v>
      </c>
      <c r="AV713" s="13" t="s">
        <v>79</v>
      </c>
      <c r="AW713" s="13" t="s">
        <v>4</v>
      </c>
      <c r="AX713" s="13" t="s">
        <v>77</v>
      </c>
      <c r="AY713" s="159" t="s">
        <v>152</v>
      </c>
    </row>
    <row r="714" spans="1:65" s="2" customFormat="1" ht="16.5" customHeight="1">
      <c r="A714" s="34"/>
      <c r="B714" s="139"/>
      <c r="C714" s="140" t="s">
        <v>1041</v>
      </c>
      <c r="D714" s="140" t="s">
        <v>154</v>
      </c>
      <c r="E714" s="141" t="s">
        <v>1042</v>
      </c>
      <c r="F714" s="142" t="s">
        <v>1043</v>
      </c>
      <c r="G714" s="143" t="s">
        <v>162</v>
      </c>
      <c r="H714" s="144">
        <v>138.20599999999999</v>
      </c>
      <c r="I714" s="145"/>
      <c r="J714" s="146">
        <f>ROUND(I714*H714,2)</f>
        <v>0</v>
      </c>
      <c r="K714" s="142" t="s">
        <v>3</v>
      </c>
      <c r="L714" s="35"/>
      <c r="M714" s="147" t="s">
        <v>3</v>
      </c>
      <c r="N714" s="148" t="s">
        <v>40</v>
      </c>
      <c r="O714" s="55"/>
      <c r="P714" s="149">
        <f>O714*H714</f>
        <v>0</v>
      </c>
      <c r="Q714" s="149">
        <v>0</v>
      </c>
      <c r="R714" s="149">
        <f>Q714*H714</f>
        <v>0</v>
      </c>
      <c r="S714" s="149">
        <v>0</v>
      </c>
      <c r="T714" s="150">
        <f>S714*H714</f>
        <v>0</v>
      </c>
      <c r="U714" s="34"/>
      <c r="V714" s="34"/>
      <c r="W714" s="34"/>
      <c r="X714" s="34"/>
      <c r="Y714" s="34"/>
      <c r="Z714" s="34"/>
      <c r="AA714" s="34"/>
      <c r="AB714" s="34"/>
      <c r="AC714" s="34"/>
      <c r="AD714" s="34"/>
      <c r="AE714" s="34"/>
      <c r="AR714" s="151" t="s">
        <v>266</v>
      </c>
      <c r="AT714" s="151" t="s">
        <v>154</v>
      </c>
      <c r="AU714" s="151" t="s">
        <v>79</v>
      </c>
      <c r="AY714" s="19" t="s">
        <v>152</v>
      </c>
      <c r="BE714" s="152">
        <f>IF(N714="základní",J714,0)</f>
        <v>0</v>
      </c>
      <c r="BF714" s="152">
        <f>IF(N714="snížená",J714,0)</f>
        <v>0</v>
      </c>
      <c r="BG714" s="152">
        <f>IF(N714="zákl. přenesená",J714,0)</f>
        <v>0</v>
      </c>
      <c r="BH714" s="152">
        <f>IF(N714="sníž. přenesená",J714,0)</f>
        <v>0</v>
      </c>
      <c r="BI714" s="152">
        <f>IF(N714="nulová",J714,0)</f>
        <v>0</v>
      </c>
      <c r="BJ714" s="19" t="s">
        <v>77</v>
      </c>
      <c r="BK714" s="152">
        <f>ROUND(I714*H714,2)</f>
        <v>0</v>
      </c>
      <c r="BL714" s="19" t="s">
        <v>266</v>
      </c>
      <c r="BM714" s="151" t="s">
        <v>1044</v>
      </c>
    </row>
    <row r="715" spans="1:65" s="2" customFormat="1" ht="22.8">
      <c r="A715" s="34"/>
      <c r="B715" s="139"/>
      <c r="C715" s="140" t="s">
        <v>1045</v>
      </c>
      <c r="D715" s="140" t="s">
        <v>154</v>
      </c>
      <c r="E715" s="141" t="s">
        <v>1046</v>
      </c>
      <c r="F715" s="142" t="s">
        <v>1047</v>
      </c>
      <c r="G715" s="143" t="s">
        <v>162</v>
      </c>
      <c r="H715" s="144">
        <v>292.02</v>
      </c>
      <c r="I715" s="145"/>
      <c r="J715" s="146">
        <f>ROUND(I715*H715,2)</f>
        <v>0</v>
      </c>
      <c r="K715" s="142" t="s">
        <v>3</v>
      </c>
      <c r="L715" s="35"/>
      <c r="M715" s="147" t="s">
        <v>3</v>
      </c>
      <c r="N715" s="148" t="s">
        <v>40</v>
      </c>
      <c r="O715" s="55"/>
      <c r="P715" s="149">
        <f>O715*H715</f>
        <v>0</v>
      </c>
      <c r="Q715" s="149">
        <v>0</v>
      </c>
      <c r="R715" s="149">
        <f>Q715*H715</f>
        <v>0</v>
      </c>
      <c r="S715" s="149">
        <v>0</v>
      </c>
      <c r="T715" s="150">
        <f>S715*H715</f>
        <v>0</v>
      </c>
      <c r="U715" s="34"/>
      <c r="V715" s="34"/>
      <c r="W715" s="34"/>
      <c r="X715" s="34"/>
      <c r="Y715" s="34"/>
      <c r="Z715" s="34"/>
      <c r="AA715" s="34"/>
      <c r="AB715" s="34"/>
      <c r="AC715" s="34"/>
      <c r="AD715" s="34"/>
      <c r="AE715" s="34"/>
      <c r="AR715" s="151" t="s">
        <v>266</v>
      </c>
      <c r="AT715" s="151" t="s">
        <v>154</v>
      </c>
      <c r="AU715" s="151" t="s">
        <v>79</v>
      </c>
      <c r="AY715" s="19" t="s">
        <v>152</v>
      </c>
      <c r="BE715" s="152">
        <f>IF(N715="základní",J715,0)</f>
        <v>0</v>
      </c>
      <c r="BF715" s="152">
        <f>IF(N715="snížená",J715,0)</f>
        <v>0</v>
      </c>
      <c r="BG715" s="152">
        <f>IF(N715="zákl. přenesená",J715,0)</f>
        <v>0</v>
      </c>
      <c r="BH715" s="152">
        <f>IF(N715="sníž. přenesená",J715,0)</f>
        <v>0</v>
      </c>
      <c r="BI715" s="152">
        <f>IF(N715="nulová",J715,0)</f>
        <v>0</v>
      </c>
      <c r="BJ715" s="19" t="s">
        <v>77</v>
      </c>
      <c r="BK715" s="152">
        <f>ROUND(I715*H715,2)</f>
        <v>0</v>
      </c>
      <c r="BL715" s="19" t="s">
        <v>266</v>
      </c>
      <c r="BM715" s="151" t="s">
        <v>1048</v>
      </c>
    </row>
    <row r="716" spans="1:65" s="2" customFormat="1" ht="22.8">
      <c r="A716" s="34"/>
      <c r="B716" s="139"/>
      <c r="C716" s="181" t="s">
        <v>1049</v>
      </c>
      <c r="D716" s="181" t="s">
        <v>251</v>
      </c>
      <c r="E716" s="182" t="s">
        <v>1050</v>
      </c>
      <c r="F716" s="183" t="s">
        <v>1051</v>
      </c>
      <c r="G716" s="184" t="s">
        <v>171</v>
      </c>
      <c r="H716" s="185">
        <v>3.532</v>
      </c>
      <c r="I716" s="186"/>
      <c r="J716" s="187">
        <f>ROUND(I716*H716,2)</f>
        <v>0</v>
      </c>
      <c r="K716" s="183" t="s">
        <v>163</v>
      </c>
      <c r="L716" s="188"/>
      <c r="M716" s="189" t="s">
        <v>3</v>
      </c>
      <c r="N716" s="190" t="s">
        <v>40</v>
      </c>
      <c r="O716" s="55"/>
      <c r="P716" s="149">
        <f>O716*H716</f>
        <v>0</v>
      </c>
      <c r="Q716" s="149">
        <v>0.55000000000000004</v>
      </c>
      <c r="R716" s="149">
        <f>Q716*H716</f>
        <v>1.9426000000000001</v>
      </c>
      <c r="S716" s="149">
        <v>0</v>
      </c>
      <c r="T716" s="150">
        <f>S716*H716</f>
        <v>0</v>
      </c>
      <c r="U716" s="34"/>
      <c r="V716" s="34"/>
      <c r="W716" s="34"/>
      <c r="X716" s="34"/>
      <c r="Y716" s="34"/>
      <c r="Z716" s="34"/>
      <c r="AA716" s="34"/>
      <c r="AB716" s="34"/>
      <c r="AC716" s="34"/>
      <c r="AD716" s="34"/>
      <c r="AE716" s="34"/>
      <c r="AR716" s="151" t="s">
        <v>386</v>
      </c>
      <c r="AT716" s="151" t="s">
        <v>251</v>
      </c>
      <c r="AU716" s="151" t="s">
        <v>79</v>
      </c>
      <c r="AY716" s="19" t="s">
        <v>152</v>
      </c>
      <c r="BE716" s="152">
        <f>IF(N716="základní",J716,0)</f>
        <v>0</v>
      </c>
      <c r="BF716" s="152">
        <f>IF(N716="snížená",J716,0)</f>
        <v>0</v>
      </c>
      <c r="BG716" s="152">
        <f>IF(N716="zákl. přenesená",J716,0)</f>
        <v>0</v>
      </c>
      <c r="BH716" s="152">
        <f>IF(N716="sníž. přenesená",J716,0)</f>
        <v>0</v>
      </c>
      <c r="BI716" s="152">
        <f>IF(N716="nulová",J716,0)</f>
        <v>0</v>
      </c>
      <c r="BJ716" s="19" t="s">
        <v>77</v>
      </c>
      <c r="BK716" s="152">
        <f>ROUND(I716*H716,2)</f>
        <v>0</v>
      </c>
      <c r="BL716" s="19" t="s">
        <v>266</v>
      </c>
      <c r="BM716" s="151" t="s">
        <v>1052</v>
      </c>
    </row>
    <row r="717" spans="1:65" s="14" customFormat="1">
      <c r="B717" s="166"/>
      <c r="D717" s="153" t="s">
        <v>167</v>
      </c>
      <c r="E717" s="167" t="s">
        <v>3</v>
      </c>
      <c r="F717" s="168" t="s">
        <v>1053</v>
      </c>
      <c r="H717" s="167" t="s">
        <v>3</v>
      </c>
      <c r="I717" s="169"/>
      <c r="L717" s="166"/>
      <c r="M717" s="170"/>
      <c r="N717" s="171"/>
      <c r="O717" s="171"/>
      <c r="P717" s="171"/>
      <c r="Q717" s="171"/>
      <c r="R717" s="171"/>
      <c r="S717" s="171"/>
      <c r="T717" s="172"/>
      <c r="AT717" s="167" t="s">
        <v>167</v>
      </c>
      <c r="AU717" s="167" t="s">
        <v>79</v>
      </c>
      <c r="AV717" s="14" t="s">
        <v>77</v>
      </c>
      <c r="AW717" s="14" t="s">
        <v>31</v>
      </c>
      <c r="AX717" s="14" t="s">
        <v>69</v>
      </c>
      <c r="AY717" s="167" t="s">
        <v>152</v>
      </c>
    </row>
    <row r="718" spans="1:65" s="13" customFormat="1">
      <c r="B718" s="158"/>
      <c r="D718" s="153" t="s">
        <v>167</v>
      </c>
      <c r="E718" s="159" t="s">
        <v>3</v>
      </c>
      <c r="F718" s="160" t="s">
        <v>1054</v>
      </c>
      <c r="H718" s="161">
        <v>1.4930000000000001</v>
      </c>
      <c r="I718" s="162"/>
      <c r="L718" s="158"/>
      <c r="M718" s="163"/>
      <c r="N718" s="164"/>
      <c r="O718" s="164"/>
      <c r="P718" s="164"/>
      <c r="Q718" s="164"/>
      <c r="R718" s="164"/>
      <c r="S718" s="164"/>
      <c r="T718" s="165"/>
      <c r="AT718" s="159" t="s">
        <v>167</v>
      </c>
      <c r="AU718" s="159" t="s">
        <v>79</v>
      </c>
      <c r="AV718" s="13" t="s">
        <v>79</v>
      </c>
      <c r="AW718" s="13" t="s">
        <v>31</v>
      </c>
      <c r="AX718" s="13" t="s">
        <v>69</v>
      </c>
      <c r="AY718" s="159" t="s">
        <v>152</v>
      </c>
    </row>
    <row r="719" spans="1:65" s="14" customFormat="1">
      <c r="B719" s="166"/>
      <c r="D719" s="153" t="s">
        <v>167</v>
      </c>
      <c r="E719" s="167" t="s">
        <v>3</v>
      </c>
      <c r="F719" s="168" t="s">
        <v>1055</v>
      </c>
      <c r="H719" s="167" t="s">
        <v>3</v>
      </c>
      <c r="I719" s="169"/>
      <c r="L719" s="166"/>
      <c r="M719" s="170"/>
      <c r="N719" s="171"/>
      <c r="O719" s="171"/>
      <c r="P719" s="171"/>
      <c r="Q719" s="171"/>
      <c r="R719" s="171"/>
      <c r="S719" s="171"/>
      <c r="T719" s="172"/>
      <c r="AT719" s="167" t="s">
        <v>167</v>
      </c>
      <c r="AU719" s="167" t="s">
        <v>79</v>
      </c>
      <c r="AV719" s="14" t="s">
        <v>77</v>
      </c>
      <c r="AW719" s="14" t="s">
        <v>31</v>
      </c>
      <c r="AX719" s="14" t="s">
        <v>69</v>
      </c>
      <c r="AY719" s="167" t="s">
        <v>152</v>
      </c>
    </row>
    <row r="720" spans="1:65" s="13" customFormat="1">
      <c r="B720" s="158"/>
      <c r="D720" s="153" t="s">
        <v>167</v>
      </c>
      <c r="E720" s="159" t="s">
        <v>3</v>
      </c>
      <c r="F720" s="160" t="s">
        <v>1056</v>
      </c>
      <c r="H720" s="161">
        <v>3.532</v>
      </c>
      <c r="I720" s="162"/>
      <c r="L720" s="158"/>
      <c r="M720" s="163"/>
      <c r="N720" s="164"/>
      <c r="O720" s="164"/>
      <c r="P720" s="164"/>
      <c r="Q720" s="164"/>
      <c r="R720" s="164"/>
      <c r="S720" s="164"/>
      <c r="T720" s="165"/>
      <c r="AT720" s="159" t="s">
        <v>167</v>
      </c>
      <c r="AU720" s="159" t="s">
        <v>79</v>
      </c>
      <c r="AV720" s="13" t="s">
        <v>79</v>
      </c>
      <c r="AW720" s="13" t="s">
        <v>31</v>
      </c>
      <c r="AX720" s="13" t="s">
        <v>77</v>
      </c>
      <c r="AY720" s="159" t="s">
        <v>152</v>
      </c>
    </row>
    <row r="721" spans="1:65" s="2" customFormat="1" ht="16.5" customHeight="1">
      <c r="A721" s="34"/>
      <c r="B721" s="139"/>
      <c r="C721" s="140" t="s">
        <v>1057</v>
      </c>
      <c r="D721" s="140" t="s">
        <v>154</v>
      </c>
      <c r="E721" s="141" t="s">
        <v>1058</v>
      </c>
      <c r="F721" s="142" t="s">
        <v>1059</v>
      </c>
      <c r="G721" s="143" t="s">
        <v>278</v>
      </c>
      <c r="H721" s="144">
        <v>161.93299999999999</v>
      </c>
      <c r="I721" s="145"/>
      <c r="J721" s="146">
        <f>ROUND(I721*H721,2)</f>
        <v>0</v>
      </c>
      <c r="K721" s="142" t="s">
        <v>163</v>
      </c>
      <c r="L721" s="35"/>
      <c r="M721" s="147" t="s">
        <v>3</v>
      </c>
      <c r="N721" s="148" t="s">
        <v>40</v>
      </c>
      <c r="O721" s="55"/>
      <c r="P721" s="149">
        <f>O721*H721</f>
        <v>0</v>
      </c>
      <c r="Q721" s="149">
        <v>0</v>
      </c>
      <c r="R721" s="149">
        <f>Q721*H721</f>
        <v>0</v>
      </c>
      <c r="S721" s="149">
        <v>0</v>
      </c>
      <c r="T721" s="150">
        <f>S721*H721</f>
        <v>0</v>
      </c>
      <c r="U721" s="34"/>
      <c r="V721" s="34"/>
      <c r="W721" s="34"/>
      <c r="X721" s="34"/>
      <c r="Y721" s="34"/>
      <c r="Z721" s="34"/>
      <c r="AA721" s="34"/>
      <c r="AB721" s="34"/>
      <c r="AC721" s="34"/>
      <c r="AD721" s="34"/>
      <c r="AE721" s="34"/>
      <c r="AR721" s="151" t="s">
        <v>266</v>
      </c>
      <c r="AT721" s="151" t="s">
        <v>154</v>
      </c>
      <c r="AU721" s="151" t="s">
        <v>79</v>
      </c>
      <c r="AY721" s="19" t="s">
        <v>152</v>
      </c>
      <c r="BE721" s="152">
        <f>IF(N721="základní",J721,0)</f>
        <v>0</v>
      </c>
      <c r="BF721" s="152">
        <f>IF(N721="snížená",J721,0)</f>
        <v>0</v>
      </c>
      <c r="BG721" s="152">
        <f>IF(N721="zákl. přenesená",J721,0)</f>
        <v>0</v>
      </c>
      <c r="BH721" s="152">
        <f>IF(N721="sníž. přenesená",J721,0)</f>
        <v>0</v>
      </c>
      <c r="BI721" s="152">
        <f>IF(N721="nulová",J721,0)</f>
        <v>0</v>
      </c>
      <c r="BJ721" s="19" t="s">
        <v>77</v>
      </c>
      <c r="BK721" s="152">
        <f>ROUND(I721*H721,2)</f>
        <v>0</v>
      </c>
      <c r="BL721" s="19" t="s">
        <v>266</v>
      </c>
      <c r="BM721" s="151" t="s">
        <v>1060</v>
      </c>
    </row>
    <row r="722" spans="1:65" s="14" customFormat="1">
      <c r="B722" s="166"/>
      <c r="D722" s="153" t="s">
        <v>167</v>
      </c>
      <c r="E722" s="167" t="s">
        <v>3</v>
      </c>
      <c r="F722" s="168" t="s">
        <v>1061</v>
      </c>
      <c r="H722" s="167" t="s">
        <v>3</v>
      </c>
      <c r="I722" s="169"/>
      <c r="L722" s="166"/>
      <c r="M722" s="170"/>
      <c r="N722" s="171"/>
      <c r="O722" s="171"/>
      <c r="P722" s="171"/>
      <c r="Q722" s="171"/>
      <c r="R722" s="171"/>
      <c r="S722" s="171"/>
      <c r="T722" s="172"/>
      <c r="AT722" s="167" t="s">
        <v>167</v>
      </c>
      <c r="AU722" s="167" t="s">
        <v>79</v>
      </c>
      <c r="AV722" s="14" t="s">
        <v>77</v>
      </c>
      <c r="AW722" s="14" t="s">
        <v>31</v>
      </c>
      <c r="AX722" s="14" t="s">
        <v>69</v>
      </c>
      <c r="AY722" s="167" t="s">
        <v>152</v>
      </c>
    </row>
    <row r="723" spans="1:65" s="13" customFormat="1">
      <c r="B723" s="158"/>
      <c r="D723" s="153" t="s">
        <v>167</v>
      </c>
      <c r="E723" s="159" t="s">
        <v>3</v>
      </c>
      <c r="F723" s="160" t="s">
        <v>1062</v>
      </c>
      <c r="H723" s="161">
        <v>161.93299999999999</v>
      </c>
      <c r="I723" s="162"/>
      <c r="L723" s="158"/>
      <c r="M723" s="163"/>
      <c r="N723" s="164"/>
      <c r="O723" s="164"/>
      <c r="P723" s="164"/>
      <c r="Q723" s="164"/>
      <c r="R723" s="164"/>
      <c r="S723" s="164"/>
      <c r="T723" s="165"/>
      <c r="AT723" s="159" t="s">
        <v>167</v>
      </c>
      <c r="AU723" s="159" t="s">
        <v>79</v>
      </c>
      <c r="AV723" s="13" t="s">
        <v>79</v>
      </c>
      <c r="AW723" s="13" t="s">
        <v>31</v>
      </c>
      <c r="AX723" s="13" t="s">
        <v>77</v>
      </c>
      <c r="AY723" s="159" t="s">
        <v>152</v>
      </c>
    </row>
    <row r="724" spans="1:65" s="2" customFormat="1" ht="22.8">
      <c r="A724" s="34"/>
      <c r="B724" s="139"/>
      <c r="C724" s="181" t="s">
        <v>1063</v>
      </c>
      <c r="D724" s="181" t="s">
        <v>251</v>
      </c>
      <c r="E724" s="182" t="s">
        <v>1050</v>
      </c>
      <c r="F724" s="183" t="s">
        <v>1051</v>
      </c>
      <c r="G724" s="184" t="s">
        <v>171</v>
      </c>
      <c r="H724" s="185">
        <v>0.7</v>
      </c>
      <c r="I724" s="186"/>
      <c r="J724" s="187">
        <f>ROUND(I724*H724,2)</f>
        <v>0</v>
      </c>
      <c r="K724" s="183" t="s">
        <v>163</v>
      </c>
      <c r="L724" s="188"/>
      <c r="M724" s="189" t="s">
        <v>3</v>
      </c>
      <c r="N724" s="190" t="s">
        <v>40</v>
      </c>
      <c r="O724" s="55"/>
      <c r="P724" s="149">
        <f>O724*H724</f>
        <v>0</v>
      </c>
      <c r="Q724" s="149">
        <v>0.55000000000000004</v>
      </c>
      <c r="R724" s="149">
        <f>Q724*H724</f>
        <v>0.38500000000000001</v>
      </c>
      <c r="S724" s="149">
        <v>0</v>
      </c>
      <c r="T724" s="150">
        <f>S724*H724</f>
        <v>0</v>
      </c>
      <c r="U724" s="34"/>
      <c r="V724" s="34"/>
      <c r="W724" s="34"/>
      <c r="X724" s="34"/>
      <c r="Y724" s="34"/>
      <c r="Z724" s="34"/>
      <c r="AA724" s="34"/>
      <c r="AB724" s="34"/>
      <c r="AC724" s="34"/>
      <c r="AD724" s="34"/>
      <c r="AE724" s="34"/>
      <c r="AR724" s="151" t="s">
        <v>386</v>
      </c>
      <c r="AT724" s="151" t="s">
        <v>251</v>
      </c>
      <c r="AU724" s="151" t="s">
        <v>79</v>
      </c>
      <c r="AY724" s="19" t="s">
        <v>152</v>
      </c>
      <c r="BE724" s="152">
        <f>IF(N724="základní",J724,0)</f>
        <v>0</v>
      </c>
      <c r="BF724" s="152">
        <f>IF(N724="snížená",J724,0)</f>
        <v>0</v>
      </c>
      <c r="BG724" s="152">
        <f>IF(N724="zákl. přenesená",J724,0)</f>
        <v>0</v>
      </c>
      <c r="BH724" s="152">
        <f>IF(N724="sníž. přenesená",J724,0)</f>
        <v>0</v>
      </c>
      <c r="BI724" s="152">
        <f>IF(N724="nulová",J724,0)</f>
        <v>0</v>
      </c>
      <c r="BJ724" s="19" t="s">
        <v>77</v>
      </c>
      <c r="BK724" s="152">
        <f>ROUND(I724*H724,2)</f>
        <v>0</v>
      </c>
      <c r="BL724" s="19" t="s">
        <v>266</v>
      </c>
      <c r="BM724" s="151" t="s">
        <v>1064</v>
      </c>
    </row>
    <row r="725" spans="1:65" s="13" customFormat="1">
      <c r="B725" s="158"/>
      <c r="D725" s="153" t="s">
        <v>167</v>
      </c>
      <c r="E725" s="159" t="s">
        <v>3</v>
      </c>
      <c r="F725" s="160" t="s">
        <v>1065</v>
      </c>
      <c r="H725" s="161">
        <v>0.7</v>
      </c>
      <c r="I725" s="162"/>
      <c r="L725" s="158"/>
      <c r="M725" s="163"/>
      <c r="N725" s="164"/>
      <c r="O725" s="164"/>
      <c r="P725" s="164"/>
      <c r="Q725" s="164"/>
      <c r="R725" s="164"/>
      <c r="S725" s="164"/>
      <c r="T725" s="165"/>
      <c r="AT725" s="159" t="s">
        <v>167</v>
      </c>
      <c r="AU725" s="159" t="s">
        <v>79</v>
      </c>
      <c r="AV725" s="13" t="s">
        <v>79</v>
      </c>
      <c r="AW725" s="13" t="s">
        <v>31</v>
      </c>
      <c r="AX725" s="13" t="s">
        <v>77</v>
      </c>
      <c r="AY725" s="159" t="s">
        <v>152</v>
      </c>
    </row>
    <row r="726" spans="1:65" s="2" customFormat="1" ht="34.200000000000003">
      <c r="A726" s="34"/>
      <c r="B726" s="139"/>
      <c r="C726" s="140" t="s">
        <v>1066</v>
      </c>
      <c r="D726" s="140" t="s">
        <v>154</v>
      </c>
      <c r="E726" s="141" t="s">
        <v>1067</v>
      </c>
      <c r="F726" s="142" t="s">
        <v>1068</v>
      </c>
      <c r="G726" s="143" t="s">
        <v>278</v>
      </c>
      <c r="H726" s="144">
        <v>156.13999999999999</v>
      </c>
      <c r="I726" s="145"/>
      <c r="J726" s="146">
        <f>ROUND(I726*H726,2)</f>
        <v>0</v>
      </c>
      <c r="K726" s="142" t="s">
        <v>163</v>
      </c>
      <c r="L726" s="35"/>
      <c r="M726" s="147" t="s">
        <v>3</v>
      </c>
      <c r="N726" s="148" t="s">
        <v>40</v>
      </c>
      <c r="O726" s="55"/>
      <c r="P726" s="149">
        <f>O726*H726</f>
        <v>0</v>
      </c>
      <c r="Q726" s="149">
        <v>2.0000000000000002E-5</v>
      </c>
      <c r="R726" s="149">
        <f>Q726*H726</f>
        <v>3.1227999999999998E-3</v>
      </c>
      <c r="S726" s="149">
        <v>0</v>
      </c>
      <c r="T726" s="150">
        <f>S726*H726</f>
        <v>0</v>
      </c>
      <c r="U726" s="34"/>
      <c r="V726" s="34"/>
      <c r="W726" s="34"/>
      <c r="X726" s="34"/>
      <c r="Y726" s="34"/>
      <c r="Z726" s="34"/>
      <c r="AA726" s="34"/>
      <c r="AB726" s="34"/>
      <c r="AC726" s="34"/>
      <c r="AD726" s="34"/>
      <c r="AE726" s="34"/>
      <c r="AR726" s="151" t="s">
        <v>266</v>
      </c>
      <c r="AT726" s="151" t="s">
        <v>154</v>
      </c>
      <c r="AU726" s="151" t="s">
        <v>79</v>
      </c>
      <c r="AY726" s="19" t="s">
        <v>152</v>
      </c>
      <c r="BE726" s="152">
        <f>IF(N726="základní",J726,0)</f>
        <v>0</v>
      </c>
      <c r="BF726" s="152">
        <f>IF(N726="snížená",J726,0)</f>
        <v>0</v>
      </c>
      <c r="BG726" s="152">
        <f>IF(N726="zákl. přenesená",J726,0)</f>
        <v>0</v>
      </c>
      <c r="BH726" s="152">
        <f>IF(N726="sníž. přenesená",J726,0)</f>
        <v>0</v>
      </c>
      <c r="BI726" s="152">
        <f>IF(N726="nulová",J726,0)</f>
        <v>0</v>
      </c>
      <c r="BJ726" s="19" t="s">
        <v>77</v>
      </c>
      <c r="BK726" s="152">
        <f>ROUND(I726*H726,2)</f>
        <v>0</v>
      </c>
      <c r="BL726" s="19" t="s">
        <v>266</v>
      </c>
      <c r="BM726" s="151" t="s">
        <v>1069</v>
      </c>
    </row>
    <row r="727" spans="1:65" s="13" customFormat="1" ht="20.399999999999999">
      <c r="B727" s="158"/>
      <c r="D727" s="153" t="s">
        <v>167</v>
      </c>
      <c r="E727" s="159" t="s">
        <v>3</v>
      </c>
      <c r="F727" s="160" t="s">
        <v>1070</v>
      </c>
      <c r="H727" s="161">
        <v>116.14</v>
      </c>
      <c r="I727" s="162"/>
      <c r="L727" s="158"/>
      <c r="M727" s="163"/>
      <c r="N727" s="164"/>
      <c r="O727" s="164"/>
      <c r="P727" s="164"/>
      <c r="Q727" s="164"/>
      <c r="R727" s="164"/>
      <c r="S727" s="164"/>
      <c r="T727" s="165"/>
      <c r="AT727" s="159" t="s">
        <v>167</v>
      </c>
      <c r="AU727" s="159" t="s">
        <v>79</v>
      </c>
      <c r="AV727" s="13" t="s">
        <v>79</v>
      </c>
      <c r="AW727" s="13" t="s">
        <v>31</v>
      </c>
      <c r="AX727" s="13" t="s">
        <v>69</v>
      </c>
      <c r="AY727" s="159" t="s">
        <v>152</v>
      </c>
    </row>
    <row r="728" spans="1:65" s="13" customFormat="1" ht="20.399999999999999">
      <c r="B728" s="158"/>
      <c r="D728" s="153" t="s">
        <v>167</v>
      </c>
      <c r="E728" s="159" t="s">
        <v>3</v>
      </c>
      <c r="F728" s="160" t="s">
        <v>1071</v>
      </c>
      <c r="H728" s="161">
        <v>40</v>
      </c>
      <c r="I728" s="162"/>
      <c r="L728" s="158"/>
      <c r="M728" s="163"/>
      <c r="N728" s="164"/>
      <c r="O728" s="164"/>
      <c r="P728" s="164"/>
      <c r="Q728" s="164"/>
      <c r="R728" s="164"/>
      <c r="S728" s="164"/>
      <c r="T728" s="165"/>
      <c r="AT728" s="159" t="s">
        <v>167</v>
      </c>
      <c r="AU728" s="159" t="s">
        <v>79</v>
      </c>
      <c r="AV728" s="13" t="s">
        <v>79</v>
      </c>
      <c r="AW728" s="13" t="s">
        <v>31</v>
      </c>
      <c r="AX728" s="13" t="s">
        <v>69</v>
      </c>
      <c r="AY728" s="159" t="s">
        <v>152</v>
      </c>
    </row>
    <row r="729" spans="1:65" s="15" customFormat="1">
      <c r="B729" s="173"/>
      <c r="D729" s="153" t="s">
        <v>167</v>
      </c>
      <c r="E729" s="174" t="s">
        <v>3</v>
      </c>
      <c r="F729" s="175" t="s">
        <v>206</v>
      </c>
      <c r="H729" s="176">
        <v>156.13999999999999</v>
      </c>
      <c r="I729" s="177"/>
      <c r="L729" s="173"/>
      <c r="M729" s="178"/>
      <c r="N729" s="179"/>
      <c r="O729" s="179"/>
      <c r="P729" s="179"/>
      <c r="Q729" s="179"/>
      <c r="R729" s="179"/>
      <c r="S729" s="179"/>
      <c r="T729" s="180"/>
      <c r="AT729" s="174" t="s">
        <v>167</v>
      </c>
      <c r="AU729" s="174" t="s">
        <v>79</v>
      </c>
      <c r="AV729" s="15" t="s">
        <v>158</v>
      </c>
      <c r="AW729" s="15" t="s">
        <v>31</v>
      </c>
      <c r="AX729" s="15" t="s">
        <v>77</v>
      </c>
      <c r="AY729" s="174" t="s">
        <v>152</v>
      </c>
    </row>
    <row r="730" spans="1:65" s="2" customFormat="1" ht="22.8">
      <c r="A730" s="34"/>
      <c r="B730" s="139"/>
      <c r="C730" s="181" t="s">
        <v>1072</v>
      </c>
      <c r="D730" s="181" t="s">
        <v>251</v>
      </c>
      <c r="E730" s="182" t="s">
        <v>1073</v>
      </c>
      <c r="F730" s="183" t="s">
        <v>1074</v>
      </c>
      <c r="G730" s="184" t="s">
        <v>278</v>
      </c>
      <c r="H730" s="185">
        <v>171.75399999999999</v>
      </c>
      <c r="I730" s="186"/>
      <c r="J730" s="187">
        <f>ROUND(I730*H730,2)</f>
        <v>0</v>
      </c>
      <c r="K730" s="183" t="s">
        <v>163</v>
      </c>
      <c r="L730" s="188"/>
      <c r="M730" s="189" t="s">
        <v>3</v>
      </c>
      <c r="N730" s="190" t="s">
        <v>40</v>
      </c>
      <c r="O730" s="55"/>
      <c r="P730" s="149">
        <f>O730*H730</f>
        <v>0</v>
      </c>
      <c r="Q730" s="149">
        <v>1.8000000000000001E-4</v>
      </c>
      <c r="R730" s="149">
        <f>Q730*H730</f>
        <v>3.0915720000000001E-2</v>
      </c>
      <c r="S730" s="149">
        <v>0</v>
      </c>
      <c r="T730" s="150">
        <f>S730*H730</f>
        <v>0</v>
      </c>
      <c r="U730" s="34"/>
      <c r="V730" s="34"/>
      <c r="W730" s="34"/>
      <c r="X730" s="34"/>
      <c r="Y730" s="34"/>
      <c r="Z730" s="34"/>
      <c r="AA730" s="34"/>
      <c r="AB730" s="34"/>
      <c r="AC730" s="34"/>
      <c r="AD730" s="34"/>
      <c r="AE730" s="34"/>
      <c r="AR730" s="151" t="s">
        <v>386</v>
      </c>
      <c r="AT730" s="151" t="s">
        <v>251</v>
      </c>
      <c r="AU730" s="151" t="s">
        <v>79</v>
      </c>
      <c r="AY730" s="19" t="s">
        <v>152</v>
      </c>
      <c r="BE730" s="152">
        <f>IF(N730="základní",J730,0)</f>
        <v>0</v>
      </c>
      <c r="BF730" s="152">
        <f>IF(N730="snížená",J730,0)</f>
        <v>0</v>
      </c>
      <c r="BG730" s="152">
        <f>IF(N730="zákl. přenesená",J730,0)</f>
        <v>0</v>
      </c>
      <c r="BH730" s="152">
        <f>IF(N730="sníž. přenesená",J730,0)</f>
        <v>0</v>
      </c>
      <c r="BI730" s="152">
        <f>IF(N730="nulová",J730,0)</f>
        <v>0</v>
      </c>
      <c r="BJ730" s="19" t="s">
        <v>77</v>
      </c>
      <c r="BK730" s="152">
        <f>ROUND(I730*H730,2)</f>
        <v>0</v>
      </c>
      <c r="BL730" s="19" t="s">
        <v>266</v>
      </c>
      <c r="BM730" s="151" t="s">
        <v>1075</v>
      </c>
    </row>
    <row r="731" spans="1:65" s="13" customFormat="1">
      <c r="B731" s="158"/>
      <c r="D731" s="153" t="s">
        <v>167</v>
      </c>
      <c r="F731" s="160" t="s">
        <v>1076</v>
      </c>
      <c r="H731" s="161">
        <v>171.75399999999999</v>
      </c>
      <c r="I731" s="162"/>
      <c r="L731" s="158"/>
      <c r="M731" s="163"/>
      <c r="N731" s="164"/>
      <c r="O731" s="164"/>
      <c r="P731" s="164"/>
      <c r="Q731" s="164"/>
      <c r="R731" s="164"/>
      <c r="S731" s="164"/>
      <c r="T731" s="165"/>
      <c r="AT731" s="159" t="s">
        <v>167</v>
      </c>
      <c r="AU731" s="159" t="s">
        <v>79</v>
      </c>
      <c r="AV731" s="13" t="s">
        <v>79</v>
      </c>
      <c r="AW731" s="13" t="s">
        <v>4</v>
      </c>
      <c r="AX731" s="13" t="s">
        <v>77</v>
      </c>
      <c r="AY731" s="159" t="s">
        <v>152</v>
      </c>
    </row>
    <row r="732" spans="1:65" s="2" customFormat="1" ht="34.200000000000003">
      <c r="A732" s="34"/>
      <c r="B732" s="139"/>
      <c r="C732" s="140" t="s">
        <v>1077</v>
      </c>
      <c r="D732" s="140" t="s">
        <v>154</v>
      </c>
      <c r="E732" s="141" t="s">
        <v>1078</v>
      </c>
      <c r="F732" s="142" t="s">
        <v>1079</v>
      </c>
      <c r="G732" s="143" t="s">
        <v>484</v>
      </c>
      <c r="H732" s="144">
        <v>14</v>
      </c>
      <c r="I732" s="145"/>
      <c r="J732" s="146">
        <f>ROUND(I732*H732,2)</f>
        <v>0</v>
      </c>
      <c r="K732" s="142" t="s">
        <v>163</v>
      </c>
      <c r="L732" s="35"/>
      <c r="M732" s="147" t="s">
        <v>3</v>
      </c>
      <c r="N732" s="148" t="s">
        <v>40</v>
      </c>
      <c r="O732" s="55"/>
      <c r="P732" s="149">
        <f>O732*H732</f>
        <v>0</v>
      </c>
      <c r="Q732" s="149">
        <v>0</v>
      </c>
      <c r="R732" s="149">
        <f>Q732*H732</f>
        <v>0</v>
      </c>
      <c r="S732" s="149">
        <v>0</v>
      </c>
      <c r="T732" s="150">
        <f>S732*H732</f>
        <v>0</v>
      </c>
      <c r="U732" s="34"/>
      <c r="V732" s="34"/>
      <c r="W732" s="34"/>
      <c r="X732" s="34"/>
      <c r="Y732" s="34"/>
      <c r="Z732" s="34"/>
      <c r="AA732" s="34"/>
      <c r="AB732" s="34"/>
      <c r="AC732" s="34"/>
      <c r="AD732" s="34"/>
      <c r="AE732" s="34"/>
      <c r="AR732" s="151" t="s">
        <v>266</v>
      </c>
      <c r="AT732" s="151" t="s">
        <v>154</v>
      </c>
      <c r="AU732" s="151" t="s">
        <v>79</v>
      </c>
      <c r="AY732" s="19" t="s">
        <v>152</v>
      </c>
      <c r="BE732" s="152">
        <f>IF(N732="základní",J732,0)</f>
        <v>0</v>
      </c>
      <c r="BF732" s="152">
        <f>IF(N732="snížená",J732,0)</f>
        <v>0</v>
      </c>
      <c r="BG732" s="152">
        <f>IF(N732="zákl. přenesená",J732,0)</f>
        <v>0</v>
      </c>
      <c r="BH732" s="152">
        <f>IF(N732="sníž. přenesená",J732,0)</f>
        <v>0</v>
      </c>
      <c r="BI732" s="152">
        <f>IF(N732="nulová",J732,0)</f>
        <v>0</v>
      </c>
      <c r="BJ732" s="19" t="s">
        <v>77</v>
      </c>
      <c r="BK732" s="152">
        <f>ROUND(I732*H732,2)</f>
        <v>0</v>
      </c>
      <c r="BL732" s="19" t="s">
        <v>266</v>
      </c>
      <c r="BM732" s="151" t="s">
        <v>1080</v>
      </c>
    </row>
    <row r="733" spans="1:65" s="14" customFormat="1">
      <c r="B733" s="166"/>
      <c r="D733" s="153" t="s">
        <v>167</v>
      </c>
      <c r="E733" s="167" t="s">
        <v>3</v>
      </c>
      <c r="F733" s="168" t="s">
        <v>1081</v>
      </c>
      <c r="H733" s="167" t="s">
        <v>3</v>
      </c>
      <c r="I733" s="169"/>
      <c r="L733" s="166"/>
      <c r="M733" s="170"/>
      <c r="N733" s="171"/>
      <c r="O733" s="171"/>
      <c r="P733" s="171"/>
      <c r="Q733" s="171"/>
      <c r="R733" s="171"/>
      <c r="S733" s="171"/>
      <c r="T733" s="172"/>
      <c r="AT733" s="167" t="s">
        <v>167</v>
      </c>
      <c r="AU733" s="167" t="s">
        <v>79</v>
      </c>
      <c r="AV733" s="14" t="s">
        <v>77</v>
      </c>
      <c r="AW733" s="14" t="s">
        <v>31</v>
      </c>
      <c r="AX733" s="14" t="s">
        <v>69</v>
      </c>
      <c r="AY733" s="167" t="s">
        <v>152</v>
      </c>
    </row>
    <row r="734" spans="1:65" s="13" customFormat="1">
      <c r="B734" s="158"/>
      <c r="D734" s="153" t="s">
        <v>167</v>
      </c>
      <c r="E734" s="159" t="s">
        <v>3</v>
      </c>
      <c r="F734" s="160" t="s">
        <v>1082</v>
      </c>
      <c r="H734" s="161">
        <v>7</v>
      </c>
      <c r="I734" s="162"/>
      <c r="L734" s="158"/>
      <c r="M734" s="163"/>
      <c r="N734" s="164"/>
      <c r="O734" s="164"/>
      <c r="P734" s="164"/>
      <c r="Q734" s="164"/>
      <c r="R734" s="164"/>
      <c r="S734" s="164"/>
      <c r="T734" s="165"/>
      <c r="AT734" s="159" t="s">
        <v>167</v>
      </c>
      <c r="AU734" s="159" t="s">
        <v>79</v>
      </c>
      <c r="AV734" s="13" t="s">
        <v>79</v>
      </c>
      <c r="AW734" s="13" t="s">
        <v>31</v>
      </c>
      <c r="AX734" s="13" t="s">
        <v>69</v>
      </c>
      <c r="AY734" s="159" t="s">
        <v>152</v>
      </c>
    </row>
    <row r="735" spans="1:65" s="13" customFormat="1">
      <c r="B735" s="158"/>
      <c r="D735" s="153" t="s">
        <v>167</v>
      </c>
      <c r="E735" s="159" t="s">
        <v>3</v>
      </c>
      <c r="F735" s="160" t="s">
        <v>1083</v>
      </c>
      <c r="H735" s="161">
        <v>7</v>
      </c>
      <c r="I735" s="162"/>
      <c r="L735" s="158"/>
      <c r="M735" s="163"/>
      <c r="N735" s="164"/>
      <c r="O735" s="164"/>
      <c r="P735" s="164"/>
      <c r="Q735" s="164"/>
      <c r="R735" s="164"/>
      <c r="S735" s="164"/>
      <c r="T735" s="165"/>
      <c r="AT735" s="159" t="s">
        <v>167</v>
      </c>
      <c r="AU735" s="159" t="s">
        <v>79</v>
      </c>
      <c r="AV735" s="13" t="s">
        <v>79</v>
      </c>
      <c r="AW735" s="13" t="s">
        <v>31</v>
      </c>
      <c r="AX735" s="13" t="s">
        <v>69</v>
      </c>
      <c r="AY735" s="159" t="s">
        <v>152</v>
      </c>
    </row>
    <row r="736" spans="1:65" s="15" customFormat="1">
      <c r="B736" s="173"/>
      <c r="D736" s="153" t="s">
        <v>167</v>
      </c>
      <c r="E736" s="174" t="s">
        <v>3</v>
      </c>
      <c r="F736" s="175" t="s">
        <v>206</v>
      </c>
      <c r="H736" s="176">
        <v>14</v>
      </c>
      <c r="I736" s="177"/>
      <c r="L736" s="173"/>
      <c r="M736" s="178"/>
      <c r="N736" s="179"/>
      <c r="O736" s="179"/>
      <c r="P736" s="179"/>
      <c r="Q736" s="179"/>
      <c r="R736" s="179"/>
      <c r="S736" s="179"/>
      <c r="T736" s="180"/>
      <c r="AT736" s="174" t="s">
        <v>167</v>
      </c>
      <c r="AU736" s="174" t="s">
        <v>79</v>
      </c>
      <c r="AV736" s="15" t="s">
        <v>158</v>
      </c>
      <c r="AW736" s="15" t="s">
        <v>31</v>
      </c>
      <c r="AX736" s="15" t="s">
        <v>77</v>
      </c>
      <c r="AY736" s="174" t="s">
        <v>152</v>
      </c>
    </row>
    <row r="737" spans="1:65" s="2" customFormat="1" ht="22.8">
      <c r="A737" s="34"/>
      <c r="B737" s="139"/>
      <c r="C737" s="181" t="s">
        <v>1084</v>
      </c>
      <c r="D737" s="181" t="s">
        <v>251</v>
      </c>
      <c r="E737" s="182" t="s">
        <v>1085</v>
      </c>
      <c r="F737" s="183" t="s">
        <v>1086</v>
      </c>
      <c r="G737" s="184" t="s">
        <v>484</v>
      </c>
      <c r="H737" s="185">
        <v>5</v>
      </c>
      <c r="I737" s="186"/>
      <c r="J737" s="187">
        <f>ROUND(I737*H737,2)</f>
        <v>0</v>
      </c>
      <c r="K737" s="183" t="s">
        <v>163</v>
      </c>
      <c r="L737" s="188"/>
      <c r="M737" s="189" t="s">
        <v>3</v>
      </c>
      <c r="N737" s="190" t="s">
        <v>40</v>
      </c>
      <c r="O737" s="55"/>
      <c r="P737" s="149">
        <f>O737*H737</f>
        <v>0</v>
      </c>
      <c r="Q737" s="149">
        <v>1.4500000000000001E-2</v>
      </c>
      <c r="R737" s="149">
        <f>Q737*H737</f>
        <v>7.2500000000000009E-2</v>
      </c>
      <c r="S737" s="149">
        <v>0</v>
      </c>
      <c r="T737" s="150">
        <f>S737*H737</f>
        <v>0</v>
      </c>
      <c r="U737" s="34"/>
      <c r="V737" s="34"/>
      <c r="W737" s="34"/>
      <c r="X737" s="34"/>
      <c r="Y737" s="34"/>
      <c r="Z737" s="34"/>
      <c r="AA737" s="34"/>
      <c r="AB737" s="34"/>
      <c r="AC737" s="34"/>
      <c r="AD737" s="34"/>
      <c r="AE737" s="34"/>
      <c r="AR737" s="151" t="s">
        <v>386</v>
      </c>
      <c r="AT737" s="151" t="s">
        <v>251</v>
      </c>
      <c r="AU737" s="151" t="s">
        <v>79</v>
      </c>
      <c r="AY737" s="19" t="s">
        <v>152</v>
      </c>
      <c r="BE737" s="152">
        <f>IF(N737="základní",J737,0)</f>
        <v>0</v>
      </c>
      <c r="BF737" s="152">
        <f>IF(N737="snížená",J737,0)</f>
        <v>0</v>
      </c>
      <c r="BG737" s="152">
        <f>IF(N737="zákl. přenesená",J737,0)</f>
        <v>0</v>
      </c>
      <c r="BH737" s="152">
        <f>IF(N737="sníž. přenesená",J737,0)</f>
        <v>0</v>
      </c>
      <c r="BI737" s="152">
        <f>IF(N737="nulová",J737,0)</f>
        <v>0</v>
      </c>
      <c r="BJ737" s="19" t="s">
        <v>77</v>
      </c>
      <c r="BK737" s="152">
        <f>ROUND(I737*H737,2)</f>
        <v>0</v>
      </c>
      <c r="BL737" s="19" t="s">
        <v>266</v>
      </c>
      <c r="BM737" s="151" t="s">
        <v>1087</v>
      </c>
    </row>
    <row r="738" spans="1:65" s="2" customFormat="1" ht="19.2">
      <c r="A738" s="34"/>
      <c r="B738" s="35"/>
      <c r="C738" s="34"/>
      <c r="D738" s="153" t="s">
        <v>165</v>
      </c>
      <c r="E738" s="34"/>
      <c r="F738" s="154" t="s">
        <v>1088</v>
      </c>
      <c r="G738" s="34"/>
      <c r="H738" s="34"/>
      <c r="I738" s="155"/>
      <c r="J738" s="34"/>
      <c r="K738" s="34"/>
      <c r="L738" s="35"/>
      <c r="M738" s="156"/>
      <c r="N738" s="157"/>
      <c r="O738" s="55"/>
      <c r="P738" s="55"/>
      <c r="Q738" s="55"/>
      <c r="R738" s="55"/>
      <c r="S738" s="55"/>
      <c r="T738" s="56"/>
      <c r="U738" s="34"/>
      <c r="V738" s="34"/>
      <c r="W738" s="34"/>
      <c r="X738" s="34"/>
      <c r="Y738" s="34"/>
      <c r="Z738" s="34"/>
      <c r="AA738" s="34"/>
      <c r="AB738" s="34"/>
      <c r="AC738" s="34"/>
      <c r="AD738" s="34"/>
      <c r="AE738" s="34"/>
      <c r="AT738" s="19" t="s">
        <v>165</v>
      </c>
      <c r="AU738" s="19" t="s">
        <v>79</v>
      </c>
    </row>
    <row r="739" spans="1:65" s="2" customFormat="1" ht="22.8">
      <c r="A739" s="34"/>
      <c r="B739" s="139"/>
      <c r="C739" s="181" t="s">
        <v>1089</v>
      </c>
      <c r="D739" s="181" t="s">
        <v>251</v>
      </c>
      <c r="E739" s="182" t="s">
        <v>1090</v>
      </c>
      <c r="F739" s="183" t="s">
        <v>1091</v>
      </c>
      <c r="G739" s="184" t="s">
        <v>484</v>
      </c>
      <c r="H739" s="185">
        <v>2</v>
      </c>
      <c r="I739" s="186"/>
      <c r="J739" s="187">
        <f>ROUND(I739*H739,2)</f>
        <v>0</v>
      </c>
      <c r="K739" s="183" t="s">
        <v>163</v>
      </c>
      <c r="L739" s="188"/>
      <c r="M739" s="189" t="s">
        <v>3</v>
      </c>
      <c r="N739" s="190" t="s">
        <v>40</v>
      </c>
      <c r="O739" s="55"/>
      <c r="P739" s="149">
        <f>O739*H739</f>
        <v>0</v>
      </c>
      <c r="Q739" s="149">
        <v>1.6E-2</v>
      </c>
      <c r="R739" s="149">
        <f>Q739*H739</f>
        <v>3.2000000000000001E-2</v>
      </c>
      <c r="S739" s="149">
        <v>0</v>
      </c>
      <c r="T739" s="150">
        <f>S739*H739</f>
        <v>0</v>
      </c>
      <c r="U739" s="34"/>
      <c r="V739" s="34"/>
      <c r="W739" s="34"/>
      <c r="X739" s="34"/>
      <c r="Y739" s="34"/>
      <c r="Z739" s="34"/>
      <c r="AA739" s="34"/>
      <c r="AB739" s="34"/>
      <c r="AC739" s="34"/>
      <c r="AD739" s="34"/>
      <c r="AE739" s="34"/>
      <c r="AR739" s="151" t="s">
        <v>386</v>
      </c>
      <c r="AT739" s="151" t="s">
        <v>251</v>
      </c>
      <c r="AU739" s="151" t="s">
        <v>79</v>
      </c>
      <c r="AY739" s="19" t="s">
        <v>152</v>
      </c>
      <c r="BE739" s="152">
        <f>IF(N739="základní",J739,0)</f>
        <v>0</v>
      </c>
      <c r="BF739" s="152">
        <f>IF(N739="snížená",J739,0)</f>
        <v>0</v>
      </c>
      <c r="BG739" s="152">
        <f>IF(N739="zákl. přenesená",J739,0)</f>
        <v>0</v>
      </c>
      <c r="BH739" s="152">
        <f>IF(N739="sníž. přenesená",J739,0)</f>
        <v>0</v>
      </c>
      <c r="BI739" s="152">
        <f>IF(N739="nulová",J739,0)</f>
        <v>0</v>
      </c>
      <c r="BJ739" s="19" t="s">
        <v>77</v>
      </c>
      <c r="BK739" s="152">
        <f>ROUND(I739*H739,2)</f>
        <v>0</v>
      </c>
      <c r="BL739" s="19" t="s">
        <v>266</v>
      </c>
      <c r="BM739" s="151" t="s">
        <v>1092</v>
      </c>
    </row>
    <row r="740" spans="1:65" s="2" customFormat="1" ht="19.2">
      <c r="A740" s="34"/>
      <c r="B740" s="35"/>
      <c r="C740" s="34"/>
      <c r="D740" s="153" t="s">
        <v>165</v>
      </c>
      <c r="E740" s="34"/>
      <c r="F740" s="154" t="s">
        <v>1093</v>
      </c>
      <c r="G740" s="34"/>
      <c r="H740" s="34"/>
      <c r="I740" s="155"/>
      <c r="J740" s="34"/>
      <c r="K740" s="34"/>
      <c r="L740" s="35"/>
      <c r="M740" s="156"/>
      <c r="N740" s="157"/>
      <c r="O740" s="55"/>
      <c r="P740" s="55"/>
      <c r="Q740" s="55"/>
      <c r="R740" s="55"/>
      <c r="S740" s="55"/>
      <c r="T740" s="56"/>
      <c r="U740" s="34"/>
      <c r="V740" s="34"/>
      <c r="W740" s="34"/>
      <c r="X740" s="34"/>
      <c r="Y740" s="34"/>
      <c r="Z740" s="34"/>
      <c r="AA740" s="34"/>
      <c r="AB740" s="34"/>
      <c r="AC740" s="34"/>
      <c r="AD740" s="34"/>
      <c r="AE740" s="34"/>
      <c r="AT740" s="19" t="s">
        <v>165</v>
      </c>
      <c r="AU740" s="19" t="s">
        <v>79</v>
      </c>
    </row>
    <row r="741" spans="1:65" s="2" customFormat="1" ht="22.8">
      <c r="A741" s="34"/>
      <c r="B741" s="139"/>
      <c r="C741" s="181" t="s">
        <v>1094</v>
      </c>
      <c r="D741" s="181" t="s">
        <v>251</v>
      </c>
      <c r="E741" s="182" t="s">
        <v>1085</v>
      </c>
      <c r="F741" s="183" t="s">
        <v>1086</v>
      </c>
      <c r="G741" s="184" t="s">
        <v>484</v>
      </c>
      <c r="H741" s="185">
        <v>6</v>
      </c>
      <c r="I741" s="186"/>
      <c r="J741" s="187">
        <f>ROUND(I741*H741,2)</f>
        <v>0</v>
      </c>
      <c r="K741" s="183" t="s">
        <v>163</v>
      </c>
      <c r="L741" s="188"/>
      <c r="M741" s="189" t="s">
        <v>3</v>
      </c>
      <c r="N741" s="190" t="s">
        <v>40</v>
      </c>
      <c r="O741" s="55"/>
      <c r="P741" s="149">
        <f>O741*H741</f>
        <v>0</v>
      </c>
      <c r="Q741" s="149">
        <v>1.4500000000000001E-2</v>
      </c>
      <c r="R741" s="149">
        <f>Q741*H741</f>
        <v>8.7000000000000008E-2</v>
      </c>
      <c r="S741" s="149">
        <v>0</v>
      </c>
      <c r="T741" s="150">
        <f>S741*H741</f>
        <v>0</v>
      </c>
      <c r="U741" s="34"/>
      <c r="V741" s="34"/>
      <c r="W741" s="34"/>
      <c r="X741" s="34"/>
      <c r="Y741" s="34"/>
      <c r="Z741" s="34"/>
      <c r="AA741" s="34"/>
      <c r="AB741" s="34"/>
      <c r="AC741" s="34"/>
      <c r="AD741" s="34"/>
      <c r="AE741" s="34"/>
      <c r="AR741" s="151" t="s">
        <v>386</v>
      </c>
      <c r="AT741" s="151" t="s">
        <v>251</v>
      </c>
      <c r="AU741" s="151" t="s">
        <v>79</v>
      </c>
      <c r="AY741" s="19" t="s">
        <v>152</v>
      </c>
      <c r="BE741" s="152">
        <f>IF(N741="základní",J741,0)</f>
        <v>0</v>
      </c>
      <c r="BF741" s="152">
        <f>IF(N741="snížená",J741,0)</f>
        <v>0</v>
      </c>
      <c r="BG741" s="152">
        <f>IF(N741="zákl. přenesená",J741,0)</f>
        <v>0</v>
      </c>
      <c r="BH741" s="152">
        <f>IF(N741="sníž. přenesená",J741,0)</f>
        <v>0</v>
      </c>
      <c r="BI741" s="152">
        <f>IF(N741="nulová",J741,0)</f>
        <v>0</v>
      </c>
      <c r="BJ741" s="19" t="s">
        <v>77</v>
      </c>
      <c r="BK741" s="152">
        <f>ROUND(I741*H741,2)</f>
        <v>0</v>
      </c>
      <c r="BL741" s="19" t="s">
        <v>266</v>
      </c>
      <c r="BM741" s="151" t="s">
        <v>1095</v>
      </c>
    </row>
    <row r="742" spans="1:65" s="2" customFormat="1" ht="19.2">
      <c r="A742" s="34"/>
      <c r="B742" s="35"/>
      <c r="C742" s="34"/>
      <c r="D742" s="153" t="s">
        <v>165</v>
      </c>
      <c r="E742" s="34"/>
      <c r="F742" s="154" t="s">
        <v>1096</v>
      </c>
      <c r="G742" s="34"/>
      <c r="H742" s="34"/>
      <c r="I742" s="155"/>
      <c r="J742" s="34"/>
      <c r="K742" s="34"/>
      <c r="L742" s="35"/>
      <c r="M742" s="156"/>
      <c r="N742" s="157"/>
      <c r="O742" s="55"/>
      <c r="P742" s="55"/>
      <c r="Q742" s="55"/>
      <c r="R742" s="55"/>
      <c r="S742" s="55"/>
      <c r="T742" s="56"/>
      <c r="U742" s="34"/>
      <c r="V742" s="34"/>
      <c r="W742" s="34"/>
      <c r="X742" s="34"/>
      <c r="Y742" s="34"/>
      <c r="Z742" s="34"/>
      <c r="AA742" s="34"/>
      <c r="AB742" s="34"/>
      <c r="AC742" s="34"/>
      <c r="AD742" s="34"/>
      <c r="AE742" s="34"/>
      <c r="AT742" s="19" t="s">
        <v>165</v>
      </c>
      <c r="AU742" s="19" t="s">
        <v>79</v>
      </c>
    </row>
    <row r="743" spans="1:65" s="2" customFormat="1" ht="22.8">
      <c r="A743" s="34"/>
      <c r="B743" s="139"/>
      <c r="C743" s="181" t="s">
        <v>1097</v>
      </c>
      <c r="D743" s="181" t="s">
        <v>251</v>
      </c>
      <c r="E743" s="182" t="s">
        <v>1090</v>
      </c>
      <c r="F743" s="183" t="s">
        <v>1091</v>
      </c>
      <c r="G743" s="184" t="s">
        <v>484</v>
      </c>
      <c r="H743" s="185">
        <v>1</v>
      </c>
      <c r="I743" s="186"/>
      <c r="J743" s="187">
        <f>ROUND(I743*H743,2)</f>
        <v>0</v>
      </c>
      <c r="K743" s="183" t="s">
        <v>163</v>
      </c>
      <c r="L743" s="188"/>
      <c r="M743" s="189" t="s">
        <v>3</v>
      </c>
      <c r="N743" s="190" t="s">
        <v>40</v>
      </c>
      <c r="O743" s="55"/>
      <c r="P743" s="149">
        <f>O743*H743</f>
        <v>0</v>
      </c>
      <c r="Q743" s="149">
        <v>1.6E-2</v>
      </c>
      <c r="R743" s="149">
        <f>Q743*H743</f>
        <v>1.6E-2</v>
      </c>
      <c r="S743" s="149">
        <v>0</v>
      </c>
      <c r="T743" s="150">
        <f>S743*H743</f>
        <v>0</v>
      </c>
      <c r="U743" s="34"/>
      <c r="V743" s="34"/>
      <c r="W743" s="34"/>
      <c r="X743" s="34"/>
      <c r="Y743" s="34"/>
      <c r="Z743" s="34"/>
      <c r="AA743" s="34"/>
      <c r="AB743" s="34"/>
      <c r="AC743" s="34"/>
      <c r="AD743" s="34"/>
      <c r="AE743" s="34"/>
      <c r="AR743" s="151" t="s">
        <v>386</v>
      </c>
      <c r="AT743" s="151" t="s">
        <v>251</v>
      </c>
      <c r="AU743" s="151" t="s">
        <v>79</v>
      </c>
      <c r="AY743" s="19" t="s">
        <v>152</v>
      </c>
      <c r="BE743" s="152">
        <f>IF(N743="základní",J743,0)</f>
        <v>0</v>
      </c>
      <c r="BF743" s="152">
        <f>IF(N743="snížená",J743,0)</f>
        <v>0</v>
      </c>
      <c r="BG743" s="152">
        <f>IF(N743="zákl. přenesená",J743,0)</f>
        <v>0</v>
      </c>
      <c r="BH743" s="152">
        <f>IF(N743="sníž. přenesená",J743,0)</f>
        <v>0</v>
      </c>
      <c r="BI743" s="152">
        <f>IF(N743="nulová",J743,0)</f>
        <v>0</v>
      </c>
      <c r="BJ743" s="19" t="s">
        <v>77</v>
      </c>
      <c r="BK743" s="152">
        <f>ROUND(I743*H743,2)</f>
        <v>0</v>
      </c>
      <c r="BL743" s="19" t="s">
        <v>266</v>
      </c>
      <c r="BM743" s="151" t="s">
        <v>1098</v>
      </c>
    </row>
    <row r="744" spans="1:65" s="2" customFormat="1" ht="19.2">
      <c r="A744" s="34"/>
      <c r="B744" s="35"/>
      <c r="C744" s="34"/>
      <c r="D744" s="153" t="s">
        <v>165</v>
      </c>
      <c r="E744" s="34"/>
      <c r="F744" s="154" t="s">
        <v>1099</v>
      </c>
      <c r="G744" s="34"/>
      <c r="H744" s="34"/>
      <c r="I744" s="155"/>
      <c r="J744" s="34"/>
      <c r="K744" s="34"/>
      <c r="L744" s="35"/>
      <c r="M744" s="156"/>
      <c r="N744" s="157"/>
      <c r="O744" s="55"/>
      <c r="P744" s="55"/>
      <c r="Q744" s="55"/>
      <c r="R744" s="55"/>
      <c r="S744" s="55"/>
      <c r="T744" s="56"/>
      <c r="U744" s="34"/>
      <c r="V744" s="34"/>
      <c r="W744" s="34"/>
      <c r="X744" s="34"/>
      <c r="Y744" s="34"/>
      <c r="Z744" s="34"/>
      <c r="AA744" s="34"/>
      <c r="AB744" s="34"/>
      <c r="AC744" s="34"/>
      <c r="AD744" s="34"/>
      <c r="AE744" s="34"/>
      <c r="AT744" s="19" t="s">
        <v>165</v>
      </c>
      <c r="AU744" s="19" t="s">
        <v>79</v>
      </c>
    </row>
    <row r="745" spans="1:65" s="2" customFormat="1" ht="34.200000000000003">
      <c r="A745" s="34"/>
      <c r="B745" s="139"/>
      <c r="C745" s="140" t="s">
        <v>1100</v>
      </c>
      <c r="D745" s="140" t="s">
        <v>154</v>
      </c>
      <c r="E745" s="141" t="s">
        <v>1101</v>
      </c>
      <c r="F745" s="142" t="s">
        <v>1102</v>
      </c>
      <c r="G745" s="143" t="s">
        <v>484</v>
      </c>
      <c r="H745" s="144">
        <v>3</v>
      </c>
      <c r="I745" s="145"/>
      <c r="J745" s="146">
        <f>ROUND(I745*H745,2)</f>
        <v>0</v>
      </c>
      <c r="K745" s="142" t="s">
        <v>163</v>
      </c>
      <c r="L745" s="35"/>
      <c r="M745" s="147" t="s">
        <v>3</v>
      </c>
      <c r="N745" s="148" t="s">
        <v>40</v>
      </c>
      <c r="O745" s="55"/>
      <c r="P745" s="149">
        <f>O745*H745</f>
        <v>0</v>
      </c>
      <c r="Q745" s="149">
        <v>0</v>
      </c>
      <c r="R745" s="149">
        <f>Q745*H745</f>
        <v>0</v>
      </c>
      <c r="S745" s="149">
        <v>0</v>
      </c>
      <c r="T745" s="150">
        <f>S745*H745</f>
        <v>0</v>
      </c>
      <c r="U745" s="34"/>
      <c r="V745" s="34"/>
      <c r="W745" s="34"/>
      <c r="X745" s="34"/>
      <c r="Y745" s="34"/>
      <c r="Z745" s="34"/>
      <c r="AA745" s="34"/>
      <c r="AB745" s="34"/>
      <c r="AC745" s="34"/>
      <c r="AD745" s="34"/>
      <c r="AE745" s="34"/>
      <c r="AR745" s="151" t="s">
        <v>266</v>
      </c>
      <c r="AT745" s="151" t="s">
        <v>154</v>
      </c>
      <c r="AU745" s="151" t="s">
        <v>79</v>
      </c>
      <c r="AY745" s="19" t="s">
        <v>152</v>
      </c>
      <c r="BE745" s="152">
        <f>IF(N745="základní",J745,0)</f>
        <v>0</v>
      </c>
      <c r="BF745" s="152">
        <f>IF(N745="snížená",J745,0)</f>
        <v>0</v>
      </c>
      <c r="BG745" s="152">
        <f>IF(N745="zákl. přenesená",J745,0)</f>
        <v>0</v>
      </c>
      <c r="BH745" s="152">
        <f>IF(N745="sníž. přenesená",J745,0)</f>
        <v>0</v>
      </c>
      <c r="BI745" s="152">
        <f>IF(N745="nulová",J745,0)</f>
        <v>0</v>
      </c>
      <c r="BJ745" s="19" t="s">
        <v>77</v>
      </c>
      <c r="BK745" s="152">
        <f>ROUND(I745*H745,2)</f>
        <v>0</v>
      </c>
      <c r="BL745" s="19" t="s">
        <v>266</v>
      </c>
      <c r="BM745" s="151" t="s">
        <v>1103</v>
      </c>
    </row>
    <row r="746" spans="1:65" s="14" customFormat="1">
      <c r="B746" s="166"/>
      <c r="D746" s="153" t="s">
        <v>167</v>
      </c>
      <c r="E746" s="167" t="s">
        <v>3</v>
      </c>
      <c r="F746" s="168" t="s">
        <v>1104</v>
      </c>
      <c r="H746" s="167" t="s">
        <v>3</v>
      </c>
      <c r="I746" s="169"/>
      <c r="L746" s="166"/>
      <c r="M746" s="170"/>
      <c r="N746" s="171"/>
      <c r="O746" s="171"/>
      <c r="P746" s="171"/>
      <c r="Q746" s="171"/>
      <c r="R746" s="171"/>
      <c r="S746" s="171"/>
      <c r="T746" s="172"/>
      <c r="AT746" s="167" t="s">
        <v>167</v>
      </c>
      <c r="AU746" s="167" t="s">
        <v>79</v>
      </c>
      <c r="AV746" s="14" t="s">
        <v>77</v>
      </c>
      <c r="AW746" s="14" t="s">
        <v>31</v>
      </c>
      <c r="AX746" s="14" t="s">
        <v>69</v>
      </c>
      <c r="AY746" s="167" t="s">
        <v>152</v>
      </c>
    </row>
    <row r="747" spans="1:65" s="13" customFormat="1">
      <c r="B747" s="158"/>
      <c r="D747" s="153" t="s">
        <v>167</v>
      </c>
      <c r="E747" s="159" t="s">
        <v>3</v>
      </c>
      <c r="F747" s="160" t="s">
        <v>1105</v>
      </c>
      <c r="H747" s="161">
        <v>2</v>
      </c>
      <c r="I747" s="162"/>
      <c r="L747" s="158"/>
      <c r="M747" s="163"/>
      <c r="N747" s="164"/>
      <c r="O747" s="164"/>
      <c r="P747" s="164"/>
      <c r="Q747" s="164"/>
      <c r="R747" s="164"/>
      <c r="S747" s="164"/>
      <c r="T747" s="165"/>
      <c r="AT747" s="159" t="s">
        <v>167</v>
      </c>
      <c r="AU747" s="159" t="s">
        <v>79</v>
      </c>
      <c r="AV747" s="13" t="s">
        <v>79</v>
      </c>
      <c r="AW747" s="13" t="s">
        <v>31</v>
      </c>
      <c r="AX747" s="13" t="s">
        <v>69</v>
      </c>
      <c r="AY747" s="159" t="s">
        <v>152</v>
      </c>
    </row>
    <row r="748" spans="1:65" s="13" customFormat="1">
      <c r="B748" s="158"/>
      <c r="D748" s="153" t="s">
        <v>167</v>
      </c>
      <c r="E748" s="159" t="s">
        <v>3</v>
      </c>
      <c r="F748" s="160" t="s">
        <v>77</v>
      </c>
      <c r="H748" s="161">
        <v>1</v>
      </c>
      <c r="I748" s="162"/>
      <c r="L748" s="158"/>
      <c r="M748" s="163"/>
      <c r="N748" s="164"/>
      <c r="O748" s="164"/>
      <c r="P748" s="164"/>
      <c r="Q748" s="164"/>
      <c r="R748" s="164"/>
      <c r="S748" s="164"/>
      <c r="T748" s="165"/>
      <c r="AT748" s="159" t="s">
        <v>167</v>
      </c>
      <c r="AU748" s="159" t="s">
        <v>79</v>
      </c>
      <c r="AV748" s="13" t="s">
        <v>79</v>
      </c>
      <c r="AW748" s="13" t="s">
        <v>31</v>
      </c>
      <c r="AX748" s="13" t="s">
        <v>69</v>
      </c>
      <c r="AY748" s="159" t="s">
        <v>152</v>
      </c>
    </row>
    <row r="749" spans="1:65" s="15" customFormat="1">
      <c r="B749" s="173"/>
      <c r="D749" s="153" t="s">
        <v>167</v>
      </c>
      <c r="E749" s="174" t="s">
        <v>3</v>
      </c>
      <c r="F749" s="175" t="s">
        <v>206</v>
      </c>
      <c r="H749" s="176">
        <v>3</v>
      </c>
      <c r="I749" s="177"/>
      <c r="L749" s="173"/>
      <c r="M749" s="178"/>
      <c r="N749" s="179"/>
      <c r="O749" s="179"/>
      <c r="P749" s="179"/>
      <c r="Q749" s="179"/>
      <c r="R749" s="179"/>
      <c r="S749" s="179"/>
      <c r="T749" s="180"/>
      <c r="AT749" s="174" t="s">
        <v>167</v>
      </c>
      <c r="AU749" s="174" t="s">
        <v>79</v>
      </c>
      <c r="AV749" s="15" t="s">
        <v>158</v>
      </c>
      <c r="AW749" s="15" t="s">
        <v>31</v>
      </c>
      <c r="AX749" s="15" t="s">
        <v>77</v>
      </c>
      <c r="AY749" s="174" t="s">
        <v>152</v>
      </c>
    </row>
    <row r="750" spans="1:65" s="2" customFormat="1" ht="22.8">
      <c r="A750" s="34"/>
      <c r="B750" s="139"/>
      <c r="C750" s="181" t="s">
        <v>1106</v>
      </c>
      <c r="D750" s="181" t="s">
        <v>251</v>
      </c>
      <c r="E750" s="182" t="s">
        <v>1107</v>
      </c>
      <c r="F750" s="183" t="s">
        <v>1108</v>
      </c>
      <c r="G750" s="184" t="s">
        <v>484</v>
      </c>
      <c r="H750" s="185">
        <v>1</v>
      </c>
      <c r="I750" s="186"/>
      <c r="J750" s="187">
        <f>ROUND(I750*H750,2)</f>
        <v>0</v>
      </c>
      <c r="K750" s="183" t="s">
        <v>163</v>
      </c>
      <c r="L750" s="188"/>
      <c r="M750" s="189" t="s">
        <v>3</v>
      </c>
      <c r="N750" s="190" t="s">
        <v>40</v>
      </c>
      <c r="O750" s="55"/>
      <c r="P750" s="149">
        <f>O750*H750</f>
        <v>0</v>
      </c>
      <c r="Q750" s="149">
        <v>1.7000000000000001E-2</v>
      </c>
      <c r="R750" s="149">
        <f>Q750*H750</f>
        <v>1.7000000000000001E-2</v>
      </c>
      <c r="S750" s="149">
        <v>0</v>
      </c>
      <c r="T750" s="150">
        <f>S750*H750</f>
        <v>0</v>
      </c>
      <c r="U750" s="34"/>
      <c r="V750" s="34"/>
      <c r="W750" s="34"/>
      <c r="X750" s="34"/>
      <c r="Y750" s="34"/>
      <c r="Z750" s="34"/>
      <c r="AA750" s="34"/>
      <c r="AB750" s="34"/>
      <c r="AC750" s="34"/>
      <c r="AD750" s="34"/>
      <c r="AE750" s="34"/>
      <c r="AR750" s="151" t="s">
        <v>386</v>
      </c>
      <c r="AT750" s="151" t="s">
        <v>251</v>
      </c>
      <c r="AU750" s="151" t="s">
        <v>79</v>
      </c>
      <c r="AY750" s="19" t="s">
        <v>152</v>
      </c>
      <c r="BE750" s="152">
        <f>IF(N750="základní",J750,0)</f>
        <v>0</v>
      </c>
      <c r="BF750" s="152">
        <f>IF(N750="snížená",J750,0)</f>
        <v>0</v>
      </c>
      <c r="BG750" s="152">
        <f>IF(N750="zákl. přenesená",J750,0)</f>
        <v>0</v>
      </c>
      <c r="BH750" s="152">
        <f>IF(N750="sníž. přenesená",J750,0)</f>
        <v>0</v>
      </c>
      <c r="BI750" s="152">
        <f>IF(N750="nulová",J750,0)</f>
        <v>0</v>
      </c>
      <c r="BJ750" s="19" t="s">
        <v>77</v>
      </c>
      <c r="BK750" s="152">
        <f>ROUND(I750*H750,2)</f>
        <v>0</v>
      </c>
      <c r="BL750" s="19" t="s">
        <v>266</v>
      </c>
      <c r="BM750" s="151" t="s">
        <v>1109</v>
      </c>
    </row>
    <row r="751" spans="1:65" s="2" customFormat="1" ht="19.2">
      <c r="A751" s="34"/>
      <c r="B751" s="35"/>
      <c r="C751" s="34"/>
      <c r="D751" s="153" t="s">
        <v>165</v>
      </c>
      <c r="E751" s="34"/>
      <c r="F751" s="154" t="s">
        <v>1110</v>
      </c>
      <c r="G751" s="34"/>
      <c r="H751" s="34"/>
      <c r="I751" s="155"/>
      <c r="J751" s="34"/>
      <c r="K751" s="34"/>
      <c r="L751" s="35"/>
      <c r="M751" s="156"/>
      <c r="N751" s="157"/>
      <c r="O751" s="55"/>
      <c r="P751" s="55"/>
      <c r="Q751" s="55"/>
      <c r="R751" s="55"/>
      <c r="S751" s="55"/>
      <c r="T751" s="56"/>
      <c r="U751" s="34"/>
      <c r="V751" s="34"/>
      <c r="W751" s="34"/>
      <c r="X751" s="34"/>
      <c r="Y751" s="34"/>
      <c r="Z751" s="34"/>
      <c r="AA751" s="34"/>
      <c r="AB751" s="34"/>
      <c r="AC751" s="34"/>
      <c r="AD751" s="34"/>
      <c r="AE751" s="34"/>
      <c r="AT751" s="19" t="s">
        <v>165</v>
      </c>
      <c r="AU751" s="19" t="s">
        <v>79</v>
      </c>
    </row>
    <row r="752" spans="1:65" s="2" customFormat="1" ht="16.5" customHeight="1">
      <c r="A752" s="34"/>
      <c r="B752" s="139"/>
      <c r="C752" s="181" t="s">
        <v>1111</v>
      </c>
      <c r="D752" s="181" t="s">
        <v>251</v>
      </c>
      <c r="E752" s="182" t="s">
        <v>1112</v>
      </c>
      <c r="F752" s="183" t="s">
        <v>1113</v>
      </c>
      <c r="G752" s="184" t="s">
        <v>484</v>
      </c>
      <c r="H752" s="185">
        <v>1</v>
      </c>
      <c r="I752" s="186"/>
      <c r="J752" s="187">
        <f>ROUND(I752*H752,2)</f>
        <v>0</v>
      </c>
      <c r="K752" s="183" t="s">
        <v>3</v>
      </c>
      <c r="L752" s="188"/>
      <c r="M752" s="189" t="s">
        <v>3</v>
      </c>
      <c r="N752" s="190" t="s">
        <v>40</v>
      </c>
      <c r="O752" s="55"/>
      <c r="P752" s="149">
        <f>O752*H752</f>
        <v>0</v>
      </c>
      <c r="Q752" s="149">
        <v>0</v>
      </c>
      <c r="R752" s="149">
        <f>Q752*H752</f>
        <v>0</v>
      </c>
      <c r="S752" s="149">
        <v>0</v>
      </c>
      <c r="T752" s="150">
        <f>S752*H752</f>
        <v>0</v>
      </c>
      <c r="U752" s="34"/>
      <c r="V752" s="34"/>
      <c r="W752" s="34"/>
      <c r="X752" s="34"/>
      <c r="Y752" s="34"/>
      <c r="Z752" s="34"/>
      <c r="AA752" s="34"/>
      <c r="AB752" s="34"/>
      <c r="AC752" s="34"/>
      <c r="AD752" s="34"/>
      <c r="AE752" s="34"/>
      <c r="AR752" s="151" t="s">
        <v>386</v>
      </c>
      <c r="AT752" s="151" t="s">
        <v>251</v>
      </c>
      <c r="AU752" s="151" t="s">
        <v>79</v>
      </c>
      <c r="AY752" s="19" t="s">
        <v>152</v>
      </c>
      <c r="BE752" s="152">
        <f>IF(N752="základní",J752,0)</f>
        <v>0</v>
      </c>
      <c r="BF752" s="152">
        <f>IF(N752="snížená",J752,0)</f>
        <v>0</v>
      </c>
      <c r="BG752" s="152">
        <f>IF(N752="zákl. přenesená",J752,0)</f>
        <v>0</v>
      </c>
      <c r="BH752" s="152">
        <f>IF(N752="sníž. přenesená",J752,0)</f>
        <v>0</v>
      </c>
      <c r="BI752" s="152">
        <f>IF(N752="nulová",J752,0)</f>
        <v>0</v>
      </c>
      <c r="BJ752" s="19" t="s">
        <v>77</v>
      </c>
      <c r="BK752" s="152">
        <f>ROUND(I752*H752,2)</f>
        <v>0</v>
      </c>
      <c r="BL752" s="19" t="s">
        <v>266</v>
      </c>
      <c r="BM752" s="151" t="s">
        <v>1114</v>
      </c>
    </row>
    <row r="753" spans="1:65" s="2" customFormat="1" ht="19.2">
      <c r="A753" s="34"/>
      <c r="B753" s="35"/>
      <c r="C753" s="34"/>
      <c r="D753" s="153" t="s">
        <v>165</v>
      </c>
      <c r="E753" s="34"/>
      <c r="F753" s="154" t="s">
        <v>1115</v>
      </c>
      <c r="G753" s="34"/>
      <c r="H753" s="34"/>
      <c r="I753" s="155"/>
      <c r="J753" s="34"/>
      <c r="K753" s="34"/>
      <c r="L753" s="35"/>
      <c r="M753" s="156"/>
      <c r="N753" s="157"/>
      <c r="O753" s="55"/>
      <c r="P753" s="55"/>
      <c r="Q753" s="55"/>
      <c r="R753" s="55"/>
      <c r="S753" s="55"/>
      <c r="T753" s="56"/>
      <c r="U753" s="34"/>
      <c r="V753" s="34"/>
      <c r="W753" s="34"/>
      <c r="X753" s="34"/>
      <c r="Y753" s="34"/>
      <c r="Z753" s="34"/>
      <c r="AA753" s="34"/>
      <c r="AB753" s="34"/>
      <c r="AC753" s="34"/>
      <c r="AD753" s="34"/>
      <c r="AE753" s="34"/>
      <c r="AT753" s="19" t="s">
        <v>165</v>
      </c>
      <c r="AU753" s="19" t="s">
        <v>79</v>
      </c>
    </row>
    <row r="754" spans="1:65" s="2" customFormat="1" ht="22.8">
      <c r="A754" s="34"/>
      <c r="B754" s="139"/>
      <c r="C754" s="181" t="s">
        <v>1116</v>
      </c>
      <c r="D754" s="181" t="s">
        <v>251</v>
      </c>
      <c r="E754" s="182" t="s">
        <v>1117</v>
      </c>
      <c r="F754" s="183" t="s">
        <v>1118</v>
      </c>
      <c r="G754" s="184" t="s">
        <v>484</v>
      </c>
      <c r="H754" s="185">
        <v>1</v>
      </c>
      <c r="I754" s="186"/>
      <c r="J754" s="187">
        <f>ROUND(I754*H754,2)</f>
        <v>0</v>
      </c>
      <c r="K754" s="183" t="s">
        <v>163</v>
      </c>
      <c r="L754" s="188"/>
      <c r="M754" s="189" t="s">
        <v>3</v>
      </c>
      <c r="N754" s="190" t="s">
        <v>40</v>
      </c>
      <c r="O754" s="55"/>
      <c r="P754" s="149">
        <f>O754*H754</f>
        <v>0</v>
      </c>
      <c r="Q754" s="149">
        <v>1.8499999999999999E-2</v>
      </c>
      <c r="R754" s="149">
        <f>Q754*H754</f>
        <v>1.8499999999999999E-2</v>
      </c>
      <c r="S754" s="149">
        <v>0</v>
      </c>
      <c r="T754" s="150">
        <f>S754*H754</f>
        <v>0</v>
      </c>
      <c r="U754" s="34"/>
      <c r="V754" s="34"/>
      <c r="W754" s="34"/>
      <c r="X754" s="34"/>
      <c r="Y754" s="34"/>
      <c r="Z754" s="34"/>
      <c r="AA754" s="34"/>
      <c r="AB754" s="34"/>
      <c r="AC754" s="34"/>
      <c r="AD754" s="34"/>
      <c r="AE754" s="34"/>
      <c r="AR754" s="151" t="s">
        <v>386</v>
      </c>
      <c r="AT754" s="151" t="s">
        <v>251</v>
      </c>
      <c r="AU754" s="151" t="s">
        <v>79</v>
      </c>
      <c r="AY754" s="19" t="s">
        <v>152</v>
      </c>
      <c r="BE754" s="152">
        <f>IF(N754="základní",J754,0)</f>
        <v>0</v>
      </c>
      <c r="BF754" s="152">
        <f>IF(N754="snížená",J754,0)</f>
        <v>0</v>
      </c>
      <c r="BG754" s="152">
        <f>IF(N754="zákl. přenesená",J754,0)</f>
        <v>0</v>
      </c>
      <c r="BH754" s="152">
        <f>IF(N754="sníž. přenesená",J754,0)</f>
        <v>0</v>
      </c>
      <c r="BI754" s="152">
        <f>IF(N754="nulová",J754,0)</f>
        <v>0</v>
      </c>
      <c r="BJ754" s="19" t="s">
        <v>77</v>
      </c>
      <c r="BK754" s="152">
        <f>ROUND(I754*H754,2)</f>
        <v>0</v>
      </c>
      <c r="BL754" s="19" t="s">
        <v>266</v>
      </c>
      <c r="BM754" s="151" t="s">
        <v>1119</v>
      </c>
    </row>
    <row r="755" spans="1:65" s="2" customFormat="1" ht="19.2">
      <c r="A755" s="34"/>
      <c r="B755" s="35"/>
      <c r="C755" s="34"/>
      <c r="D755" s="153" t="s">
        <v>165</v>
      </c>
      <c r="E755" s="34"/>
      <c r="F755" s="154" t="s">
        <v>1120</v>
      </c>
      <c r="G755" s="34"/>
      <c r="H755" s="34"/>
      <c r="I755" s="155"/>
      <c r="J755" s="34"/>
      <c r="K755" s="34"/>
      <c r="L755" s="35"/>
      <c r="M755" s="156"/>
      <c r="N755" s="157"/>
      <c r="O755" s="55"/>
      <c r="P755" s="55"/>
      <c r="Q755" s="55"/>
      <c r="R755" s="55"/>
      <c r="S755" s="55"/>
      <c r="T755" s="56"/>
      <c r="U755" s="34"/>
      <c r="V755" s="34"/>
      <c r="W755" s="34"/>
      <c r="X755" s="34"/>
      <c r="Y755" s="34"/>
      <c r="Z755" s="34"/>
      <c r="AA755" s="34"/>
      <c r="AB755" s="34"/>
      <c r="AC755" s="34"/>
      <c r="AD755" s="34"/>
      <c r="AE755" s="34"/>
      <c r="AT755" s="19" t="s">
        <v>165</v>
      </c>
      <c r="AU755" s="19" t="s">
        <v>79</v>
      </c>
    </row>
    <row r="756" spans="1:65" s="2" customFormat="1" ht="34.200000000000003">
      <c r="A756" s="34"/>
      <c r="B756" s="139"/>
      <c r="C756" s="140" t="s">
        <v>1121</v>
      </c>
      <c r="D756" s="140" t="s">
        <v>154</v>
      </c>
      <c r="E756" s="141" t="s">
        <v>1122</v>
      </c>
      <c r="F756" s="142" t="s">
        <v>1123</v>
      </c>
      <c r="G756" s="143" t="s">
        <v>484</v>
      </c>
      <c r="H756" s="144">
        <v>1</v>
      </c>
      <c r="I756" s="145"/>
      <c r="J756" s="146">
        <f>ROUND(I756*H756,2)</f>
        <v>0</v>
      </c>
      <c r="K756" s="142" t="s">
        <v>163</v>
      </c>
      <c r="L756" s="35"/>
      <c r="M756" s="147" t="s">
        <v>3</v>
      </c>
      <c r="N756" s="148" t="s">
        <v>40</v>
      </c>
      <c r="O756" s="55"/>
      <c r="P756" s="149">
        <f>O756*H756</f>
        <v>0</v>
      </c>
      <c r="Q756" s="149">
        <v>0</v>
      </c>
      <c r="R756" s="149">
        <f>Q756*H756</f>
        <v>0</v>
      </c>
      <c r="S756" s="149">
        <v>0</v>
      </c>
      <c r="T756" s="150">
        <f>S756*H756</f>
        <v>0</v>
      </c>
      <c r="U756" s="34"/>
      <c r="V756" s="34"/>
      <c r="W756" s="34"/>
      <c r="X756" s="34"/>
      <c r="Y756" s="34"/>
      <c r="Z756" s="34"/>
      <c r="AA756" s="34"/>
      <c r="AB756" s="34"/>
      <c r="AC756" s="34"/>
      <c r="AD756" s="34"/>
      <c r="AE756" s="34"/>
      <c r="AR756" s="151" t="s">
        <v>266</v>
      </c>
      <c r="AT756" s="151" t="s">
        <v>154</v>
      </c>
      <c r="AU756" s="151" t="s">
        <v>79</v>
      </c>
      <c r="AY756" s="19" t="s">
        <v>152</v>
      </c>
      <c r="BE756" s="152">
        <f>IF(N756="základní",J756,0)</f>
        <v>0</v>
      </c>
      <c r="BF756" s="152">
        <f>IF(N756="snížená",J756,0)</f>
        <v>0</v>
      </c>
      <c r="BG756" s="152">
        <f>IF(N756="zákl. přenesená",J756,0)</f>
        <v>0</v>
      </c>
      <c r="BH756" s="152">
        <f>IF(N756="sníž. přenesená",J756,0)</f>
        <v>0</v>
      </c>
      <c r="BI756" s="152">
        <f>IF(N756="nulová",J756,0)</f>
        <v>0</v>
      </c>
      <c r="BJ756" s="19" t="s">
        <v>77</v>
      </c>
      <c r="BK756" s="152">
        <f>ROUND(I756*H756,2)</f>
        <v>0</v>
      </c>
      <c r="BL756" s="19" t="s">
        <v>266</v>
      </c>
      <c r="BM756" s="151" t="s">
        <v>1124</v>
      </c>
    </row>
    <row r="757" spans="1:65" s="2" customFormat="1" ht="19.2">
      <c r="A757" s="34"/>
      <c r="B757" s="35"/>
      <c r="C757" s="34"/>
      <c r="D757" s="153" t="s">
        <v>165</v>
      </c>
      <c r="E757" s="34"/>
      <c r="F757" s="154" t="s">
        <v>1125</v>
      </c>
      <c r="G757" s="34"/>
      <c r="H757" s="34"/>
      <c r="I757" s="155"/>
      <c r="J757" s="34"/>
      <c r="K757" s="34"/>
      <c r="L757" s="35"/>
      <c r="M757" s="156"/>
      <c r="N757" s="157"/>
      <c r="O757" s="55"/>
      <c r="P757" s="55"/>
      <c r="Q757" s="55"/>
      <c r="R757" s="55"/>
      <c r="S757" s="55"/>
      <c r="T757" s="56"/>
      <c r="U757" s="34"/>
      <c r="V757" s="34"/>
      <c r="W757" s="34"/>
      <c r="X757" s="34"/>
      <c r="Y757" s="34"/>
      <c r="Z757" s="34"/>
      <c r="AA757" s="34"/>
      <c r="AB757" s="34"/>
      <c r="AC757" s="34"/>
      <c r="AD757" s="34"/>
      <c r="AE757" s="34"/>
      <c r="AT757" s="19" t="s">
        <v>165</v>
      </c>
      <c r="AU757" s="19" t="s">
        <v>79</v>
      </c>
    </row>
    <row r="758" spans="1:65" s="2" customFormat="1" ht="16.5" customHeight="1">
      <c r="A758" s="34"/>
      <c r="B758" s="139"/>
      <c r="C758" s="181" t="s">
        <v>1126</v>
      </c>
      <c r="D758" s="181" t="s">
        <v>251</v>
      </c>
      <c r="E758" s="182" t="s">
        <v>1127</v>
      </c>
      <c r="F758" s="183" t="s">
        <v>1128</v>
      </c>
      <c r="G758" s="184" t="s">
        <v>484</v>
      </c>
      <c r="H758" s="185">
        <v>1</v>
      </c>
      <c r="I758" s="186"/>
      <c r="J758" s="187">
        <f>ROUND(I758*H758,2)</f>
        <v>0</v>
      </c>
      <c r="K758" s="183" t="s">
        <v>3</v>
      </c>
      <c r="L758" s="188"/>
      <c r="M758" s="189" t="s">
        <v>3</v>
      </c>
      <c r="N758" s="190" t="s">
        <v>40</v>
      </c>
      <c r="O758" s="55"/>
      <c r="P758" s="149">
        <f>O758*H758</f>
        <v>0</v>
      </c>
      <c r="Q758" s="149">
        <v>0</v>
      </c>
      <c r="R758" s="149">
        <f>Q758*H758</f>
        <v>0</v>
      </c>
      <c r="S758" s="149">
        <v>0</v>
      </c>
      <c r="T758" s="150">
        <f>S758*H758</f>
        <v>0</v>
      </c>
      <c r="U758" s="34"/>
      <c r="V758" s="34"/>
      <c r="W758" s="34"/>
      <c r="X758" s="34"/>
      <c r="Y758" s="34"/>
      <c r="Z758" s="34"/>
      <c r="AA758" s="34"/>
      <c r="AB758" s="34"/>
      <c r="AC758" s="34"/>
      <c r="AD758" s="34"/>
      <c r="AE758" s="34"/>
      <c r="AR758" s="151" t="s">
        <v>386</v>
      </c>
      <c r="AT758" s="151" t="s">
        <v>251</v>
      </c>
      <c r="AU758" s="151" t="s">
        <v>79</v>
      </c>
      <c r="AY758" s="19" t="s">
        <v>152</v>
      </c>
      <c r="BE758" s="152">
        <f>IF(N758="základní",J758,0)</f>
        <v>0</v>
      </c>
      <c r="BF758" s="152">
        <f>IF(N758="snížená",J758,0)</f>
        <v>0</v>
      </c>
      <c r="BG758" s="152">
        <f>IF(N758="zákl. přenesená",J758,0)</f>
        <v>0</v>
      </c>
      <c r="BH758" s="152">
        <f>IF(N758="sníž. přenesená",J758,0)</f>
        <v>0</v>
      </c>
      <c r="BI758" s="152">
        <f>IF(N758="nulová",J758,0)</f>
        <v>0</v>
      </c>
      <c r="BJ758" s="19" t="s">
        <v>77</v>
      </c>
      <c r="BK758" s="152">
        <f>ROUND(I758*H758,2)</f>
        <v>0</v>
      </c>
      <c r="BL758" s="19" t="s">
        <v>266</v>
      </c>
      <c r="BM758" s="151" t="s">
        <v>1129</v>
      </c>
    </row>
    <row r="759" spans="1:65" s="2" customFormat="1" ht="19.2">
      <c r="A759" s="34"/>
      <c r="B759" s="35"/>
      <c r="C759" s="34"/>
      <c r="D759" s="153" t="s">
        <v>165</v>
      </c>
      <c r="E759" s="34"/>
      <c r="F759" s="154" t="s">
        <v>1125</v>
      </c>
      <c r="G759" s="34"/>
      <c r="H759" s="34"/>
      <c r="I759" s="155"/>
      <c r="J759" s="34"/>
      <c r="K759" s="34"/>
      <c r="L759" s="35"/>
      <c r="M759" s="156"/>
      <c r="N759" s="157"/>
      <c r="O759" s="55"/>
      <c r="P759" s="55"/>
      <c r="Q759" s="55"/>
      <c r="R759" s="55"/>
      <c r="S759" s="55"/>
      <c r="T759" s="56"/>
      <c r="U759" s="34"/>
      <c r="V759" s="34"/>
      <c r="W759" s="34"/>
      <c r="X759" s="34"/>
      <c r="Y759" s="34"/>
      <c r="Z759" s="34"/>
      <c r="AA759" s="34"/>
      <c r="AB759" s="34"/>
      <c r="AC759" s="34"/>
      <c r="AD759" s="34"/>
      <c r="AE759" s="34"/>
      <c r="AT759" s="19" t="s">
        <v>165</v>
      </c>
      <c r="AU759" s="19" t="s">
        <v>79</v>
      </c>
    </row>
    <row r="760" spans="1:65" s="2" customFormat="1" ht="44.25" customHeight="1">
      <c r="A760" s="34"/>
      <c r="B760" s="139"/>
      <c r="C760" s="140" t="s">
        <v>1130</v>
      </c>
      <c r="D760" s="140" t="s">
        <v>154</v>
      </c>
      <c r="E760" s="141" t="s">
        <v>1131</v>
      </c>
      <c r="F760" s="142" t="s">
        <v>1132</v>
      </c>
      <c r="G760" s="143" t="s">
        <v>484</v>
      </c>
      <c r="H760" s="144">
        <v>2</v>
      </c>
      <c r="I760" s="145"/>
      <c r="J760" s="146">
        <f>ROUND(I760*H760,2)</f>
        <v>0</v>
      </c>
      <c r="K760" s="142" t="s">
        <v>163</v>
      </c>
      <c r="L760" s="35"/>
      <c r="M760" s="147" t="s">
        <v>3</v>
      </c>
      <c r="N760" s="148" t="s">
        <v>40</v>
      </c>
      <c r="O760" s="55"/>
      <c r="P760" s="149">
        <f>O760*H760</f>
        <v>0</v>
      </c>
      <c r="Q760" s="149">
        <v>0</v>
      </c>
      <c r="R760" s="149">
        <f>Q760*H760</f>
        <v>0</v>
      </c>
      <c r="S760" s="149">
        <v>0</v>
      </c>
      <c r="T760" s="150">
        <f>S760*H760</f>
        <v>0</v>
      </c>
      <c r="U760" s="34"/>
      <c r="V760" s="34"/>
      <c r="W760" s="34"/>
      <c r="X760" s="34"/>
      <c r="Y760" s="34"/>
      <c r="Z760" s="34"/>
      <c r="AA760" s="34"/>
      <c r="AB760" s="34"/>
      <c r="AC760" s="34"/>
      <c r="AD760" s="34"/>
      <c r="AE760" s="34"/>
      <c r="AR760" s="151" t="s">
        <v>266</v>
      </c>
      <c r="AT760" s="151" t="s">
        <v>154</v>
      </c>
      <c r="AU760" s="151" t="s">
        <v>79</v>
      </c>
      <c r="AY760" s="19" t="s">
        <v>152</v>
      </c>
      <c r="BE760" s="152">
        <f>IF(N760="základní",J760,0)</f>
        <v>0</v>
      </c>
      <c r="BF760" s="152">
        <f>IF(N760="snížená",J760,0)</f>
        <v>0</v>
      </c>
      <c r="BG760" s="152">
        <f>IF(N760="zákl. přenesená",J760,0)</f>
        <v>0</v>
      </c>
      <c r="BH760" s="152">
        <f>IF(N760="sníž. přenesená",J760,0)</f>
        <v>0</v>
      </c>
      <c r="BI760" s="152">
        <f>IF(N760="nulová",J760,0)</f>
        <v>0</v>
      </c>
      <c r="BJ760" s="19" t="s">
        <v>77</v>
      </c>
      <c r="BK760" s="152">
        <f>ROUND(I760*H760,2)</f>
        <v>0</v>
      </c>
      <c r="BL760" s="19" t="s">
        <v>266</v>
      </c>
      <c r="BM760" s="151" t="s">
        <v>1133</v>
      </c>
    </row>
    <row r="761" spans="1:65" s="14" customFormat="1">
      <c r="B761" s="166"/>
      <c r="D761" s="153" t="s">
        <v>167</v>
      </c>
      <c r="E761" s="167" t="s">
        <v>3</v>
      </c>
      <c r="F761" s="168" t="s">
        <v>1134</v>
      </c>
      <c r="H761" s="167" t="s">
        <v>3</v>
      </c>
      <c r="I761" s="169"/>
      <c r="L761" s="166"/>
      <c r="M761" s="170"/>
      <c r="N761" s="171"/>
      <c r="O761" s="171"/>
      <c r="P761" s="171"/>
      <c r="Q761" s="171"/>
      <c r="R761" s="171"/>
      <c r="S761" s="171"/>
      <c r="T761" s="172"/>
      <c r="AT761" s="167" t="s">
        <v>167</v>
      </c>
      <c r="AU761" s="167" t="s">
        <v>79</v>
      </c>
      <c r="AV761" s="14" t="s">
        <v>77</v>
      </c>
      <c r="AW761" s="14" t="s">
        <v>31</v>
      </c>
      <c r="AX761" s="14" t="s">
        <v>69</v>
      </c>
      <c r="AY761" s="167" t="s">
        <v>152</v>
      </c>
    </row>
    <row r="762" spans="1:65" s="13" customFormat="1">
      <c r="B762" s="158"/>
      <c r="D762" s="153" t="s">
        <v>167</v>
      </c>
      <c r="E762" s="159" t="s">
        <v>3</v>
      </c>
      <c r="F762" s="160" t="s">
        <v>1105</v>
      </c>
      <c r="H762" s="161">
        <v>2</v>
      </c>
      <c r="I762" s="162"/>
      <c r="L762" s="158"/>
      <c r="M762" s="163"/>
      <c r="N762" s="164"/>
      <c r="O762" s="164"/>
      <c r="P762" s="164"/>
      <c r="Q762" s="164"/>
      <c r="R762" s="164"/>
      <c r="S762" s="164"/>
      <c r="T762" s="165"/>
      <c r="AT762" s="159" t="s">
        <v>167</v>
      </c>
      <c r="AU762" s="159" t="s">
        <v>79</v>
      </c>
      <c r="AV762" s="13" t="s">
        <v>79</v>
      </c>
      <c r="AW762" s="13" t="s">
        <v>31</v>
      </c>
      <c r="AX762" s="13" t="s">
        <v>77</v>
      </c>
      <c r="AY762" s="159" t="s">
        <v>152</v>
      </c>
    </row>
    <row r="763" spans="1:65" s="2" customFormat="1" ht="22.8">
      <c r="A763" s="34"/>
      <c r="B763" s="139"/>
      <c r="C763" s="181" t="s">
        <v>1135</v>
      </c>
      <c r="D763" s="181" t="s">
        <v>251</v>
      </c>
      <c r="E763" s="182" t="s">
        <v>1136</v>
      </c>
      <c r="F763" s="183" t="s">
        <v>1137</v>
      </c>
      <c r="G763" s="184" t="s">
        <v>484</v>
      </c>
      <c r="H763" s="185">
        <v>2</v>
      </c>
      <c r="I763" s="186"/>
      <c r="J763" s="187">
        <f>ROUND(I763*H763,2)</f>
        <v>0</v>
      </c>
      <c r="K763" s="183" t="s">
        <v>3</v>
      </c>
      <c r="L763" s="188"/>
      <c r="M763" s="189" t="s">
        <v>3</v>
      </c>
      <c r="N763" s="190" t="s">
        <v>40</v>
      </c>
      <c r="O763" s="55"/>
      <c r="P763" s="149">
        <f>O763*H763</f>
        <v>0</v>
      </c>
      <c r="Q763" s="149">
        <v>0</v>
      </c>
      <c r="R763" s="149">
        <f>Q763*H763</f>
        <v>0</v>
      </c>
      <c r="S763" s="149">
        <v>0</v>
      </c>
      <c r="T763" s="150">
        <f>S763*H763</f>
        <v>0</v>
      </c>
      <c r="U763" s="34"/>
      <c r="V763" s="34"/>
      <c r="W763" s="34"/>
      <c r="X763" s="34"/>
      <c r="Y763" s="34"/>
      <c r="Z763" s="34"/>
      <c r="AA763" s="34"/>
      <c r="AB763" s="34"/>
      <c r="AC763" s="34"/>
      <c r="AD763" s="34"/>
      <c r="AE763" s="34"/>
      <c r="AR763" s="151" t="s">
        <v>386</v>
      </c>
      <c r="AT763" s="151" t="s">
        <v>251</v>
      </c>
      <c r="AU763" s="151" t="s">
        <v>79</v>
      </c>
      <c r="AY763" s="19" t="s">
        <v>152</v>
      </c>
      <c r="BE763" s="152">
        <f>IF(N763="základní",J763,0)</f>
        <v>0</v>
      </c>
      <c r="BF763" s="152">
        <f>IF(N763="snížená",J763,0)</f>
        <v>0</v>
      </c>
      <c r="BG763" s="152">
        <f>IF(N763="zákl. přenesená",J763,0)</f>
        <v>0</v>
      </c>
      <c r="BH763" s="152">
        <f>IF(N763="sníž. přenesená",J763,0)</f>
        <v>0</v>
      </c>
      <c r="BI763" s="152">
        <f>IF(N763="nulová",J763,0)</f>
        <v>0</v>
      </c>
      <c r="BJ763" s="19" t="s">
        <v>77</v>
      </c>
      <c r="BK763" s="152">
        <f>ROUND(I763*H763,2)</f>
        <v>0</v>
      </c>
      <c r="BL763" s="19" t="s">
        <v>266</v>
      </c>
      <c r="BM763" s="151" t="s">
        <v>1138</v>
      </c>
    </row>
    <row r="764" spans="1:65" s="2" customFormat="1" ht="19.2">
      <c r="A764" s="34"/>
      <c r="B764" s="35"/>
      <c r="C764" s="34"/>
      <c r="D764" s="153" t="s">
        <v>165</v>
      </c>
      <c r="E764" s="34"/>
      <c r="F764" s="154" t="s">
        <v>1139</v>
      </c>
      <c r="G764" s="34"/>
      <c r="H764" s="34"/>
      <c r="I764" s="155"/>
      <c r="J764" s="34"/>
      <c r="K764" s="34"/>
      <c r="L764" s="35"/>
      <c r="M764" s="156"/>
      <c r="N764" s="157"/>
      <c r="O764" s="55"/>
      <c r="P764" s="55"/>
      <c r="Q764" s="55"/>
      <c r="R764" s="55"/>
      <c r="S764" s="55"/>
      <c r="T764" s="56"/>
      <c r="U764" s="34"/>
      <c r="V764" s="34"/>
      <c r="W764" s="34"/>
      <c r="X764" s="34"/>
      <c r="Y764" s="34"/>
      <c r="Z764" s="34"/>
      <c r="AA764" s="34"/>
      <c r="AB764" s="34"/>
      <c r="AC764" s="34"/>
      <c r="AD764" s="34"/>
      <c r="AE764" s="34"/>
      <c r="AT764" s="19" t="s">
        <v>165</v>
      </c>
      <c r="AU764" s="19" t="s">
        <v>79</v>
      </c>
    </row>
    <row r="765" spans="1:65" s="2" customFormat="1" ht="22.8">
      <c r="A765" s="34"/>
      <c r="B765" s="139"/>
      <c r="C765" s="140" t="s">
        <v>1140</v>
      </c>
      <c r="D765" s="140" t="s">
        <v>154</v>
      </c>
      <c r="E765" s="141" t="s">
        <v>1141</v>
      </c>
      <c r="F765" s="142" t="s">
        <v>1142</v>
      </c>
      <c r="G765" s="143" t="s">
        <v>484</v>
      </c>
      <c r="H765" s="144">
        <v>17</v>
      </c>
      <c r="I765" s="145"/>
      <c r="J765" s="146">
        <f>ROUND(I765*H765,2)</f>
        <v>0</v>
      </c>
      <c r="K765" s="142" t="s">
        <v>163</v>
      </c>
      <c r="L765" s="35"/>
      <c r="M765" s="147" t="s">
        <v>3</v>
      </c>
      <c r="N765" s="148" t="s">
        <v>40</v>
      </c>
      <c r="O765" s="55"/>
      <c r="P765" s="149">
        <f>O765*H765</f>
        <v>0</v>
      </c>
      <c r="Q765" s="149">
        <v>0</v>
      </c>
      <c r="R765" s="149">
        <f>Q765*H765</f>
        <v>0</v>
      </c>
      <c r="S765" s="149">
        <v>0</v>
      </c>
      <c r="T765" s="150">
        <f>S765*H765</f>
        <v>0</v>
      </c>
      <c r="U765" s="34"/>
      <c r="V765" s="34"/>
      <c r="W765" s="34"/>
      <c r="X765" s="34"/>
      <c r="Y765" s="34"/>
      <c r="Z765" s="34"/>
      <c r="AA765" s="34"/>
      <c r="AB765" s="34"/>
      <c r="AC765" s="34"/>
      <c r="AD765" s="34"/>
      <c r="AE765" s="34"/>
      <c r="AR765" s="151" t="s">
        <v>266</v>
      </c>
      <c r="AT765" s="151" t="s">
        <v>154</v>
      </c>
      <c r="AU765" s="151" t="s">
        <v>79</v>
      </c>
      <c r="AY765" s="19" t="s">
        <v>152</v>
      </c>
      <c r="BE765" s="152">
        <f>IF(N765="základní",J765,0)</f>
        <v>0</v>
      </c>
      <c r="BF765" s="152">
        <f>IF(N765="snížená",J765,0)</f>
        <v>0</v>
      </c>
      <c r="BG765" s="152">
        <f>IF(N765="zákl. přenesená",J765,0)</f>
        <v>0</v>
      </c>
      <c r="BH765" s="152">
        <f>IF(N765="sníž. přenesená",J765,0)</f>
        <v>0</v>
      </c>
      <c r="BI765" s="152">
        <f>IF(N765="nulová",J765,0)</f>
        <v>0</v>
      </c>
      <c r="BJ765" s="19" t="s">
        <v>77</v>
      </c>
      <c r="BK765" s="152">
        <f>ROUND(I765*H765,2)</f>
        <v>0</v>
      </c>
      <c r="BL765" s="19" t="s">
        <v>266</v>
      </c>
      <c r="BM765" s="151" t="s">
        <v>1143</v>
      </c>
    </row>
    <row r="766" spans="1:65" s="14" customFormat="1">
      <c r="B766" s="166"/>
      <c r="D766" s="153" t="s">
        <v>167</v>
      </c>
      <c r="E766" s="167" t="s">
        <v>3</v>
      </c>
      <c r="F766" s="168" t="s">
        <v>1144</v>
      </c>
      <c r="H766" s="167" t="s">
        <v>3</v>
      </c>
      <c r="I766" s="169"/>
      <c r="L766" s="166"/>
      <c r="M766" s="170"/>
      <c r="N766" s="171"/>
      <c r="O766" s="171"/>
      <c r="P766" s="171"/>
      <c r="Q766" s="171"/>
      <c r="R766" s="171"/>
      <c r="S766" s="171"/>
      <c r="T766" s="172"/>
      <c r="AT766" s="167" t="s">
        <v>167</v>
      </c>
      <c r="AU766" s="167" t="s">
        <v>79</v>
      </c>
      <c r="AV766" s="14" t="s">
        <v>77</v>
      </c>
      <c r="AW766" s="14" t="s">
        <v>31</v>
      </c>
      <c r="AX766" s="14" t="s">
        <v>69</v>
      </c>
      <c r="AY766" s="167" t="s">
        <v>152</v>
      </c>
    </row>
    <row r="767" spans="1:65" s="13" customFormat="1">
      <c r="B767" s="158"/>
      <c r="D767" s="153" t="s">
        <v>167</v>
      </c>
      <c r="E767" s="159" t="s">
        <v>3</v>
      </c>
      <c r="F767" s="160" t="s">
        <v>1145</v>
      </c>
      <c r="H767" s="161">
        <v>17</v>
      </c>
      <c r="I767" s="162"/>
      <c r="L767" s="158"/>
      <c r="M767" s="163"/>
      <c r="N767" s="164"/>
      <c r="O767" s="164"/>
      <c r="P767" s="164"/>
      <c r="Q767" s="164"/>
      <c r="R767" s="164"/>
      <c r="S767" s="164"/>
      <c r="T767" s="165"/>
      <c r="AT767" s="159" t="s">
        <v>167</v>
      </c>
      <c r="AU767" s="159" t="s">
        <v>79</v>
      </c>
      <c r="AV767" s="13" t="s">
        <v>79</v>
      </c>
      <c r="AW767" s="13" t="s">
        <v>31</v>
      </c>
      <c r="AX767" s="13" t="s">
        <v>77</v>
      </c>
      <c r="AY767" s="159" t="s">
        <v>152</v>
      </c>
    </row>
    <row r="768" spans="1:65" s="2" customFormat="1" ht="16.5" customHeight="1">
      <c r="A768" s="34"/>
      <c r="B768" s="139"/>
      <c r="C768" s="181" t="s">
        <v>1146</v>
      </c>
      <c r="D768" s="181" t="s">
        <v>251</v>
      </c>
      <c r="E768" s="182" t="s">
        <v>1147</v>
      </c>
      <c r="F768" s="183" t="s">
        <v>1148</v>
      </c>
      <c r="G768" s="184" t="s">
        <v>484</v>
      </c>
      <c r="H768" s="185">
        <v>17</v>
      </c>
      <c r="I768" s="186"/>
      <c r="J768" s="187">
        <f>ROUND(I768*H768,2)</f>
        <v>0</v>
      </c>
      <c r="K768" s="183" t="s">
        <v>163</v>
      </c>
      <c r="L768" s="188"/>
      <c r="M768" s="189" t="s">
        <v>3</v>
      </c>
      <c r="N768" s="190" t="s">
        <v>40</v>
      </c>
      <c r="O768" s="55"/>
      <c r="P768" s="149">
        <f>O768*H768</f>
        <v>0</v>
      </c>
      <c r="Q768" s="149">
        <v>1.4999999999999999E-4</v>
      </c>
      <c r="R768" s="149">
        <f>Q768*H768</f>
        <v>2.5499999999999997E-3</v>
      </c>
      <c r="S768" s="149">
        <v>0</v>
      </c>
      <c r="T768" s="150">
        <f>S768*H768</f>
        <v>0</v>
      </c>
      <c r="U768" s="34"/>
      <c r="V768" s="34"/>
      <c r="W768" s="34"/>
      <c r="X768" s="34"/>
      <c r="Y768" s="34"/>
      <c r="Z768" s="34"/>
      <c r="AA768" s="34"/>
      <c r="AB768" s="34"/>
      <c r="AC768" s="34"/>
      <c r="AD768" s="34"/>
      <c r="AE768" s="34"/>
      <c r="AR768" s="151" t="s">
        <v>386</v>
      </c>
      <c r="AT768" s="151" t="s">
        <v>251</v>
      </c>
      <c r="AU768" s="151" t="s">
        <v>79</v>
      </c>
      <c r="AY768" s="19" t="s">
        <v>152</v>
      </c>
      <c r="BE768" s="152">
        <f>IF(N768="základní",J768,0)</f>
        <v>0</v>
      </c>
      <c r="BF768" s="152">
        <f>IF(N768="snížená",J768,0)</f>
        <v>0</v>
      </c>
      <c r="BG768" s="152">
        <f>IF(N768="zákl. přenesená",J768,0)</f>
        <v>0</v>
      </c>
      <c r="BH768" s="152">
        <f>IF(N768="sníž. přenesená",J768,0)</f>
        <v>0</v>
      </c>
      <c r="BI768" s="152">
        <f>IF(N768="nulová",J768,0)</f>
        <v>0</v>
      </c>
      <c r="BJ768" s="19" t="s">
        <v>77</v>
      </c>
      <c r="BK768" s="152">
        <f>ROUND(I768*H768,2)</f>
        <v>0</v>
      </c>
      <c r="BL768" s="19" t="s">
        <v>266</v>
      </c>
      <c r="BM768" s="151" t="s">
        <v>1149</v>
      </c>
    </row>
    <row r="769" spans="1:65" s="2" customFormat="1" ht="22.8">
      <c r="A769" s="34"/>
      <c r="B769" s="139"/>
      <c r="C769" s="140" t="s">
        <v>1150</v>
      </c>
      <c r="D769" s="140" t="s">
        <v>154</v>
      </c>
      <c r="E769" s="141" t="s">
        <v>1151</v>
      </c>
      <c r="F769" s="142" t="s">
        <v>1152</v>
      </c>
      <c r="G769" s="143" t="s">
        <v>484</v>
      </c>
      <c r="H769" s="144">
        <v>17</v>
      </c>
      <c r="I769" s="145"/>
      <c r="J769" s="146">
        <f>ROUND(I769*H769,2)</f>
        <v>0</v>
      </c>
      <c r="K769" s="142" t="s">
        <v>163</v>
      </c>
      <c r="L769" s="35"/>
      <c r="M769" s="147" t="s">
        <v>3</v>
      </c>
      <c r="N769" s="148" t="s">
        <v>40</v>
      </c>
      <c r="O769" s="55"/>
      <c r="P769" s="149">
        <f>O769*H769</f>
        <v>0</v>
      </c>
      <c r="Q769" s="149">
        <v>0</v>
      </c>
      <c r="R769" s="149">
        <f>Q769*H769</f>
        <v>0</v>
      </c>
      <c r="S769" s="149">
        <v>0</v>
      </c>
      <c r="T769" s="150">
        <f>S769*H769</f>
        <v>0</v>
      </c>
      <c r="U769" s="34"/>
      <c r="V769" s="34"/>
      <c r="W769" s="34"/>
      <c r="X769" s="34"/>
      <c r="Y769" s="34"/>
      <c r="Z769" s="34"/>
      <c r="AA769" s="34"/>
      <c r="AB769" s="34"/>
      <c r="AC769" s="34"/>
      <c r="AD769" s="34"/>
      <c r="AE769" s="34"/>
      <c r="AR769" s="151" t="s">
        <v>266</v>
      </c>
      <c r="AT769" s="151" t="s">
        <v>154</v>
      </c>
      <c r="AU769" s="151" t="s">
        <v>79</v>
      </c>
      <c r="AY769" s="19" t="s">
        <v>152</v>
      </c>
      <c r="BE769" s="152">
        <f>IF(N769="základní",J769,0)</f>
        <v>0</v>
      </c>
      <c r="BF769" s="152">
        <f>IF(N769="snížená",J769,0)</f>
        <v>0</v>
      </c>
      <c r="BG769" s="152">
        <f>IF(N769="zákl. přenesená",J769,0)</f>
        <v>0</v>
      </c>
      <c r="BH769" s="152">
        <f>IF(N769="sníž. přenesená",J769,0)</f>
        <v>0</v>
      </c>
      <c r="BI769" s="152">
        <f>IF(N769="nulová",J769,0)</f>
        <v>0</v>
      </c>
      <c r="BJ769" s="19" t="s">
        <v>77</v>
      </c>
      <c r="BK769" s="152">
        <f>ROUND(I769*H769,2)</f>
        <v>0</v>
      </c>
      <c r="BL769" s="19" t="s">
        <v>266</v>
      </c>
      <c r="BM769" s="151" t="s">
        <v>1153</v>
      </c>
    </row>
    <row r="770" spans="1:65" s="2" customFormat="1" ht="22.8">
      <c r="A770" s="34"/>
      <c r="B770" s="139"/>
      <c r="C770" s="181" t="s">
        <v>1154</v>
      </c>
      <c r="D770" s="181" t="s">
        <v>251</v>
      </c>
      <c r="E770" s="182" t="s">
        <v>1155</v>
      </c>
      <c r="F770" s="183" t="s">
        <v>1156</v>
      </c>
      <c r="G770" s="184" t="s">
        <v>484</v>
      </c>
      <c r="H770" s="185">
        <v>17</v>
      </c>
      <c r="I770" s="186"/>
      <c r="J770" s="187">
        <f>ROUND(I770*H770,2)</f>
        <v>0</v>
      </c>
      <c r="K770" s="183" t="s">
        <v>163</v>
      </c>
      <c r="L770" s="188"/>
      <c r="M770" s="189" t="s">
        <v>3</v>
      </c>
      <c r="N770" s="190" t="s">
        <v>40</v>
      </c>
      <c r="O770" s="55"/>
      <c r="P770" s="149">
        <f>O770*H770</f>
        <v>0</v>
      </c>
      <c r="Q770" s="149">
        <v>1.1999999999999999E-3</v>
      </c>
      <c r="R770" s="149">
        <f>Q770*H770</f>
        <v>2.0399999999999998E-2</v>
      </c>
      <c r="S770" s="149">
        <v>0</v>
      </c>
      <c r="T770" s="150">
        <f>S770*H770</f>
        <v>0</v>
      </c>
      <c r="U770" s="34"/>
      <c r="V770" s="34"/>
      <c r="W770" s="34"/>
      <c r="X770" s="34"/>
      <c r="Y770" s="34"/>
      <c r="Z770" s="34"/>
      <c r="AA770" s="34"/>
      <c r="AB770" s="34"/>
      <c r="AC770" s="34"/>
      <c r="AD770" s="34"/>
      <c r="AE770" s="34"/>
      <c r="AR770" s="151" t="s">
        <v>386</v>
      </c>
      <c r="AT770" s="151" t="s">
        <v>251</v>
      </c>
      <c r="AU770" s="151" t="s">
        <v>79</v>
      </c>
      <c r="AY770" s="19" t="s">
        <v>152</v>
      </c>
      <c r="BE770" s="152">
        <f>IF(N770="základní",J770,0)</f>
        <v>0</v>
      </c>
      <c r="BF770" s="152">
        <f>IF(N770="snížená",J770,0)</f>
        <v>0</v>
      </c>
      <c r="BG770" s="152">
        <f>IF(N770="zákl. přenesená",J770,0)</f>
        <v>0</v>
      </c>
      <c r="BH770" s="152">
        <f>IF(N770="sníž. přenesená",J770,0)</f>
        <v>0</v>
      </c>
      <c r="BI770" s="152">
        <f>IF(N770="nulová",J770,0)</f>
        <v>0</v>
      </c>
      <c r="BJ770" s="19" t="s">
        <v>77</v>
      </c>
      <c r="BK770" s="152">
        <f>ROUND(I770*H770,2)</f>
        <v>0</v>
      </c>
      <c r="BL770" s="19" t="s">
        <v>266</v>
      </c>
      <c r="BM770" s="151" t="s">
        <v>1157</v>
      </c>
    </row>
    <row r="771" spans="1:65" s="2" customFormat="1" ht="16.5" customHeight="1">
      <c r="A771" s="34"/>
      <c r="B771" s="139"/>
      <c r="C771" s="140" t="s">
        <v>1158</v>
      </c>
      <c r="D771" s="140" t="s">
        <v>154</v>
      </c>
      <c r="E771" s="141" t="s">
        <v>1159</v>
      </c>
      <c r="F771" s="142" t="s">
        <v>1160</v>
      </c>
      <c r="G771" s="143" t="s">
        <v>484</v>
      </c>
      <c r="H771" s="144">
        <v>1</v>
      </c>
      <c r="I771" s="145"/>
      <c r="J771" s="146">
        <f>ROUND(I771*H771,2)</f>
        <v>0</v>
      </c>
      <c r="K771" s="142" t="s">
        <v>3</v>
      </c>
      <c r="L771" s="35"/>
      <c r="M771" s="147" t="s">
        <v>3</v>
      </c>
      <c r="N771" s="148" t="s">
        <v>40</v>
      </c>
      <c r="O771" s="55"/>
      <c r="P771" s="149">
        <f>O771*H771</f>
        <v>0</v>
      </c>
      <c r="Q771" s="149">
        <v>0</v>
      </c>
      <c r="R771" s="149">
        <f>Q771*H771</f>
        <v>0</v>
      </c>
      <c r="S771" s="149">
        <v>0</v>
      </c>
      <c r="T771" s="150">
        <f>S771*H771</f>
        <v>0</v>
      </c>
      <c r="U771" s="34"/>
      <c r="V771" s="34"/>
      <c r="W771" s="34"/>
      <c r="X771" s="34"/>
      <c r="Y771" s="34"/>
      <c r="Z771" s="34"/>
      <c r="AA771" s="34"/>
      <c r="AB771" s="34"/>
      <c r="AC771" s="34"/>
      <c r="AD771" s="34"/>
      <c r="AE771" s="34"/>
      <c r="AR771" s="151" t="s">
        <v>266</v>
      </c>
      <c r="AT771" s="151" t="s">
        <v>154</v>
      </c>
      <c r="AU771" s="151" t="s">
        <v>79</v>
      </c>
      <c r="AY771" s="19" t="s">
        <v>152</v>
      </c>
      <c r="BE771" s="152">
        <f>IF(N771="základní",J771,0)</f>
        <v>0</v>
      </c>
      <c r="BF771" s="152">
        <f>IF(N771="snížená",J771,0)</f>
        <v>0</v>
      </c>
      <c r="BG771" s="152">
        <f>IF(N771="zákl. přenesená",J771,0)</f>
        <v>0</v>
      </c>
      <c r="BH771" s="152">
        <f>IF(N771="sníž. přenesená",J771,0)</f>
        <v>0</v>
      </c>
      <c r="BI771" s="152">
        <f>IF(N771="nulová",J771,0)</f>
        <v>0</v>
      </c>
      <c r="BJ771" s="19" t="s">
        <v>77</v>
      </c>
      <c r="BK771" s="152">
        <f>ROUND(I771*H771,2)</f>
        <v>0</v>
      </c>
      <c r="BL771" s="19" t="s">
        <v>266</v>
      </c>
      <c r="BM771" s="151" t="s">
        <v>1161</v>
      </c>
    </row>
    <row r="772" spans="1:65" s="2" customFormat="1" ht="34.200000000000003">
      <c r="A772" s="34"/>
      <c r="B772" s="139"/>
      <c r="C772" s="140" t="s">
        <v>1162</v>
      </c>
      <c r="D772" s="140" t="s">
        <v>154</v>
      </c>
      <c r="E772" s="141" t="s">
        <v>1163</v>
      </c>
      <c r="F772" s="142" t="s">
        <v>1164</v>
      </c>
      <c r="G772" s="143" t="s">
        <v>484</v>
      </c>
      <c r="H772" s="144">
        <v>17</v>
      </c>
      <c r="I772" s="145"/>
      <c r="J772" s="146">
        <f>ROUND(I772*H772,2)</f>
        <v>0</v>
      </c>
      <c r="K772" s="142" t="s">
        <v>163</v>
      </c>
      <c r="L772" s="35"/>
      <c r="M772" s="147" t="s">
        <v>3</v>
      </c>
      <c r="N772" s="148" t="s">
        <v>40</v>
      </c>
      <c r="O772" s="55"/>
      <c r="P772" s="149">
        <f>O772*H772</f>
        <v>0</v>
      </c>
      <c r="Q772" s="149">
        <v>4.6999999999999999E-4</v>
      </c>
      <c r="R772" s="149">
        <f>Q772*H772</f>
        <v>7.9900000000000006E-3</v>
      </c>
      <c r="S772" s="149">
        <v>0</v>
      </c>
      <c r="T772" s="150">
        <f>S772*H772</f>
        <v>0</v>
      </c>
      <c r="U772" s="34"/>
      <c r="V772" s="34"/>
      <c r="W772" s="34"/>
      <c r="X772" s="34"/>
      <c r="Y772" s="34"/>
      <c r="Z772" s="34"/>
      <c r="AA772" s="34"/>
      <c r="AB772" s="34"/>
      <c r="AC772" s="34"/>
      <c r="AD772" s="34"/>
      <c r="AE772" s="34"/>
      <c r="AR772" s="151" t="s">
        <v>266</v>
      </c>
      <c r="AT772" s="151" t="s">
        <v>154</v>
      </c>
      <c r="AU772" s="151" t="s">
        <v>79</v>
      </c>
      <c r="AY772" s="19" t="s">
        <v>152</v>
      </c>
      <c r="BE772" s="152">
        <f>IF(N772="základní",J772,0)</f>
        <v>0</v>
      </c>
      <c r="BF772" s="152">
        <f>IF(N772="snížená",J772,0)</f>
        <v>0</v>
      </c>
      <c r="BG772" s="152">
        <f>IF(N772="zákl. přenesená",J772,0)</f>
        <v>0</v>
      </c>
      <c r="BH772" s="152">
        <f>IF(N772="sníž. přenesená",J772,0)</f>
        <v>0</v>
      </c>
      <c r="BI772" s="152">
        <f>IF(N772="nulová",J772,0)</f>
        <v>0</v>
      </c>
      <c r="BJ772" s="19" t="s">
        <v>77</v>
      </c>
      <c r="BK772" s="152">
        <f>ROUND(I772*H772,2)</f>
        <v>0</v>
      </c>
      <c r="BL772" s="19" t="s">
        <v>266</v>
      </c>
      <c r="BM772" s="151" t="s">
        <v>1165</v>
      </c>
    </row>
    <row r="773" spans="1:65" s="14" customFormat="1">
      <c r="B773" s="166"/>
      <c r="D773" s="153" t="s">
        <v>167</v>
      </c>
      <c r="E773" s="167" t="s">
        <v>3</v>
      </c>
      <c r="F773" s="168" t="s">
        <v>1166</v>
      </c>
      <c r="H773" s="167" t="s">
        <v>3</v>
      </c>
      <c r="I773" s="169"/>
      <c r="L773" s="166"/>
      <c r="M773" s="170"/>
      <c r="N773" s="171"/>
      <c r="O773" s="171"/>
      <c r="P773" s="171"/>
      <c r="Q773" s="171"/>
      <c r="R773" s="171"/>
      <c r="S773" s="171"/>
      <c r="T773" s="172"/>
      <c r="AT773" s="167" t="s">
        <v>167</v>
      </c>
      <c r="AU773" s="167" t="s">
        <v>79</v>
      </c>
      <c r="AV773" s="14" t="s">
        <v>77</v>
      </c>
      <c r="AW773" s="14" t="s">
        <v>31</v>
      </c>
      <c r="AX773" s="14" t="s">
        <v>69</v>
      </c>
      <c r="AY773" s="167" t="s">
        <v>152</v>
      </c>
    </row>
    <row r="774" spans="1:65" s="13" customFormat="1">
      <c r="B774" s="158"/>
      <c r="D774" s="153" t="s">
        <v>167</v>
      </c>
      <c r="E774" s="159" t="s">
        <v>3</v>
      </c>
      <c r="F774" s="160" t="s">
        <v>1167</v>
      </c>
      <c r="H774" s="161">
        <v>9</v>
      </c>
      <c r="I774" s="162"/>
      <c r="L774" s="158"/>
      <c r="M774" s="163"/>
      <c r="N774" s="164"/>
      <c r="O774" s="164"/>
      <c r="P774" s="164"/>
      <c r="Q774" s="164"/>
      <c r="R774" s="164"/>
      <c r="S774" s="164"/>
      <c r="T774" s="165"/>
      <c r="AT774" s="159" t="s">
        <v>167</v>
      </c>
      <c r="AU774" s="159" t="s">
        <v>79</v>
      </c>
      <c r="AV774" s="13" t="s">
        <v>79</v>
      </c>
      <c r="AW774" s="13" t="s">
        <v>31</v>
      </c>
      <c r="AX774" s="13" t="s">
        <v>69</v>
      </c>
      <c r="AY774" s="159" t="s">
        <v>152</v>
      </c>
    </row>
    <row r="775" spans="1:65" s="13" customFormat="1">
      <c r="B775" s="158"/>
      <c r="D775" s="153" t="s">
        <v>167</v>
      </c>
      <c r="E775" s="159" t="s">
        <v>3</v>
      </c>
      <c r="F775" s="160" t="s">
        <v>1168</v>
      </c>
      <c r="H775" s="161">
        <v>8</v>
      </c>
      <c r="I775" s="162"/>
      <c r="L775" s="158"/>
      <c r="M775" s="163"/>
      <c r="N775" s="164"/>
      <c r="O775" s="164"/>
      <c r="P775" s="164"/>
      <c r="Q775" s="164"/>
      <c r="R775" s="164"/>
      <c r="S775" s="164"/>
      <c r="T775" s="165"/>
      <c r="AT775" s="159" t="s">
        <v>167</v>
      </c>
      <c r="AU775" s="159" t="s">
        <v>79</v>
      </c>
      <c r="AV775" s="13" t="s">
        <v>79</v>
      </c>
      <c r="AW775" s="13" t="s">
        <v>31</v>
      </c>
      <c r="AX775" s="13" t="s">
        <v>69</v>
      </c>
      <c r="AY775" s="159" t="s">
        <v>152</v>
      </c>
    </row>
    <row r="776" spans="1:65" s="15" customFormat="1">
      <c r="B776" s="173"/>
      <c r="D776" s="153" t="s">
        <v>167</v>
      </c>
      <c r="E776" s="174" t="s">
        <v>3</v>
      </c>
      <c r="F776" s="175" t="s">
        <v>206</v>
      </c>
      <c r="H776" s="176">
        <v>17</v>
      </c>
      <c r="I776" s="177"/>
      <c r="L776" s="173"/>
      <c r="M776" s="178"/>
      <c r="N776" s="179"/>
      <c r="O776" s="179"/>
      <c r="P776" s="179"/>
      <c r="Q776" s="179"/>
      <c r="R776" s="179"/>
      <c r="S776" s="179"/>
      <c r="T776" s="180"/>
      <c r="AT776" s="174" t="s">
        <v>167</v>
      </c>
      <c r="AU776" s="174" t="s">
        <v>79</v>
      </c>
      <c r="AV776" s="15" t="s">
        <v>158</v>
      </c>
      <c r="AW776" s="15" t="s">
        <v>31</v>
      </c>
      <c r="AX776" s="15" t="s">
        <v>77</v>
      </c>
      <c r="AY776" s="174" t="s">
        <v>152</v>
      </c>
    </row>
    <row r="777" spans="1:65" s="2" customFormat="1" ht="33" customHeight="1">
      <c r="A777" s="34"/>
      <c r="B777" s="139"/>
      <c r="C777" s="181" t="s">
        <v>1169</v>
      </c>
      <c r="D777" s="181" t="s">
        <v>251</v>
      </c>
      <c r="E777" s="182" t="s">
        <v>1170</v>
      </c>
      <c r="F777" s="183" t="s">
        <v>1171</v>
      </c>
      <c r="G777" s="184" t="s">
        <v>484</v>
      </c>
      <c r="H777" s="185">
        <v>17</v>
      </c>
      <c r="I777" s="186"/>
      <c r="J777" s="187">
        <f>ROUND(I777*H777,2)</f>
        <v>0</v>
      </c>
      <c r="K777" s="183" t="s">
        <v>163</v>
      </c>
      <c r="L777" s="188"/>
      <c r="M777" s="189" t="s">
        <v>3</v>
      </c>
      <c r="N777" s="190" t="s">
        <v>40</v>
      </c>
      <c r="O777" s="55"/>
      <c r="P777" s="149">
        <f>O777*H777</f>
        <v>0</v>
      </c>
      <c r="Q777" s="149">
        <v>1.6E-2</v>
      </c>
      <c r="R777" s="149">
        <f>Q777*H777</f>
        <v>0.27200000000000002</v>
      </c>
      <c r="S777" s="149">
        <v>0</v>
      </c>
      <c r="T777" s="150">
        <f>S777*H777</f>
        <v>0</v>
      </c>
      <c r="U777" s="34"/>
      <c r="V777" s="34"/>
      <c r="W777" s="34"/>
      <c r="X777" s="34"/>
      <c r="Y777" s="34"/>
      <c r="Z777" s="34"/>
      <c r="AA777" s="34"/>
      <c r="AB777" s="34"/>
      <c r="AC777" s="34"/>
      <c r="AD777" s="34"/>
      <c r="AE777" s="34"/>
      <c r="AR777" s="151" t="s">
        <v>386</v>
      </c>
      <c r="AT777" s="151" t="s">
        <v>251</v>
      </c>
      <c r="AU777" s="151" t="s">
        <v>79</v>
      </c>
      <c r="AY777" s="19" t="s">
        <v>152</v>
      </c>
      <c r="BE777" s="152">
        <f>IF(N777="základní",J777,0)</f>
        <v>0</v>
      </c>
      <c r="BF777" s="152">
        <f>IF(N777="snížená",J777,0)</f>
        <v>0</v>
      </c>
      <c r="BG777" s="152">
        <f>IF(N777="zákl. přenesená",J777,0)</f>
        <v>0</v>
      </c>
      <c r="BH777" s="152">
        <f>IF(N777="sníž. přenesená",J777,0)</f>
        <v>0</v>
      </c>
      <c r="BI777" s="152">
        <f>IF(N777="nulová",J777,0)</f>
        <v>0</v>
      </c>
      <c r="BJ777" s="19" t="s">
        <v>77</v>
      </c>
      <c r="BK777" s="152">
        <f>ROUND(I777*H777,2)</f>
        <v>0</v>
      </c>
      <c r="BL777" s="19" t="s">
        <v>266</v>
      </c>
      <c r="BM777" s="151" t="s">
        <v>1172</v>
      </c>
    </row>
    <row r="778" spans="1:65" s="2" customFormat="1" ht="33" customHeight="1">
      <c r="A778" s="34"/>
      <c r="B778" s="139"/>
      <c r="C778" s="140" t="s">
        <v>1173</v>
      </c>
      <c r="D778" s="140" t="s">
        <v>154</v>
      </c>
      <c r="E778" s="141" t="s">
        <v>1174</v>
      </c>
      <c r="F778" s="142" t="s">
        <v>3891</v>
      </c>
      <c r="G778" s="143" t="s">
        <v>484</v>
      </c>
      <c r="H778" s="144">
        <v>2</v>
      </c>
      <c r="I778" s="145"/>
      <c r="J778" s="146">
        <f>ROUND(I778*H778,2)</f>
        <v>0</v>
      </c>
      <c r="K778" s="142" t="s">
        <v>3</v>
      </c>
      <c r="L778" s="35"/>
      <c r="M778" s="147" t="s">
        <v>3</v>
      </c>
      <c r="N778" s="148" t="s">
        <v>40</v>
      </c>
      <c r="O778" s="55"/>
      <c r="P778" s="149">
        <f>O778*H778</f>
        <v>0</v>
      </c>
      <c r="Q778" s="149">
        <v>0</v>
      </c>
      <c r="R778" s="149">
        <f>Q778*H778</f>
        <v>0</v>
      </c>
      <c r="S778" s="149">
        <v>0</v>
      </c>
      <c r="T778" s="150">
        <f>S778*H778</f>
        <v>0</v>
      </c>
      <c r="U778" s="34"/>
      <c r="V778" s="34"/>
      <c r="W778" s="34"/>
      <c r="X778" s="34"/>
      <c r="Y778" s="34"/>
      <c r="Z778" s="34"/>
      <c r="AA778" s="34"/>
      <c r="AB778" s="34"/>
      <c r="AC778" s="34"/>
      <c r="AD778" s="34"/>
      <c r="AE778" s="34"/>
      <c r="AR778" s="151" t="s">
        <v>266</v>
      </c>
      <c r="AT778" s="151" t="s">
        <v>154</v>
      </c>
      <c r="AU778" s="151" t="s">
        <v>79</v>
      </c>
      <c r="AY778" s="19" t="s">
        <v>152</v>
      </c>
      <c r="BE778" s="152">
        <f>IF(N778="základní",J778,0)</f>
        <v>0</v>
      </c>
      <c r="BF778" s="152">
        <f>IF(N778="snížená",J778,0)</f>
        <v>0</v>
      </c>
      <c r="BG778" s="152">
        <f>IF(N778="zákl. přenesená",J778,0)</f>
        <v>0</v>
      </c>
      <c r="BH778" s="152">
        <f>IF(N778="sníž. přenesená",J778,0)</f>
        <v>0</v>
      </c>
      <c r="BI778" s="152">
        <f>IF(N778="nulová",J778,0)</f>
        <v>0</v>
      </c>
      <c r="BJ778" s="19" t="s">
        <v>77</v>
      </c>
      <c r="BK778" s="152">
        <f>ROUND(I778*H778,2)</f>
        <v>0</v>
      </c>
      <c r="BL778" s="19" t="s">
        <v>266</v>
      </c>
      <c r="BM778" s="151" t="s">
        <v>1175</v>
      </c>
    </row>
    <row r="779" spans="1:65" s="2" customFormat="1" ht="19.2">
      <c r="A779" s="34"/>
      <c r="B779" s="35"/>
      <c r="C779" s="34"/>
      <c r="D779" s="153" t="s">
        <v>165</v>
      </c>
      <c r="E779" s="34"/>
      <c r="F779" s="154" t="s">
        <v>1176</v>
      </c>
      <c r="G779" s="34"/>
      <c r="H779" s="34"/>
      <c r="I779" s="155"/>
      <c r="J779" s="34"/>
      <c r="K779" s="34"/>
      <c r="L779" s="35"/>
      <c r="M779" s="156"/>
      <c r="N779" s="157"/>
      <c r="O779" s="55"/>
      <c r="P779" s="55"/>
      <c r="Q779" s="55"/>
      <c r="R779" s="55"/>
      <c r="S779" s="55"/>
      <c r="T779" s="56"/>
      <c r="U779" s="34"/>
      <c r="V779" s="34"/>
      <c r="W779" s="34"/>
      <c r="X779" s="34"/>
      <c r="Y779" s="34"/>
      <c r="Z779" s="34"/>
      <c r="AA779" s="34"/>
      <c r="AB779" s="34"/>
      <c r="AC779" s="34"/>
      <c r="AD779" s="34"/>
      <c r="AE779" s="34"/>
      <c r="AT779" s="19" t="s">
        <v>165</v>
      </c>
      <c r="AU779" s="19" t="s">
        <v>79</v>
      </c>
    </row>
    <row r="780" spans="1:65" s="2" customFormat="1" ht="33" customHeight="1">
      <c r="A780" s="34"/>
      <c r="B780" s="139"/>
      <c r="C780" s="140" t="s">
        <v>1177</v>
      </c>
      <c r="D780" s="140" t="s">
        <v>154</v>
      </c>
      <c r="E780" s="141" t="s">
        <v>1178</v>
      </c>
      <c r="F780" s="142" t="s">
        <v>3892</v>
      </c>
      <c r="G780" s="143" t="s">
        <v>484</v>
      </c>
      <c r="H780" s="144">
        <v>1</v>
      </c>
      <c r="I780" s="145"/>
      <c r="J780" s="146">
        <f>ROUND(I780*H780,2)</f>
        <v>0</v>
      </c>
      <c r="K780" s="142" t="s">
        <v>3</v>
      </c>
      <c r="L780" s="35"/>
      <c r="M780" s="147" t="s">
        <v>3</v>
      </c>
      <c r="N780" s="148" t="s">
        <v>40</v>
      </c>
      <c r="O780" s="55"/>
      <c r="P780" s="149">
        <f>O780*H780</f>
        <v>0</v>
      </c>
      <c r="Q780" s="149">
        <v>0</v>
      </c>
      <c r="R780" s="149">
        <f>Q780*H780</f>
        <v>0</v>
      </c>
      <c r="S780" s="149">
        <v>0</v>
      </c>
      <c r="T780" s="150">
        <f>S780*H780</f>
        <v>0</v>
      </c>
      <c r="U780" s="34"/>
      <c r="V780" s="34"/>
      <c r="W780" s="34"/>
      <c r="X780" s="34"/>
      <c r="Y780" s="34"/>
      <c r="Z780" s="34"/>
      <c r="AA780" s="34"/>
      <c r="AB780" s="34"/>
      <c r="AC780" s="34"/>
      <c r="AD780" s="34"/>
      <c r="AE780" s="34"/>
      <c r="AR780" s="151" t="s">
        <v>266</v>
      </c>
      <c r="AT780" s="151" t="s">
        <v>154</v>
      </c>
      <c r="AU780" s="151" t="s">
        <v>79</v>
      </c>
      <c r="AY780" s="19" t="s">
        <v>152</v>
      </c>
      <c r="BE780" s="152">
        <f>IF(N780="základní",J780,0)</f>
        <v>0</v>
      </c>
      <c r="BF780" s="152">
        <f>IF(N780="snížená",J780,0)</f>
        <v>0</v>
      </c>
      <c r="BG780" s="152">
        <f>IF(N780="zákl. přenesená",J780,0)</f>
        <v>0</v>
      </c>
      <c r="BH780" s="152">
        <f>IF(N780="sníž. přenesená",J780,0)</f>
        <v>0</v>
      </c>
      <c r="BI780" s="152">
        <f>IF(N780="nulová",J780,0)</f>
        <v>0</v>
      </c>
      <c r="BJ780" s="19" t="s">
        <v>77</v>
      </c>
      <c r="BK780" s="152">
        <f>ROUND(I780*H780,2)</f>
        <v>0</v>
      </c>
      <c r="BL780" s="19" t="s">
        <v>266</v>
      </c>
      <c r="BM780" s="151" t="s">
        <v>1179</v>
      </c>
    </row>
    <row r="781" spans="1:65" s="2" customFormat="1" ht="19.2">
      <c r="A781" s="34"/>
      <c r="B781" s="35"/>
      <c r="C781" s="34"/>
      <c r="D781" s="153" t="s">
        <v>165</v>
      </c>
      <c r="E781" s="34"/>
      <c r="F781" s="154" t="s">
        <v>1180</v>
      </c>
      <c r="G781" s="34"/>
      <c r="H781" s="34"/>
      <c r="I781" s="155"/>
      <c r="J781" s="34"/>
      <c r="K781" s="34"/>
      <c r="L781" s="35"/>
      <c r="M781" s="156"/>
      <c r="N781" s="157"/>
      <c r="O781" s="55"/>
      <c r="P781" s="55"/>
      <c r="Q781" s="55"/>
      <c r="R781" s="55"/>
      <c r="S781" s="55"/>
      <c r="T781" s="56"/>
      <c r="U781" s="34"/>
      <c r="V781" s="34"/>
      <c r="W781" s="34"/>
      <c r="X781" s="34"/>
      <c r="Y781" s="34"/>
      <c r="Z781" s="34"/>
      <c r="AA781" s="34"/>
      <c r="AB781" s="34"/>
      <c r="AC781" s="34"/>
      <c r="AD781" s="34"/>
      <c r="AE781" s="34"/>
      <c r="AT781" s="19" t="s">
        <v>165</v>
      </c>
      <c r="AU781" s="19" t="s">
        <v>79</v>
      </c>
    </row>
    <row r="782" spans="1:65" s="2" customFormat="1" ht="33" customHeight="1">
      <c r="A782" s="34"/>
      <c r="B782" s="139"/>
      <c r="C782" s="140" t="s">
        <v>1181</v>
      </c>
      <c r="D782" s="140" t="s">
        <v>154</v>
      </c>
      <c r="E782" s="141" t="s">
        <v>1182</v>
      </c>
      <c r="F782" s="142" t="s">
        <v>3893</v>
      </c>
      <c r="G782" s="143" t="s">
        <v>484</v>
      </c>
      <c r="H782" s="144">
        <v>1</v>
      </c>
      <c r="I782" s="145"/>
      <c r="J782" s="146">
        <f>ROUND(I782*H782,2)</f>
        <v>0</v>
      </c>
      <c r="K782" s="142" t="s">
        <v>3</v>
      </c>
      <c r="L782" s="35"/>
      <c r="M782" s="147" t="s">
        <v>3</v>
      </c>
      <c r="N782" s="148" t="s">
        <v>40</v>
      </c>
      <c r="O782" s="55"/>
      <c r="P782" s="149">
        <f>O782*H782</f>
        <v>0</v>
      </c>
      <c r="Q782" s="149">
        <v>0</v>
      </c>
      <c r="R782" s="149">
        <f>Q782*H782</f>
        <v>0</v>
      </c>
      <c r="S782" s="149">
        <v>0</v>
      </c>
      <c r="T782" s="150">
        <f>S782*H782</f>
        <v>0</v>
      </c>
      <c r="U782" s="34"/>
      <c r="V782" s="34"/>
      <c r="W782" s="34"/>
      <c r="X782" s="34"/>
      <c r="Y782" s="34"/>
      <c r="Z782" s="34"/>
      <c r="AA782" s="34"/>
      <c r="AB782" s="34"/>
      <c r="AC782" s="34"/>
      <c r="AD782" s="34"/>
      <c r="AE782" s="34"/>
      <c r="AR782" s="151" t="s">
        <v>266</v>
      </c>
      <c r="AT782" s="151" t="s">
        <v>154</v>
      </c>
      <c r="AU782" s="151" t="s">
        <v>79</v>
      </c>
      <c r="AY782" s="19" t="s">
        <v>152</v>
      </c>
      <c r="BE782" s="152">
        <f>IF(N782="základní",J782,0)</f>
        <v>0</v>
      </c>
      <c r="BF782" s="152">
        <f>IF(N782="snížená",J782,0)</f>
        <v>0</v>
      </c>
      <c r="BG782" s="152">
        <f>IF(N782="zákl. přenesená",J782,0)</f>
        <v>0</v>
      </c>
      <c r="BH782" s="152">
        <f>IF(N782="sníž. přenesená",J782,0)</f>
        <v>0</v>
      </c>
      <c r="BI782" s="152">
        <f>IF(N782="nulová",J782,0)</f>
        <v>0</v>
      </c>
      <c r="BJ782" s="19" t="s">
        <v>77</v>
      </c>
      <c r="BK782" s="152">
        <f>ROUND(I782*H782,2)</f>
        <v>0</v>
      </c>
      <c r="BL782" s="19" t="s">
        <v>266</v>
      </c>
      <c r="BM782" s="151" t="s">
        <v>1183</v>
      </c>
    </row>
    <row r="783" spans="1:65" s="2" customFormat="1" ht="19.2">
      <c r="A783" s="34"/>
      <c r="B783" s="35"/>
      <c r="C783" s="34"/>
      <c r="D783" s="153" t="s">
        <v>165</v>
      </c>
      <c r="E783" s="34"/>
      <c r="F783" s="154" t="s">
        <v>1184</v>
      </c>
      <c r="G783" s="34"/>
      <c r="H783" s="34"/>
      <c r="I783" s="155"/>
      <c r="J783" s="34"/>
      <c r="K783" s="34"/>
      <c r="L783" s="35"/>
      <c r="M783" s="156"/>
      <c r="N783" s="157"/>
      <c r="O783" s="55"/>
      <c r="P783" s="55"/>
      <c r="Q783" s="55"/>
      <c r="R783" s="55"/>
      <c r="S783" s="55"/>
      <c r="T783" s="56"/>
      <c r="U783" s="34"/>
      <c r="V783" s="34"/>
      <c r="W783" s="34"/>
      <c r="X783" s="34"/>
      <c r="Y783" s="34"/>
      <c r="Z783" s="34"/>
      <c r="AA783" s="34"/>
      <c r="AB783" s="34"/>
      <c r="AC783" s="34"/>
      <c r="AD783" s="34"/>
      <c r="AE783" s="34"/>
      <c r="AT783" s="19" t="s">
        <v>165</v>
      </c>
      <c r="AU783" s="19" t="s">
        <v>79</v>
      </c>
    </row>
    <row r="784" spans="1:65" s="2" customFormat="1" ht="22.8">
      <c r="A784" s="34"/>
      <c r="B784" s="139"/>
      <c r="C784" s="140" t="s">
        <v>1185</v>
      </c>
      <c r="D784" s="140" t="s">
        <v>154</v>
      </c>
      <c r="E784" s="141" t="s">
        <v>1186</v>
      </c>
      <c r="F784" s="142" t="s">
        <v>3894</v>
      </c>
      <c r="G784" s="143" t="s">
        <v>484</v>
      </c>
      <c r="H784" s="144">
        <v>1</v>
      </c>
      <c r="I784" s="145"/>
      <c r="J784" s="146">
        <f>ROUND(I784*H784,2)</f>
        <v>0</v>
      </c>
      <c r="K784" s="142" t="s">
        <v>3</v>
      </c>
      <c r="L784" s="35"/>
      <c r="M784" s="147" t="s">
        <v>3</v>
      </c>
      <c r="N784" s="148" t="s">
        <v>40</v>
      </c>
      <c r="O784" s="55"/>
      <c r="P784" s="149">
        <f>O784*H784</f>
        <v>0</v>
      </c>
      <c r="Q784" s="149">
        <v>0</v>
      </c>
      <c r="R784" s="149">
        <f>Q784*H784</f>
        <v>0</v>
      </c>
      <c r="S784" s="149">
        <v>0</v>
      </c>
      <c r="T784" s="150">
        <f>S784*H784</f>
        <v>0</v>
      </c>
      <c r="U784" s="34"/>
      <c r="V784" s="34"/>
      <c r="W784" s="34"/>
      <c r="X784" s="34"/>
      <c r="Y784" s="34"/>
      <c r="Z784" s="34"/>
      <c r="AA784" s="34"/>
      <c r="AB784" s="34"/>
      <c r="AC784" s="34"/>
      <c r="AD784" s="34"/>
      <c r="AE784" s="34"/>
      <c r="AR784" s="151" t="s">
        <v>266</v>
      </c>
      <c r="AT784" s="151" t="s">
        <v>154</v>
      </c>
      <c r="AU784" s="151" t="s">
        <v>79</v>
      </c>
      <c r="AY784" s="19" t="s">
        <v>152</v>
      </c>
      <c r="BE784" s="152">
        <f>IF(N784="základní",J784,0)</f>
        <v>0</v>
      </c>
      <c r="BF784" s="152">
        <f>IF(N784="snížená",J784,0)</f>
        <v>0</v>
      </c>
      <c r="BG784" s="152">
        <f>IF(N784="zákl. přenesená",J784,0)</f>
        <v>0</v>
      </c>
      <c r="BH784" s="152">
        <f>IF(N784="sníž. přenesená",J784,0)</f>
        <v>0</v>
      </c>
      <c r="BI784" s="152">
        <f>IF(N784="nulová",J784,0)</f>
        <v>0</v>
      </c>
      <c r="BJ784" s="19" t="s">
        <v>77</v>
      </c>
      <c r="BK784" s="152">
        <f>ROUND(I784*H784,2)</f>
        <v>0</v>
      </c>
      <c r="BL784" s="19" t="s">
        <v>266</v>
      </c>
      <c r="BM784" s="151" t="s">
        <v>1187</v>
      </c>
    </row>
    <row r="785" spans="1:65" s="2" customFormat="1" ht="19.2">
      <c r="A785" s="34"/>
      <c r="B785" s="35"/>
      <c r="C785" s="34"/>
      <c r="D785" s="153" t="s">
        <v>165</v>
      </c>
      <c r="E785" s="34"/>
      <c r="F785" s="154" t="s">
        <v>1188</v>
      </c>
      <c r="G785" s="34"/>
      <c r="H785" s="34"/>
      <c r="I785" s="155"/>
      <c r="J785" s="34"/>
      <c r="K785" s="34"/>
      <c r="L785" s="35"/>
      <c r="M785" s="156"/>
      <c r="N785" s="157"/>
      <c r="O785" s="55"/>
      <c r="P785" s="55"/>
      <c r="Q785" s="55"/>
      <c r="R785" s="55"/>
      <c r="S785" s="55"/>
      <c r="T785" s="56"/>
      <c r="U785" s="34"/>
      <c r="V785" s="34"/>
      <c r="W785" s="34"/>
      <c r="X785" s="34"/>
      <c r="Y785" s="34"/>
      <c r="Z785" s="34"/>
      <c r="AA785" s="34"/>
      <c r="AB785" s="34"/>
      <c r="AC785" s="34"/>
      <c r="AD785" s="34"/>
      <c r="AE785" s="34"/>
      <c r="AT785" s="19" t="s">
        <v>165</v>
      </c>
      <c r="AU785" s="19" t="s">
        <v>79</v>
      </c>
    </row>
    <row r="786" spans="1:65" s="2" customFormat="1" ht="34.200000000000003">
      <c r="A786" s="34"/>
      <c r="B786" s="139"/>
      <c r="C786" s="140" t="s">
        <v>1189</v>
      </c>
      <c r="D786" s="140" t="s">
        <v>154</v>
      </c>
      <c r="E786" s="141" t="s">
        <v>1190</v>
      </c>
      <c r="F786" s="142" t="s">
        <v>1191</v>
      </c>
      <c r="G786" s="143" t="s">
        <v>278</v>
      </c>
      <c r="H786" s="144">
        <v>58.09</v>
      </c>
      <c r="I786" s="145"/>
      <c r="J786" s="146">
        <f>ROUND(I786*H786,2)</f>
        <v>0</v>
      </c>
      <c r="K786" s="142" t="s">
        <v>163</v>
      </c>
      <c r="L786" s="35"/>
      <c r="M786" s="147" t="s">
        <v>3</v>
      </c>
      <c r="N786" s="148" t="s">
        <v>40</v>
      </c>
      <c r="O786" s="55"/>
      <c r="P786" s="149">
        <f>O786*H786</f>
        <v>0</v>
      </c>
      <c r="Q786" s="149">
        <v>0</v>
      </c>
      <c r="R786" s="149">
        <f>Q786*H786</f>
        <v>0</v>
      </c>
      <c r="S786" s="149">
        <v>0</v>
      </c>
      <c r="T786" s="150">
        <f>S786*H786</f>
        <v>0</v>
      </c>
      <c r="U786" s="34"/>
      <c r="V786" s="34"/>
      <c r="W786" s="34"/>
      <c r="X786" s="34"/>
      <c r="Y786" s="34"/>
      <c r="Z786" s="34"/>
      <c r="AA786" s="34"/>
      <c r="AB786" s="34"/>
      <c r="AC786" s="34"/>
      <c r="AD786" s="34"/>
      <c r="AE786" s="34"/>
      <c r="AR786" s="151" t="s">
        <v>266</v>
      </c>
      <c r="AT786" s="151" t="s">
        <v>154</v>
      </c>
      <c r="AU786" s="151" t="s">
        <v>79</v>
      </c>
      <c r="AY786" s="19" t="s">
        <v>152</v>
      </c>
      <c r="BE786" s="152">
        <f>IF(N786="základní",J786,0)</f>
        <v>0</v>
      </c>
      <c r="BF786" s="152">
        <f>IF(N786="snížená",J786,0)</f>
        <v>0</v>
      </c>
      <c r="BG786" s="152">
        <f>IF(N786="zákl. přenesená",J786,0)</f>
        <v>0</v>
      </c>
      <c r="BH786" s="152">
        <f>IF(N786="sníž. přenesená",J786,0)</f>
        <v>0</v>
      </c>
      <c r="BI786" s="152">
        <f>IF(N786="nulová",J786,0)</f>
        <v>0</v>
      </c>
      <c r="BJ786" s="19" t="s">
        <v>77</v>
      </c>
      <c r="BK786" s="152">
        <f>ROUND(I786*H786,2)</f>
        <v>0</v>
      </c>
      <c r="BL786" s="19" t="s">
        <v>266</v>
      </c>
      <c r="BM786" s="151" t="s">
        <v>1192</v>
      </c>
    </row>
    <row r="787" spans="1:65" s="13" customFormat="1">
      <c r="B787" s="158"/>
      <c r="D787" s="153" t="s">
        <v>167</v>
      </c>
      <c r="E787" s="159" t="s">
        <v>3</v>
      </c>
      <c r="F787" s="160" t="s">
        <v>1011</v>
      </c>
      <c r="H787" s="161">
        <v>58.09</v>
      </c>
      <c r="I787" s="162"/>
      <c r="L787" s="158"/>
      <c r="M787" s="163"/>
      <c r="N787" s="164"/>
      <c r="O787" s="164"/>
      <c r="P787" s="164"/>
      <c r="Q787" s="164"/>
      <c r="R787" s="164"/>
      <c r="S787" s="164"/>
      <c r="T787" s="165"/>
      <c r="AT787" s="159" t="s">
        <v>167</v>
      </c>
      <c r="AU787" s="159" t="s">
        <v>79</v>
      </c>
      <c r="AV787" s="13" t="s">
        <v>79</v>
      </c>
      <c r="AW787" s="13" t="s">
        <v>31</v>
      </c>
      <c r="AX787" s="13" t="s">
        <v>77</v>
      </c>
      <c r="AY787" s="159" t="s">
        <v>152</v>
      </c>
    </row>
    <row r="788" spans="1:65" s="2" customFormat="1" ht="22.8">
      <c r="A788" s="34"/>
      <c r="B788" s="139"/>
      <c r="C788" s="181" t="s">
        <v>1193</v>
      </c>
      <c r="D788" s="181" t="s">
        <v>251</v>
      </c>
      <c r="E788" s="182" t="s">
        <v>1194</v>
      </c>
      <c r="F788" s="183" t="s">
        <v>1195</v>
      </c>
      <c r="G788" s="184" t="s">
        <v>278</v>
      </c>
      <c r="H788" s="185">
        <v>58.09</v>
      </c>
      <c r="I788" s="186"/>
      <c r="J788" s="187">
        <f t="shared" ref="J788:J809" si="10">ROUND(I788*H788,2)</f>
        <v>0</v>
      </c>
      <c r="K788" s="183" t="s">
        <v>163</v>
      </c>
      <c r="L788" s="188"/>
      <c r="M788" s="189" t="s">
        <v>3</v>
      </c>
      <c r="N788" s="190" t="s">
        <v>40</v>
      </c>
      <c r="O788" s="55"/>
      <c r="P788" s="149">
        <f t="shared" ref="P788:P809" si="11">O788*H788</f>
        <v>0</v>
      </c>
      <c r="Q788" s="149">
        <v>3.0000000000000001E-3</v>
      </c>
      <c r="R788" s="149">
        <f t="shared" ref="R788:R809" si="12">Q788*H788</f>
        <v>0.17427000000000001</v>
      </c>
      <c r="S788" s="149">
        <v>0</v>
      </c>
      <c r="T788" s="150">
        <f t="shared" ref="T788:T809" si="13">S788*H788</f>
        <v>0</v>
      </c>
      <c r="U788" s="34"/>
      <c r="V788" s="34"/>
      <c r="W788" s="34"/>
      <c r="X788" s="34"/>
      <c r="Y788" s="34"/>
      <c r="Z788" s="34"/>
      <c r="AA788" s="34"/>
      <c r="AB788" s="34"/>
      <c r="AC788" s="34"/>
      <c r="AD788" s="34"/>
      <c r="AE788" s="34"/>
      <c r="AR788" s="151" t="s">
        <v>386</v>
      </c>
      <c r="AT788" s="151" t="s">
        <v>251</v>
      </c>
      <c r="AU788" s="151" t="s">
        <v>79</v>
      </c>
      <c r="AY788" s="19" t="s">
        <v>152</v>
      </c>
      <c r="BE788" s="152">
        <f t="shared" ref="BE788:BE809" si="14">IF(N788="základní",J788,0)</f>
        <v>0</v>
      </c>
      <c r="BF788" s="152">
        <f t="shared" ref="BF788:BF809" si="15">IF(N788="snížená",J788,0)</f>
        <v>0</v>
      </c>
      <c r="BG788" s="152">
        <f t="shared" ref="BG788:BG809" si="16">IF(N788="zákl. přenesená",J788,0)</f>
        <v>0</v>
      </c>
      <c r="BH788" s="152">
        <f t="shared" ref="BH788:BH809" si="17">IF(N788="sníž. přenesená",J788,0)</f>
        <v>0</v>
      </c>
      <c r="BI788" s="152">
        <f t="shared" ref="BI788:BI809" si="18">IF(N788="nulová",J788,0)</f>
        <v>0</v>
      </c>
      <c r="BJ788" s="19" t="s">
        <v>77</v>
      </c>
      <c r="BK788" s="152">
        <f t="shared" ref="BK788:BK809" si="19">ROUND(I788*H788,2)</f>
        <v>0</v>
      </c>
      <c r="BL788" s="19" t="s">
        <v>266</v>
      </c>
      <c r="BM788" s="151" t="s">
        <v>1196</v>
      </c>
    </row>
    <row r="789" spans="1:65" s="2" customFormat="1" ht="22.8">
      <c r="A789" s="34"/>
      <c r="B789" s="139"/>
      <c r="C789" s="140" t="s">
        <v>1197</v>
      </c>
      <c r="D789" s="140" t="s">
        <v>154</v>
      </c>
      <c r="E789" s="141" t="s">
        <v>1198</v>
      </c>
      <c r="F789" s="142" t="s">
        <v>1199</v>
      </c>
      <c r="G789" s="143" t="s">
        <v>484</v>
      </c>
      <c r="H789" s="144">
        <v>1</v>
      </c>
      <c r="I789" s="145"/>
      <c r="J789" s="146">
        <f t="shared" si="10"/>
        <v>0</v>
      </c>
      <c r="K789" s="142" t="s">
        <v>3</v>
      </c>
      <c r="L789" s="35"/>
      <c r="M789" s="147" t="s">
        <v>3</v>
      </c>
      <c r="N789" s="148" t="s">
        <v>40</v>
      </c>
      <c r="O789" s="55"/>
      <c r="P789" s="149">
        <f t="shared" si="11"/>
        <v>0</v>
      </c>
      <c r="Q789" s="149">
        <v>0</v>
      </c>
      <c r="R789" s="149">
        <f t="shared" si="12"/>
        <v>0</v>
      </c>
      <c r="S789" s="149">
        <v>0</v>
      </c>
      <c r="T789" s="150">
        <f t="shared" si="13"/>
        <v>0</v>
      </c>
      <c r="U789" s="34"/>
      <c r="V789" s="34"/>
      <c r="W789" s="34"/>
      <c r="X789" s="34"/>
      <c r="Y789" s="34"/>
      <c r="Z789" s="34"/>
      <c r="AA789" s="34"/>
      <c r="AB789" s="34"/>
      <c r="AC789" s="34"/>
      <c r="AD789" s="34"/>
      <c r="AE789" s="34"/>
      <c r="AR789" s="151" t="s">
        <v>266</v>
      </c>
      <c r="AT789" s="151" t="s">
        <v>154</v>
      </c>
      <c r="AU789" s="151" t="s">
        <v>79</v>
      </c>
      <c r="AY789" s="19" t="s">
        <v>152</v>
      </c>
      <c r="BE789" s="152">
        <f t="shared" si="14"/>
        <v>0</v>
      </c>
      <c r="BF789" s="152">
        <f t="shared" si="15"/>
        <v>0</v>
      </c>
      <c r="BG789" s="152">
        <f t="shared" si="16"/>
        <v>0</v>
      </c>
      <c r="BH789" s="152">
        <f t="shared" si="17"/>
        <v>0</v>
      </c>
      <c r="BI789" s="152">
        <f t="shared" si="18"/>
        <v>0</v>
      </c>
      <c r="BJ789" s="19" t="s">
        <v>77</v>
      </c>
      <c r="BK789" s="152">
        <f t="shared" si="19"/>
        <v>0</v>
      </c>
      <c r="BL789" s="19" t="s">
        <v>266</v>
      </c>
      <c r="BM789" s="151" t="s">
        <v>1200</v>
      </c>
    </row>
    <row r="790" spans="1:65" s="2" customFormat="1" ht="22.8">
      <c r="A790" s="34"/>
      <c r="B790" s="139"/>
      <c r="C790" s="140" t="s">
        <v>1201</v>
      </c>
      <c r="D790" s="140" t="s">
        <v>154</v>
      </c>
      <c r="E790" s="141" t="s">
        <v>1202</v>
      </c>
      <c r="F790" s="142" t="s">
        <v>1203</v>
      </c>
      <c r="G790" s="143" t="s">
        <v>3</v>
      </c>
      <c r="H790" s="144">
        <v>1</v>
      </c>
      <c r="I790" s="145"/>
      <c r="J790" s="146">
        <f t="shared" si="10"/>
        <v>0</v>
      </c>
      <c r="K790" s="142" t="s">
        <v>3</v>
      </c>
      <c r="L790" s="35"/>
      <c r="M790" s="147" t="s">
        <v>3</v>
      </c>
      <c r="N790" s="148" t="s">
        <v>40</v>
      </c>
      <c r="O790" s="55"/>
      <c r="P790" s="149">
        <f t="shared" si="11"/>
        <v>0</v>
      </c>
      <c r="Q790" s="149">
        <v>0</v>
      </c>
      <c r="R790" s="149">
        <f t="shared" si="12"/>
        <v>0</v>
      </c>
      <c r="S790" s="149">
        <v>0</v>
      </c>
      <c r="T790" s="150">
        <f t="shared" si="13"/>
        <v>0</v>
      </c>
      <c r="U790" s="34"/>
      <c r="V790" s="34"/>
      <c r="W790" s="34"/>
      <c r="X790" s="34"/>
      <c r="Y790" s="34"/>
      <c r="Z790" s="34"/>
      <c r="AA790" s="34"/>
      <c r="AB790" s="34"/>
      <c r="AC790" s="34"/>
      <c r="AD790" s="34"/>
      <c r="AE790" s="34"/>
      <c r="AR790" s="151" t="s">
        <v>266</v>
      </c>
      <c r="AT790" s="151" t="s">
        <v>154</v>
      </c>
      <c r="AU790" s="151" t="s">
        <v>79</v>
      </c>
      <c r="AY790" s="19" t="s">
        <v>152</v>
      </c>
      <c r="BE790" s="152">
        <f t="shared" si="14"/>
        <v>0</v>
      </c>
      <c r="BF790" s="152">
        <f t="shared" si="15"/>
        <v>0</v>
      </c>
      <c r="BG790" s="152">
        <f t="shared" si="16"/>
        <v>0</v>
      </c>
      <c r="BH790" s="152">
        <f t="shared" si="17"/>
        <v>0</v>
      </c>
      <c r="BI790" s="152">
        <f t="shared" si="18"/>
        <v>0</v>
      </c>
      <c r="BJ790" s="19" t="s">
        <v>77</v>
      </c>
      <c r="BK790" s="152">
        <f t="shared" si="19"/>
        <v>0</v>
      </c>
      <c r="BL790" s="19" t="s">
        <v>266</v>
      </c>
      <c r="BM790" s="151" t="s">
        <v>1204</v>
      </c>
    </row>
    <row r="791" spans="1:65" s="2" customFormat="1" ht="33" customHeight="1">
      <c r="A791" s="34"/>
      <c r="B791" s="139"/>
      <c r="C791" s="140" t="s">
        <v>1205</v>
      </c>
      <c r="D791" s="140" t="s">
        <v>154</v>
      </c>
      <c r="E791" s="141" t="s">
        <v>1206</v>
      </c>
      <c r="F791" s="142" t="s">
        <v>1207</v>
      </c>
      <c r="G791" s="143" t="s">
        <v>484</v>
      </c>
      <c r="H791" s="144">
        <v>1</v>
      </c>
      <c r="I791" s="145"/>
      <c r="J791" s="146">
        <f t="shared" si="10"/>
        <v>0</v>
      </c>
      <c r="K791" s="142" t="s">
        <v>3</v>
      </c>
      <c r="L791" s="35"/>
      <c r="M791" s="147" t="s">
        <v>3</v>
      </c>
      <c r="N791" s="148" t="s">
        <v>40</v>
      </c>
      <c r="O791" s="55"/>
      <c r="P791" s="149">
        <f t="shared" si="11"/>
        <v>0</v>
      </c>
      <c r="Q791" s="149">
        <v>0</v>
      </c>
      <c r="R791" s="149">
        <f t="shared" si="12"/>
        <v>0</v>
      </c>
      <c r="S791" s="149">
        <v>0</v>
      </c>
      <c r="T791" s="150">
        <f t="shared" si="13"/>
        <v>0</v>
      </c>
      <c r="U791" s="34"/>
      <c r="V791" s="34"/>
      <c r="W791" s="34"/>
      <c r="X791" s="34"/>
      <c r="Y791" s="34"/>
      <c r="Z791" s="34"/>
      <c r="AA791" s="34"/>
      <c r="AB791" s="34"/>
      <c r="AC791" s="34"/>
      <c r="AD791" s="34"/>
      <c r="AE791" s="34"/>
      <c r="AR791" s="151" t="s">
        <v>266</v>
      </c>
      <c r="AT791" s="151" t="s">
        <v>154</v>
      </c>
      <c r="AU791" s="151" t="s">
        <v>79</v>
      </c>
      <c r="AY791" s="19" t="s">
        <v>152</v>
      </c>
      <c r="BE791" s="152">
        <f t="shared" si="14"/>
        <v>0</v>
      </c>
      <c r="BF791" s="152">
        <f t="shared" si="15"/>
        <v>0</v>
      </c>
      <c r="BG791" s="152">
        <f t="shared" si="16"/>
        <v>0</v>
      </c>
      <c r="BH791" s="152">
        <f t="shared" si="17"/>
        <v>0</v>
      </c>
      <c r="BI791" s="152">
        <f t="shared" si="18"/>
        <v>0</v>
      </c>
      <c r="BJ791" s="19" t="s">
        <v>77</v>
      </c>
      <c r="BK791" s="152">
        <f t="shared" si="19"/>
        <v>0</v>
      </c>
      <c r="BL791" s="19" t="s">
        <v>266</v>
      </c>
      <c r="BM791" s="151" t="s">
        <v>1208</v>
      </c>
    </row>
    <row r="792" spans="1:65" s="2" customFormat="1" ht="22.8">
      <c r="A792" s="34"/>
      <c r="B792" s="139"/>
      <c r="C792" s="140" t="s">
        <v>1209</v>
      </c>
      <c r="D792" s="140" t="s">
        <v>154</v>
      </c>
      <c r="E792" s="141" t="s">
        <v>1210</v>
      </c>
      <c r="F792" s="142" t="s">
        <v>1211</v>
      </c>
      <c r="G792" s="143" t="s">
        <v>484</v>
      </c>
      <c r="H792" s="144">
        <v>1</v>
      </c>
      <c r="I792" s="145"/>
      <c r="J792" s="146">
        <f t="shared" si="10"/>
        <v>0</v>
      </c>
      <c r="K792" s="142" t="s">
        <v>3</v>
      </c>
      <c r="L792" s="35"/>
      <c r="M792" s="147" t="s">
        <v>3</v>
      </c>
      <c r="N792" s="148" t="s">
        <v>40</v>
      </c>
      <c r="O792" s="55"/>
      <c r="P792" s="149">
        <f t="shared" si="11"/>
        <v>0</v>
      </c>
      <c r="Q792" s="149">
        <v>0</v>
      </c>
      <c r="R792" s="149">
        <f t="shared" si="12"/>
        <v>0</v>
      </c>
      <c r="S792" s="149">
        <v>0</v>
      </c>
      <c r="T792" s="150">
        <f t="shared" si="13"/>
        <v>0</v>
      </c>
      <c r="U792" s="34"/>
      <c r="V792" s="34"/>
      <c r="W792" s="34"/>
      <c r="X792" s="34"/>
      <c r="Y792" s="34"/>
      <c r="Z792" s="34"/>
      <c r="AA792" s="34"/>
      <c r="AB792" s="34"/>
      <c r="AC792" s="34"/>
      <c r="AD792" s="34"/>
      <c r="AE792" s="34"/>
      <c r="AR792" s="151" t="s">
        <v>266</v>
      </c>
      <c r="AT792" s="151" t="s">
        <v>154</v>
      </c>
      <c r="AU792" s="151" t="s">
        <v>79</v>
      </c>
      <c r="AY792" s="19" t="s">
        <v>152</v>
      </c>
      <c r="BE792" s="152">
        <f t="shared" si="14"/>
        <v>0</v>
      </c>
      <c r="BF792" s="152">
        <f t="shared" si="15"/>
        <v>0</v>
      </c>
      <c r="BG792" s="152">
        <f t="shared" si="16"/>
        <v>0</v>
      </c>
      <c r="BH792" s="152">
        <f t="shared" si="17"/>
        <v>0</v>
      </c>
      <c r="BI792" s="152">
        <f t="shared" si="18"/>
        <v>0</v>
      </c>
      <c r="BJ792" s="19" t="s">
        <v>77</v>
      </c>
      <c r="BK792" s="152">
        <f t="shared" si="19"/>
        <v>0</v>
      </c>
      <c r="BL792" s="19" t="s">
        <v>266</v>
      </c>
      <c r="BM792" s="151" t="s">
        <v>1212</v>
      </c>
    </row>
    <row r="793" spans="1:65" s="2" customFormat="1" ht="22.8">
      <c r="A793" s="34"/>
      <c r="B793" s="139"/>
      <c r="C793" s="140" t="s">
        <v>1213</v>
      </c>
      <c r="D793" s="140" t="s">
        <v>154</v>
      </c>
      <c r="E793" s="141" t="s">
        <v>1214</v>
      </c>
      <c r="F793" s="142" t="s">
        <v>1215</v>
      </c>
      <c r="G793" s="143" t="s">
        <v>484</v>
      </c>
      <c r="H793" s="144">
        <v>1</v>
      </c>
      <c r="I793" s="145"/>
      <c r="J793" s="146">
        <f t="shared" si="10"/>
        <v>0</v>
      </c>
      <c r="K793" s="142" t="s">
        <v>3</v>
      </c>
      <c r="L793" s="35"/>
      <c r="M793" s="147" t="s">
        <v>3</v>
      </c>
      <c r="N793" s="148" t="s">
        <v>40</v>
      </c>
      <c r="O793" s="55"/>
      <c r="P793" s="149">
        <f t="shared" si="11"/>
        <v>0</v>
      </c>
      <c r="Q793" s="149">
        <v>0</v>
      </c>
      <c r="R793" s="149">
        <f t="shared" si="12"/>
        <v>0</v>
      </c>
      <c r="S793" s="149">
        <v>0</v>
      </c>
      <c r="T793" s="150">
        <f t="shared" si="13"/>
        <v>0</v>
      </c>
      <c r="U793" s="34"/>
      <c r="V793" s="34"/>
      <c r="W793" s="34"/>
      <c r="X793" s="34"/>
      <c r="Y793" s="34"/>
      <c r="Z793" s="34"/>
      <c r="AA793" s="34"/>
      <c r="AB793" s="34"/>
      <c r="AC793" s="34"/>
      <c r="AD793" s="34"/>
      <c r="AE793" s="34"/>
      <c r="AR793" s="151" t="s">
        <v>266</v>
      </c>
      <c r="AT793" s="151" t="s">
        <v>154</v>
      </c>
      <c r="AU793" s="151" t="s">
        <v>79</v>
      </c>
      <c r="AY793" s="19" t="s">
        <v>152</v>
      </c>
      <c r="BE793" s="152">
        <f t="shared" si="14"/>
        <v>0</v>
      </c>
      <c r="BF793" s="152">
        <f t="shared" si="15"/>
        <v>0</v>
      </c>
      <c r="BG793" s="152">
        <f t="shared" si="16"/>
        <v>0</v>
      </c>
      <c r="BH793" s="152">
        <f t="shared" si="17"/>
        <v>0</v>
      </c>
      <c r="BI793" s="152">
        <f t="shared" si="18"/>
        <v>0</v>
      </c>
      <c r="BJ793" s="19" t="s">
        <v>77</v>
      </c>
      <c r="BK793" s="152">
        <f t="shared" si="19"/>
        <v>0</v>
      </c>
      <c r="BL793" s="19" t="s">
        <v>266</v>
      </c>
      <c r="BM793" s="151" t="s">
        <v>1216</v>
      </c>
    </row>
    <row r="794" spans="1:65" s="2" customFormat="1" ht="22.8">
      <c r="A794" s="34"/>
      <c r="B794" s="139"/>
      <c r="C794" s="140" t="s">
        <v>1217</v>
      </c>
      <c r="D794" s="140" t="s">
        <v>154</v>
      </c>
      <c r="E794" s="141" t="s">
        <v>1218</v>
      </c>
      <c r="F794" s="142" t="s">
        <v>1219</v>
      </c>
      <c r="G794" s="143" t="s">
        <v>484</v>
      </c>
      <c r="H794" s="144">
        <v>1</v>
      </c>
      <c r="I794" s="145"/>
      <c r="J794" s="146">
        <f t="shared" si="10"/>
        <v>0</v>
      </c>
      <c r="K794" s="142" t="s">
        <v>3</v>
      </c>
      <c r="L794" s="35"/>
      <c r="M794" s="147" t="s">
        <v>3</v>
      </c>
      <c r="N794" s="148" t="s">
        <v>40</v>
      </c>
      <c r="O794" s="55"/>
      <c r="P794" s="149">
        <f t="shared" si="11"/>
        <v>0</v>
      </c>
      <c r="Q794" s="149">
        <v>0</v>
      </c>
      <c r="R794" s="149">
        <f t="shared" si="12"/>
        <v>0</v>
      </c>
      <c r="S794" s="149">
        <v>0</v>
      </c>
      <c r="T794" s="150">
        <f t="shared" si="13"/>
        <v>0</v>
      </c>
      <c r="U794" s="34"/>
      <c r="V794" s="34"/>
      <c r="W794" s="34"/>
      <c r="X794" s="34"/>
      <c r="Y794" s="34"/>
      <c r="Z794" s="34"/>
      <c r="AA794" s="34"/>
      <c r="AB794" s="34"/>
      <c r="AC794" s="34"/>
      <c r="AD794" s="34"/>
      <c r="AE794" s="34"/>
      <c r="AR794" s="151" t="s">
        <v>266</v>
      </c>
      <c r="AT794" s="151" t="s">
        <v>154</v>
      </c>
      <c r="AU794" s="151" t="s">
        <v>79</v>
      </c>
      <c r="AY794" s="19" t="s">
        <v>152</v>
      </c>
      <c r="BE794" s="152">
        <f t="shared" si="14"/>
        <v>0</v>
      </c>
      <c r="BF794" s="152">
        <f t="shared" si="15"/>
        <v>0</v>
      </c>
      <c r="BG794" s="152">
        <f t="shared" si="16"/>
        <v>0</v>
      </c>
      <c r="BH794" s="152">
        <f t="shared" si="17"/>
        <v>0</v>
      </c>
      <c r="BI794" s="152">
        <f t="shared" si="18"/>
        <v>0</v>
      </c>
      <c r="BJ794" s="19" t="s">
        <v>77</v>
      </c>
      <c r="BK794" s="152">
        <f t="shared" si="19"/>
        <v>0</v>
      </c>
      <c r="BL794" s="19" t="s">
        <v>266</v>
      </c>
      <c r="BM794" s="151" t="s">
        <v>1220</v>
      </c>
    </row>
    <row r="795" spans="1:65" s="2" customFormat="1" ht="22.8">
      <c r="A795" s="34"/>
      <c r="B795" s="139"/>
      <c r="C795" s="140" t="s">
        <v>1221</v>
      </c>
      <c r="D795" s="140" t="s">
        <v>154</v>
      </c>
      <c r="E795" s="141" t="s">
        <v>1222</v>
      </c>
      <c r="F795" s="142" t="s">
        <v>1223</v>
      </c>
      <c r="G795" s="143" t="s">
        <v>484</v>
      </c>
      <c r="H795" s="144">
        <v>1</v>
      </c>
      <c r="I795" s="145"/>
      <c r="J795" s="146">
        <f t="shared" si="10"/>
        <v>0</v>
      </c>
      <c r="K795" s="142" t="s">
        <v>3</v>
      </c>
      <c r="L795" s="35"/>
      <c r="M795" s="147" t="s">
        <v>3</v>
      </c>
      <c r="N795" s="148" t="s">
        <v>40</v>
      </c>
      <c r="O795" s="55"/>
      <c r="P795" s="149">
        <f t="shared" si="11"/>
        <v>0</v>
      </c>
      <c r="Q795" s="149">
        <v>0</v>
      </c>
      <c r="R795" s="149">
        <f t="shared" si="12"/>
        <v>0</v>
      </c>
      <c r="S795" s="149">
        <v>0</v>
      </c>
      <c r="T795" s="150">
        <f t="shared" si="13"/>
        <v>0</v>
      </c>
      <c r="U795" s="34"/>
      <c r="V795" s="34"/>
      <c r="W795" s="34"/>
      <c r="X795" s="34"/>
      <c r="Y795" s="34"/>
      <c r="Z795" s="34"/>
      <c r="AA795" s="34"/>
      <c r="AB795" s="34"/>
      <c r="AC795" s="34"/>
      <c r="AD795" s="34"/>
      <c r="AE795" s="34"/>
      <c r="AR795" s="151" t="s">
        <v>266</v>
      </c>
      <c r="AT795" s="151" t="s">
        <v>154</v>
      </c>
      <c r="AU795" s="151" t="s">
        <v>79</v>
      </c>
      <c r="AY795" s="19" t="s">
        <v>152</v>
      </c>
      <c r="BE795" s="152">
        <f t="shared" si="14"/>
        <v>0</v>
      </c>
      <c r="BF795" s="152">
        <f t="shared" si="15"/>
        <v>0</v>
      </c>
      <c r="BG795" s="152">
        <f t="shared" si="16"/>
        <v>0</v>
      </c>
      <c r="BH795" s="152">
        <f t="shared" si="17"/>
        <v>0</v>
      </c>
      <c r="BI795" s="152">
        <f t="shared" si="18"/>
        <v>0</v>
      </c>
      <c r="BJ795" s="19" t="s">
        <v>77</v>
      </c>
      <c r="BK795" s="152">
        <f t="shared" si="19"/>
        <v>0</v>
      </c>
      <c r="BL795" s="19" t="s">
        <v>266</v>
      </c>
      <c r="BM795" s="151" t="s">
        <v>1224</v>
      </c>
    </row>
    <row r="796" spans="1:65" s="2" customFormat="1" ht="22.8">
      <c r="A796" s="34"/>
      <c r="B796" s="139"/>
      <c r="C796" s="140" t="s">
        <v>1225</v>
      </c>
      <c r="D796" s="140" t="s">
        <v>154</v>
      </c>
      <c r="E796" s="141" t="s">
        <v>1226</v>
      </c>
      <c r="F796" s="142" t="s">
        <v>1227</v>
      </c>
      <c r="G796" s="143" t="s">
        <v>484</v>
      </c>
      <c r="H796" s="144">
        <v>1</v>
      </c>
      <c r="I796" s="145"/>
      <c r="J796" s="146">
        <f t="shared" si="10"/>
        <v>0</v>
      </c>
      <c r="K796" s="142" t="s">
        <v>3</v>
      </c>
      <c r="L796" s="35"/>
      <c r="M796" s="147" t="s">
        <v>3</v>
      </c>
      <c r="N796" s="148" t="s">
        <v>40</v>
      </c>
      <c r="O796" s="55"/>
      <c r="P796" s="149">
        <f t="shared" si="11"/>
        <v>0</v>
      </c>
      <c r="Q796" s="149">
        <v>0</v>
      </c>
      <c r="R796" s="149">
        <f t="shared" si="12"/>
        <v>0</v>
      </c>
      <c r="S796" s="149">
        <v>0</v>
      </c>
      <c r="T796" s="150">
        <f t="shared" si="13"/>
        <v>0</v>
      </c>
      <c r="U796" s="34"/>
      <c r="V796" s="34"/>
      <c r="W796" s="34"/>
      <c r="X796" s="34"/>
      <c r="Y796" s="34"/>
      <c r="Z796" s="34"/>
      <c r="AA796" s="34"/>
      <c r="AB796" s="34"/>
      <c r="AC796" s="34"/>
      <c r="AD796" s="34"/>
      <c r="AE796" s="34"/>
      <c r="AR796" s="151" t="s">
        <v>266</v>
      </c>
      <c r="AT796" s="151" t="s">
        <v>154</v>
      </c>
      <c r="AU796" s="151" t="s">
        <v>79</v>
      </c>
      <c r="AY796" s="19" t="s">
        <v>152</v>
      </c>
      <c r="BE796" s="152">
        <f t="shared" si="14"/>
        <v>0</v>
      </c>
      <c r="BF796" s="152">
        <f t="shared" si="15"/>
        <v>0</v>
      </c>
      <c r="BG796" s="152">
        <f t="shared" si="16"/>
        <v>0</v>
      </c>
      <c r="BH796" s="152">
        <f t="shared" si="17"/>
        <v>0</v>
      </c>
      <c r="BI796" s="152">
        <f t="shared" si="18"/>
        <v>0</v>
      </c>
      <c r="BJ796" s="19" t="s">
        <v>77</v>
      </c>
      <c r="BK796" s="152">
        <f t="shared" si="19"/>
        <v>0</v>
      </c>
      <c r="BL796" s="19" t="s">
        <v>266</v>
      </c>
      <c r="BM796" s="151" t="s">
        <v>1228</v>
      </c>
    </row>
    <row r="797" spans="1:65" s="2" customFormat="1" ht="22.8">
      <c r="A797" s="34"/>
      <c r="B797" s="139"/>
      <c r="C797" s="140" t="s">
        <v>1229</v>
      </c>
      <c r="D797" s="140" t="s">
        <v>154</v>
      </c>
      <c r="E797" s="141" t="s">
        <v>1230</v>
      </c>
      <c r="F797" s="142" t="s">
        <v>1231</v>
      </c>
      <c r="G797" s="143" t="s">
        <v>484</v>
      </c>
      <c r="H797" s="144">
        <v>1</v>
      </c>
      <c r="I797" s="145"/>
      <c r="J797" s="146">
        <f t="shared" si="10"/>
        <v>0</v>
      </c>
      <c r="K797" s="142" t="s">
        <v>3</v>
      </c>
      <c r="L797" s="35"/>
      <c r="M797" s="147" t="s">
        <v>3</v>
      </c>
      <c r="N797" s="148" t="s">
        <v>40</v>
      </c>
      <c r="O797" s="55"/>
      <c r="P797" s="149">
        <f t="shared" si="11"/>
        <v>0</v>
      </c>
      <c r="Q797" s="149">
        <v>0</v>
      </c>
      <c r="R797" s="149">
        <f t="shared" si="12"/>
        <v>0</v>
      </c>
      <c r="S797" s="149">
        <v>0</v>
      </c>
      <c r="T797" s="150">
        <f t="shared" si="13"/>
        <v>0</v>
      </c>
      <c r="U797" s="34"/>
      <c r="V797" s="34"/>
      <c r="W797" s="34"/>
      <c r="X797" s="34"/>
      <c r="Y797" s="34"/>
      <c r="Z797" s="34"/>
      <c r="AA797" s="34"/>
      <c r="AB797" s="34"/>
      <c r="AC797" s="34"/>
      <c r="AD797" s="34"/>
      <c r="AE797" s="34"/>
      <c r="AR797" s="151" t="s">
        <v>266</v>
      </c>
      <c r="AT797" s="151" t="s">
        <v>154</v>
      </c>
      <c r="AU797" s="151" t="s">
        <v>79</v>
      </c>
      <c r="AY797" s="19" t="s">
        <v>152</v>
      </c>
      <c r="BE797" s="152">
        <f t="shared" si="14"/>
        <v>0</v>
      </c>
      <c r="BF797" s="152">
        <f t="shared" si="15"/>
        <v>0</v>
      </c>
      <c r="BG797" s="152">
        <f t="shared" si="16"/>
        <v>0</v>
      </c>
      <c r="BH797" s="152">
        <f t="shared" si="17"/>
        <v>0</v>
      </c>
      <c r="BI797" s="152">
        <f t="shared" si="18"/>
        <v>0</v>
      </c>
      <c r="BJ797" s="19" t="s">
        <v>77</v>
      </c>
      <c r="BK797" s="152">
        <f t="shared" si="19"/>
        <v>0</v>
      </c>
      <c r="BL797" s="19" t="s">
        <v>266</v>
      </c>
      <c r="BM797" s="151" t="s">
        <v>1232</v>
      </c>
    </row>
    <row r="798" spans="1:65" s="2" customFormat="1" ht="22.8">
      <c r="A798" s="34"/>
      <c r="B798" s="139"/>
      <c r="C798" s="140" t="s">
        <v>1233</v>
      </c>
      <c r="D798" s="140" t="s">
        <v>154</v>
      </c>
      <c r="E798" s="141" t="s">
        <v>1234</v>
      </c>
      <c r="F798" s="142" t="s">
        <v>1235</v>
      </c>
      <c r="G798" s="143" t="s">
        <v>484</v>
      </c>
      <c r="H798" s="144">
        <v>1</v>
      </c>
      <c r="I798" s="145"/>
      <c r="J798" s="146">
        <f t="shared" si="10"/>
        <v>0</v>
      </c>
      <c r="K798" s="142" t="s">
        <v>3</v>
      </c>
      <c r="L798" s="35"/>
      <c r="M798" s="147" t="s">
        <v>3</v>
      </c>
      <c r="N798" s="148" t="s">
        <v>40</v>
      </c>
      <c r="O798" s="55"/>
      <c r="P798" s="149">
        <f t="shared" si="11"/>
        <v>0</v>
      </c>
      <c r="Q798" s="149">
        <v>0</v>
      </c>
      <c r="R798" s="149">
        <f t="shared" si="12"/>
        <v>0</v>
      </c>
      <c r="S798" s="149">
        <v>0</v>
      </c>
      <c r="T798" s="150">
        <f t="shared" si="13"/>
        <v>0</v>
      </c>
      <c r="U798" s="34"/>
      <c r="V798" s="34"/>
      <c r="W798" s="34"/>
      <c r="X798" s="34"/>
      <c r="Y798" s="34"/>
      <c r="Z798" s="34"/>
      <c r="AA798" s="34"/>
      <c r="AB798" s="34"/>
      <c r="AC798" s="34"/>
      <c r="AD798" s="34"/>
      <c r="AE798" s="34"/>
      <c r="AR798" s="151" t="s">
        <v>266</v>
      </c>
      <c r="AT798" s="151" t="s">
        <v>154</v>
      </c>
      <c r="AU798" s="151" t="s">
        <v>79</v>
      </c>
      <c r="AY798" s="19" t="s">
        <v>152</v>
      </c>
      <c r="BE798" s="152">
        <f t="shared" si="14"/>
        <v>0</v>
      </c>
      <c r="BF798" s="152">
        <f t="shared" si="15"/>
        <v>0</v>
      </c>
      <c r="BG798" s="152">
        <f t="shared" si="16"/>
        <v>0</v>
      </c>
      <c r="BH798" s="152">
        <f t="shared" si="17"/>
        <v>0</v>
      </c>
      <c r="BI798" s="152">
        <f t="shared" si="18"/>
        <v>0</v>
      </c>
      <c r="BJ798" s="19" t="s">
        <v>77</v>
      </c>
      <c r="BK798" s="152">
        <f t="shared" si="19"/>
        <v>0</v>
      </c>
      <c r="BL798" s="19" t="s">
        <v>266</v>
      </c>
      <c r="BM798" s="151" t="s">
        <v>1236</v>
      </c>
    </row>
    <row r="799" spans="1:65" s="2" customFormat="1" ht="22.8">
      <c r="A799" s="34"/>
      <c r="B799" s="139"/>
      <c r="C799" s="140" t="s">
        <v>1237</v>
      </c>
      <c r="D799" s="140" t="s">
        <v>154</v>
      </c>
      <c r="E799" s="141" t="s">
        <v>1238</v>
      </c>
      <c r="F799" s="142" t="s">
        <v>1239</v>
      </c>
      <c r="G799" s="143" t="s">
        <v>484</v>
      </c>
      <c r="H799" s="144">
        <v>1</v>
      </c>
      <c r="I799" s="145"/>
      <c r="J799" s="146">
        <f t="shared" si="10"/>
        <v>0</v>
      </c>
      <c r="K799" s="142" t="s">
        <v>3</v>
      </c>
      <c r="L799" s="35"/>
      <c r="M799" s="147" t="s">
        <v>3</v>
      </c>
      <c r="N799" s="148" t="s">
        <v>40</v>
      </c>
      <c r="O799" s="55"/>
      <c r="P799" s="149">
        <f t="shared" si="11"/>
        <v>0</v>
      </c>
      <c r="Q799" s="149">
        <v>0</v>
      </c>
      <c r="R799" s="149">
        <f t="shared" si="12"/>
        <v>0</v>
      </c>
      <c r="S799" s="149">
        <v>0</v>
      </c>
      <c r="T799" s="150">
        <f t="shared" si="13"/>
        <v>0</v>
      </c>
      <c r="U799" s="34"/>
      <c r="V799" s="34"/>
      <c r="W799" s="34"/>
      <c r="X799" s="34"/>
      <c r="Y799" s="34"/>
      <c r="Z799" s="34"/>
      <c r="AA799" s="34"/>
      <c r="AB799" s="34"/>
      <c r="AC799" s="34"/>
      <c r="AD799" s="34"/>
      <c r="AE799" s="34"/>
      <c r="AR799" s="151" t="s">
        <v>266</v>
      </c>
      <c r="AT799" s="151" t="s">
        <v>154</v>
      </c>
      <c r="AU799" s="151" t="s">
        <v>79</v>
      </c>
      <c r="AY799" s="19" t="s">
        <v>152</v>
      </c>
      <c r="BE799" s="152">
        <f t="shared" si="14"/>
        <v>0</v>
      </c>
      <c r="BF799" s="152">
        <f t="shared" si="15"/>
        <v>0</v>
      </c>
      <c r="BG799" s="152">
        <f t="shared" si="16"/>
        <v>0</v>
      </c>
      <c r="BH799" s="152">
        <f t="shared" si="17"/>
        <v>0</v>
      </c>
      <c r="BI799" s="152">
        <f t="shared" si="18"/>
        <v>0</v>
      </c>
      <c r="BJ799" s="19" t="s">
        <v>77</v>
      </c>
      <c r="BK799" s="152">
        <f t="shared" si="19"/>
        <v>0</v>
      </c>
      <c r="BL799" s="19" t="s">
        <v>266</v>
      </c>
      <c r="BM799" s="151" t="s">
        <v>1240</v>
      </c>
    </row>
    <row r="800" spans="1:65" s="2" customFormat="1" ht="22.8">
      <c r="A800" s="34"/>
      <c r="B800" s="139"/>
      <c r="C800" s="140" t="s">
        <v>1241</v>
      </c>
      <c r="D800" s="140" t="s">
        <v>154</v>
      </c>
      <c r="E800" s="141" t="s">
        <v>1242</v>
      </c>
      <c r="F800" s="142" t="s">
        <v>1243</v>
      </c>
      <c r="G800" s="143" t="s">
        <v>484</v>
      </c>
      <c r="H800" s="144">
        <v>1</v>
      </c>
      <c r="I800" s="145"/>
      <c r="J800" s="146">
        <f t="shared" si="10"/>
        <v>0</v>
      </c>
      <c r="K800" s="142" t="s">
        <v>3</v>
      </c>
      <c r="L800" s="35"/>
      <c r="M800" s="147" t="s">
        <v>3</v>
      </c>
      <c r="N800" s="148" t="s">
        <v>40</v>
      </c>
      <c r="O800" s="55"/>
      <c r="P800" s="149">
        <f t="shared" si="11"/>
        <v>0</v>
      </c>
      <c r="Q800" s="149">
        <v>0</v>
      </c>
      <c r="R800" s="149">
        <f t="shared" si="12"/>
        <v>0</v>
      </c>
      <c r="S800" s="149">
        <v>0</v>
      </c>
      <c r="T800" s="150">
        <f t="shared" si="13"/>
        <v>0</v>
      </c>
      <c r="U800" s="34"/>
      <c r="V800" s="34"/>
      <c r="W800" s="34"/>
      <c r="X800" s="34"/>
      <c r="Y800" s="34"/>
      <c r="Z800" s="34"/>
      <c r="AA800" s="34"/>
      <c r="AB800" s="34"/>
      <c r="AC800" s="34"/>
      <c r="AD800" s="34"/>
      <c r="AE800" s="34"/>
      <c r="AR800" s="151" t="s">
        <v>266</v>
      </c>
      <c r="AT800" s="151" t="s">
        <v>154</v>
      </c>
      <c r="AU800" s="151" t="s">
        <v>79</v>
      </c>
      <c r="AY800" s="19" t="s">
        <v>152</v>
      </c>
      <c r="BE800" s="152">
        <f t="shared" si="14"/>
        <v>0</v>
      </c>
      <c r="BF800" s="152">
        <f t="shared" si="15"/>
        <v>0</v>
      </c>
      <c r="BG800" s="152">
        <f t="shared" si="16"/>
        <v>0</v>
      </c>
      <c r="BH800" s="152">
        <f t="shared" si="17"/>
        <v>0</v>
      </c>
      <c r="BI800" s="152">
        <f t="shared" si="18"/>
        <v>0</v>
      </c>
      <c r="BJ800" s="19" t="s">
        <v>77</v>
      </c>
      <c r="BK800" s="152">
        <f t="shared" si="19"/>
        <v>0</v>
      </c>
      <c r="BL800" s="19" t="s">
        <v>266</v>
      </c>
      <c r="BM800" s="151" t="s">
        <v>1244</v>
      </c>
    </row>
    <row r="801" spans="1:65" s="2" customFormat="1" ht="33" customHeight="1">
      <c r="A801" s="34"/>
      <c r="B801" s="139"/>
      <c r="C801" s="140" t="s">
        <v>1245</v>
      </c>
      <c r="D801" s="140" t="s">
        <v>154</v>
      </c>
      <c r="E801" s="141" t="s">
        <v>1246</v>
      </c>
      <c r="F801" s="142" t="s">
        <v>1247</v>
      </c>
      <c r="G801" s="143" t="s">
        <v>3</v>
      </c>
      <c r="H801" s="144">
        <v>1</v>
      </c>
      <c r="I801" s="145"/>
      <c r="J801" s="146">
        <f t="shared" si="10"/>
        <v>0</v>
      </c>
      <c r="K801" s="142" t="s">
        <v>3</v>
      </c>
      <c r="L801" s="35"/>
      <c r="M801" s="147" t="s">
        <v>3</v>
      </c>
      <c r="N801" s="148" t="s">
        <v>40</v>
      </c>
      <c r="O801" s="55"/>
      <c r="P801" s="149">
        <f t="shared" si="11"/>
        <v>0</v>
      </c>
      <c r="Q801" s="149">
        <v>0</v>
      </c>
      <c r="R801" s="149">
        <f t="shared" si="12"/>
        <v>0</v>
      </c>
      <c r="S801" s="149">
        <v>0</v>
      </c>
      <c r="T801" s="150">
        <f t="shared" si="13"/>
        <v>0</v>
      </c>
      <c r="U801" s="34"/>
      <c r="V801" s="34"/>
      <c r="W801" s="34"/>
      <c r="X801" s="34"/>
      <c r="Y801" s="34"/>
      <c r="Z801" s="34"/>
      <c r="AA801" s="34"/>
      <c r="AB801" s="34"/>
      <c r="AC801" s="34"/>
      <c r="AD801" s="34"/>
      <c r="AE801" s="34"/>
      <c r="AR801" s="151" t="s">
        <v>266</v>
      </c>
      <c r="AT801" s="151" t="s">
        <v>154</v>
      </c>
      <c r="AU801" s="151" t="s">
        <v>79</v>
      </c>
      <c r="AY801" s="19" t="s">
        <v>152</v>
      </c>
      <c r="BE801" s="152">
        <f t="shared" si="14"/>
        <v>0</v>
      </c>
      <c r="BF801" s="152">
        <f t="shared" si="15"/>
        <v>0</v>
      </c>
      <c r="BG801" s="152">
        <f t="shared" si="16"/>
        <v>0</v>
      </c>
      <c r="BH801" s="152">
        <f t="shared" si="17"/>
        <v>0</v>
      </c>
      <c r="BI801" s="152">
        <f t="shared" si="18"/>
        <v>0</v>
      </c>
      <c r="BJ801" s="19" t="s">
        <v>77</v>
      </c>
      <c r="BK801" s="152">
        <f t="shared" si="19"/>
        <v>0</v>
      </c>
      <c r="BL801" s="19" t="s">
        <v>266</v>
      </c>
      <c r="BM801" s="151" t="s">
        <v>1248</v>
      </c>
    </row>
    <row r="802" spans="1:65" s="2" customFormat="1" ht="33" customHeight="1">
      <c r="A802" s="34"/>
      <c r="B802" s="139"/>
      <c r="C802" s="140" t="s">
        <v>1249</v>
      </c>
      <c r="D802" s="140" t="s">
        <v>154</v>
      </c>
      <c r="E802" s="141" t="s">
        <v>1250</v>
      </c>
      <c r="F802" s="142" t="s">
        <v>1251</v>
      </c>
      <c r="G802" s="143" t="s">
        <v>484</v>
      </c>
      <c r="H802" s="144">
        <v>1</v>
      </c>
      <c r="I802" s="145"/>
      <c r="J802" s="146">
        <f t="shared" si="10"/>
        <v>0</v>
      </c>
      <c r="K802" s="142" t="s">
        <v>3</v>
      </c>
      <c r="L802" s="35"/>
      <c r="M802" s="147" t="s">
        <v>3</v>
      </c>
      <c r="N802" s="148" t="s">
        <v>40</v>
      </c>
      <c r="O802" s="55"/>
      <c r="P802" s="149">
        <f t="shared" si="11"/>
        <v>0</v>
      </c>
      <c r="Q802" s="149">
        <v>0</v>
      </c>
      <c r="R802" s="149">
        <f t="shared" si="12"/>
        <v>0</v>
      </c>
      <c r="S802" s="149">
        <v>0</v>
      </c>
      <c r="T802" s="150">
        <f t="shared" si="13"/>
        <v>0</v>
      </c>
      <c r="U802" s="34"/>
      <c r="V802" s="34"/>
      <c r="W802" s="34"/>
      <c r="X802" s="34"/>
      <c r="Y802" s="34"/>
      <c r="Z802" s="34"/>
      <c r="AA802" s="34"/>
      <c r="AB802" s="34"/>
      <c r="AC802" s="34"/>
      <c r="AD802" s="34"/>
      <c r="AE802" s="34"/>
      <c r="AR802" s="151" t="s">
        <v>266</v>
      </c>
      <c r="AT802" s="151" t="s">
        <v>154</v>
      </c>
      <c r="AU802" s="151" t="s">
        <v>79</v>
      </c>
      <c r="AY802" s="19" t="s">
        <v>152</v>
      </c>
      <c r="BE802" s="152">
        <f t="shared" si="14"/>
        <v>0</v>
      </c>
      <c r="BF802" s="152">
        <f t="shared" si="15"/>
        <v>0</v>
      </c>
      <c r="BG802" s="152">
        <f t="shared" si="16"/>
        <v>0</v>
      </c>
      <c r="BH802" s="152">
        <f t="shared" si="17"/>
        <v>0</v>
      </c>
      <c r="BI802" s="152">
        <f t="shared" si="18"/>
        <v>0</v>
      </c>
      <c r="BJ802" s="19" t="s">
        <v>77</v>
      </c>
      <c r="BK802" s="152">
        <f t="shared" si="19"/>
        <v>0</v>
      </c>
      <c r="BL802" s="19" t="s">
        <v>266</v>
      </c>
      <c r="BM802" s="151" t="s">
        <v>1252</v>
      </c>
    </row>
    <row r="803" spans="1:65" s="2" customFormat="1" ht="34.200000000000003">
      <c r="A803" s="34"/>
      <c r="B803" s="139"/>
      <c r="C803" s="140" t="s">
        <v>1253</v>
      </c>
      <c r="D803" s="140" t="s">
        <v>154</v>
      </c>
      <c r="E803" s="141" t="s">
        <v>1254</v>
      </c>
      <c r="F803" s="142" t="s">
        <v>1255</v>
      </c>
      <c r="G803" s="143" t="s">
        <v>3</v>
      </c>
      <c r="H803" s="144">
        <v>1</v>
      </c>
      <c r="I803" s="145"/>
      <c r="J803" s="146">
        <f t="shared" si="10"/>
        <v>0</v>
      </c>
      <c r="K803" s="142" t="s">
        <v>3</v>
      </c>
      <c r="L803" s="35"/>
      <c r="M803" s="147" t="s">
        <v>3</v>
      </c>
      <c r="N803" s="148" t="s">
        <v>40</v>
      </c>
      <c r="O803" s="55"/>
      <c r="P803" s="149">
        <f t="shared" si="11"/>
        <v>0</v>
      </c>
      <c r="Q803" s="149">
        <v>0</v>
      </c>
      <c r="R803" s="149">
        <f t="shared" si="12"/>
        <v>0</v>
      </c>
      <c r="S803" s="149">
        <v>0</v>
      </c>
      <c r="T803" s="150">
        <f t="shared" si="13"/>
        <v>0</v>
      </c>
      <c r="U803" s="34"/>
      <c r="V803" s="34"/>
      <c r="W803" s="34"/>
      <c r="X803" s="34"/>
      <c r="Y803" s="34"/>
      <c r="Z803" s="34"/>
      <c r="AA803" s="34"/>
      <c r="AB803" s="34"/>
      <c r="AC803" s="34"/>
      <c r="AD803" s="34"/>
      <c r="AE803" s="34"/>
      <c r="AR803" s="151" t="s">
        <v>266</v>
      </c>
      <c r="AT803" s="151" t="s">
        <v>154</v>
      </c>
      <c r="AU803" s="151" t="s">
        <v>79</v>
      </c>
      <c r="AY803" s="19" t="s">
        <v>152</v>
      </c>
      <c r="BE803" s="152">
        <f t="shared" si="14"/>
        <v>0</v>
      </c>
      <c r="BF803" s="152">
        <f t="shared" si="15"/>
        <v>0</v>
      </c>
      <c r="BG803" s="152">
        <f t="shared" si="16"/>
        <v>0</v>
      </c>
      <c r="BH803" s="152">
        <f t="shared" si="17"/>
        <v>0</v>
      </c>
      <c r="BI803" s="152">
        <f t="shared" si="18"/>
        <v>0</v>
      </c>
      <c r="BJ803" s="19" t="s">
        <v>77</v>
      </c>
      <c r="BK803" s="152">
        <f t="shared" si="19"/>
        <v>0</v>
      </c>
      <c r="BL803" s="19" t="s">
        <v>266</v>
      </c>
      <c r="BM803" s="151" t="s">
        <v>1256</v>
      </c>
    </row>
    <row r="804" spans="1:65" s="2" customFormat="1" ht="33" customHeight="1">
      <c r="A804" s="34"/>
      <c r="B804" s="139"/>
      <c r="C804" s="140" t="s">
        <v>1257</v>
      </c>
      <c r="D804" s="140" t="s">
        <v>154</v>
      </c>
      <c r="E804" s="141" t="s">
        <v>1258</v>
      </c>
      <c r="F804" s="142" t="s">
        <v>1259</v>
      </c>
      <c r="G804" s="143" t="s">
        <v>484</v>
      </c>
      <c r="H804" s="144">
        <v>1</v>
      </c>
      <c r="I804" s="145"/>
      <c r="J804" s="146">
        <f t="shared" si="10"/>
        <v>0</v>
      </c>
      <c r="K804" s="142" t="s">
        <v>3</v>
      </c>
      <c r="L804" s="35"/>
      <c r="M804" s="147" t="s">
        <v>3</v>
      </c>
      <c r="N804" s="148" t="s">
        <v>40</v>
      </c>
      <c r="O804" s="55"/>
      <c r="P804" s="149">
        <f t="shared" si="11"/>
        <v>0</v>
      </c>
      <c r="Q804" s="149">
        <v>0</v>
      </c>
      <c r="R804" s="149">
        <f t="shared" si="12"/>
        <v>0</v>
      </c>
      <c r="S804" s="149">
        <v>0</v>
      </c>
      <c r="T804" s="150">
        <f t="shared" si="13"/>
        <v>0</v>
      </c>
      <c r="U804" s="34"/>
      <c r="V804" s="34"/>
      <c r="W804" s="34"/>
      <c r="X804" s="34"/>
      <c r="Y804" s="34"/>
      <c r="Z804" s="34"/>
      <c r="AA804" s="34"/>
      <c r="AB804" s="34"/>
      <c r="AC804" s="34"/>
      <c r="AD804" s="34"/>
      <c r="AE804" s="34"/>
      <c r="AR804" s="151" t="s">
        <v>266</v>
      </c>
      <c r="AT804" s="151" t="s">
        <v>154</v>
      </c>
      <c r="AU804" s="151" t="s">
        <v>79</v>
      </c>
      <c r="AY804" s="19" t="s">
        <v>152</v>
      </c>
      <c r="BE804" s="152">
        <f t="shared" si="14"/>
        <v>0</v>
      </c>
      <c r="BF804" s="152">
        <f t="shared" si="15"/>
        <v>0</v>
      </c>
      <c r="BG804" s="152">
        <f t="shared" si="16"/>
        <v>0</v>
      </c>
      <c r="BH804" s="152">
        <f t="shared" si="17"/>
        <v>0</v>
      </c>
      <c r="BI804" s="152">
        <f t="shared" si="18"/>
        <v>0</v>
      </c>
      <c r="BJ804" s="19" t="s">
        <v>77</v>
      </c>
      <c r="BK804" s="152">
        <f t="shared" si="19"/>
        <v>0</v>
      </c>
      <c r="BL804" s="19" t="s">
        <v>266</v>
      </c>
      <c r="BM804" s="151" t="s">
        <v>1260</v>
      </c>
    </row>
    <row r="805" spans="1:65" s="2" customFormat="1" ht="22.8">
      <c r="A805" s="34"/>
      <c r="B805" s="139"/>
      <c r="C805" s="140" t="s">
        <v>1261</v>
      </c>
      <c r="D805" s="140" t="s">
        <v>154</v>
      </c>
      <c r="E805" s="141" t="s">
        <v>1262</v>
      </c>
      <c r="F805" s="142" t="s">
        <v>1263</v>
      </c>
      <c r="G805" s="143" t="s">
        <v>3</v>
      </c>
      <c r="H805" s="144">
        <v>1</v>
      </c>
      <c r="I805" s="145"/>
      <c r="J805" s="146">
        <f t="shared" si="10"/>
        <v>0</v>
      </c>
      <c r="K805" s="142" t="s">
        <v>3</v>
      </c>
      <c r="L805" s="35"/>
      <c r="M805" s="147" t="s">
        <v>3</v>
      </c>
      <c r="N805" s="148" t="s">
        <v>40</v>
      </c>
      <c r="O805" s="55"/>
      <c r="P805" s="149">
        <f t="shared" si="11"/>
        <v>0</v>
      </c>
      <c r="Q805" s="149">
        <v>0</v>
      </c>
      <c r="R805" s="149">
        <f t="shared" si="12"/>
        <v>0</v>
      </c>
      <c r="S805" s="149">
        <v>0</v>
      </c>
      <c r="T805" s="150">
        <f t="shared" si="13"/>
        <v>0</v>
      </c>
      <c r="U805" s="34"/>
      <c r="V805" s="34"/>
      <c r="W805" s="34"/>
      <c r="X805" s="34"/>
      <c r="Y805" s="34"/>
      <c r="Z805" s="34"/>
      <c r="AA805" s="34"/>
      <c r="AB805" s="34"/>
      <c r="AC805" s="34"/>
      <c r="AD805" s="34"/>
      <c r="AE805" s="34"/>
      <c r="AR805" s="151" t="s">
        <v>266</v>
      </c>
      <c r="AT805" s="151" t="s">
        <v>154</v>
      </c>
      <c r="AU805" s="151" t="s">
        <v>79</v>
      </c>
      <c r="AY805" s="19" t="s">
        <v>152</v>
      </c>
      <c r="BE805" s="152">
        <f t="shared" si="14"/>
        <v>0</v>
      </c>
      <c r="BF805" s="152">
        <f t="shared" si="15"/>
        <v>0</v>
      </c>
      <c r="BG805" s="152">
        <f t="shared" si="16"/>
        <v>0</v>
      </c>
      <c r="BH805" s="152">
        <f t="shared" si="17"/>
        <v>0</v>
      </c>
      <c r="BI805" s="152">
        <f t="shared" si="18"/>
        <v>0</v>
      </c>
      <c r="BJ805" s="19" t="s">
        <v>77</v>
      </c>
      <c r="BK805" s="152">
        <f t="shared" si="19"/>
        <v>0</v>
      </c>
      <c r="BL805" s="19" t="s">
        <v>266</v>
      </c>
      <c r="BM805" s="151" t="s">
        <v>1264</v>
      </c>
    </row>
    <row r="806" spans="1:65" s="2" customFormat="1" ht="22.8">
      <c r="A806" s="34"/>
      <c r="B806" s="139"/>
      <c r="C806" s="140" t="s">
        <v>1265</v>
      </c>
      <c r="D806" s="140" t="s">
        <v>154</v>
      </c>
      <c r="E806" s="141" t="s">
        <v>1266</v>
      </c>
      <c r="F806" s="142" t="s">
        <v>1267</v>
      </c>
      <c r="G806" s="143" t="s">
        <v>484</v>
      </c>
      <c r="H806" s="144">
        <v>1</v>
      </c>
      <c r="I806" s="145"/>
      <c r="J806" s="146">
        <f t="shared" si="10"/>
        <v>0</v>
      </c>
      <c r="K806" s="142" t="s">
        <v>3</v>
      </c>
      <c r="L806" s="35"/>
      <c r="M806" s="147" t="s">
        <v>3</v>
      </c>
      <c r="N806" s="148" t="s">
        <v>40</v>
      </c>
      <c r="O806" s="55"/>
      <c r="P806" s="149">
        <f t="shared" si="11"/>
        <v>0</v>
      </c>
      <c r="Q806" s="149">
        <v>0</v>
      </c>
      <c r="R806" s="149">
        <f t="shared" si="12"/>
        <v>0</v>
      </c>
      <c r="S806" s="149">
        <v>0</v>
      </c>
      <c r="T806" s="150">
        <f t="shared" si="13"/>
        <v>0</v>
      </c>
      <c r="U806" s="34"/>
      <c r="V806" s="34"/>
      <c r="W806" s="34"/>
      <c r="X806" s="34"/>
      <c r="Y806" s="34"/>
      <c r="Z806" s="34"/>
      <c r="AA806" s="34"/>
      <c r="AB806" s="34"/>
      <c r="AC806" s="34"/>
      <c r="AD806" s="34"/>
      <c r="AE806" s="34"/>
      <c r="AR806" s="151" t="s">
        <v>266</v>
      </c>
      <c r="AT806" s="151" t="s">
        <v>154</v>
      </c>
      <c r="AU806" s="151" t="s">
        <v>79</v>
      </c>
      <c r="AY806" s="19" t="s">
        <v>152</v>
      </c>
      <c r="BE806" s="152">
        <f t="shared" si="14"/>
        <v>0</v>
      </c>
      <c r="BF806" s="152">
        <f t="shared" si="15"/>
        <v>0</v>
      </c>
      <c r="BG806" s="152">
        <f t="shared" si="16"/>
        <v>0</v>
      </c>
      <c r="BH806" s="152">
        <f t="shared" si="17"/>
        <v>0</v>
      </c>
      <c r="BI806" s="152">
        <f t="shared" si="18"/>
        <v>0</v>
      </c>
      <c r="BJ806" s="19" t="s">
        <v>77</v>
      </c>
      <c r="BK806" s="152">
        <f t="shared" si="19"/>
        <v>0</v>
      </c>
      <c r="BL806" s="19" t="s">
        <v>266</v>
      </c>
      <c r="BM806" s="151" t="s">
        <v>1268</v>
      </c>
    </row>
    <row r="807" spans="1:65" s="2" customFormat="1" ht="33" customHeight="1">
      <c r="A807" s="34"/>
      <c r="B807" s="139"/>
      <c r="C807" s="140" t="s">
        <v>1269</v>
      </c>
      <c r="D807" s="140" t="s">
        <v>154</v>
      </c>
      <c r="E807" s="141" t="s">
        <v>1270</v>
      </c>
      <c r="F807" s="142" t="s">
        <v>1271</v>
      </c>
      <c r="G807" s="143" t="s">
        <v>484</v>
      </c>
      <c r="H807" s="144">
        <v>1</v>
      </c>
      <c r="I807" s="145"/>
      <c r="J807" s="146">
        <f t="shared" si="10"/>
        <v>0</v>
      </c>
      <c r="K807" s="142" t="s">
        <v>3</v>
      </c>
      <c r="L807" s="35"/>
      <c r="M807" s="147" t="s">
        <v>3</v>
      </c>
      <c r="N807" s="148" t="s">
        <v>40</v>
      </c>
      <c r="O807" s="55"/>
      <c r="P807" s="149">
        <f t="shared" si="11"/>
        <v>0</v>
      </c>
      <c r="Q807" s="149">
        <v>0</v>
      </c>
      <c r="R807" s="149">
        <f t="shared" si="12"/>
        <v>0</v>
      </c>
      <c r="S807" s="149">
        <v>0</v>
      </c>
      <c r="T807" s="150">
        <f t="shared" si="13"/>
        <v>0</v>
      </c>
      <c r="U807" s="34"/>
      <c r="V807" s="34"/>
      <c r="W807" s="34"/>
      <c r="X807" s="34"/>
      <c r="Y807" s="34"/>
      <c r="Z807" s="34"/>
      <c r="AA807" s="34"/>
      <c r="AB807" s="34"/>
      <c r="AC807" s="34"/>
      <c r="AD807" s="34"/>
      <c r="AE807" s="34"/>
      <c r="AR807" s="151" t="s">
        <v>266</v>
      </c>
      <c r="AT807" s="151" t="s">
        <v>154</v>
      </c>
      <c r="AU807" s="151" t="s">
        <v>79</v>
      </c>
      <c r="AY807" s="19" t="s">
        <v>152</v>
      </c>
      <c r="BE807" s="152">
        <f t="shared" si="14"/>
        <v>0</v>
      </c>
      <c r="BF807" s="152">
        <f t="shared" si="15"/>
        <v>0</v>
      </c>
      <c r="BG807" s="152">
        <f t="shared" si="16"/>
        <v>0</v>
      </c>
      <c r="BH807" s="152">
        <f t="shared" si="17"/>
        <v>0</v>
      </c>
      <c r="BI807" s="152">
        <f t="shared" si="18"/>
        <v>0</v>
      </c>
      <c r="BJ807" s="19" t="s">
        <v>77</v>
      </c>
      <c r="BK807" s="152">
        <f t="shared" si="19"/>
        <v>0</v>
      </c>
      <c r="BL807" s="19" t="s">
        <v>266</v>
      </c>
      <c r="BM807" s="151" t="s">
        <v>1272</v>
      </c>
    </row>
    <row r="808" spans="1:65" s="2" customFormat="1" ht="33" customHeight="1">
      <c r="A808" s="34"/>
      <c r="B808" s="139"/>
      <c r="C808" s="140" t="s">
        <v>1273</v>
      </c>
      <c r="D808" s="140" t="s">
        <v>154</v>
      </c>
      <c r="E808" s="141" t="s">
        <v>1274</v>
      </c>
      <c r="F808" s="142" t="s">
        <v>1275</v>
      </c>
      <c r="G808" s="143" t="s">
        <v>278</v>
      </c>
      <c r="H808" s="144">
        <v>9</v>
      </c>
      <c r="I808" s="145"/>
      <c r="J808" s="146">
        <f t="shared" si="10"/>
        <v>0</v>
      </c>
      <c r="K808" s="142" t="s">
        <v>3</v>
      </c>
      <c r="L808" s="35"/>
      <c r="M808" s="147" t="s">
        <v>3</v>
      </c>
      <c r="N808" s="148" t="s">
        <v>40</v>
      </c>
      <c r="O808" s="55"/>
      <c r="P808" s="149">
        <f t="shared" si="11"/>
        <v>0</v>
      </c>
      <c r="Q808" s="149">
        <v>0</v>
      </c>
      <c r="R808" s="149">
        <f t="shared" si="12"/>
        <v>0</v>
      </c>
      <c r="S808" s="149">
        <v>0</v>
      </c>
      <c r="T808" s="150">
        <f t="shared" si="13"/>
        <v>0</v>
      </c>
      <c r="U808" s="34"/>
      <c r="V808" s="34"/>
      <c r="W808" s="34"/>
      <c r="X808" s="34"/>
      <c r="Y808" s="34"/>
      <c r="Z808" s="34"/>
      <c r="AA808" s="34"/>
      <c r="AB808" s="34"/>
      <c r="AC808" s="34"/>
      <c r="AD808" s="34"/>
      <c r="AE808" s="34"/>
      <c r="AR808" s="151" t="s">
        <v>266</v>
      </c>
      <c r="AT808" s="151" t="s">
        <v>154</v>
      </c>
      <c r="AU808" s="151" t="s">
        <v>79</v>
      </c>
      <c r="AY808" s="19" t="s">
        <v>152</v>
      </c>
      <c r="BE808" s="152">
        <f t="shared" si="14"/>
        <v>0</v>
      </c>
      <c r="BF808" s="152">
        <f t="shared" si="15"/>
        <v>0</v>
      </c>
      <c r="BG808" s="152">
        <f t="shared" si="16"/>
        <v>0</v>
      </c>
      <c r="BH808" s="152">
        <f t="shared" si="17"/>
        <v>0</v>
      </c>
      <c r="BI808" s="152">
        <f t="shared" si="18"/>
        <v>0</v>
      </c>
      <c r="BJ808" s="19" t="s">
        <v>77</v>
      </c>
      <c r="BK808" s="152">
        <f t="shared" si="19"/>
        <v>0</v>
      </c>
      <c r="BL808" s="19" t="s">
        <v>266</v>
      </c>
      <c r="BM808" s="151" t="s">
        <v>1276</v>
      </c>
    </row>
    <row r="809" spans="1:65" s="2" customFormat="1" ht="44.25" customHeight="1">
      <c r="A809" s="34"/>
      <c r="B809" s="139"/>
      <c r="C809" s="140" t="s">
        <v>1277</v>
      </c>
      <c r="D809" s="140" t="s">
        <v>154</v>
      </c>
      <c r="E809" s="141" t="s">
        <v>1278</v>
      </c>
      <c r="F809" s="142" t="s">
        <v>1279</v>
      </c>
      <c r="G809" s="143" t="s">
        <v>728</v>
      </c>
      <c r="H809" s="199"/>
      <c r="I809" s="145"/>
      <c r="J809" s="146">
        <f t="shared" si="10"/>
        <v>0</v>
      </c>
      <c r="K809" s="142" t="s">
        <v>163</v>
      </c>
      <c r="L809" s="35"/>
      <c r="M809" s="147" t="s">
        <v>3</v>
      </c>
      <c r="N809" s="148" t="s">
        <v>40</v>
      </c>
      <c r="O809" s="55"/>
      <c r="P809" s="149">
        <f t="shared" si="11"/>
        <v>0</v>
      </c>
      <c r="Q809" s="149">
        <v>0</v>
      </c>
      <c r="R809" s="149">
        <f t="shared" si="12"/>
        <v>0</v>
      </c>
      <c r="S809" s="149">
        <v>0</v>
      </c>
      <c r="T809" s="150">
        <f t="shared" si="13"/>
        <v>0</v>
      </c>
      <c r="U809" s="34"/>
      <c r="V809" s="34"/>
      <c r="W809" s="34"/>
      <c r="X809" s="34"/>
      <c r="Y809" s="34"/>
      <c r="Z809" s="34"/>
      <c r="AA809" s="34"/>
      <c r="AB809" s="34"/>
      <c r="AC809" s="34"/>
      <c r="AD809" s="34"/>
      <c r="AE809" s="34"/>
      <c r="AR809" s="151" t="s">
        <v>266</v>
      </c>
      <c r="AT809" s="151" t="s">
        <v>154</v>
      </c>
      <c r="AU809" s="151" t="s">
        <v>79</v>
      </c>
      <c r="AY809" s="19" t="s">
        <v>152</v>
      </c>
      <c r="BE809" s="152">
        <f t="shared" si="14"/>
        <v>0</v>
      </c>
      <c r="BF809" s="152">
        <f t="shared" si="15"/>
        <v>0</v>
      </c>
      <c r="BG809" s="152">
        <f t="shared" si="16"/>
        <v>0</v>
      </c>
      <c r="BH809" s="152">
        <f t="shared" si="17"/>
        <v>0</v>
      </c>
      <c r="BI809" s="152">
        <f t="shared" si="18"/>
        <v>0</v>
      </c>
      <c r="BJ809" s="19" t="s">
        <v>77</v>
      </c>
      <c r="BK809" s="152">
        <f t="shared" si="19"/>
        <v>0</v>
      </c>
      <c r="BL809" s="19" t="s">
        <v>266</v>
      </c>
      <c r="BM809" s="151" t="s">
        <v>1280</v>
      </c>
    </row>
    <row r="810" spans="1:65" s="12" customFormat="1" ht="22.8" customHeight="1">
      <c r="B810" s="126"/>
      <c r="D810" s="127" t="s">
        <v>68</v>
      </c>
      <c r="E810" s="137" t="s">
        <v>1281</v>
      </c>
      <c r="F810" s="137" t="s">
        <v>1282</v>
      </c>
      <c r="I810" s="129"/>
      <c r="J810" s="138">
        <f>BK810</f>
        <v>0</v>
      </c>
      <c r="L810" s="126"/>
      <c r="M810" s="131"/>
      <c r="N810" s="132"/>
      <c r="O810" s="132"/>
      <c r="P810" s="133">
        <f>SUM(P811:P840)</f>
        <v>0</v>
      </c>
      <c r="Q810" s="132"/>
      <c r="R810" s="133">
        <f>SUM(R811:R840)</f>
        <v>1.5425556400000002</v>
      </c>
      <c r="S810" s="132"/>
      <c r="T810" s="134">
        <f>SUM(T811:T840)</f>
        <v>0</v>
      </c>
      <c r="AR810" s="127" t="s">
        <v>79</v>
      </c>
      <c r="AT810" s="135" t="s">
        <v>68</v>
      </c>
      <c r="AU810" s="135" t="s">
        <v>77</v>
      </c>
      <c r="AY810" s="127" t="s">
        <v>152</v>
      </c>
      <c r="BK810" s="136">
        <f>SUM(BK811:BK840)</f>
        <v>0</v>
      </c>
    </row>
    <row r="811" spans="1:65" s="2" customFormat="1" ht="66.75" customHeight="1">
      <c r="A811" s="34"/>
      <c r="B811" s="139"/>
      <c r="C811" s="140" t="s">
        <v>1283</v>
      </c>
      <c r="D811" s="140" t="s">
        <v>154</v>
      </c>
      <c r="E811" s="141" t="s">
        <v>1284</v>
      </c>
      <c r="F811" s="142" t="s">
        <v>1285</v>
      </c>
      <c r="G811" s="143" t="s">
        <v>162</v>
      </c>
      <c r="H811" s="144">
        <v>372.59800000000001</v>
      </c>
      <c r="I811" s="145"/>
      <c r="J811" s="146">
        <f>ROUND(I811*H811,2)</f>
        <v>0</v>
      </c>
      <c r="K811" s="142" t="s">
        <v>163</v>
      </c>
      <c r="L811" s="35"/>
      <c r="M811" s="147" t="s">
        <v>3</v>
      </c>
      <c r="N811" s="148" t="s">
        <v>40</v>
      </c>
      <c r="O811" s="55"/>
      <c r="P811" s="149">
        <f>O811*H811</f>
        <v>0</v>
      </c>
      <c r="Q811" s="149">
        <v>0</v>
      </c>
      <c r="R811" s="149">
        <f>Q811*H811</f>
        <v>0</v>
      </c>
      <c r="S811" s="149">
        <v>0</v>
      </c>
      <c r="T811" s="150">
        <f>S811*H811</f>
        <v>0</v>
      </c>
      <c r="U811" s="34"/>
      <c r="V811" s="34"/>
      <c r="W811" s="34"/>
      <c r="X811" s="34"/>
      <c r="Y811" s="34"/>
      <c r="Z811" s="34"/>
      <c r="AA811" s="34"/>
      <c r="AB811" s="34"/>
      <c r="AC811" s="34"/>
      <c r="AD811" s="34"/>
      <c r="AE811" s="34"/>
      <c r="AR811" s="151" t="s">
        <v>266</v>
      </c>
      <c r="AT811" s="151" t="s">
        <v>154</v>
      </c>
      <c r="AU811" s="151" t="s">
        <v>79</v>
      </c>
      <c r="AY811" s="19" t="s">
        <v>152</v>
      </c>
      <c r="BE811" s="152">
        <f>IF(N811="základní",J811,0)</f>
        <v>0</v>
      </c>
      <c r="BF811" s="152">
        <f>IF(N811="snížená",J811,0)</f>
        <v>0</v>
      </c>
      <c r="BG811" s="152">
        <f>IF(N811="zákl. přenesená",J811,0)</f>
        <v>0</v>
      </c>
      <c r="BH811" s="152">
        <f>IF(N811="sníž. přenesená",J811,0)</f>
        <v>0</v>
      </c>
      <c r="BI811" s="152">
        <f>IF(N811="nulová",J811,0)</f>
        <v>0</v>
      </c>
      <c r="BJ811" s="19" t="s">
        <v>77</v>
      </c>
      <c r="BK811" s="152">
        <f>ROUND(I811*H811,2)</f>
        <v>0</v>
      </c>
      <c r="BL811" s="19" t="s">
        <v>266</v>
      </c>
      <c r="BM811" s="151" t="s">
        <v>1286</v>
      </c>
    </row>
    <row r="812" spans="1:65" s="2" customFormat="1" ht="22.8">
      <c r="A812" s="34"/>
      <c r="B812" s="139"/>
      <c r="C812" s="181" t="s">
        <v>1287</v>
      </c>
      <c r="D812" s="181" t="s">
        <v>251</v>
      </c>
      <c r="E812" s="182" t="s">
        <v>1288</v>
      </c>
      <c r="F812" s="183" t="s">
        <v>1289</v>
      </c>
      <c r="G812" s="184" t="s">
        <v>162</v>
      </c>
      <c r="H812" s="185">
        <v>372.59800000000001</v>
      </c>
      <c r="I812" s="186"/>
      <c r="J812" s="187">
        <f>ROUND(I812*H812,2)</f>
        <v>0</v>
      </c>
      <c r="K812" s="183" t="s">
        <v>3</v>
      </c>
      <c r="L812" s="188"/>
      <c r="M812" s="189" t="s">
        <v>3</v>
      </c>
      <c r="N812" s="190" t="s">
        <v>40</v>
      </c>
      <c r="O812" s="55"/>
      <c r="P812" s="149">
        <f>O812*H812</f>
        <v>0</v>
      </c>
      <c r="Q812" s="149">
        <v>0</v>
      </c>
      <c r="R812" s="149">
        <f>Q812*H812</f>
        <v>0</v>
      </c>
      <c r="S812" s="149">
        <v>0</v>
      </c>
      <c r="T812" s="150">
        <f>S812*H812</f>
        <v>0</v>
      </c>
      <c r="U812" s="34"/>
      <c r="V812" s="34"/>
      <c r="W812" s="34"/>
      <c r="X812" s="34"/>
      <c r="Y812" s="34"/>
      <c r="Z812" s="34"/>
      <c r="AA812" s="34"/>
      <c r="AB812" s="34"/>
      <c r="AC812" s="34"/>
      <c r="AD812" s="34"/>
      <c r="AE812" s="34"/>
      <c r="AR812" s="151" t="s">
        <v>386</v>
      </c>
      <c r="AT812" s="151" t="s">
        <v>251</v>
      </c>
      <c r="AU812" s="151" t="s">
        <v>79</v>
      </c>
      <c r="AY812" s="19" t="s">
        <v>152</v>
      </c>
      <c r="BE812" s="152">
        <f>IF(N812="základní",J812,0)</f>
        <v>0</v>
      </c>
      <c r="BF812" s="152">
        <f>IF(N812="snížená",J812,0)</f>
        <v>0</v>
      </c>
      <c r="BG812" s="152">
        <f>IF(N812="zákl. přenesená",J812,0)</f>
        <v>0</v>
      </c>
      <c r="BH812" s="152">
        <f>IF(N812="sníž. přenesená",J812,0)</f>
        <v>0</v>
      </c>
      <c r="BI812" s="152">
        <f>IF(N812="nulová",J812,0)</f>
        <v>0</v>
      </c>
      <c r="BJ812" s="19" t="s">
        <v>77</v>
      </c>
      <c r="BK812" s="152">
        <f>ROUND(I812*H812,2)</f>
        <v>0</v>
      </c>
      <c r="BL812" s="19" t="s">
        <v>266</v>
      </c>
      <c r="BM812" s="151" t="s">
        <v>1290</v>
      </c>
    </row>
    <row r="813" spans="1:65" s="2" customFormat="1" ht="34.200000000000003">
      <c r="A813" s="34"/>
      <c r="B813" s="139"/>
      <c r="C813" s="140" t="s">
        <v>1291</v>
      </c>
      <c r="D813" s="140" t="s">
        <v>154</v>
      </c>
      <c r="E813" s="141" t="s">
        <v>1292</v>
      </c>
      <c r="F813" s="142" t="s">
        <v>1293</v>
      </c>
      <c r="G813" s="143" t="s">
        <v>278</v>
      </c>
      <c r="H813" s="144">
        <v>558.89700000000005</v>
      </c>
      <c r="I813" s="145"/>
      <c r="J813" s="146">
        <f>ROUND(I813*H813,2)</f>
        <v>0</v>
      </c>
      <c r="K813" s="142" t="s">
        <v>163</v>
      </c>
      <c r="L813" s="35"/>
      <c r="M813" s="147" t="s">
        <v>3</v>
      </c>
      <c r="N813" s="148" t="s">
        <v>40</v>
      </c>
      <c r="O813" s="55"/>
      <c r="P813" s="149">
        <f>O813*H813</f>
        <v>0</v>
      </c>
      <c r="Q813" s="149">
        <v>1.2E-4</v>
      </c>
      <c r="R813" s="149">
        <f>Q813*H813</f>
        <v>6.7067640000000012E-2</v>
      </c>
      <c r="S813" s="149">
        <v>0</v>
      </c>
      <c r="T813" s="150">
        <f>S813*H813</f>
        <v>0</v>
      </c>
      <c r="U813" s="34"/>
      <c r="V813" s="34"/>
      <c r="W813" s="34"/>
      <c r="X813" s="34"/>
      <c r="Y813" s="34"/>
      <c r="Z813" s="34"/>
      <c r="AA813" s="34"/>
      <c r="AB813" s="34"/>
      <c r="AC813" s="34"/>
      <c r="AD813" s="34"/>
      <c r="AE813" s="34"/>
      <c r="AR813" s="151" t="s">
        <v>266</v>
      </c>
      <c r="AT813" s="151" t="s">
        <v>154</v>
      </c>
      <c r="AU813" s="151" t="s">
        <v>79</v>
      </c>
      <c r="AY813" s="19" t="s">
        <v>152</v>
      </c>
      <c r="BE813" s="152">
        <f>IF(N813="základní",J813,0)</f>
        <v>0</v>
      </c>
      <c r="BF813" s="152">
        <f>IF(N813="snížená",J813,0)</f>
        <v>0</v>
      </c>
      <c r="BG813" s="152">
        <f>IF(N813="zákl. přenesená",J813,0)</f>
        <v>0</v>
      </c>
      <c r="BH813" s="152">
        <f>IF(N813="sníž. přenesená",J813,0)</f>
        <v>0</v>
      </c>
      <c r="BI813" s="152">
        <f>IF(N813="nulová",J813,0)</f>
        <v>0</v>
      </c>
      <c r="BJ813" s="19" t="s">
        <v>77</v>
      </c>
      <c r="BK813" s="152">
        <f>ROUND(I813*H813,2)</f>
        <v>0</v>
      </c>
      <c r="BL813" s="19" t="s">
        <v>266</v>
      </c>
      <c r="BM813" s="151" t="s">
        <v>1294</v>
      </c>
    </row>
    <row r="814" spans="1:65" s="13" customFormat="1">
      <c r="B814" s="158"/>
      <c r="D814" s="153" t="s">
        <v>167</v>
      </c>
      <c r="E814" s="159" t="s">
        <v>3</v>
      </c>
      <c r="F814" s="160" t="s">
        <v>3895</v>
      </c>
      <c r="H814" s="161">
        <v>558.89700000000005</v>
      </c>
      <c r="I814" s="162"/>
      <c r="L814" s="158"/>
      <c r="M814" s="163"/>
      <c r="N814" s="164"/>
      <c r="O814" s="164"/>
      <c r="P814" s="164"/>
      <c r="Q814" s="164"/>
      <c r="R814" s="164"/>
      <c r="S814" s="164"/>
      <c r="T814" s="165"/>
      <c r="AT814" s="159" t="s">
        <v>167</v>
      </c>
      <c r="AU814" s="159" t="s">
        <v>79</v>
      </c>
      <c r="AV814" s="13" t="s">
        <v>79</v>
      </c>
      <c r="AW814" s="13" t="s">
        <v>31</v>
      </c>
      <c r="AX814" s="13" t="s">
        <v>77</v>
      </c>
      <c r="AY814" s="159" t="s">
        <v>152</v>
      </c>
    </row>
    <row r="815" spans="1:65" s="2" customFormat="1" ht="16.5" customHeight="1">
      <c r="A815" s="34"/>
      <c r="B815" s="139"/>
      <c r="C815" s="181" t="s">
        <v>1295</v>
      </c>
      <c r="D815" s="181" t="s">
        <v>251</v>
      </c>
      <c r="E815" s="182" t="s">
        <v>1296</v>
      </c>
      <c r="F815" s="183" t="s">
        <v>1297</v>
      </c>
      <c r="G815" s="184" t="s">
        <v>650</v>
      </c>
      <c r="H815" s="185">
        <v>1475.4880000000001</v>
      </c>
      <c r="I815" s="186"/>
      <c r="J815" s="187">
        <f>ROUND(I815*H815,2)</f>
        <v>0</v>
      </c>
      <c r="K815" s="183" t="s">
        <v>3</v>
      </c>
      <c r="L815" s="188"/>
      <c r="M815" s="189" t="s">
        <v>3</v>
      </c>
      <c r="N815" s="190" t="s">
        <v>40</v>
      </c>
      <c r="O815" s="55"/>
      <c r="P815" s="149">
        <f>O815*H815</f>
        <v>0</v>
      </c>
      <c r="Q815" s="149">
        <v>1E-3</v>
      </c>
      <c r="R815" s="149">
        <f>Q815*H815</f>
        <v>1.4754880000000001</v>
      </c>
      <c r="S815" s="149">
        <v>0</v>
      </c>
      <c r="T815" s="150">
        <f>S815*H815</f>
        <v>0</v>
      </c>
      <c r="U815" s="34"/>
      <c r="V815" s="34"/>
      <c r="W815" s="34"/>
      <c r="X815" s="34"/>
      <c r="Y815" s="34"/>
      <c r="Z815" s="34"/>
      <c r="AA815" s="34"/>
      <c r="AB815" s="34"/>
      <c r="AC815" s="34"/>
      <c r="AD815" s="34"/>
      <c r="AE815" s="34"/>
      <c r="AR815" s="151" t="s">
        <v>386</v>
      </c>
      <c r="AT815" s="151" t="s">
        <v>251</v>
      </c>
      <c r="AU815" s="151" t="s">
        <v>79</v>
      </c>
      <c r="AY815" s="19" t="s">
        <v>152</v>
      </c>
      <c r="BE815" s="152">
        <f>IF(N815="základní",J815,0)</f>
        <v>0</v>
      </c>
      <c r="BF815" s="152">
        <f>IF(N815="snížená",J815,0)</f>
        <v>0</v>
      </c>
      <c r="BG815" s="152">
        <f>IF(N815="zákl. přenesená",J815,0)</f>
        <v>0</v>
      </c>
      <c r="BH815" s="152">
        <f>IF(N815="sníž. přenesená",J815,0)</f>
        <v>0</v>
      </c>
      <c r="BI815" s="152">
        <f>IF(N815="nulová",J815,0)</f>
        <v>0</v>
      </c>
      <c r="BJ815" s="19" t="s">
        <v>77</v>
      </c>
      <c r="BK815" s="152">
        <f>ROUND(I815*H815,2)</f>
        <v>0</v>
      </c>
      <c r="BL815" s="19" t="s">
        <v>266</v>
      </c>
      <c r="BM815" s="151" t="s">
        <v>1298</v>
      </c>
    </row>
    <row r="816" spans="1:65" s="13" customFormat="1">
      <c r="B816" s="158"/>
      <c r="D816" s="153" t="s">
        <v>167</v>
      </c>
      <c r="E816" s="159" t="s">
        <v>3</v>
      </c>
      <c r="F816" s="160" t="s">
        <v>1299</v>
      </c>
      <c r="H816" s="161">
        <v>1475.4880000000001</v>
      </c>
      <c r="I816" s="162"/>
      <c r="L816" s="158"/>
      <c r="M816" s="163"/>
      <c r="N816" s="164"/>
      <c r="O816" s="164"/>
      <c r="P816" s="164"/>
      <c r="Q816" s="164"/>
      <c r="R816" s="164"/>
      <c r="S816" s="164"/>
      <c r="T816" s="165"/>
      <c r="AT816" s="159" t="s">
        <v>167</v>
      </c>
      <c r="AU816" s="159" t="s">
        <v>79</v>
      </c>
      <c r="AV816" s="13" t="s">
        <v>79</v>
      </c>
      <c r="AW816" s="13" t="s">
        <v>31</v>
      </c>
      <c r="AX816" s="13" t="s">
        <v>77</v>
      </c>
      <c r="AY816" s="159" t="s">
        <v>152</v>
      </c>
    </row>
    <row r="817" spans="1:65" s="2" customFormat="1" ht="22.8">
      <c r="A817" s="34"/>
      <c r="B817" s="139"/>
      <c r="C817" s="140" t="s">
        <v>1300</v>
      </c>
      <c r="D817" s="140" t="s">
        <v>154</v>
      </c>
      <c r="E817" s="141" t="s">
        <v>1301</v>
      </c>
      <c r="F817" s="142" t="s">
        <v>1302</v>
      </c>
      <c r="G817" s="143" t="s">
        <v>162</v>
      </c>
      <c r="H817" s="144">
        <v>372.59800000000001</v>
      </c>
      <c r="I817" s="145"/>
      <c r="J817" s="146">
        <f>ROUND(I817*H817,2)</f>
        <v>0</v>
      </c>
      <c r="K817" s="142" t="s">
        <v>3</v>
      </c>
      <c r="L817" s="35"/>
      <c r="M817" s="147" t="s">
        <v>3</v>
      </c>
      <c r="N817" s="148" t="s">
        <v>40</v>
      </c>
      <c r="O817" s="55"/>
      <c r="P817" s="149">
        <f>O817*H817</f>
        <v>0</v>
      </c>
      <c r="Q817" s="149">
        <v>0</v>
      </c>
      <c r="R817" s="149">
        <f>Q817*H817</f>
        <v>0</v>
      </c>
      <c r="S817" s="149">
        <v>0</v>
      </c>
      <c r="T817" s="150">
        <f>S817*H817</f>
        <v>0</v>
      </c>
      <c r="U817" s="34"/>
      <c r="V817" s="34"/>
      <c r="W817" s="34"/>
      <c r="X817" s="34"/>
      <c r="Y817" s="34"/>
      <c r="Z817" s="34"/>
      <c r="AA817" s="34"/>
      <c r="AB817" s="34"/>
      <c r="AC817" s="34"/>
      <c r="AD817" s="34"/>
      <c r="AE817" s="34"/>
      <c r="AR817" s="151" t="s">
        <v>266</v>
      </c>
      <c r="AT817" s="151" t="s">
        <v>154</v>
      </c>
      <c r="AU817" s="151" t="s">
        <v>79</v>
      </c>
      <c r="AY817" s="19" t="s">
        <v>152</v>
      </c>
      <c r="BE817" s="152">
        <f>IF(N817="základní",J817,0)</f>
        <v>0</v>
      </c>
      <c r="BF817" s="152">
        <f>IF(N817="snížená",J817,0)</f>
        <v>0</v>
      </c>
      <c r="BG817" s="152">
        <f>IF(N817="zákl. přenesená",J817,0)</f>
        <v>0</v>
      </c>
      <c r="BH817" s="152">
        <f>IF(N817="sníž. přenesená",J817,0)</f>
        <v>0</v>
      </c>
      <c r="BI817" s="152">
        <f>IF(N817="nulová",J817,0)</f>
        <v>0</v>
      </c>
      <c r="BJ817" s="19" t="s">
        <v>77</v>
      </c>
      <c r="BK817" s="152">
        <f>ROUND(I817*H817,2)</f>
        <v>0</v>
      </c>
      <c r="BL817" s="19" t="s">
        <v>266</v>
      </c>
      <c r="BM817" s="151" t="s">
        <v>1303</v>
      </c>
    </row>
    <row r="818" spans="1:65" s="14" customFormat="1">
      <c r="B818" s="166"/>
      <c r="D818" s="153" t="s">
        <v>167</v>
      </c>
      <c r="E818" s="167" t="s">
        <v>3</v>
      </c>
      <c r="F818" s="168" t="s">
        <v>3896</v>
      </c>
      <c r="H818" s="167" t="s">
        <v>3</v>
      </c>
      <c r="I818" s="169"/>
      <c r="L818" s="166"/>
      <c r="M818" s="170"/>
      <c r="N818" s="171"/>
      <c r="O818" s="171"/>
      <c r="P818" s="171"/>
      <c r="Q818" s="171"/>
      <c r="R818" s="171"/>
      <c r="S818" s="171"/>
      <c r="T818" s="172"/>
      <c r="AT818" s="167" t="s">
        <v>167</v>
      </c>
      <c r="AU818" s="167" t="s">
        <v>79</v>
      </c>
      <c r="AV818" s="14" t="s">
        <v>77</v>
      </c>
      <c r="AW818" s="14" t="s">
        <v>31</v>
      </c>
      <c r="AX818" s="14" t="s">
        <v>69</v>
      </c>
      <c r="AY818" s="167" t="s">
        <v>152</v>
      </c>
    </row>
    <row r="819" spans="1:65" s="13" customFormat="1" ht="20.399999999999999">
      <c r="B819" s="158"/>
      <c r="D819" s="153" t="s">
        <v>167</v>
      </c>
      <c r="E819" s="159" t="s">
        <v>3</v>
      </c>
      <c r="F819" s="160" t="s">
        <v>797</v>
      </c>
      <c r="H819" s="161">
        <v>430.49099999999999</v>
      </c>
      <c r="I819" s="162"/>
      <c r="L819" s="158"/>
      <c r="M819" s="163"/>
      <c r="N819" s="164"/>
      <c r="O819" s="164"/>
      <c r="P819" s="164"/>
      <c r="Q819" s="164"/>
      <c r="R819" s="164"/>
      <c r="S819" s="164"/>
      <c r="T819" s="165"/>
      <c r="AT819" s="159" t="s">
        <v>167</v>
      </c>
      <c r="AU819" s="159" t="s">
        <v>79</v>
      </c>
      <c r="AV819" s="13" t="s">
        <v>79</v>
      </c>
      <c r="AW819" s="13" t="s">
        <v>31</v>
      </c>
      <c r="AX819" s="13" t="s">
        <v>69</v>
      </c>
      <c r="AY819" s="159" t="s">
        <v>152</v>
      </c>
    </row>
    <row r="820" spans="1:65" s="13" customFormat="1" ht="30.6">
      <c r="B820" s="158"/>
      <c r="D820" s="153" t="s">
        <v>167</v>
      </c>
      <c r="E820" s="159" t="s">
        <v>3</v>
      </c>
      <c r="F820" s="160" t="s">
        <v>798</v>
      </c>
      <c r="H820" s="161">
        <v>-57.893000000000001</v>
      </c>
      <c r="I820" s="162"/>
      <c r="L820" s="158"/>
      <c r="M820" s="163"/>
      <c r="N820" s="164"/>
      <c r="O820" s="164"/>
      <c r="P820" s="164"/>
      <c r="Q820" s="164"/>
      <c r="R820" s="164"/>
      <c r="S820" s="164"/>
      <c r="T820" s="165"/>
      <c r="AT820" s="159" t="s">
        <v>167</v>
      </c>
      <c r="AU820" s="159" t="s">
        <v>79</v>
      </c>
      <c r="AV820" s="13" t="s">
        <v>79</v>
      </c>
      <c r="AW820" s="13" t="s">
        <v>31</v>
      </c>
      <c r="AX820" s="13" t="s">
        <v>69</v>
      </c>
      <c r="AY820" s="159" t="s">
        <v>152</v>
      </c>
    </row>
    <row r="821" spans="1:65" s="15" customFormat="1">
      <c r="B821" s="173"/>
      <c r="D821" s="153" t="s">
        <v>167</v>
      </c>
      <c r="E821" s="174" t="s">
        <v>3</v>
      </c>
      <c r="F821" s="175" t="s">
        <v>206</v>
      </c>
      <c r="H821" s="176">
        <v>372.59799999999996</v>
      </c>
      <c r="I821" s="177"/>
      <c r="L821" s="173"/>
      <c r="M821" s="178"/>
      <c r="N821" s="179"/>
      <c r="O821" s="179"/>
      <c r="P821" s="179"/>
      <c r="Q821" s="179"/>
      <c r="R821" s="179"/>
      <c r="S821" s="179"/>
      <c r="T821" s="180"/>
      <c r="AT821" s="174" t="s">
        <v>167</v>
      </c>
      <c r="AU821" s="174" t="s">
        <v>79</v>
      </c>
      <c r="AV821" s="15" t="s">
        <v>158</v>
      </c>
      <c r="AW821" s="15" t="s">
        <v>31</v>
      </c>
      <c r="AX821" s="15" t="s">
        <v>77</v>
      </c>
      <c r="AY821" s="174" t="s">
        <v>152</v>
      </c>
    </row>
    <row r="822" spans="1:65" s="2" customFormat="1" ht="22.8">
      <c r="A822" s="34"/>
      <c r="B822" s="139"/>
      <c r="C822" s="140" t="s">
        <v>1304</v>
      </c>
      <c r="D822" s="140" t="s">
        <v>154</v>
      </c>
      <c r="E822" s="141" t="s">
        <v>1305</v>
      </c>
      <c r="F822" s="142" t="s">
        <v>1306</v>
      </c>
      <c r="G822" s="143" t="s">
        <v>484</v>
      </c>
      <c r="H822" s="144">
        <v>12</v>
      </c>
      <c r="I822" s="145"/>
      <c r="J822" s="146">
        <f t="shared" ref="J822:J840" si="20">ROUND(I822*H822,2)</f>
        <v>0</v>
      </c>
      <c r="K822" s="142" t="s">
        <v>3</v>
      </c>
      <c r="L822" s="35"/>
      <c r="M822" s="147" t="s">
        <v>3</v>
      </c>
      <c r="N822" s="148" t="s">
        <v>40</v>
      </c>
      <c r="O822" s="55"/>
      <c r="P822" s="149">
        <f t="shared" ref="P822:P840" si="21">O822*H822</f>
        <v>0</v>
      </c>
      <c r="Q822" s="149">
        <v>0</v>
      </c>
      <c r="R822" s="149">
        <f t="shared" ref="R822:R840" si="22">Q822*H822</f>
        <v>0</v>
      </c>
      <c r="S822" s="149">
        <v>0</v>
      </c>
      <c r="T822" s="150">
        <f t="shared" ref="T822:T840" si="23">S822*H822</f>
        <v>0</v>
      </c>
      <c r="U822" s="34"/>
      <c r="V822" s="34"/>
      <c r="W822" s="34"/>
      <c r="X822" s="34"/>
      <c r="Y822" s="34"/>
      <c r="Z822" s="34"/>
      <c r="AA822" s="34"/>
      <c r="AB822" s="34"/>
      <c r="AC822" s="34"/>
      <c r="AD822" s="34"/>
      <c r="AE822" s="34"/>
      <c r="AR822" s="151" t="s">
        <v>158</v>
      </c>
      <c r="AT822" s="151" t="s">
        <v>154</v>
      </c>
      <c r="AU822" s="151" t="s">
        <v>79</v>
      </c>
      <c r="AY822" s="19" t="s">
        <v>152</v>
      </c>
      <c r="BE822" s="152">
        <f t="shared" ref="BE822:BE840" si="24">IF(N822="základní",J822,0)</f>
        <v>0</v>
      </c>
      <c r="BF822" s="152">
        <f t="shared" ref="BF822:BF840" si="25">IF(N822="snížená",J822,0)</f>
        <v>0</v>
      </c>
      <c r="BG822" s="152">
        <f t="shared" ref="BG822:BG840" si="26">IF(N822="zákl. přenesená",J822,0)</f>
        <v>0</v>
      </c>
      <c r="BH822" s="152">
        <f t="shared" ref="BH822:BH840" si="27">IF(N822="sníž. přenesená",J822,0)</f>
        <v>0</v>
      </c>
      <c r="BI822" s="152">
        <f t="shared" ref="BI822:BI840" si="28">IF(N822="nulová",J822,0)</f>
        <v>0</v>
      </c>
      <c r="BJ822" s="19" t="s">
        <v>77</v>
      </c>
      <c r="BK822" s="152">
        <f t="shared" ref="BK822:BK840" si="29">ROUND(I822*H822,2)</f>
        <v>0</v>
      </c>
      <c r="BL822" s="19" t="s">
        <v>158</v>
      </c>
      <c r="BM822" s="151" t="s">
        <v>1307</v>
      </c>
    </row>
    <row r="823" spans="1:65" s="2" customFormat="1" ht="21.75" customHeight="1">
      <c r="A823" s="34"/>
      <c r="B823" s="139"/>
      <c r="C823" s="140" t="s">
        <v>1308</v>
      </c>
      <c r="D823" s="140" t="s">
        <v>154</v>
      </c>
      <c r="E823" s="141" t="s">
        <v>1309</v>
      </c>
      <c r="F823" s="142" t="s">
        <v>1310</v>
      </c>
      <c r="G823" s="143" t="s">
        <v>278</v>
      </c>
      <c r="H823" s="144">
        <v>65</v>
      </c>
      <c r="I823" s="145"/>
      <c r="J823" s="146">
        <f t="shared" si="20"/>
        <v>0</v>
      </c>
      <c r="K823" s="142" t="s">
        <v>3</v>
      </c>
      <c r="L823" s="35"/>
      <c r="M823" s="147" t="s">
        <v>3</v>
      </c>
      <c r="N823" s="148" t="s">
        <v>40</v>
      </c>
      <c r="O823" s="55"/>
      <c r="P823" s="149">
        <f t="shared" si="21"/>
        <v>0</v>
      </c>
      <c r="Q823" s="149">
        <v>0</v>
      </c>
      <c r="R823" s="149">
        <f t="shared" si="22"/>
        <v>0</v>
      </c>
      <c r="S823" s="149">
        <v>0</v>
      </c>
      <c r="T823" s="150">
        <f t="shared" si="23"/>
        <v>0</v>
      </c>
      <c r="U823" s="34"/>
      <c r="V823" s="34"/>
      <c r="W823" s="34"/>
      <c r="X823" s="34"/>
      <c r="Y823" s="34"/>
      <c r="Z823" s="34"/>
      <c r="AA823" s="34"/>
      <c r="AB823" s="34"/>
      <c r="AC823" s="34"/>
      <c r="AD823" s="34"/>
      <c r="AE823" s="34"/>
      <c r="AR823" s="151" t="s">
        <v>158</v>
      </c>
      <c r="AT823" s="151" t="s">
        <v>154</v>
      </c>
      <c r="AU823" s="151" t="s">
        <v>79</v>
      </c>
      <c r="AY823" s="19" t="s">
        <v>152</v>
      </c>
      <c r="BE823" s="152">
        <f t="shared" si="24"/>
        <v>0</v>
      </c>
      <c r="BF823" s="152">
        <f t="shared" si="25"/>
        <v>0</v>
      </c>
      <c r="BG823" s="152">
        <f t="shared" si="26"/>
        <v>0</v>
      </c>
      <c r="BH823" s="152">
        <f t="shared" si="27"/>
        <v>0</v>
      </c>
      <c r="BI823" s="152">
        <f t="shared" si="28"/>
        <v>0</v>
      </c>
      <c r="BJ823" s="19" t="s">
        <v>77</v>
      </c>
      <c r="BK823" s="152">
        <f t="shared" si="29"/>
        <v>0</v>
      </c>
      <c r="BL823" s="19" t="s">
        <v>158</v>
      </c>
      <c r="BM823" s="151" t="s">
        <v>1311</v>
      </c>
    </row>
    <row r="824" spans="1:65" s="2" customFormat="1" ht="16.5" customHeight="1">
      <c r="A824" s="34"/>
      <c r="B824" s="139"/>
      <c r="C824" s="140" t="s">
        <v>1312</v>
      </c>
      <c r="D824" s="140" t="s">
        <v>154</v>
      </c>
      <c r="E824" s="141" t="s">
        <v>1313</v>
      </c>
      <c r="F824" s="142" t="s">
        <v>1314</v>
      </c>
      <c r="G824" s="143" t="s">
        <v>3</v>
      </c>
      <c r="H824" s="144">
        <v>1</v>
      </c>
      <c r="I824" s="145"/>
      <c r="J824" s="146">
        <f t="shared" si="20"/>
        <v>0</v>
      </c>
      <c r="K824" s="142" t="s">
        <v>3</v>
      </c>
      <c r="L824" s="35"/>
      <c r="M824" s="147" t="s">
        <v>3</v>
      </c>
      <c r="N824" s="148" t="s">
        <v>40</v>
      </c>
      <c r="O824" s="55"/>
      <c r="P824" s="149">
        <f t="shared" si="21"/>
        <v>0</v>
      </c>
      <c r="Q824" s="149">
        <v>0</v>
      </c>
      <c r="R824" s="149">
        <f t="shared" si="22"/>
        <v>0</v>
      </c>
      <c r="S824" s="149">
        <v>0</v>
      </c>
      <c r="T824" s="150">
        <f t="shared" si="23"/>
        <v>0</v>
      </c>
      <c r="U824" s="34"/>
      <c r="V824" s="34"/>
      <c r="W824" s="34"/>
      <c r="X824" s="34"/>
      <c r="Y824" s="34"/>
      <c r="Z824" s="34"/>
      <c r="AA824" s="34"/>
      <c r="AB824" s="34"/>
      <c r="AC824" s="34"/>
      <c r="AD824" s="34"/>
      <c r="AE824" s="34"/>
      <c r="AR824" s="151" t="s">
        <v>158</v>
      </c>
      <c r="AT824" s="151" t="s">
        <v>154</v>
      </c>
      <c r="AU824" s="151" t="s">
        <v>79</v>
      </c>
      <c r="AY824" s="19" t="s">
        <v>152</v>
      </c>
      <c r="BE824" s="152">
        <f t="shared" si="24"/>
        <v>0</v>
      </c>
      <c r="BF824" s="152">
        <f t="shared" si="25"/>
        <v>0</v>
      </c>
      <c r="BG824" s="152">
        <f t="shared" si="26"/>
        <v>0</v>
      </c>
      <c r="BH824" s="152">
        <f t="shared" si="27"/>
        <v>0</v>
      </c>
      <c r="BI824" s="152">
        <f t="shared" si="28"/>
        <v>0</v>
      </c>
      <c r="BJ824" s="19" t="s">
        <v>77</v>
      </c>
      <c r="BK824" s="152">
        <f t="shared" si="29"/>
        <v>0</v>
      </c>
      <c r="BL824" s="19" t="s">
        <v>158</v>
      </c>
      <c r="BM824" s="151" t="s">
        <v>1315</v>
      </c>
    </row>
    <row r="825" spans="1:65" s="2" customFormat="1" ht="16.5" customHeight="1">
      <c r="A825" s="34"/>
      <c r="B825" s="139"/>
      <c r="C825" s="140" t="s">
        <v>1316</v>
      </c>
      <c r="D825" s="140" t="s">
        <v>154</v>
      </c>
      <c r="E825" s="141" t="s">
        <v>1317</v>
      </c>
      <c r="F825" s="142" t="s">
        <v>1318</v>
      </c>
      <c r="G825" s="143" t="s">
        <v>484</v>
      </c>
      <c r="H825" s="144">
        <v>1</v>
      </c>
      <c r="I825" s="145"/>
      <c r="J825" s="146">
        <f t="shared" si="20"/>
        <v>0</v>
      </c>
      <c r="K825" s="142" t="s">
        <v>3</v>
      </c>
      <c r="L825" s="35"/>
      <c r="M825" s="147" t="s">
        <v>3</v>
      </c>
      <c r="N825" s="148" t="s">
        <v>40</v>
      </c>
      <c r="O825" s="55"/>
      <c r="P825" s="149">
        <f t="shared" si="21"/>
        <v>0</v>
      </c>
      <c r="Q825" s="149">
        <v>0</v>
      </c>
      <c r="R825" s="149">
        <f t="shared" si="22"/>
        <v>0</v>
      </c>
      <c r="S825" s="149">
        <v>0</v>
      </c>
      <c r="T825" s="150">
        <f t="shared" si="23"/>
        <v>0</v>
      </c>
      <c r="U825" s="34"/>
      <c r="V825" s="34"/>
      <c r="W825" s="34"/>
      <c r="X825" s="34"/>
      <c r="Y825" s="34"/>
      <c r="Z825" s="34"/>
      <c r="AA825" s="34"/>
      <c r="AB825" s="34"/>
      <c r="AC825" s="34"/>
      <c r="AD825" s="34"/>
      <c r="AE825" s="34"/>
      <c r="AR825" s="151" t="s">
        <v>158</v>
      </c>
      <c r="AT825" s="151" t="s">
        <v>154</v>
      </c>
      <c r="AU825" s="151" t="s">
        <v>79</v>
      </c>
      <c r="AY825" s="19" t="s">
        <v>152</v>
      </c>
      <c r="BE825" s="152">
        <f t="shared" si="24"/>
        <v>0</v>
      </c>
      <c r="BF825" s="152">
        <f t="shared" si="25"/>
        <v>0</v>
      </c>
      <c r="BG825" s="152">
        <f t="shared" si="26"/>
        <v>0</v>
      </c>
      <c r="BH825" s="152">
        <f t="shared" si="27"/>
        <v>0</v>
      </c>
      <c r="BI825" s="152">
        <f t="shared" si="28"/>
        <v>0</v>
      </c>
      <c r="BJ825" s="19" t="s">
        <v>77</v>
      </c>
      <c r="BK825" s="152">
        <f t="shared" si="29"/>
        <v>0</v>
      </c>
      <c r="BL825" s="19" t="s">
        <v>158</v>
      </c>
      <c r="BM825" s="151" t="s">
        <v>1319</v>
      </c>
    </row>
    <row r="826" spans="1:65" s="2" customFormat="1" ht="16.5" customHeight="1">
      <c r="A826" s="34"/>
      <c r="B826" s="139"/>
      <c r="C826" s="140" t="s">
        <v>1320</v>
      </c>
      <c r="D826" s="140" t="s">
        <v>154</v>
      </c>
      <c r="E826" s="141" t="s">
        <v>1321</v>
      </c>
      <c r="F826" s="142" t="s">
        <v>1322</v>
      </c>
      <c r="G826" s="143" t="s">
        <v>3</v>
      </c>
      <c r="H826" s="144">
        <v>0</v>
      </c>
      <c r="I826" s="145"/>
      <c r="J826" s="146">
        <f t="shared" si="20"/>
        <v>0</v>
      </c>
      <c r="K826" s="142" t="s">
        <v>3</v>
      </c>
      <c r="L826" s="35"/>
      <c r="M826" s="147" t="s">
        <v>3</v>
      </c>
      <c r="N826" s="148" t="s">
        <v>40</v>
      </c>
      <c r="O826" s="55"/>
      <c r="P826" s="149">
        <f t="shared" si="21"/>
        <v>0</v>
      </c>
      <c r="Q826" s="149">
        <v>0</v>
      </c>
      <c r="R826" s="149">
        <f t="shared" si="22"/>
        <v>0</v>
      </c>
      <c r="S826" s="149">
        <v>0</v>
      </c>
      <c r="T826" s="150">
        <f t="shared" si="23"/>
        <v>0</v>
      </c>
      <c r="U826" s="34"/>
      <c r="V826" s="34"/>
      <c r="W826" s="34"/>
      <c r="X826" s="34"/>
      <c r="Y826" s="34"/>
      <c r="Z826" s="34"/>
      <c r="AA826" s="34"/>
      <c r="AB826" s="34"/>
      <c r="AC826" s="34"/>
      <c r="AD826" s="34"/>
      <c r="AE826" s="34"/>
      <c r="AR826" s="151" t="s">
        <v>158</v>
      </c>
      <c r="AT826" s="151" t="s">
        <v>154</v>
      </c>
      <c r="AU826" s="151" t="s">
        <v>79</v>
      </c>
      <c r="AY826" s="19" t="s">
        <v>152</v>
      </c>
      <c r="BE826" s="152">
        <f t="shared" si="24"/>
        <v>0</v>
      </c>
      <c r="BF826" s="152">
        <f t="shared" si="25"/>
        <v>0</v>
      </c>
      <c r="BG826" s="152">
        <f t="shared" si="26"/>
        <v>0</v>
      </c>
      <c r="BH826" s="152">
        <f t="shared" si="27"/>
        <v>0</v>
      </c>
      <c r="BI826" s="152">
        <f t="shared" si="28"/>
        <v>0</v>
      </c>
      <c r="BJ826" s="19" t="s">
        <v>77</v>
      </c>
      <c r="BK826" s="152">
        <f t="shared" si="29"/>
        <v>0</v>
      </c>
      <c r="BL826" s="19" t="s">
        <v>158</v>
      </c>
      <c r="BM826" s="151" t="s">
        <v>1323</v>
      </c>
    </row>
    <row r="827" spans="1:65" s="2" customFormat="1" ht="21.75" customHeight="1">
      <c r="A827" s="34"/>
      <c r="B827" s="139"/>
      <c r="C827" s="140" t="s">
        <v>1324</v>
      </c>
      <c r="D827" s="140" t="s">
        <v>154</v>
      </c>
      <c r="E827" s="141" t="s">
        <v>1325</v>
      </c>
      <c r="F827" s="142" t="s">
        <v>1326</v>
      </c>
      <c r="G827" s="143" t="s">
        <v>484</v>
      </c>
      <c r="H827" s="144">
        <v>1</v>
      </c>
      <c r="I827" s="145"/>
      <c r="J827" s="146">
        <f t="shared" si="20"/>
        <v>0</v>
      </c>
      <c r="K827" s="142" t="s">
        <v>3</v>
      </c>
      <c r="L827" s="35"/>
      <c r="M827" s="147" t="s">
        <v>3</v>
      </c>
      <c r="N827" s="148" t="s">
        <v>40</v>
      </c>
      <c r="O827" s="55"/>
      <c r="P827" s="149">
        <f t="shared" si="21"/>
        <v>0</v>
      </c>
      <c r="Q827" s="149">
        <v>0</v>
      </c>
      <c r="R827" s="149">
        <f t="shared" si="22"/>
        <v>0</v>
      </c>
      <c r="S827" s="149">
        <v>0</v>
      </c>
      <c r="T827" s="150">
        <f t="shared" si="23"/>
        <v>0</v>
      </c>
      <c r="U827" s="34"/>
      <c r="V827" s="34"/>
      <c r="W827" s="34"/>
      <c r="X827" s="34"/>
      <c r="Y827" s="34"/>
      <c r="Z827" s="34"/>
      <c r="AA827" s="34"/>
      <c r="AB827" s="34"/>
      <c r="AC827" s="34"/>
      <c r="AD827" s="34"/>
      <c r="AE827" s="34"/>
      <c r="AR827" s="151" t="s">
        <v>158</v>
      </c>
      <c r="AT827" s="151" t="s">
        <v>154</v>
      </c>
      <c r="AU827" s="151" t="s">
        <v>79</v>
      </c>
      <c r="AY827" s="19" t="s">
        <v>152</v>
      </c>
      <c r="BE827" s="152">
        <f t="shared" si="24"/>
        <v>0</v>
      </c>
      <c r="BF827" s="152">
        <f t="shared" si="25"/>
        <v>0</v>
      </c>
      <c r="BG827" s="152">
        <f t="shared" si="26"/>
        <v>0</v>
      </c>
      <c r="BH827" s="152">
        <f t="shared" si="27"/>
        <v>0</v>
      </c>
      <c r="BI827" s="152">
        <f t="shared" si="28"/>
        <v>0</v>
      </c>
      <c r="BJ827" s="19" t="s">
        <v>77</v>
      </c>
      <c r="BK827" s="152">
        <f t="shared" si="29"/>
        <v>0</v>
      </c>
      <c r="BL827" s="19" t="s">
        <v>158</v>
      </c>
      <c r="BM827" s="151" t="s">
        <v>1327</v>
      </c>
    </row>
    <row r="828" spans="1:65" s="2" customFormat="1" ht="16.5" customHeight="1">
      <c r="A828" s="34"/>
      <c r="B828" s="139"/>
      <c r="C828" s="140" t="s">
        <v>1328</v>
      </c>
      <c r="D828" s="140" t="s">
        <v>154</v>
      </c>
      <c r="E828" s="141" t="s">
        <v>1329</v>
      </c>
      <c r="F828" s="142" t="s">
        <v>1330</v>
      </c>
      <c r="G828" s="143" t="s">
        <v>484</v>
      </c>
      <c r="H828" s="144">
        <v>1</v>
      </c>
      <c r="I828" s="145"/>
      <c r="J828" s="146">
        <f t="shared" si="20"/>
        <v>0</v>
      </c>
      <c r="K828" s="142" t="s">
        <v>3</v>
      </c>
      <c r="L828" s="35"/>
      <c r="M828" s="147" t="s">
        <v>3</v>
      </c>
      <c r="N828" s="148" t="s">
        <v>40</v>
      </c>
      <c r="O828" s="55"/>
      <c r="P828" s="149">
        <f t="shared" si="21"/>
        <v>0</v>
      </c>
      <c r="Q828" s="149">
        <v>0</v>
      </c>
      <c r="R828" s="149">
        <f t="shared" si="22"/>
        <v>0</v>
      </c>
      <c r="S828" s="149">
        <v>0</v>
      </c>
      <c r="T828" s="150">
        <f t="shared" si="23"/>
        <v>0</v>
      </c>
      <c r="U828" s="34"/>
      <c r="V828" s="34"/>
      <c r="W828" s="34"/>
      <c r="X828" s="34"/>
      <c r="Y828" s="34"/>
      <c r="Z828" s="34"/>
      <c r="AA828" s="34"/>
      <c r="AB828" s="34"/>
      <c r="AC828" s="34"/>
      <c r="AD828" s="34"/>
      <c r="AE828" s="34"/>
      <c r="AR828" s="151" t="s">
        <v>158</v>
      </c>
      <c r="AT828" s="151" t="s">
        <v>154</v>
      </c>
      <c r="AU828" s="151" t="s">
        <v>79</v>
      </c>
      <c r="AY828" s="19" t="s">
        <v>152</v>
      </c>
      <c r="BE828" s="152">
        <f t="shared" si="24"/>
        <v>0</v>
      </c>
      <c r="BF828" s="152">
        <f t="shared" si="25"/>
        <v>0</v>
      </c>
      <c r="BG828" s="152">
        <f t="shared" si="26"/>
        <v>0</v>
      </c>
      <c r="BH828" s="152">
        <f t="shared" si="27"/>
        <v>0</v>
      </c>
      <c r="BI828" s="152">
        <f t="shared" si="28"/>
        <v>0</v>
      </c>
      <c r="BJ828" s="19" t="s">
        <v>77</v>
      </c>
      <c r="BK828" s="152">
        <f t="shared" si="29"/>
        <v>0</v>
      </c>
      <c r="BL828" s="19" t="s">
        <v>158</v>
      </c>
      <c r="BM828" s="151" t="s">
        <v>1331</v>
      </c>
    </row>
    <row r="829" spans="1:65" s="2" customFormat="1" ht="16.5" customHeight="1">
      <c r="A829" s="34"/>
      <c r="B829" s="139"/>
      <c r="C829" s="181" t="s">
        <v>1332</v>
      </c>
      <c r="D829" s="181" t="s">
        <v>251</v>
      </c>
      <c r="E829" s="182" t="s">
        <v>1333</v>
      </c>
      <c r="F829" s="183" t="s">
        <v>1334</v>
      </c>
      <c r="G829" s="184" t="s">
        <v>484</v>
      </c>
      <c r="H829" s="185">
        <v>30</v>
      </c>
      <c r="I829" s="186"/>
      <c r="J829" s="187">
        <f t="shared" si="20"/>
        <v>0</v>
      </c>
      <c r="K829" s="183" t="s">
        <v>3</v>
      </c>
      <c r="L829" s="188"/>
      <c r="M829" s="189" t="s">
        <v>3</v>
      </c>
      <c r="N829" s="190" t="s">
        <v>40</v>
      </c>
      <c r="O829" s="55"/>
      <c r="P829" s="149">
        <f t="shared" si="21"/>
        <v>0</v>
      </c>
      <c r="Q829" s="149">
        <v>0</v>
      </c>
      <c r="R829" s="149">
        <f t="shared" si="22"/>
        <v>0</v>
      </c>
      <c r="S829" s="149">
        <v>0</v>
      </c>
      <c r="T829" s="150">
        <f t="shared" si="23"/>
        <v>0</v>
      </c>
      <c r="U829" s="34"/>
      <c r="V829" s="34"/>
      <c r="W829" s="34"/>
      <c r="X829" s="34"/>
      <c r="Y829" s="34"/>
      <c r="Z829" s="34"/>
      <c r="AA829" s="34"/>
      <c r="AB829" s="34"/>
      <c r="AC829" s="34"/>
      <c r="AD829" s="34"/>
      <c r="AE829" s="34"/>
      <c r="AR829" s="151" t="s">
        <v>207</v>
      </c>
      <c r="AT829" s="151" t="s">
        <v>251</v>
      </c>
      <c r="AU829" s="151" t="s">
        <v>79</v>
      </c>
      <c r="AY829" s="19" t="s">
        <v>152</v>
      </c>
      <c r="BE829" s="152">
        <f t="shared" si="24"/>
        <v>0</v>
      </c>
      <c r="BF829" s="152">
        <f t="shared" si="25"/>
        <v>0</v>
      </c>
      <c r="BG829" s="152">
        <f t="shared" si="26"/>
        <v>0</v>
      </c>
      <c r="BH829" s="152">
        <f t="shared" si="27"/>
        <v>0</v>
      </c>
      <c r="BI829" s="152">
        <f t="shared" si="28"/>
        <v>0</v>
      </c>
      <c r="BJ829" s="19" t="s">
        <v>77</v>
      </c>
      <c r="BK829" s="152">
        <f t="shared" si="29"/>
        <v>0</v>
      </c>
      <c r="BL829" s="19" t="s">
        <v>158</v>
      </c>
      <c r="BM829" s="151" t="s">
        <v>1335</v>
      </c>
    </row>
    <row r="830" spans="1:65" s="2" customFormat="1" ht="22.8">
      <c r="A830" s="34"/>
      <c r="B830" s="139"/>
      <c r="C830" s="181" t="s">
        <v>1336</v>
      </c>
      <c r="D830" s="181" t="s">
        <v>251</v>
      </c>
      <c r="E830" s="182" t="s">
        <v>1337</v>
      </c>
      <c r="F830" s="183" t="s">
        <v>1338</v>
      </c>
      <c r="G830" s="184" t="s">
        <v>484</v>
      </c>
      <c r="H830" s="185">
        <v>30</v>
      </c>
      <c r="I830" s="186"/>
      <c r="J830" s="187">
        <f t="shared" si="20"/>
        <v>0</v>
      </c>
      <c r="K830" s="183" t="s">
        <v>3</v>
      </c>
      <c r="L830" s="188"/>
      <c r="M830" s="189" t="s">
        <v>3</v>
      </c>
      <c r="N830" s="190" t="s">
        <v>40</v>
      </c>
      <c r="O830" s="55"/>
      <c r="P830" s="149">
        <f t="shared" si="21"/>
        <v>0</v>
      </c>
      <c r="Q830" s="149">
        <v>0</v>
      </c>
      <c r="R830" s="149">
        <f t="shared" si="22"/>
        <v>0</v>
      </c>
      <c r="S830" s="149">
        <v>0</v>
      </c>
      <c r="T830" s="150">
        <f t="shared" si="23"/>
        <v>0</v>
      </c>
      <c r="U830" s="34"/>
      <c r="V830" s="34"/>
      <c r="W830" s="34"/>
      <c r="X830" s="34"/>
      <c r="Y830" s="34"/>
      <c r="Z830" s="34"/>
      <c r="AA830" s="34"/>
      <c r="AB830" s="34"/>
      <c r="AC830" s="34"/>
      <c r="AD830" s="34"/>
      <c r="AE830" s="34"/>
      <c r="AR830" s="151" t="s">
        <v>207</v>
      </c>
      <c r="AT830" s="151" t="s">
        <v>251</v>
      </c>
      <c r="AU830" s="151" t="s">
        <v>79</v>
      </c>
      <c r="AY830" s="19" t="s">
        <v>152</v>
      </c>
      <c r="BE830" s="152">
        <f t="shared" si="24"/>
        <v>0</v>
      </c>
      <c r="BF830" s="152">
        <f t="shared" si="25"/>
        <v>0</v>
      </c>
      <c r="BG830" s="152">
        <f t="shared" si="26"/>
        <v>0</v>
      </c>
      <c r="BH830" s="152">
        <f t="shared" si="27"/>
        <v>0</v>
      </c>
      <c r="BI830" s="152">
        <f t="shared" si="28"/>
        <v>0</v>
      </c>
      <c r="BJ830" s="19" t="s">
        <v>77</v>
      </c>
      <c r="BK830" s="152">
        <f t="shared" si="29"/>
        <v>0</v>
      </c>
      <c r="BL830" s="19" t="s">
        <v>158</v>
      </c>
      <c r="BM830" s="151" t="s">
        <v>1339</v>
      </c>
    </row>
    <row r="831" spans="1:65" s="2" customFormat="1" ht="16.5" customHeight="1">
      <c r="A831" s="34"/>
      <c r="B831" s="139"/>
      <c r="C831" s="181" t="s">
        <v>1340</v>
      </c>
      <c r="D831" s="181" t="s">
        <v>251</v>
      </c>
      <c r="E831" s="182" t="s">
        <v>1341</v>
      </c>
      <c r="F831" s="183" t="s">
        <v>1342</v>
      </c>
      <c r="G831" s="184" t="s">
        <v>1343</v>
      </c>
      <c r="H831" s="185">
        <v>70</v>
      </c>
      <c r="I831" s="186"/>
      <c r="J831" s="187">
        <f t="shared" si="20"/>
        <v>0</v>
      </c>
      <c r="K831" s="183" t="s">
        <v>3</v>
      </c>
      <c r="L831" s="188"/>
      <c r="M831" s="189" t="s">
        <v>3</v>
      </c>
      <c r="N831" s="190" t="s">
        <v>40</v>
      </c>
      <c r="O831" s="55"/>
      <c r="P831" s="149">
        <f t="shared" si="21"/>
        <v>0</v>
      </c>
      <c r="Q831" s="149">
        <v>0</v>
      </c>
      <c r="R831" s="149">
        <f t="shared" si="22"/>
        <v>0</v>
      </c>
      <c r="S831" s="149">
        <v>0</v>
      </c>
      <c r="T831" s="150">
        <f t="shared" si="23"/>
        <v>0</v>
      </c>
      <c r="U831" s="34"/>
      <c r="V831" s="34"/>
      <c r="W831" s="34"/>
      <c r="X831" s="34"/>
      <c r="Y831" s="34"/>
      <c r="Z831" s="34"/>
      <c r="AA831" s="34"/>
      <c r="AB831" s="34"/>
      <c r="AC831" s="34"/>
      <c r="AD831" s="34"/>
      <c r="AE831" s="34"/>
      <c r="AR831" s="151" t="s">
        <v>207</v>
      </c>
      <c r="AT831" s="151" t="s">
        <v>251</v>
      </c>
      <c r="AU831" s="151" t="s">
        <v>79</v>
      </c>
      <c r="AY831" s="19" t="s">
        <v>152</v>
      </c>
      <c r="BE831" s="152">
        <f t="shared" si="24"/>
        <v>0</v>
      </c>
      <c r="BF831" s="152">
        <f t="shared" si="25"/>
        <v>0</v>
      </c>
      <c r="BG831" s="152">
        <f t="shared" si="26"/>
        <v>0</v>
      </c>
      <c r="BH831" s="152">
        <f t="shared" si="27"/>
        <v>0</v>
      </c>
      <c r="BI831" s="152">
        <f t="shared" si="28"/>
        <v>0</v>
      </c>
      <c r="BJ831" s="19" t="s">
        <v>77</v>
      </c>
      <c r="BK831" s="152">
        <f t="shared" si="29"/>
        <v>0</v>
      </c>
      <c r="BL831" s="19" t="s">
        <v>158</v>
      </c>
      <c r="BM831" s="151" t="s">
        <v>1344</v>
      </c>
    </row>
    <row r="832" spans="1:65" s="2" customFormat="1" ht="16.5" customHeight="1">
      <c r="A832" s="34"/>
      <c r="B832" s="139"/>
      <c r="C832" s="181" t="s">
        <v>1345</v>
      </c>
      <c r="D832" s="181" t="s">
        <v>251</v>
      </c>
      <c r="E832" s="182" t="s">
        <v>1346</v>
      </c>
      <c r="F832" s="183" t="s">
        <v>1347</v>
      </c>
      <c r="G832" s="184" t="s">
        <v>3</v>
      </c>
      <c r="H832" s="185">
        <v>18</v>
      </c>
      <c r="I832" s="186"/>
      <c r="J832" s="187">
        <f t="shared" si="20"/>
        <v>0</v>
      </c>
      <c r="K832" s="183" t="s">
        <v>3</v>
      </c>
      <c r="L832" s="188"/>
      <c r="M832" s="189" t="s">
        <v>3</v>
      </c>
      <c r="N832" s="190" t="s">
        <v>40</v>
      </c>
      <c r="O832" s="55"/>
      <c r="P832" s="149">
        <f t="shared" si="21"/>
        <v>0</v>
      </c>
      <c r="Q832" s="149">
        <v>0</v>
      </c>
      <c r="R832" s="149">
        <f t="shared" si="22"/>
        <v>0</v>
      </c>
      <c r="S832" s="149">
        <v>0</v>
      </c>
      <c r="T832" s="150">
        <f t="shared" si="23"/>
        <v>0</v>
      </c>
      <c r="U832" s="34"/>
      <c r="V832" s="34"/>
      <c r="W832" s="34"/>
      <c r="X832" s="34"/>
      <c r="Y832" s="34"/>
      <c r="Z832" s="34"/>
      <c r="AA832" s="34"/>
      <c r="AB832" s="34"/>
      <c r="AC832" s="34"/>
      <c r="AD832" s="34"/>
      <c r="AE832" s="34"/>
      <c r="AR832" s="151" t="s">
        <v>207</v>
      </c>
      <c r="AT832" s="151" t="s">
        <v>251</v>
      </c>
      <c r="AU832" s="151" t="s">
        <v>79</v>
      </c>
      <c r="AY832" s="19" t="s">
        <v>152</v>
      </c>
      <c r="BE832" s="152">
        <f t="shared" si="24"/>
        <v>0</v>
      </c>
      <c r="BF832" s="152">
        <f t="shared" si="25"/>
        <v>0</v>
      </c>
      <c r="BG832" s="152">
        <f t="shared" si="26"/>
        <v>0</v>
      </c>
      <c r="BH832" s="152">
        <f t="shared" si="27"/>
        <v>0</v>
      </c>
      <c r="BI832" s="152">
        <f t="shared" si="28"/>
        <v>0</v>
      </c>
      <c r="BJ832" s="19" t="s">
        <v>77</v>
      </c>
      <c r="BK832" s="152">
        <f t="shared" si="29"/>
        <v>0</v>
      </c>
      <c r="BL832" s="19" t="s">
        <v>158</v>
      </c>
      <c r="BM832" s="151" t="s">
        <v>1348</v>
      </c>
    </row>
    <row r="833" spans="1:65" s="2" customFormat="1" ht="16.5" customHeight="1">
      <c r="A833" s="34"/>
      <c r="B833" s="139"/>
      <c r="C833" s="181" t="s">
        <v>1349</v>
      </c>
      <c r="D833" s="181" t="s">
        <v>251</v>
      </c>
      <c r="E833" s="182" t="s">
        <v>1350</v>
      </c>
      <c r="F833" s="183" t="s">
        <v>1351</v>
      </c>
      <c r="G833" s="184" t="s">
        <v>3</v>
      </c>
      <c r="H833" s="185">
        <v>4</v>
      </c>
      <c r="I833" s="186"/>
      <c r="J833" s="187">
        <f t="shared" si="20"/>
        <v>0</v>
      </c>
      <c r="K833" s="183" t="s">
        <v>3</v>
      </c>
      <c r="L833" s="188"/>
      <c r="M833" s="189" t="s">
        <v>3</v>
      </c>
      <c r="N833" s="190" t="s">
        <v>40</v>
      </c>
      <c r="O833" s="55"/>
      <c r="P833" s="149">
        <f t="shared" si="21"/>
        <v>0</v>
      </c>
      <c r="Q833" s="149">
        <v>0</v>
      </c>
      <c r="R833" s="149">
        <f t="shared" si="22"/>
        <v>0</v>
      </c>
      <c r="S833" s="149">
        <v>0</v>
      </c>
      <c r="T833" s="150">
        <f t="shared" si="23"/>
        <v>0</v>
      </c>
      <c r="U833" s="34"/>
      <c r="V833" s="34"/>
      <c r="W833" s="34"/>
      <c r="X833" s="34"/>
      <c r="Y833" s="34"/>
      <c r="Z833" s="34"/>
      <c r="AA833" s="34"/>
      <c r="AB833" s="34"/>
      <c r="AC833" s="34"/>
      <c r="AD833" s="34"/>
      <c r="AE833" s="34"/>
      <c r="AR833" s="151" t="s">
        <v>207</v>
      </c>
      <c r="AT833" s="151" t="s">
        <v>251</v>
      </c>
      <c r="AU833" s="151" t="s">
        <v>79</v>
      </c>
      <c r="AY833" s="19" t="s">
        <v>152</v>
      </c>
      <c r="BE833" s="152">
        <f t="shared" si="24"/>
        <v>0</v>
      </c>
      <c r="BF833" s="152">
        <f t="shared" si="25"/>
        <v>0</v>
      </c>
      <c r="BG833" s="152">
        <f t="shared" si="26"/>
        <v>0</v>
      </c>
      <c r="BH833" s="152">
        <f t="shared" si="27"/>
        <v>0</v>
      </c>
      <c r="BI833" s="152">
        <f t="shared" si="28"/>
        <v>0</v>
      </c>
      <c r="BJ833" s="19" t="s">
        <v>77</v>
      </c>
      <c r="BK833" s="152">
        <f t="shared" si="29"/>
        <v>0</v>
      </c>
      <c r="BL833" s="19" t="s">
        <v>158</v>
      </c>
      <c r="BM833" s="151" t="s">
        <v>1352</v>
      </c>
    </row>
    <row r="834" spans="1:65" s="2" customFormat="1" ht="21.75" customHeight="1">
      <c r="A834" s="34"/>
      <c r="B834" s="139"/>
      <c r="C834" s="181" t="s">
        <v>1353</v>
      </c>
      <c r="D834" s="181" t="s">
        <v>251</v>
      </c>
      <c r="E834" s="182" t="s">
        <v>1354</v>
      </c>
      <c r="F834" s="183" t="s">
        <v>1355</v>
      </c>
      <c r="G834" s="184" t="s">
        <v>484</v>
      </c>
      <c r="H834" s="185">
        <v>1</v>
      </c>
      <c r="I834" s="186"/>
      <c r="J834" s="187">
        <f t="shared" si="20"/>
        <v>0</v>
      </c>
      <c r="K834" s="183" t="s">
        <v>3</v>
      </c>
      <c r="L834" s="188"/>
      <c r="M834" s="189" t="s">
        <v>3</v>
      </c>
      <c r="N834" s="190" t="s">
        <v>40</v>
      </c>
      <c r="O834" s="55"/>
      <c r="P834" s="149">
        <f t="shared" si="21"/>
        <v>0</v>
      </c>
      <c r="Q834" s="149">
        <v>0</v>
      </c>
      <c r="R834" s="149">
        <f t="shared" si="22"/>
        <v>0</v>
      </c>
      <c r="S834" s="149">
        <v>0</v>
      </c>
      <c r="T834" s="150">
        <f t="shared" si="23"/>
        <v>0</v>
      </c>
      <c r="U834" s="34"/>
      <c r="V834" s="34"/>
      <c r="W834" s="34"/>
      <c r="X834" s="34"/>
      <c r="Y834" s="34"/>
      <c r="Z834" s="34"/>
      <c r="AA834" s="34"/>
      <c r="AB834" s="34"/>
      <c r="AC834" s="34"/>
      <c r="AD834" s="34"/>
      <c r="AE834" s="34"/>
      <c r="AR834" s="151" t="s">
        <v>207</v>
      </c>
      <c r="AT834" s="151" t="s">
        <v>251</v>
      </c>
      <c r="AU834" s="151" t="s">
        <v>79</v>
      </c>
      <c r="AY834" s="19" t="s">
        <v>152</v>
      </c>
      <c r="BE834" s="152">
        <f t="shared" si="24"/>
        <v>0</v>
      </c>
      <c r="BF834" s="152">
        <f t="shared" si="25"/>
        <v>0</v>
      </c>
      <c r="BG834" s="152">
        <f t="shared" si="26"/>
        <v>0</v>
      </c>
      <c r="BH834" s="152">
        <f t="shared" si="27"/>
        <v>0</v>
      </c>
      <c r="BI834" s="152">
        <f t="shared" si="28"/>
        <v>0</v>
      </c>
      <c r="BJ834" s="19" t="s">
        <v>77</v>
      </c>
      <c r="BK834" s="152">
        <f t="shared" si="29"/>
        <v>0</v>
      </c>
      <c r="BL834" s="19" t="s">
        <v>158</v>
      </c>
      <c r="BM834" s="151" t="s">
        <v>1356</v>
      </c>
    </row>
    <row r="835" spans="1:65" s="2" customFormat="1" ht="16.5" customHeight="1">
      <c r="A835" s="34"/>
      <c r="B835" s="139"/>
      <c r="C835" s="181" t="s">
        <v>1357</v>
      </c>
      <c r="D835" s="181" t="s">
        <v>251</v>
      </c>
      <c r="E835" s="182" t="s">
        <v>1358</v>
      </c>
      <c r="F835" s="183" t="s">
        <v>1359</v>
      </c>
      <c r="G835" s="184" t="s">
        <v>484</v>
      </c>
      <c r="H835" s="185">
        <v>2</v>
      </c>
      <c r="I835" s="186"/>
      <c r="J835" s="187">
        <f t="shared" si="20"/>
        <v>0</v>
      </c>
      <c r="K835" s="183" t="s">
        <v>3</v>
      </c>
      <c r="L835" s="188"/>
      <c r="M835" s="189" t="s">
        <v>3</v>
      </c>
      <c r="N835" s="190" t="s">
        <v>40</v>
      </c>
      <c r="O835" s="55"/>
      <c r="P835" s="149">
        <f t="shared" si="21"/>
        <v>0</v>
      </c>
      <c r="Q835" s="149">
        <v>0</v>
      </c>
      <c r="R835" s="149">
        <f t="shared" si="22"/>
        <v>0</v>
      </c>
      <c r="S835" s="149">
        <v>0</v>
      </c>
      <c r="T835" s="150">
        <f t="shared" si="23"/>
        <v>0</v>
      </c>
      <c r="U835" s="34"/>
      <c r="V835" s="34"/>
      <c r="W835" s="34"/>
      <c r="X835" s="34"/>
      <c r="Y835" s="34"/>
      <c r="Z835" s="34"/>
      <c r="AA835" s="34"/>
      <c r="AB835" s="34"/>
      <c r="AC835" s="34"/>
      <c r="AD835" s="34"/>
      <c r="AE835" s="34"/>
      <c r="AR835" s="151" t="s">
        <v>207</v>
      </c>
      <c r="AT835" s="151" t="s">
        <v>251</v>
      </c>
      <c r="AU835" s="151" t="s">
        <v>79</v>
      </c>
      <c r="AY835" s="19" t="s">
        <v>152</v>
      </c>
      <c r="BE835" s="152">
        <f t="shared" si="24"/>
        <v>0</v>
      </c>
      <c r="BF835" s="152">
        <f t="shared" si="25"/>
        <v>0</v>
      </c>
      <c r="BG835" s="152">
        <f t="shared" si="26"/>
        <v>0</v>
      </c>
      <c r="BH835" s="152">
        <f t="shared" si="27"/>
        <v>0</v>
      </c>
      <c r="BI835" s="152">
        <f t="shared" si="28"/>
        <v>0</v>
      </c>
      <c r="BJ835" s="19" t="s">
        <v>77</v>
      </c>
      <c r="BK835" s="152">
        <f t="shared" si="29"/>
        <v>0</v>
      </c>
      <c r="BL835" s="19" t="s">
        <v>158</v>
      </c>
      <c r="BM835" s="151" t="s">
        <v>1360</v>
      </c>
    </row>
    <row r="836" spans="1:65" s="2" customFormat="1" ht="16.5" customHeight="1">
      <c r="A836" s="34"/>
      <c r="B836" s="139"/>
      <c r="C836" s="181" t="s">
        <v>1361</v>
      </c>
      <c r="D836" s="181" t="s">
        <v>251</v>
      </c>
      <c r="E836" s="182" t="s">
        <v>1362</v>
      </c>
      <c r="F836" s="183" t="s">
        <v>1363</v>
      </c>
      <c r="G836" s="184" t="s">
        <v>484</v>
      </c>
      <c r="H836" s="185">
        <v>1</v>
      </c>
      <c r="I836" s="186"/>
      <c r="J836" s="187">
        <f t="shared" si="20"/>
        <v>0</v>
      </c>
      <c r="K836" s="183" t="s">
        <v>3</v>
      </c>
      <c r="L836" s="188"/>
      <c r="M836" s="189" t="s">
        <v>3</v>
      </c>
      <c r="N836" s="190" t="s">
        <v>40</v>
      </c>
      <c r="O836" s="55"/>
      <c r="P836" s="149">
        <f t="shared" si="21"/>
        <v>0</v>
      </c>
      <c r="Q836" s="149">
        <v>0</v>
      </c>
      <c r="R836" s="149">
        <f t="shared" si="22"/>
        <v>0</v>
      </c>
      <c r="S836" s="149">
        <v>0</v>
      </c>
      <c r="T836" s="150">
        <f t="shared" si="23"/>
        <v>0</v>
      </c>
      <c r="U836" s="34"/>
      <c r="V836" s="34"/>
      <c r="W836" s="34"/>
      <c r="X836" s="34"/>
      <c r="Y836" s="34"/>
      <c r="Z836" s="34"/>
      <c r="AA836" s="34"/>
      <c r="AB836" s="34"/>
      <c r="AC836" s="34"/>
      <c r="AD836" s="34"/>
      <c r="AE836" s="34"/>
      <c r="AR836" s="151" t="s">
        <v>207</v>
      </c>
      <c r="AT836" s="151" t="s">
        <v>251</v>
      </c>
      <c r="AU836" s="151" t="s">
        <v>79</v>
      </c>
      <c r="AY836" s="19" t="s">
        <v>152</v>
      </c>
      <c r="BE836" s="152">
        <f t="shared" si="24"/>
        <v>0</v>
      </c>
      <c r="BF836" s="152">
        <f t="shared" si="25"/>
        <v>0</v>
      </c>
      <c r="BG836" s="152">
        <f t="shared" si="26"/>
        <v>0</v>
      </c>
      <c r="BH836" s="152">
        <f t="shared" si="27"/>
        <v>0</v>
      </c>
      <c r="BI836" s="152">
        <f t="shared" si="28"/>
        <v>0</v>
      </c>
      <c r="BJ836" s="19" t="s">
        <v>77</v>
      </c>
      <c r="BK836" s="152">
        <f t="shared" si="29"/>
        <v>0</v>
      </c>
      <c r="BL836" s="19" t="s">
        <v>158</v>
      </c>
      <c r="BM836" s="151" t="s">
        <v>1364</v>
      </c>
    </row>
    <row r="837" spans="1:65" s="2" customFormat="1" ht="22.8">
      <c r="A837" s="34"/>
      <c r="B837" s="139"/>
      <c r="C837" s="181" t="s">
        <v>1365</v>
      </c>
      <c r="D837" s="181" t="s">
        <v>251</v>
      </c>
      <c r="E837" s="182" t="s">
        <v>1366</v>
      </c>
      <c r="F837" s="183" t="s">
        <v>1367</v>
      </c>
      <c r="G837" s="184" t="s">
        <v>484</v>
      </c>
      <c r="H837" s="185">
        <v>2</v>
      </c>
      <c r="I837" s="186"/>
      <c r="J837" s="187">
        <f t="shared" si="20"/>
        <v>0</v>
      </c>
      <c r="K837" s="183" t="s">
        <v>3</v>
      </c>
      <c r="L837" s="188"/>
      <c r="M837" s="189" t="s">
        <v>3</v>
      </c>
      <c r="N837" s="190" t="s">
        <v>40</v>
      </c>
      <c r="O837" s="55"/>
      <c r="P837" s="149">
        <f t="shared" si="21"/>
        <v>0</v>
      </c>
      <c r="Q837" s="149">
        <v>0</v>
      </c>
      <c r="R837" s="149">
        <f t="shared" si="22"/>
        <v>0</v>
      </c>
      <c r="S837" s="149">
        <v>0</v>
      </c>
      <c r="T837" s="150">
        <f t="shared" si="23"/>
        <v>0</v>
      </c>
      <c r="U837" s="34"/>
      <c r="V837" s="34"/>
      <c r="W837" s="34"/>
      <c r="X837" s="34"/>
      <c r="Y837" s="34"/>
      <c r="Z837" s="34"/>
      <c r="AA837" s="34"/>
      <c r="AB837" s="34"/>
      <c r="AC837" s="34"/>
      <c r="AD837" s="34"/>
      <c r="AE837" s="34"/>
      <c r="AR837" s="151" t="s">
        <v>207</v>
      </c>
      <c r="AT837" s="151" t="s">
        <v>251</v>
      </c>
      <c r="AU837" s="151" t="s">
        <v>79</v>
      </c>
      <c r="AY837" s="19" t="s">
        <v>152</v>
      </c>
      <c r="BE837" s="152">
        <f t="shared" si="24"/>
        <v>0</v>
      </c>
      <c r="BF837" s="152">
        <f t="shared" si="25"/>
        <v>0</v>
      </c>
      <c r="BG837" s="152">
        <f t="shared" si="26"/>
        <v>0</v>
      </c>
      <c r="BH837" s="152">
        <f t="shared" si="27"/>
        <v>0</v>
      </c>
      <c r="BI837" s="152">
        <f t="shared" si="28"/>
        <v>0</v>
      </c>
      <c r="BJ837" s="19" t="s">
        <v>77</v>
      </c>
      <c r="BK837" s="152">
        <f t="shared" si="29"/>
        <v>0</v>
      </c>
      <c r="BL837" s="19" t="s">
        <v>158</v>
      </c>
      <c r="BM837" s="151" t="s">
        <v>1368</v>
      </c>
    </row>
    <row r="838" spans="1:65" s="2" customFormat="1" ht="21.75" customHeight="1">
      <c r="A838" s="34"/>
      <c r="B838" s="139"/>
      <c r="C838" s="181" t="s">
        <v>1369</v>
      </c>
      <c r="D838" s="181" t="s">
        <v>251</v>
      </c>
      <c r="E838" s="182" t="s">
        <v>1370</v>
      </c>
      <c r="F838" s="183" t="s">
        <v>1371</v>
      </c>
      <c r="G838" s="184" t="s">
        <v>484</v>
      </c>
      <c r="H838" s="185">
        <v>16</v>
      </c>
      <c r="I838" s="186"/>
      <c r="J838" s="187">
        <f t="shared" si="20"/>
        <v>0</v>
      </c>
      <c r="K838" s="183" t="s">
        <v>3</v>
      </c>
      <c r="L838" s="188"/>
      <c r="M838" s="189" t="s">
        <v>3</v>
      </c>
      <c r="N838" s="190" t="s">
        <v>40</v>
      </c>
      <c r="O838" s="55"/>
      <c r="P838" s="149">
        <f t="shared" si="21"/>
        <v>0</v>
      </c>
      <c r="Q838" s="149">
        <v>0</v>
      </c>
      <c r="R838" s="149">
        <f t="shared" si="22"/>
        <v>0</v>
      </c>
      <c r="S838" s="149">
        <v>0</v>
      </c>
      <c r="T838" s="150">
        <f t="shared" si="23"/>
        <v>0</v>
      </c>
      <c r="U838" s="34"/>
      <c r="V838" s="34"/>
      <c r="W838" s="34"/>
      <c r="X838" s="34"/>
      <c r="Y838" s="34"/>
      <c r="Z838" s="34"/>
      <c r="AA838" s="34"/>
      <c r="AB838" s="34"/>
      <c r="AC838" s="34"/>
      <c r="AD838" s="34"/>
      <c r="AE838" s="34"/>
      <c r="AR838" s="151" t="s">
        <v>207</v>
      </c>
      <c r="AT838" s="151" t="s">
        <v>251</v>
      </c>
      <c r="AU838" s="151" t="s">
        <v>79</v>
      </c>
      <c r="AY838" s="19" t="s">
        <v>152</v>
      </c>
      <c r="BE838" s="152">
        <f t="shared" si="24"/>
        <v>0</v>
      </c>
      <c r="BF838" s="152">
        <f t="shared" si="25"/>
        <v>0</v>
      </c>
      <c r="BG838" s="152">
        <f t="shared" si="26"/>
        <v>0</v>
      </c>
      <c r="BH838" s="152">
        <f t="shared" si="27"/>
        <v>0</v>
      </c>
      <c r="BI838" s="152">
        <f t="shared" si="28"/>
        <v>0</v>
      </c>
      <c r="BJ838" s="19" t="s">
        <v>77</v>
      </c>
      <c r="BK838" s="152">
        <f t="shared" si="29"/>
        <v>0</v>
      </c>
      <c r="BL838" s="19" t="s">
        <v>158</v>
      </c>
      <c r="BM838" s="151" t="s">
        <v>1372</v>
      </c>
    </row>
    <row r="839" spans="1:65" s="2" customFormat="1" ht="34.200000000000003">
      <c r="A839" s="34"/>
      <c r="B839" s="139"/>
      <c r="C839" s="140" t="s">
        <v>1373</v>
      </c>
      <c r="D839" s="140" t="s">
        <v>154</v>
      </c>
      <c r="E839" s="141" t="s">
        <v>1374</v>
      </c>
      <c r="F839" s="142" t="s">
        <v>1375</v>
      </c>
      <c r="G839" s="143" t="s">
        <v>484</v>
      </c>
      <c r="H839" s="144">
        <v>1</v>
      </c>
      <c r="I839" s="145"/>
      <c r="J839" s="146">
        <f t="shared" si="20"/>
        <v>0</v>
      </c>
      <c r="K839" s="142" t="s">
        <v>3</v>
      </c>
      <c r="L839" s="35"/>
      <c r="M839" s="147" t="s">
        <v>3</v>
      </c>
      <c r="N839" s="148" t="s">
        <v>40</v>
      </c>
      <c r="O839" s="55"/>
      <c r="P839" s="149">
        <f t="shared" si="21"/>
        <v>0</v>
      </c>
      <c r="Q839" s="149">
        <v>0</v>
      </c>
      <c r="R839" s="149">
        <f t="shared" si="22"/>
        <v>0</v>
      </c>
      <c r="S839" s="149">
        <v>0</v>
      </c>
      <c r="T839" s="150">
        <f t="shared" si="23"/>
        <v>0</v>
      </c>
      <c r="U839" s="34"/>
      <c r="V839" s="34"/>
      <c r="W839" s="34"/>
      <c r="X839" s="34"/>
      <c r="Y839" s="34"/>
      <c r="Z839" s="34"/>
      <c r="AA839" s="34"/>
      <c r="AB839" s="34"/>
      <c r="AC839" s="34"/>
      <c r="AD839" s="34"/>
      <c r="AE839" s="34"/>
      <c r="AR839" s="151" t="s">
        <v>158</v>
      </c>
      <c r="AT839" s="151" t="s">
        <v>154</v>
      </c>
      <c r="AU839" s="151" t="s">
        <v>79</v>
      </c>
      <c r="AY839" s="19" t="s">
        <v>152</v>
      </c>
      <c r="BE839" s="152">
        <f t="shared" si="24"/>
        <v>0</v>
      </c>
      <c r="BF839" s="152">
        <f t="shared" si="25"/>
        <v>0</v>
      </c>
      <c r="BG839" s="152">
        <f t="shared" si="26"/>
        <v>0</v>
      </c>
      <c r="BH839" s="152">
        <f t="shared" si="27"/>
        <v>0</v>
      </c>
      <c r="BI839" s="152">
        <f t="shared" si="28"/>
        <v>0</v>
      </c>
      <c r="BJ839" s="19" t="s">
        <v>77</v>
      </c>
      <c r="BK839" s="152">
        <f t="shared" si="29"/>
        <v>0</v>
      </c>
      <c r="BL839" s="19" t="s">
        <v>158</v>
      </c>
      <c r="BM839" s="151" t="s">
        <v>1376</v>
      </c>
    </row>
    <row r="840" spans="1:65" s="2" customFormat="1" ht="44.25" customHeight="1">
      <c r="A840" s="34"/>
      <c r="B840" s="139"/>
      <c r="C840" s="140" t="s">
        <v>1377</v>
      </c>
      <c r="D840" s="140" t="s">
        <v>154</v>
      </c>
      <c r="E840" s="141" t="s">
        <v>1378</v>
      </c>
      <c r="F840" s="142" t="s">
        <v>1379</v>
      </c>
      <c r="G840" s="143" t="s">
        <v>728</v>
      </c>
      <c r="H840" s="199"/>
      <c r="I840" s="145"/>
      <c r="J840" s="146">
        <f t="shared" si="20"/>
        <v>0</v>
      </c>
      <c r="K840" s="142" t="s">
        <v>163</v>
      </c>
      <c r="L840" s="35"/>
      <c r="M840" s="147" t="s">
        <v>3</v>
      </c>
      <c r="N840" s="148" t="s">
        <v>40</v>
      </c>
      <c r="O840" s="55"/>
      <c r="P840" s="149">
        <f t="shared" si="21"/>
        <v>0</v>
      </c>
      <c r="Q840" s="149">
        <v>0</v>
      </c>
      <c r="R840" s="149">
        <f t="shared" si="22"/>
        <v>0</v>
      </c>
      <c r="S840" s="149">
        <v>0</v>
      </c>
      <c r="T840" s="150">
        <f t="shared" si="23"/>
        <v>0</v>
      </c>
      <c r="U840" s="34"/>
      <c r="V840" s="34"/>
      <c r="W840" s="34"/>
      <c r="X840" s="34"/>
      <c r="Y840" s="34"/>
      <c r="Z840" s="34"/>
      <c r="AA840" s="34"/>
      <c r="AB840" s="34"/>
      <c r="AC840" s="34"/>
      <c r="AD840" s="34"/>
      <c r="AE840" s="34"/>
      <c r="AR840" s="151" t="s">
        <v>158</v>
      </c>
      <c r="AT840" s="151" t="s">
        <v>154</v>
      </c>
      <c r="AU840" s="151" t="s">
        <v>79</v>
      </c>
      <c r="AY840" s="19" t="s">
        <v>152</v>
      </c>
      <c r="BE840" s="152">
        <f t="shared" si="24"/>
        <v>0</v>
      </c>
      <c r="BF840" s="152">
        <f t="shared" si="25"/>
        <v>0</v>
      </c>
      <c r="BG840" s="152">
        <f t="shared" si="26"/>
        <v>0</v>
      </c>
      <c r="BH840" s="152">
        <f t="shared" si="27"/>
        <v>0</v>
      </c>
      <c r="BI840" s="152">
        <f t="shared" si="28"/>
        <v>0</v>
      </c>
      <c r="BJ840" s="19" t="s">
        <v>77</v>
      </c>
      <c r="BK840" s="152">
        <f t="shared" si="29"/>
        <v>0</v>
      </c>
      <c r="BL840" s="19" t="s">
        <v>158</v>
      </c>
      <c r="BM840" s="151" t="s">
        <v>1380</v>
      </c>
    </row>
    <row r="841" spans="1:65" s="12" customFormat="1" ht="22.8" customHeight="1">
      <c r="B841" s="126"/>
      <c r="D841" s="127" t="s">
        <v>68</v>
      </c>
      <c r="E841" s="137" t="s">
        <v>1381</v>
      </c>
      <c r="F841" s="137" t="s">
        <v>1382</v>
      </c>
      <c r="I841" s="129"/>
      <c r="J841" s="138">
        <f>BK841</f>
        <v>0</v>
      </c>
      <c r="L841" s="126"/>
      <c r="M841" s="131"/>
      <c r="N841" s="132"/>
      <c r="O841" s="132"/>
      <c r="P841" s="133">
        <f>SUM(P842:P862)</f>
        <v>0</v>
      </c>
      <c r="Q841" s="132"/>
      <c r="R841" s="133">
        <f>SUM(R842:R862)</f>
        <v>4.2090627199999995</v>
      </c>
      <c r="S841" s="132"/>
      <c r="T841" s="134">
        <f>SUM(T842:T862)</f>
        <v>0</v>
      </c>
      <c r="AR841" s="127" t="s">
        <v>79</v>
      </c>
      <c r="AT841" s="135" t="s">
        <v>68</v>
      </c>
      <c r="AU841" s="135" t="s">
        <v>77</v>
      </c>
      <c r="AY841" s="127" t="s">
        <v>152</v>
      </c>
      <c r="BK841" s="136">
        <f>SUM(BK842:BK862)</f>
        <v>0</v>
      </c>
    </row>
    <row r="842" spans="1:65" s="2" customFormat="1" ht="22.8">
      <c r="A842" s="34"/>
      <c r="B842" s="139"/>
      <c r="C842" s="140" t="s">
        <v>1383</v>
      </c>
      <c r="D842" s="140" t="s">
        <v>154</v>
      </c>
      <c r="E842" s="141" t="s">
        <v>1384</v>
      </c>
      <c r="F842" s="142" t="s">
        <v>1385</v>
      </c>
      <c r="G842" s="143" t="s">
        <v>162</v>
      </c>
      <c r="H842" s="144">
        <v>136.44</v>
      </c>
      <c r="I842" s="145"/>
      <c r="J842" s="146">
        <f>ROUND(I842*H842,2)</f>
        <v>0</v>
      </c>
      <c r="K842" s="142" t="s">
        <v>163</v>
      </c>
      <c r="L842" s="35"/>
      <c r="M842" s="147" t="s">
        <v>3</v>
      </c>
      <c r="N842" s="148" t="s">
        <v>40</v>
      </c>
      <c r="O842" s="55"/>
      <c r="P842" s="149">
        <f>O842*H842</f>
        <v>0</v>
      </c>
      <c r="Q842" s="149">
        <v>0</v>
      </c>
      <c r="R842" s="149">
        <f>Q842*H842</f>
        <v>0</v>
      </c>
      <c r="S842" s="149">
        <v>0</v>
      </c>
      <c r="T842" s="150">
        <f>S842*H842</f>
        <v>0</v>
      </c>
      <c r="U842" s="34"/>
      <c r="V842" s="34"/>
      <c r="W842" s="34"/>
      <c r="X842" s="34"/>
      <c r="Y842" s="34"/>
      <c r="Z842" s="34"/>
      <c r="AA842" s="34"/>
      <c r="AB842" s="34"/>
      <c r="AC842" s="34"/>
      <c r="AD842" s="34"/>
      <c r="AE842" s="34"/>
      <c r="AR842" s="151" t="s">
        <v>266</v>
      </c>
      <c r="AT842" s="151" t="s">
        <v>154</v>
      </c>
      <c r="AU842" s="151" t="s">
        <v>79</v>
      </c>
      <c r="AY842" s="19" t="s">
        <v>152</v>
      </c>
      <c r="BE842" s="152">
        <f>IF(N842="základní",J842,0)</f>
        <v>0</v>
      </c>
      <c r="BF842" s="152">
        <f>IF(N842="snížená",J842,0)</f>
        <v>0</v>
      </c>
      <c r="BG842" s="152">
        <f>IF(N842="zákl. přenesená",J842,0)</f>
        <v>0</v>
      </c>
      <c r="BH842" s="152">
        <f>IF(N842="sníž. přenesená",J842,0)</f>
        <v>0</v>
      </c>
      <c r="BI842" s="152">
        <f>IF(N842="nulová",J842,0)</f>
        <v>0</v>
      </c>
      <c r="BJ842" s="19" t="s">
        <v>77</v>
      </c>
      <c r="BK842" s="152">
        <f>ROUND(I842*H842,2)</f>
        <v>0</v>
      </c>
      <c r="BL842" s="19" t="s">
        <v>266</v>
      </c>
      <c r="BM842" s="151" t="s">
        <v>1386</v>
      </c>
    </row>
    <row r="843" spans="1:65" s="13" customFormat="1" ht="20.399999999999999">
      <c r="B843" s="158"/>
      <c r="D843" s="153" t="s">
        <v>167</v>
      </c>
      <c r="E843" s="159" t="s">
        <v>3</v>
      </c>
      <c r="F843" s="160" t="s">
        <v>1387</v>
      </c>
      <c r="H843" s="161">
        <v>136.44</v>
      </c>
      <c r="I843" s="162"/>
      <c r="L843" s="158"/>
      <c r="M843" s="163"/>
      <c r="N843" s="164"/>
      <c r="O843" s="164"/>
      <c r="P843" s="164"/>
      <c r="Q843" s="164"/>
      <c r="R843" s="164"/>
      <c r="S843" s="164"/>
      <c r="T843" s="165"/>
      <c r="AT843" s="159" t="s">
        <v>167</v>
      </c>
      <c r="AU843" s="159" t="s">
        <v>79</v>
      </c>
      <c r="AV843" s="13" t="s">
        <v>79</v>
      </c>
      <c r="AW843" s="13" t="s">
        <v>31</v>
      </c>
      <c r="AX843" s="13" t="s">
        <v>77</v>
      </c>
      <c r="AY843" s="159" t="s">
        <v>152</v>
      </c>
    </row>
    <row r="844" spans="1:65" s="2" customFormat="1" ht="22.8">
      <c r="A844" s="34"/>
      <c r="B844" s="139"/>
      <c r="C844" s="140" t="s">
        <v>1388</v>
      </c>
      <c r="D844" s="140" t="s">
        <v>154</v>
      </c>
      <c r="E844" s="141" t="s">
        <v>1389</v>
      </c>
      <c r="F844" s="142" t="s">
        <v>1390</v>
      </c>
      <c r="G844" s="143" t="s">
        <v>162</v>
      </c>
      <c r="H844" s="144">
        <v>136.44</v>
      </c>
      <c r="I844" s="145"/>
      <c r="J844" s="146">
        <f>ROUND(I844*H844,2)</f>
        <v>0</v>
      </c>
      <c r="K844" s="142" t="s">
        <v>163</v>
      </c>
      <c r="L844" s="35"/>
      <c r="M844" s="147" t="s">
        <v>3</v>
      </c>
      <c r="N844" s="148" t="s">
        <v>40</v>
      </c>
      <c r="O844" s="55"/>
      <c r="P844" s="149">
        <f>O844*H844</f>
        <v>0</v>
      </c>
      <c r="Q844" s="149">
        <v>2.9999999999999997E-4</v>
      </c>
      <c r="R844" s="149">
        <f>Q844*H844</f>
        <v>4.0931999999999996E-2</v>
      </c>
      <c r="S844" s="149">
        <v>0</v>
      </c>
      <c r="T844" s="150">
        <f>S844*H844</f>
        <v>0</v>
      </c>
      <c r="U844" s="34"/>
      <c r="V844" s="34"/>
      <c r="W844" s="34"/>
      <c r="X844" s="34"/>
      <c r="Y844" s="34"/>
      <c r="Z844" s="34"/>
      <c r="AA844" s="34"/>
      <c r="AB844" s="34"/>
      <c r="AC844" s="34"/>
      <c r="AD844" s="34"/>
      <c r="AE844" s="34"/>
      <c r="AR844" s="151" t="s">
        <v>266</v>
      </c>
      <c r="AT844" s="151" t="s">
        <v>154</v>
      </c>
      <c r="AU844" s="151" t="s">
        <v>79</v>
      </c>
      <c r="AY844" s="19" t="s">
        <v>152</v>
      </c>
      <c r="BE844" s="152">
        <f>IF(N844="základní",J844,0)</f>
        <v>0</v>
      </c>
      <c r="BF844" s="152">
        <f>IF(N844="snížená",J844,0)</f>
        <v>0</v>
      </c>
      <c r="BG844" s="152">
        <f>IF(N844="zákl. přenesená",J844,0)</f>
        <v>0</v>
      </c>
      <c r="BH844" s="152">
        <f>IF(N844="sníž. přenesená",J844,0)</f>
        <v>0</v>
      </c>
      <c r="BI844" s="152">
        <f>IF(N844="nulová",J844,0)</f>
        <v>0</v>
      </c>
      <c r="BJ844" s="19" t="s">
        <v>77</v>
      </c>
      <c r="BK844" s="152">
        <f>ROUND(I844*H844,2)</f>
        <v>0</v>
      </c>
      <c r="BL844" s="19" t="s">
        <v>266</v>
      </c>
      <c r="BM844" s="151" t="s">
        <v>1391</v>
      </c>
    </row>
    <row r="845" spans="1:65" s="2" customFormat="1" ht="22.8">
      <c r="A845" s="34"/>
      <c r="B845" s="139"/>
      <c r="C845" s="140" t="s">
        <v>1392</v>
      </c>
      <c r="D845" s="140" t="s">
        <v>154</v>
      </c>
      <c r="E845" s="141" t="s">
        <v>1393</v>
      </c>
      <c r="F845" s="142" t="s">
        <v>1394</v>
      </c>
      <c r="G845" s="143" t="s">
        <v>162</v>
      </c>
      <c r="H845" s="144">
        <v>34.770000000000003</v>
      </c>
      <c r="I845" s="145"/>
      <c r="J845" s="146">
        <f>ROUND(I845*H845,2)</f>
        <v>0</v>
      </c>
      <c r="K845" s="142" t="s">
        <v>163</v>
      </c>
      <c r="L845" s="35"/>
      <c r="M845" s="147" t="s">
        <v>3</v>
      </c>
      <c r="N845" s="148" t="s">
        <v>40</v>
      </c>
      <c r="O845" s="55"/>
      <c r="P845" s="149">
        <f>O845*H845</f>
        <v>0</v>
      </c>
      <c r="Q845" s="149">
        <v>1.5E-3</v>
      </c>
      <c r="R845" s="149">
        <f>Q845*H845</f>
        <v>5.2155000000000007E-2</v>
      </c>
      <c r="S845" s="149">
        <v>0</v>
      </c>
      <c r="T845" s="150">
        <f>S845*H845</f>
        <v>0</v>
      </c>
      <c r="U845" s="34"/>
      <c r="V845" s="34"/>
      <c r="W845" s="34"/>
      <c r="X845" s="34"/>
      <c r="Y845" s="34"/>
      <c r="Z845" s="34"/>
      <c r="AA845" s="34"/>
      <c r="AB845" s="34"/>
      <c r="AC845" s="34"/>
      <c r="AD845" s="34"/>
      <c r="AE845" s="34"/>
      <c r="AR845" s="151" t="s">
        <v>266</v>
      </c>
      <c r="AT845" s="151" t="s">
        <v>154</v>
      </c>
      <c r="AU845" s="151" t="s">
        <v>79</v>
      </c>
      <c r="AY845" s="19" t="s">
        <v>152</v>
      </c>
      <c r="BE845" s="152">
        <f>IF(N845="základní",J845,0)</f>
        <v>0</v>
      </c>
      <c r="BF845" s="152">
        <f>IF(N845="snížená",J845,0)</f>
        <v>0</v>
      </c>
      <c r="BG845" s="152">
        <f>IF(N845="zákl. přenesená",J845,0)</f>
        <v>0</v>
      </c>
      <c r="BH845" s="152">
        <f>IF(N845="sníž. přenesená",J845,0)</f>
        <v>0</v>
      </c>
      <c r="BI845" s="152">
        <f>IF(N845="nulová",J845,0)</f>
        <v>0</v>
      </c>
      <c r="BJ845" s="19" t="s">
        <v>77</v>
      </c>
      <c r="BK845" s="152">
        <f>ROUND(I845*H845,2)</f>
        <v>0</v>
      </c>
      <c r="BL845" s="19" t="s">
        <v>266</v>
      </c>
      <c r="BM845" s="151" t="s">
        <v>1395</v>
      </c>
    </row>
    <row r="846" spans="1:65" s="13" customFormat="1">
      <c r="B846" s="158"/>
      <c r="D846" s="153" t="s">
        <v>167</v>
      </c>
      <c r="E846" s="159" t="s">
        <v>3</v>
      </c>
      <c r="F846" s="160" t="s">
        <v>1396</v>
      </c>
      <c r="H846" s="161">
        <v>34.770000000000003</v>
      </c>
      <c r="I846" s="162"/>
      <c r="L846" s="158"/>
      <c r="M846" s="163"/>
      <c r="N846" s="164"/>
      <c r="O846" s="164"/>
      <c r="P846" s="164"/>
      <c r="Q846" s="164"/>
      <c r="R846" s="164"/>
      <c r="S846" s="164"/>
      <c r="T846" s="165"/>
      <c r="AT846" s="159" t="s">
        <v>167</v>
      </c>
      <c r="AU846" s="159" t="s">
        <v>79</v>
      </c>
      <c r="AV846" s="13" t="s">
        <v>79</v>
      </c>
      <c r="AW846" s="13" t="s">
        <v>31</v>
      </c>
      <c r="AX846" s="13" t="s">
        <v>77</v>
      </c>
      <c r="AY846" s="159" t="s">
        <v>152</v>
      </c>
    </row>
    <row r="847" spans="1:65" s="2" customFormat="1" ht="22.8">
      <c r="A847" s="34"/>
      <c r="B847" s="139"/>
      <c r="C847" s="140" t="s">
        <v>1397</v>
      </c>
      <c r="D847" s="140" t="s">
        <v>154</v>
      </c>
      <c r="E847" s="141" t="s">
        <v>1398</v>
      </c>
      <c r="F847" s="142" t="s">
        <v>1399</v>
      </c>
      <c r="G847" s="143" t="s">
        <v>484</v>
      </c>
      <c r="H847" s="144">
        <v>4</v>
      </c>
      <c r="I847" s="145"/>
      <c r="J847" s="146">
        <f>ROUND(I847*H847,2)</f>
        <v>0</v>
      </c>
      <c r="K847" s="142" t="s">
        <v>163</v>
      </c>
      <c r="L847" s="35"/>
      <c r="M847" s="147" t="s">
        <v>3</v>
      </c>
      <c r="N847" s="148" t="s">
        <v>40</v>
      </c>
      <c r="O847" s="55"/>
      <c r="P847" s="149">
        <f>O847*H847</f>
        <v>0</v>
      </c>
      <c r="Q847" s="149">
        <v>1.8000000000000001E-4</v>
      </c>
      <c r="R847" s="149">
        <f>Q847*H847</f>
        <v>7.2000000000000005E-4</v>
      </c>
      <c r="S847" s="149">
        <v>0</v>
      </c>
      <c r="T847" s="150">
        <f>S847*H847</f>
        <v>0</v>
      </c>
      <c r="U847" s="34"/>
      <c r="V847" s="34"/>
      <c r="W847" s="34"/>
      <c r="X847" s="34"/>
      <c r="Y847" s="34"/>
      <c r="Z847" s="34"/>
      <c r="AA847" s="34"/>
      <c r="AB847" s="34"/>
      <c r="AC847" s="34"/>
      <c r="AD847" s="34"/>
      <c r="AE847" s="34"/>
      <c r="AR847" s="151" t="s">
        <v>266</v>
      </c>
      <c r="AT847" s="151" t="s">
        <v>154</v>
      </c>
      <c r="AU847" s="151" t="s">
        <v>79</v>
      </c>
      <c r="AY847" s="19" t="s">
        <v>152</v>
      </c>
      <c r="BE847" s="152">
        <f>IF(N847="základní",J847,0)</f>
        <v>0</v>
      </c>
      <c r="BF847" s="152">
        <f>IF(N847="snížená",J847,0)</f>
        <v>0</v>
      </c>
      <c r="BG847" s="152">
        <f>IF(N847="zákl. přenesená",J847,0)</f>
        <v>0</v>
      </c>
      <c r="BH847" s="152">
        <f>IF(N847="sníž. přenesená",J847,0)</f>
        <v>0</v>
      </c>
      <c r="BI847" s="152">
        <f>IF(N847="nulová",J847,0)</f>
        <v>0</v>
      </c>
      <c r="BJ847" s="19" t="s">
        <v>77</v>
      </c>
      <c r="BK847" s="152">
        <f>ROUND(I847*H847,2)</f>
        <v>0</v>
      </c>
      <c r="BL847" s="19" t="s">
        <v>266</v>
      </c>
      <c r="BM847" s="151" t="s">
        <v>1400</v>
      </c>
    </row>
    <row r="848" spans="1:65" s="2" customFormat="1" ht="22.8">
      <c r="A848" s="34"/>
      <c r="B848" s="139"/>
      <c r="C848" s="140" t="s">
        <v>1401</v>
      </c>
      <c r="D848" s="140" t="s">
        <v>154</v>
      </c>
      <c r="E848" s="141" t="s">
        <v>1402</v>
      </c>
      <c r="F848" s="142" t="s">
        <v>1403</v>
      </c>
      <c r="G848" s="143" t="s">
        <v>278</v>
      </c>
      <c r="H848" s="144">
        <v>82.26</v>
      </c>
      <c r="I848" s="145"/>
      <c r="J848" s="146">
        <f>ROUND(I848*H848,2)</f>
        <v>0</v>
      </c>
      <c r="K848" s="142" t="s">
        <v>163</v>
      </c>
      <c r="L848" s="35"/>
      <c r="M848" s="147" t="s">
        <v>3</v>
      </c>
      <c r="N848" s="148" t="s">
        <v>40</v>
      </c>
      <c r="O848" s="55"/>
      <c r="P848" s="149">
        <f>O848*H848</f>
        <v>0</v>
      </c>
      <c r="Q848" s="149">
        <v>3.2000000000000003E-4</v>
      </c>
      <c r="R848" s="149">
        <f>Q848*H848</f>
        <v>2.6323200000000005E-2</v>
      </c>
      <c r="S848" s="149">
        <v>0</v>
      </c>
      <c r="T848" s="150">
        <f>S848*H848</f>
        <v>0</v>
      </c>
      <c r="U848" s="34"/>
      <c r="V848" s="34"/>
      <c r="W848" s="34"/>
      <c r="X848" s="34"/>
      <c r="Y848" s="34"/>
      <c r="Z848" s="34"/>
      <c r="AA848" s="34"/>
      <c r="AB848" s="34"/>
      <c r="AC848" s="34"/>
      <c r="AD848" s="34"/>
      <c r="AE848" s="34"/>
      <c r="AR848" s="151" t="s">
        <v>266</v>
      </c>
      <c r="AT848" s="151" t="s">
        <v>154</v>
      </c>
      <c r="AU848" s="151" t="s">
        <v>79</v>
      </c>
      <c r="AY848" s="19" t="s">
        <v>152</v>
      </c>
      <c r="BE848" s="152">
        <f>IF(N848="základní",J848,0)</f>
        <v>0</v>
      </c>
      <c r="BF848" s="152">
        <f>IF(N848="snížená",J848,0)</f>
        <v>0</v>
      </c>
      <c r="BG848" s="152">
        <f>IF(N848="zákl. přenesená",J848,0)</f>
        <v>0</v>
      </c>
      <c r="BH848" s="152">
        <f>IF(N848="sníž. přenesená",J848,0)</f>
        <v>0</v>
      </c>
      <c r="BI848" s="152">
        <f>IF(N848="nulová",J848,0)</f>
        <v>0</v>
      </c>
      <c r="BJ848" s="19" t="s">
        <v>77</v>
      </c>
      <c r="BK848" s="152">
        <f>ROUND(I848*H848,2)</f>
        <v>0</v>
      </c>
      <c r="BL848" s="19" t="s">
        <v>266</v>
      </c>
      <c r="BM848" s="151" t="s">
        <v>1404</v>
      </c>
    </row>
    <row r="849" spans="1:65" s="13" customFormat="1" ht="30.6">
      <c r="B849" s="158"/>
      <c r="D849" s="153" t="s">
        <v>167</v>
      </c>
      <c r="E849" s="159" t="s">
        <v>3</v>
      </c>
      <c r="F849" s="160" t="s">
        <v>1405</v>
      </c>
      <c r="H849" s="161">
        <v>82.26</v>
      </c>
      <c r="I849" s="162"/>
      <c r="L849" s="158"/>
      <c r="M849" s="163"/>
      <c r="N849" s="164"/>
      <c r="O849" s="164"/>
      <c r="P849" s="164"/>
      <c r="Q849" s="164"/>
      <c r="R849" s="164"/>
      <c r="S849" s="164"/>
      <c r="T849" s="165"/>
      <c r="AT849" s="159" t="s">
        <v>167</v>
      </c>
      <c r="AU849" s="159" t="s">
        <v>79</v>
      </c>
      <c r="AV849" s="13" t="s">
        <v>79</v>
      </c>
      <c r="AW849" s="13" t="s">
        <v>31</v>
      </c>
      <c r="AX849" s="13" t="s">
        <v>77</v>
      </c>
      <c r="AY849" s="159" t="s">
        <v>152</v>
      </c>
    </row>
    <row r="850" spans="1:65" s="2" customFormat="1" ht="44.25" customHeight="1">
      <c r="A850" s="34"/>
      <c r="B850" s="139"/>
      <c r="C850" s="140" t="s">
        <v>1406</v>
      </c>
      <c r="D850" s="140" t="s">
        <v>154</v>
      </c>
      <c r="E850" s="141" t="s">
        <v>1407</v>
      </c>
      <c r="F850" s="142" t="s">
        <v>1408</v>
      </c>
      <c r="G850" s="143" t="s">
        <v>162</v>
      </c>
      <c r="H850" s="144">
        <v>136.44</v>
      </c>
      <c r="I850" s="145"/>
      <c r="J850" s="146">
        <f>ROUND(I850*H850,2)</f>
        <v>0</v>
      </c>
      <c r="K850" s="142" t="s">
        <v>163</v>
      </c>
      <c r="L850" s="35"/>
      <c r="M850" s="147" t="s">
        <v>3</v>
      </c>
      <c r="N850" s="148" t="s">
        <v>40</v>
      </c>
      <c r="O850" s="55"/>
      <c r="P850" s="149">
        <f>O850*H850</f>
        <v>0</v>
      </c>
      <c r="Q850" s="149">
        <v>6.8900000000000003E-3</v>
      </c>
      <c r="R850" s="149">
        <f>Q850*H850</f>
        <v>0.94007160000000001</v>
      </c>
      <c r="S850" s="149">
        <v>0</v>
      </c>
      <c r="T850" s="150">
        <f>S850*H850</f>
        <v>0</v>
      </c>
      <c r="U850" s="34"/>
      <c r="V850" s="34"/>
      <c r="W850" s="34"/>
      <c r="X850" s="34"/>
      <c r="Y850" s="34"/>
      <c r="Z850" s="34"/>
      <c r="AA850" s="34"/>
      <c r="AB850" s="34"/>
      <c r="AC850" s="34"/>
      <c r="AD850" s="34"/>
      <c r="AE850" s="34"/>
      <c r="AR850" s="151" t="s">
        <v>266</v>
      </c>
      <c r="AT850" s="151" t="s">
        <v>154</v>
      </c>
      <c r="AU850" s="151" t="s">
        <v>79</v>
      </c>
      <c r="AY850" s="19" t="s">
        <v>152</v>
      </c>
      <c r="BE850" s="152">
        <f>IF(N850="základní",J850,0)</f>
        <v>0</v>
      </c>
      <c r="BF850" s="152">
        <f>IF(N850="snížená",J850,0)</f>
        <v>0</v>
      </c>
      <c r="BG850" s="152">
        <f>IF(N850="zákl. přenesená",J850,0)</f>
        <v>0</v>
      </c>
      <c r="BH850" s="152">
        <f>IF(N850="sníž. přenesená",J850,0)</f>
        <v>0</v>
      </c>
      <c r="BI850" s="152">
        <f>IF(N850="nulová",J850,0)</f>
        <v>0</v>
      </c>
      <c r="BJ850" s="19" t="s">
        <v>77</v>
      </c>
      <c r="BK850" s="152">
        <f>ROUND(I850*H850,2)</f>
        <v>0</v>
      </c>
      <c r="BL850" s="19" t="s">
        <v>266</v>
      </c>
      <c r="BM850" s="151" t="s">
        <v>1409</v>
      </c>
    </row>
    <row r="851" spans="1:65" s="13" customFormat="1" ht="20.399999999999999">
      <c r="B851" s="158"/>
      <c r="D851" s="153" t="s">
        <v>167</v>
      </c>
      <c r="E851" s="159" t="s">
        <v>3</v>
      </c>
      <c r="F851" s="160" t="s">
        <v>1387</v>
      </c>
      <c r="H851" s="161">
        <v>136.44</v>
      </c>
      <c r="I851" s="162"/>
      <c r="L851" s="158"/>
      <c r="M851" s="163"/>
      <c r="N851" s="164"/>
      <c r="O851" s="164"/>
      <c r="P851" s="164"/>
      <c r="Q851" s="164"/>
      <c r="R851" s="164"/>
      <c r="S851" s="164"/>
      <c r="T851" s="165"/>
      <c r="AT851" s="159" t="s">
        <v>167</v>
      </c>
      <c r="AU851" s="159" t="s">
        <v>79</v>
      </c>
      <c r="AV851" s="13" t="s">
        <v>79</v>
      </c>
      <c r="AW851" s="13" t="s">
        <v>31</v>
      </c>
      <c r="AX851" s="13" t="s">
        <v>77</v>
      </c>
      <c r="AY851" s="159" t="s">
        <v>152</v>
      </c>
    </row>
    <row r="852" spans="1:65" s="2" customFormat="1" ht="33" customHeight="1">
      <c r="A852" s="34"/>
      <c r="B852" s="139"/>
      <c r="C852" s="181" t="s">
        <v>1410</v>
      </c>
      <c r="D852" s="181" t="s">
        <v>251</v>
      </c>
      <c r="E852" s="182" t="s">
        <v>1411</v>
      </c>
      <c r="F852" s="183" t="s">
        <v>1412</v>
      </c>
      <c r="G852" s="184" t="s">
        <v>162</v>
      </c>
      <c r="H852" s="185">
        <v>150.084</v>
      </c>
      <c r="I852" s="186"/>
      <c r="J852" s="187">
        <f>ROUND(I852*H852,2)</f>
        <v>0</v>
      </c>
      <c r="K852" s="183" t="s">
        <v>163</v>
      </c>
      <c r="L852" s="188"/>
      <c r="M852" s="189" t="s">
        <v>3</v>
      </c>
      <c r="N852" s="190" t="s">
        <v>40</v>
      </c>
      <c r="O852" s="55"/>
      <c r="P852" s="149">
        <f>O852*H852</f>
        <v>0</v>
      </c>
      <c r="Q852" s="149">
        <v>1.9199999999999998E-2</v>
      </c>
      <c r="R852" s="149">
        <f>Q852*H852</f>
        <v>2.8816127999999996</v>
      </c>
      <c r="S852" s="149">
        <v>0</v>
      </c>
      <c r="T852" s="150">
        <f>S852*H852</f>
        <v>0</v>
      </c>
      <c r="U852" s="34"/>
      <c r="V852" s="34"/>
      <c r="W852" s="34"/>
      <c r="X852" s="34"/>
      <c r="Y852" s="34"/>
      <c r="Z852" s="34"/>
      <c r="AA852" s="34"/>
      <c r="AB852" s="34"/>
      <c r="AC852" s="34"/>
      <c r="AD852" s="34"/>
      <c r="AE852" s="34"/>
      <c r="AR852" s="151" t="s">
        <v>386</v>
      </c>
      <c r="AT852" s="151" t="s">
        <v>251</v>
      </c>
      <c r="AU852" s="151" t="s">
        <v>79</v>
      </c>
      <c r="AY852" s="19" t="s">
        <v>152</v>
      </c>
      <c r="BE852" s="152">
        <f>IF(N852="základní",J852,0)</f>
        <v>0</v>
      </c>
      <c r="BF852" s="152">
        <f>IF(N852="snížená",J852,0)</f>
        <v>0</v>
      </c>
      <c r="BG852" s="152">
        <f>IF(N852="zákl. přenesená",J852,0)</f>
        <v>0</v>
      </c>
      <c r="BH852" s="152">
        <f>IF(N852="sníž. přenesená",J852,0)</f>
        <v>0</v>
      </c>
      <c r="BI852" s="152">
        <f>IF(N852="nulová",J852,0)</f>
        <v>0</v>
      </c>
      <c r="BJ852" s="19" t="s">
        <v>77</v>
      </c>
      <c r="BK852" s="152">
        <f>ROUND(I852*H852,2)</f>
        <v>0</v>
      </c>
      <c r="BL852" s="19" t="s">
        <v>266</v>
      </c>
      <c r="BM852" s="151" t="s">
        <v>1413</v>
      </c>
    </row>
    <row r="853" spans="1:65" s="13" customFormat="1">
      <c r="B853" s="158"/>
      <c r="D853" s="153" t="s">
        <v>167</v>
      </c>
      <c r="F853" s="160" t="s">
        <v>1414</v>
      </c>
      <c r="H853" s="161">
        <v>150.084</v>
      </c>
      <c r="I853" s="162"/>
      <c r="L853" s="158"/>
      <c r="M853" s="163"/>
      <c r="N853" s="164"/>
      <c r="O853" s="164"/>
      <c r="P853" s="164"/>
      <c r="Q853" s="164"/>
      <c r="R853" s="164"/>
      <c r="S853" s="164"/>
      <c r="T853" s="165"/>
      <c r="AT853" s="159" t="s">
        <v>167</v>
      </c>
      <c r="AU853" s="159" t="s">
        <v>79</v>
      </c>
      <c r="AV853" s="13" t="s">
        <v>79</v>
      </c>
      <c r="AW853" s="13" t="s">
        <v>4</v>
      </c>
      <c r="AX853" s="13" t="s">
        <v>77</v>
      </c>
      <c r="AY853" s="159" t="s">
        <v>152</v>
      </c>
    </row>
    <row r="854" spans="1:65" s="2" customFormat="1" ht="34.200000000000003">
      <c r="A854" s="34"/>
      <c r="B854" s="139"/>
      <c r="C854" s="140" t="s">
        <v>1415</v>
      </c>
      <c r="D854" s="140" t="s">
        <v>154</v>
      </c>
      <c r="E854" s="141" t="s">
        <v>1416</v>
      </c>
      <c r="F854" s="142" t="s">
        <v>1417</v>
      </c>
      <c r="G854" s="143" t="s">
        <v>162</v>
      </c>
      <c r="H854" s="144">
        <v>25.12</v>
      </c>
      <c r="I854" s="145"/>
      <c r="J854" s="146">
        <f>ROUND(I854*H854,2)</f>
        <v>0</v>
      </c>
      <c r="K854" s="142" t="s">
        <v>163</v>
      </c>
      <c r="L854" s="35"/>
      <c r="M854" s="147" t="s">
        <v>3</v>
      </c>
      <c r="N854" s="148" t="s">
        <v>40</v>
      </c>
      <c r="O854" s="55"/>
      <c r="P854" s="149">
        <f>O854*H854</f>
        <v>0</v>
      </c>
      <c r="Q854" s="149">
        <v>0</v>
      </c>
      <c r="R854" s="149">
        <f>Q854*H854</f>
        <v>0</v>
      </c>
      <c r="S854" s="149">
        <v>0</v>
      </c>
      <c r="T854" s="150">
        <f>S854*H854</f>
        <v>0</v>
      </c>
      <c r="U854" s="34"/>
      <c r="V854" s="34"/>
      <c r="W854" s="34"/>
      <c r="X854" s="34"/>
      <c r="Y854" s="34"/>
      <c r="Z854" s="34"/>
      <c r="AA854" s="34"/>
      <c r="AB854" s="34"/>
      <c r="AC854" s="34"/>
      <c r="AD854" s="34"/>
      <c r="AE854" s="34"/>
      <c r="AR854" s="151" t="s">
        <v>266</v>
      </c>
      <c r="AT854" s="151" t="s">
        <v>154</v>
      </c>
      <c r="AU854" s="151" t="s">
        <v>79</v>
      </c>
      <c r="AY854" s="19" t="s">
        <v>152</v>
      </c>
      <c r="BE854" s="152">
        <f>IF(N854="základní",J854,0)</f>
        <v>0</v>
      </c>
      <c r="BF854" s="152">
        <f>IF(N854="snížená",J854,0)</f>
        <v>0</v>
      </c>
      <c r="BG854" s="152">
        <f>IF(N854="zákl. přenesená",J854,0)</f>
        <v>0</v>
      </c>
      <c r="BH854" s="152">
        <f>IF(N854="sníž. přenesená",J854,0)</f>
        <v>0</v>
      </c>
      <c r="BI854" s="152">
        <f>IF(N854="nulová",J854,0)</f>
        <v>0</v>
      </c>
      <c r="BJ854" s="19" t="s">
        <v>77</v>
      </c>
      <c r="BK854" s="152">
        <f>ROUND(I854*H854,2)</f>
        <v>0</v>
      </c>
      <c r="BL854" s="19" t="s">
        <v>266</v>
      </c>
      <c r="BM854" s="151" t="s">
        <v>1418</v>
      </c>
    </row>
    <row r="855" spans="1:65" s="13" customFormat="1">
      <c r="B855" s="158"/>
      <c r="D855" s="153" t="s">
        <v>167</v>
      </c>
      <c r="E855" s="159" t="s">
        <v>3</v>
      </c>
      <c r="F855" s="160" t="s">
        <v>1419</v>
      </c>
      <c r="H855" s="161">
        <v>25.12</v>
      </c>
      <c r="I855" s="162"/>
      <c r="L855" s="158"/>
      <c r="M855" s="163"/>
      <c r="N855" s="164"/>
      <c r="O855" s="164"/>
      <c r="P855" s="164"/>
      <c r="Q855" s="164"/>
      <c r="R855" s="164"/>
      <c r="S855" s="164"/>
      <c r="T855" s="165"/>
      <c r="AT855" s="159" t="s">
        <v>167</v>
      </c>
      <c r="AU855" s="159" t="s">
        <v>79</v>
      </c>
      <c r="AV855" s="13" t="s">
        <v>79</v>
      </c>
      <c r="AW855" s="13" t="s">
        <v>31</v>
      </c>
      <c r="AX855" s="13" t="s">
        <v>77</v>
      </c>
      <c r="AY855" s="159" t="s">
        <v>152</v>
      </c>
    </row>
    <row r="856" spans="1:65" s="2" customFormat="1" ht="34.200000000000003">
      <c r="A856" s="34"/>
      <c r="B856" s="139"/>
      <c r="C856" s="140" t="s">
        <v>1420</v>
      </c>
      <c r="D856" s="140" t="s">
        <v>154</v>
      </c>
      <c r="E856" s="141" t="s">
        <v>1421</v>
      </c>
      <c r="F856" s="142" t="s">
        <v>1422</v>
      </c>
      <c r="G856" s="143" t="s">
        <v>162</v>
      </c>
      <c r="H856" s="144">
        <v>136.44</v>
      </c>
      <c r="I856" s="145"/>
      <c r="J856" s="146">
        <f>ROUND(I856*H856,2)</f>
        <v>0</v>
      </c>
      <c r="K856" s="142" t="s">
        <v>163</v>
      </c>
      <c r="L856" s="35"/>
      <c r="M856" s="147" t="s">
        <v>3</v>
      </c>
      <c r="N856" s="148" t="s">
        <v>40</v>
      </c>
      <c r="O856" s="55"/>
      <c r="P856" s="149">
        <f>O856*H856</f>
        <v>0</v>
      </c>
      <c r="Q856" s="149">
        <v>0</v>
      </c>
      <c r="R856" s="149">
        <f>Q856*H856</f>
        <v>0</v>
      </c>
      <c r="S856" s="149">
        <v>0</v>
      </c>
      <c r="T856" s="150">
        <f>S856*H856</f>
        <v>0</v>
      </c>
      <c r="U856" s="34"/>
      <c r="V856" s="34"/>
      <c r="W856" s="34"/>
      <c r="X856" s="34"/>
      <c r="Y856" s="34"/>
      <c r="Z856" s="34"/>
      <c r="AA856" s="34"/>
      <c r="AB856" s="34"/>
      <c r="AC856" s="34"/>
      <c r="AD856" s="34"/>
      <c r="AE856" s="34"/>
      <c r="AR856" s="151" t="s">
        <v>266</v>
      </c>
      <c r="AT856" s="151" t="s">
        <v>154</v>
      </c>
      <c r="AU856" s="151" t="s">
        <v>79</v>
      </c>
      <c r="AY856" s="19" t="s">
        <v>152</v>
      </c>
      <c r="BE856" s="152">
        <f>IF(N856="základní",J856,0)</f>
        <v>0</v>
      </c>
      <c r="BF856" s="152">
        <f>IF(N856="snížená",J856,0)</f>
        <v>0</v>
      </c>
      <c r="BG856" s="152">
        <f>IF(N856="zákl. přenesená",J856,0)</f>
        <v>0</v>
      </c>
      <c r="BH856" s="152">
        <f>IF(N856="sníž. přenesená",J856,0)</f>
        <v>0</v>
      </c>
      <c r="BI856" s="152">
        <f>IF(N856="nulová",J856,0)</f>
        <v>0</v>
      </c>
      <c r="BJ856" s="19" t="s">
        <v>77</v>
      </c>
      <c r="BK856" s="152">
        <f>ROUND(I856*H856,2)</f>
        <v>0</v>
      </c>
      <c r="BL856" s="19" t="s">
        <v>266</v>
      </c>
      <c r="BM856" s="151" t="s">
        <v>1423</v>
      </c>
    </row>
    <row r="857" spans="1:65" s="2" customFormat="1" ht="34.200000000000003">
      <c r="A857" s="34"/>
      <c r="B857" s="139"/>
      <c r="C857" s="140" t="s">
        <v>1424</v>
      </c>
      <c r="D857" s="140" t="s">
        <v>154</v>
      </c>
      <c r="E857" s="141" t="s">
        <v>1425</v>
      </c>
      <c r="F857" s="142" t="s">
        <v>1426</v>
      </c>
      <c r="G857" s="143" t="s">
        <v>162</v>
      </c>
      <c r="H857" s="144">
        <v>136.44</v>
      </c>
      <c r="I857" s="145"/>
      <c r="J857" s="146">
        <f>ROUND(I857*H857,2)</f>
        <v>0</v>
      </c>
      <c r="K857" s="142" t="s">
        <v>163</v>
      </c>
      <c r="L857" s="35"/>
      <c r="M857" s="147" t="s">
        <v>3</v>
      </c>
      <c r="N857" s="148" t="s">
        <v>40</v>
      </c>
      <c r="O857" s="55"/>
      <c r="P857" s="149">
        <f>O857*H857</f>
        <v>0</v>
      </c>
      <c r="Q857" s="149">
        <v>0</v>
      </c>
      <c r="R857" s="149">
        <f>Q857*H857</f>
        <v>0</v>
      </c>
      <c r="S857" s="149">
        <v>0</v>
      </c>
      <c r="T857" s="150">
        <f>S857*H857</f>
        <v>0</v>
      </c>
      <c r="U857" s="34"/>
      <c r="V857" s="34"/>
      <c r="W857" s="34"/>
      <c r="X857" s="34"/>
      <c r="Y857" s="34"/>
      <c r="Z857" s="34"/>
      <c r="AA857" s="34"/>
      <c r="AB857" s="34"/>
      <c r="AC857" s="34"/>
      <c r="AD857" s="34"/>
      <c r="AE857" s="34"/>
      <c r="AR857" s="151" t="s">
        <v>266</v>
      </c>
      <c r="AT857" s="151" t="s">
        <v>154</v>
      </c>
      <c r="AU857" s="151" t="s">
        <v>79</v>
      </c>
      <c r="AY857" s="19" t="s">
        <v>152</v>
      </c>
      <c r="BE857" s="152">
        <f>IF(N857="základní",J857,0)</f>
        <v>0</v>
      </c>
      <c r="BF857" s="152">
        <f>IF(N857="snížená",J857,0)</f>
        <v>0</v>
      </c>
      <c r="BG857" s="152">
        <f>IF(N857="zákl. přenesená",J857,0)</f>
        <v>0</v>
      </c>
      <c r="BH857" s="152">
        <f>IF(N857="sníž. přenesená",J857,0)</f>
        <v>0</v>
      </c>
      <c r="BI857" s="152">
        <f>IF(N857="nulová",J857,0)</f>
        <v>0</v>
      </c>
      <c r="BJ857" s="19" t="s">
        <v>77</v>
      </c>
      <c r="BK857" s="152">
        <f>ROUND(I857*H857,2)</f>
        <v>0</v>
      </c>
      <c r="BL857" s="19" t="s">
        <v>266</v>
      </c>
      <c r="BM857" s="151" t="s">
        <v>1427</v>
      </c>
    </row>
    <row r="858" spans="1:65" s="2" customFormat="1" ht="33" customHeight="1">
      <c r="A858" s="34"/>
      <c r="B858" s="139"/>
      <c r="C858" s="140" t="s">
        <v>1428</v>
      </c>
      <c r="D858" s="140" t="s">
        <v>154</v>
      </c>
      <c r="E858" s="141" t="s">
        <v>1429</v>
      </c>
      <c r="F858" s="142" t="s">
        <v>1430</v>
      </c>
      <c r="G858" s="143" t="s">
        <v>278</v>
      </c>
      <c r="H858" s="144">
        <v>110.56399999999999</v>
      </c>
      <c r="I858" s="145"/>
      <c r="J858" s="146">
        <f>ROUND(I858*H858,2)</f>
        <v>0</v>
      </c>
      <c r="K858" s="142" t="s">
        <v>163</v>
      </c>
      <c r="L858" s="35"/>
      <c r="M858" s="147" t="s">
        <v>3</v>
      </c>
      <c r="N858" s="148" t="s">
        <v>40</v>
      </c>
      <c r="O858" s="55"/>
      <c r="P858" s="149">
        <f>O858*H858</f>
        <v>0</v>
      </c>
      <c r="Q858" s="149">
        <v>4.2999999999999999E-4</v>
      </c>
      <c r="R858" s="149">
        <f>Q858*H858</f>
        <v>4.7542519999999998E-2</v>
      </c>
      <c r="S858" s="149">
        <v>0</v>
      </c>
      <c r="T858" s="150">
        <f>S858*H858</f>
        <v>0</v>
      </c>
      <c r="U858" s="34"/>
      <c r="V858" s="34"/>
      <c r="W858" s="34"/>
      <c r="X858" s="34"/>
      <c r="Y858" s="34"/>
      <c r="Z858" s="34"/>
      <c r="AA858" s="34"/>
      <c r="AB858" s="34"/>
      <c r="AC858" s="34"/>
      <c r="AD858" s="34"/>
      <c r="AE858" s="34"/>
      <c r="AR858" s="151" t="s">
        <v>266</v>
      </c>
      <c r="AT858" s="151" t="s">
        <v>154</v>
      </c>
      <c r="AU858" s="151" t="s">
        <v>79</v>
      </c>
      <c r="AY858" s="19" t="s">
        <v>152</v>
      </c>
      <c r="BE858" s="152">
        <f>IF(N858="základní",J858,0)</f>
        <v>0</v>
      </c>
      <c r="BF858" s="152">
        <f>IF(N858="snížená",J858,0)</f>
        <v>0</v>
      </c>
      <c r="BG858" s="152">
        <f>IF(N858="zákl. přenesená",J858,0)</f>
        <v>0</v>
      </c>
      <c r="BH858" s="152">
        <f>IF(N858="sníž. přenesená",J858,0)</f>
        <v>0</v>
      </c>
      <c r="BI858" s="152">
        <f>IF(N858="nulová",J858,0)</f>
        <v>0</v>
      </c>
      <c r="BJ858" s="19" t="s">
        <v>77</v>
      </c>
      <c r="BK858" s="152">
        <f>ROUND(I858*H858,2)</f>
        <v>0</v>
      </c>
      <c r="BL858" s="19" t="s">
        <v>266</v>
      </c>
      <c r="BM858" s="151" t="s">
        <v>1431</v>
      </c>
    </row>
    <row r="859" spans="1:65" s="13" customFormat="1" ht="20.399999999999999">
      <c r="B859" s="158"/>
      <c r="D859" s="153" t="s">
        <v>167</v>
      </c>
      <c r="E859" s="159" t="s">
        <v>3</v>
      </c>
      <c r="F859" s="160" t="s">
        <v>1432</v>
      </c>
      <c r="H859" s="161">
        <v>110.56399999999999</v>
      </c>
      <c r="I859" s="162"/>
      <c r="L859" s="158"/>
      <c r="M859" s="163"/>
      <c r="N859" s="164"/>
      <c r="O859" s="164"/>
      <c r="P859" s="164"/>
      <c r="Q859" s="164"/>
      <c r="R859" s="164"/>
      <c r="S859" s="164"/>
      <c r="T859" s="165"/>
      <c r="AT859" s="159" t="s">
        <v>167</v>
      </c>
      <c r="AU859" s="159" t="s">
        <v>79</v>
      </c>
      <c r="AV859" s="13" t="s">
        <v>79</v>
      </c>
      <c r="AW859" s="13" t="s">
        <v>31</v>
      </c>
      <c r="AX859" s="13" t="s">
        <v>77</v>
      </c>
      <c r="AY859" s="159" t="s">
        <v>152</v>
      </c>
    </row>
    <row r="860" spans="1:65" s="2" customFormat="1" ht="33" customHeight="1">
      <c r="A860" s="34"/>
      <c r="B860" s="139"/>
      <c r="C860" s="181" t="s">
        <v>1433</v>
      </c>
      <c r="D860" s="181" t="s">
        <v>251</v>
      </c>
      <c r="E860" s="182" t="s">
        <v>1411</v>
      </c>
      <c r="F860" s="183" t="s">
        <v>1412</v>
      </c>
      <c r="G860" s="184" t="s">
        <v>162</v>
      </c>
      <c r="H860" s="185">
        <v>11.443</v>
      </c>
      <c r="I860" s="186"/>
      <c r="J860" s="187">
        <f>ROUND(I860*H860,2)</f>
        <v>0</v>
      </c>
      <c r="K860" s="183" t="s">
        <v>163</v>
      </c>
      <c r="L860" s="188"/>
      <c r="M860" s="189" t="s">
        <v>3</v>
      </c>
      <c r="N860" s="190" t="s">
        <v>40</v>
      </c>
      <c r="O860" s="55"/>
      <c r="P860" s="149">
        <f>O860*H860</f>
        <v>0</v>
      </c>
      <c r="Q860" s="149">
        <v>1.9199999999999998E-2</v>
      </c>
      <c r="R860" s="149">
        <f>Q860*H860</f>
        <v>0.21970559999999997</v>
      </c>
      <c r="S860" s="149">
        <v>0</v>
      </c>
      <c r="T860" s="150">
        <f>S860*H860</f>
        <v>0</v>
      </c>
      <c r="U860" s="34"/>
      <c r="V860" s="34"/>
      <c r="W860" s="34"/>
      <c r="X860" s="34"/>
      <c r="Y860" s="34"/>
      <c r="Z860" s="34"/>
      <c r="AA860" s="34"/>
      <c r="AB860" s="34"/>
      <c r="AC860" s="34"/>
      <c r="AD860" s="34"/>
      <c r="AE860" s="34"/>
      <c r="AR860" s="151" t="s">
        <v>386</v>
      </c>
      <c r="AT860" s="151" t="s">
        <v>251</v>
      </c>
      <c r="AU860" s="151" t="s">
        <v>79</v>
      </c>
      <c r="AY860" s="19" t="s">
        <v>152</v>
      </c>
      <c r="BE860" s="152">
        <f>IF(N860="základní",J860,0)</f>
        <v>0</v>
      </c>
      <c r="BF860" s="152">
        <f>IF(N860="snížená",J860,0)</f>
        <v>0</v>
      </c>
      <c r="BG860" s="152">
        <f>IF(N860="zákl. přenesená",J860,0)</f>
        <v>0</v>
      </c>
      <c r="BH860" s="152">
        <f>IF(N860="sníž. přenesená",J860,0)</f>
        <v>0</v>
      </c>
      <c r="BI860" s="152">
        <f>IF(N860="nulová",J860,0)</f>
        <v>0</v>
      </c>
      <c r="BJ860" s="19" t="s">
        <v>77</v>
      </c>
      <c r="BK860" s="152">
        <f>ROUND(I860*H860,2)</f>
        <v>0</v>
      </c>
      <c r="BL860" s="19" t="s">
        <v>266</v>
      </c>
      <c r="BM860" s="151" t="s">
        <v>1434</v>
      </c>
    </row>
    <row r="861" spans="1:65" s="13" customFormat="1">
      <c r="B861" s="158"/>
      <c r="D861" s="153" t="s">
        <v>167</v>
      </c>
      <c r="E861" s="159" t="s">
        <v>3</v>
      </c>
      <c r="F861" s="160" t="s">
        <v>1435</v>
      </c>
      <c r="H861" s="161">
        <v>11.443</v>
      </c>
      <c r="I861" s="162"/>
      <c r="L861" s="158"/>
      <c r="M861" s="163"/>
      <c r="N861" s="164"/>
      <c r="O861" s="164"/>
      <c r="P861" s="164"/>
      <c r="Q861" s="164"/>
      <c r="R861" s="164"/>
      <c r="S861" s="164"/>
      <c r="T861" s="165"/>
      <c r="AT861" s="159" t="s">
        <v>167</v>
      </c>
      <c r="AU861" s="159" t="s">
        <v>79</v>
      </c>
      <c r="AV861" s="13" t="s">
        <v>79</v>
      </c>
      <c r="AW861" s="13" t="s">
        <v>31</v>
      </c>
      <c r="AX861" s="13" t="s">
        <v>77</v>
      </c>
      <c r="AY861" s="159" t="s">
        <v>152</v>
      </c>
    </row>
    <row r="862" spans="1:65" s="2" customFormat="1" ht="44.25" customHeight="1">
      <c r="A862" s="34"/>
      <c r="B862" s="139"/>
      <c r="C862" s="140" t="s">
        <v>1436</v>
      </c>
      <c r="D862" s="140" t="s">
        <v>154</v>
      </c>
      <c r="E862" s="141" t="s">
        <v>1437</v>
      </c>
      <c r="F862" s="142" t="s">
        <v>1438</v>
      </c>
      <c r="G862" s="143" t="s">
        <v>728</v>
      </c>
      <c r="H862" s="199"/>
      <c r="I862" s="145"/>
      <c r="J862" s="146">
        <f>ROUND(I862*H862,2)</f>
        <v>0</v>
      </c>
      <c r="K862" s="142" t="s">
        <v>163</v>
      </c>
      <c r="L862" s="35"/>
      <c r="M862" s="147" t="s">
        <v>3</v>
      </c>
      <c r="N862" s="148" t="s">
        <v>40</v>
      </c>
      <c r="O862" s="55"/>
      <c r="P862" s="149">
        <f>O862*H862</f>
        <v>0</v>
      </c>
      <c r="Q862" s="149">
        <v>0</v>
      </c>
      <c r="R862" s="149">
        <f>Q862*H862</f>
        <v>0</v>
      </c>
      <c r="S862" s="149">
        <v>0</v>
      </c>
      <c r="T862" s="150">
        <f>S862*H862</f>
        <v>0</v>
      </c>
      <c r="U862" s="34"/>
      <c r="V862" s="34"/>
      <c r="W862" s="34"/>
      <c r="X862" s="34"/>
      <c r="Y862" s="34"/>
      <c r="Z862" s="34"/>
      <c r="AA862" s="34"/>
      <c r="AB862" s="34"/>
      <c r="AC862" s="34"/>
      <c r="AD862" s="34"/>
      <c r="AE862" s="34"/>
      <c r="AR862" s="151" t="s">
        <v>266</v>
      </c>
      <c r="AT862" s="151" t="s">
        <v>154</v>
      </c>
      <c r="AU862" s="151" t="s">
        <v>79</v>
      </c>
      <c r="AY862" s="19" t="s">
        <v>152</v>
      </c>
      <c r="BE862" s="152">
        <f>IF(N862="základní",J862,0)</f>
        <v>0</v>
      </c>
      <c r="BF862" s="152">
        <f>IF(N862="snížená",J862,0)</f>
        <v>0</v>
      </c>
      <c r="BG862" s="152">
        <f>IF(N862="zákl. přenesená",J862,0)</f>
        <v>0</v>
      </c>
      <c r="BH862" s="152">
        <f>IF(N862="sníž. přenesená",J862,0)</f>
        <v>0</v>
      </c>
      <c r="BI862" s="152">
        <f>IF(N862="nulová",J862,0)</f>
        <v>0</v>
      </c>
      <c r="BJ862" s="19" t="s">
        <v>77</v>
      </c>
      <c r="BK862" s="152">
        <f>ROUND(I862*H862,2)</f>
        <v>0</v>
      </c>
      <c r="BL862" s="19" t="s">
        <v>266</v>
      </c>
      <c r="BM862" s="151" t="s">
        <v>1439</v>
      </c>
    </row>
    <row r="863" spans="1:65" s="12" customFormat="1" ht="22.8" customHeight="1">
      <c r="B863" s="126"/>
      <c r="D863" s="127" t="s">
        <v>68</v>
      </c>
      <c r="E863" s="137" t="s">
        <v>1440</v>
      </c>
      <c r="F863" s="137" t="s">
        <v>1441</v>
      </c>
      <c r="I863" s="129"/>
      <c r="J863" s="138">
        <f>BK863</f>
        <v>0</v>
      </c>
      <c r="L863" s="126"/>
      <c r="M863" s="131"/>
      <c r="N863" s="132"/>
      <c r="O863" s="132"/>
      <c r="P863" s="133">
        <f>SUM(P864:P910)</f>
        <v>0</v>
      </c>
      <c r="Q863" s="132"/>
      <c r="R863" s="133">
        <f>SUM(R864:R910)</f>
        <v>0.76531650000000018</v>
      </c>
      <c r="S863" s="132"/>
      <c r="T863" s="134">
        <f>SUM(T864:T910)</f>
        <v>0</v>
      </c>
      <c r="AR863" s="127" t="s">
        <v>79</v>
      </c>
      <c r="AT863" s="135" t="s">
        <v>68</v>
      </c>
      <c r="AU863" s="135" t="s">
        <v>77</v>
      </c>
      <c r="AY863" s="127" t="s">
        <v>152</v>
      </c>
      <c r="BK863" s="136">
        <f>SUM(BK864:BK910)</f>
        <v>0</v>
      </c>
    </row>
    <row r="864" spans="1:65" s="2" customFormat="1" ht="22.8">
      <c r="A864" s="34"/>
      <c r="B864" s="139"/>
      <c r="C864" s="140" t="s">
        <v>1442</v>
      </c>
      <c r="D864" s="140" t="s">
        <v>154</v>
      </c>
      <c r="E864" s="141" t="s">
        <v>1384</v>
      </c>
      <c r="F864" s="142" t="s">
        <v>1385</v>
      </c>
      <c r="G864" s="143" t="s">
        <v>162</v>
      </c>
      <c r="H864" s="144">
        <v>354.9</v>
      </c>
      <c r="I864" s="145"/>
      <c r="J864" s="146">
        <f>ROUND(I864*H864,2)</f>
        <v>0</v>
      </c>
      <c r="K864" s="142" t="s">
        <v>163</v>
      </c>
      <c r="L864" s="35"/>
      <c r="M864" s="147" t="s">
        <v>3</v>
      </c>
      <c r="N864" s="148" t="s">
        <v>40</v>
      </c>
      <c r="O864" s="55"/>
      <c r="P864" s="149">
        <f>O864*H864</f>
        <v>0</v>
      </c>
      <c r="Q864" s="149">
        <v>0</v>
      </c>
      <c r="R864" s="149">
        <f>Q864*H864</f>
        <v>0</v>
      </c>
      <c r="S864" s="149">
        <v>0</v>
      </c>
      <c r="T864" s="150">
        <f>S864*H864</f>
        <v>0</v>
      </c>
      <c r="U864" s="34"/>
      <c r="V864" s="34"/>
      <c r="W864" s="34"/>
      <c r="X864" s="34"/>
      <c r="Y864" s="34"/>
      <c r="Z864" s="34"/>
      <c r="AA864" s="34"/>
      <c r="AB864" s="34"/>
      <c r="AC864" s="34"/>
      <c r="AD864" s="34"/>
      <c r="AE864" s="34"/>
      <c r="AR864" s="151" t="s">
        <v>266</v>
      </c>
      <c r="AT864" s="151" t="s">
        <v>154</v>
      </c>
      <c r="AU864" s="151" t="s">
        <v>79</v>
      </c>
      <c r="AY864" s="19" t="s">
        <v>152</v>
      </c>
      <c r="BE864" s="152">
        <f>IF(N864="základní",J864,0)</f>
        <v>0</v>
      </c>
      <c r="BF864" s="152">
        <f>IF(N864="snížená",J864,0)</f>
        <v>0</v>
      </c>
      <c r="BG864" s="152">
        <f>IF(N864="zákl. přenesená",J864,0)</f>
        <v>0</v>
      </c>
      <c r="BH864" s="152">
        <f>IF(N864="sníž. přenesená",J864,0)</f>
        <v>0</v>
      </c>
      <c r="BI864" s="152">
        <f>IF(N864="nulová",J864,0)</f>
        <v>0</v>
      </c>
      <c r="BJ864" s="19" t="s">
        <v>77</v>
      </c>
      <c r="BK864" s="152">
        <f>ROUND(I864*H864,2)</f>
        <v>0</v>
      </c>
      <c r="BL864" s="19" t="s">
        <v>266</v>
      </c>
      <c r="BM864" s="151" t="s">
        <v>1443</v>
      </c>
    </row>
    <row r="865" spans="1:65" s="14" customFormat="1">
      <c r="B865" s="166"/>
      <c r="D865" s="153" t="s">
        <v>167</v>
      </c>
      <c r="E865" s="167" t="s">
        <v>3</v>
      </c>
      <c r="F865" s="168" t="s">
        <v>1444</v>
      </c>
      <c r="H865" s="167" t="s">
        <v>3</v>
      </c>
      <c r="I865" s="169"/>
      <c r="L865" s="166"/>
      <c r="M865" s="170"/>
      <c r="N865" s="171"/>
      <c r="O865" s="171"/>
      <c r="P865" s="171"/>
      <c r="Q865" s="171"/>
      <c r="R865" s="171"/>
      <c r="S865" s="171"/>
      <c r="T865" s="172"/>
      <c r="AT865" s="167" t="s">
        <v>167</v>
      </c>
      <c r="AU865" s="167" t="s">
        <v>79</v>
      </c>
      <c r="AV865" s="14" t="s">
        <v>77</v>
      </c>
      <c r="AW865" s="14" t="s">
        <v>31</v>
      </c>
      <c r="AX865" s="14" t="s">
        <v>69</v>
      </c>
      <c r="AY865" s="167" t="s">
        <v>152</v>
      </c>
    </row>
    <row r="866" spans="1:65" s="13" customFormat="1">
      <c r="B866" s="158"/>
      <c r="D866" s="153" t="s">
        <v>167</v>
      </c>
      <c r="E866" s="159" t="s">
        <v>3</v>
      </c>
      <c r="F866" s="160" t="s">
        <v>1445</v>
      </c>
      <c r="H866" s="161">
        <v>354.9</v>
      </c>
      <c r="I866" s="162"/>
      <c r="L866" s="158"/>
      <c r="M866" s="163"/>
      <c r="N866" s="164"/>
      <c r="O866" s="164"/>
      <c r="P866" s="164"/>
      <c r="Q866" s="164"/>
      <c r="R866" s="164"/>
      <c r="S866" s="164"/>
      <c r="T866" s="165"/>
      <c r="AT866" s="159" t="s">
        <v>167</v>
      </c>
      <c r="AU866" s="159" t="s">
        <v>79</v>
      </c>
      <c r="AV866" s="13" t="s">
        <v>79</v>
      </c>
      <c r="AW866" s="13" t="s">
        <v>31</v>
      </c>
      <c r="AX866" s="13" t="s">
        <v>77</v>
      </c>
      <c r="AY866" s="159" t="s">
        <v>152</v>
      </c>
    </row>
    <row r="867" spans="1:65" s="2" customFormat="1" ht="22.8">
      <c r="A867" s="34"/>
      <c r="B867" s="139"/>
      <c r="C867" s="140" t="s">
        <v>1446</v>
      </c>
      <c r="D867" s="140" t="s">
        <v>154</v>
      </c>
      <c r="E867" s="141" t="s">
        <v>720</v>
      </c>
      <c r="F867" s="142" t="s">
        <v>721</v>
      </c>
      <c r="G867" s="143" t="s">
        <v>162</v>
      </c>
      <c r="H867" s="144">
        <v>292.02</v>
      </c>
      <c r="I867" s="145"/>
      <c r="J867" s="146">
        <f>ROUND(I867*H867,2)</f>
        <v>0</v>
      </c>
      <c r="K867" s="142" t="s">
        <v>163</v>
      </c>
      <c r="L867" s="35"/>
      <c r="M867" s="147" t="s">
        <v>3</v>
      </c>
      <c r="N867" s="148" t="s">
        <v>40</v>
      </c>
      <c r="O867" s="55"/>
      <c r="P867" s="149">
        <f>O867*H867</f>
        <v>0</v>
      </c>
      <c r="Q867" s="149">
        <v>0</v>
      </c>
      <c r="R867" s="149">
        <f>Q867*H867</f>
        <v>0</v>
      </c>
      <c r="S867" s="149">
        <v>0</v>
      </c>
      <c r="T867" s="150">
        <f>S867*H867</f>
        <v>0</v>
      </c>
      <c r="U867" s="34"/>
      <c r="V867" s="34"/>
      <c r="W867" s="34"/>
      <c r="X867" s="34"/>
      <c r="Y867" s="34"/>
      <c r="Z867" s="34"/>
      <c r="AA867" s="34"/>
      <c r="AB867" s="34"/>
      <c r="AC867" s="34"/>
      <c r="AD867" s="34"/>
      <c r="AE867" s="34"/>
      <c r="AR867" s="151" t="s">
        <v>266</v>
      </c>
      <c r="AT867" s="151" t="s">
        <v>154</v>
      </c>
      <c r="AU867" s="151" t="s">
        <v>79</v>
      </c>
      <c r="AY867" s="19" t="s">
        <v>152</v>
      </c>
      <c r="BE867" s="152">
        <f>IF(N867="základní",J867,0)</f>
        <v>0</v>
      </c>
      <c r="BF867" s="152">
        <f>IF(N867="snížená",J867,0)</f>
        <v>0</v>
      </c>
      <c r="BG867" s="152">
        <f>IF(N867="zákl. přenesená",J867,0)</f>
        <v>0</v>
      </c>
      <c r="BH867" s="152">
        <f>IF(N867="sníž. přenesená",J867,0)</f>
        <v>0</v>
      </c>
      <c r="BI867" s="152">
        <f>IF(N867="nulová",J867,0)</f>
        <v>0</v>
      </c>
      <c r="BJ867" s="19" t="s">
        <v>77</v>
      </c>
      <c r="BK867" s="152">
        <f>ROUND(I867*H867,2)</f>
        <v>0</v>
      </c>
      <c r="BL867" s="19" t="s">
        <v>266</v>
      </c>
      <c r="BM867" s="151" t="s">
        <v>1447</v>
      </c>
    </row>
    <row r="868" spans="1:65" s="14" customFormat="1">
      <c r="B868" s="166"/>
      <c r="D868" s="153" t="s">
        <v>167</v>
      </c>
      <c r="E868" s="167" t="s">
        <v>3</v>
      </c>
      <c r="F868" s="168" t="s">
        <v>1448</v>
      </c>
      <c r="H868" s="167" t="s">
        <v>3</v>
      </c>
      <c r="I868" s="169"/>
      <c r="L868" s="166"/>
      <c r="M868" s="170"/>
      <c r="N868" s="171"/>
      <c r="O868" s="171"/>
      <c r="P868" s="171"/>
      <c r="Q868" s="171"/>
      <c r="R868" s="171"/>
      <c r="S868" s="171"/>
      <c r="T868" s="172"/>
      <c r="AT868" s="167" t="s">
        <v>167</v>
      </c>
      <c r="AU868" s="167" t="s">
        <v>79</v>
      </c>
      <c r="AV868" s="14" t="s">
        <v>77</v>
      </c>
      <c r="AW868" s="14" t="s">
        <v>31</v>
      </c>
      <c r="AX868" s="14" t="s">
        <v>69</v>
      </c>
      <c r="AY868" s="167" t="s">
        <v>152</v>
      </c>
    </row>
    <row r="869" spans="1:65" s="13" customFormat="1">
      <c r="B869" s="158"/>
      <c r="D869" s="153" t="s">
        <v>167</v>
      </c>
      <c r="E869" s="159" t="s">
        <v>3</v>
      </c>
      <c r="F869" s="160" t="s">
        <v>779</v>
      </c>
      <c r="H869" s="161">
        <v>292.02</v>
      </c>
      <c r="I869" s="162"/>
      <c r="L869" s="158"/>
      <c r="M869" s="163"/>
      <c r="N869" s="164"/>
      <c r="O869" s="164"/>
      <c r="P869" s="164"/>
      <c r="Q869" s="164"/>
      <c r="R869" s="164"/>
      <c r="S869" s="164"/>
      <c r="T869" s="165"/>
      <c r="AT869" s="159" t="s">
        <v>167</v>
      </c>
      <c r="AU869" s="159" t="s">
        <v>79</v>
      </c>
      <c r="AV869" s="13" t="s">
        <v>79</v>
      </c>
      <c r="AW869" s="13" t="s">
        <v>31</v>
      </c>
      <c r="AX869" s="13" t="s">
        <v>77</v>
      </c>
      <c r="AY869" s="159" t="s">
        <v>152</v>
      </c>
    </row>
    <row r="870" spans="1:65" s="2" customFormat="1" ht="22.8">
      <c r="A870" s="34"/>
      <c r="B870" s="139"/>
      <c r="C870" s="181" t="s">
        <v>1449</v>
      </c>
      <c r="D870" s="181" t="s">
        <v>251</v>
      </c>
      <c r="E870" s="182" t="s">
        <v>715</v>
      </c>
      <c r="F870" s="183" t="s">
        <v>716</v>
      </c>
      <c r="G870" s="184" t="s">
        <v>162</v>
      </c>
      <c r="H870" s="185">
        <v>306.62099999999998</v>
      </c>
      <c r="I870" s="186"/>
      <c r="J870" s="187">
        <f>ROUND(I870*H870,2)</f>
        <v>0</v>
      </c>
      <c r="K870" s="183" t="s">
        <v>163</v>
      </c>
      <c r="L870" s="188"/>
      <c r="M870" s="189" t="s">
        <v>3</v>
      </c>
      <c r="N870" s="190" t="s">
        <v>40</v>
      </c>
      <c r="O870" s="55"/>
      <c r="P870" s="149">
        <f>O870*H870</f>
        <v>0</v>
      </c>
      <c r="Q870" s="149">
        <v>2.9999999999999997E-4</v>
      </c>
      <c r="R870" s="149">
        <f>Q870*H870</f>
        <v>9.1986299999999993E-2</v>
      </c>
      <c r="S870" s="149">
        <v>0</v>
      </c>
      <c r="T870" s="150">
        <f>S870*H870</f>
        <v>0</v>
      </c>
      <c r="U870" s="34"/>
      <c r="V870" s="34"/>
      <c r="W870" s="34"/>
      <c r="X870" s="34"/>
      <c r="Y870" s="34"/>
      <c r="Z870" s="34"/>
      <c r="AA870" s="34"/>
      <c r="AB870" s="34"/>
      <c r="AC870" s="34"/>
      <c r="AD870" s="34"/>
      <c r="AE870" s="34"/>
      <c r="AR870" s="151" t="s">
        <v>386</v>
      </c>
      <c r="AT870" s="151" t="s">
        <v>251</v>
      </c>
      <c r="AU870" s="151" t="s">
        <v>79</v>
      </c>
      <c r="AY870" s="19" t="s">
        <v>152</v>
      </c>
      <c r="BE870" s="152">
        <f>IF(N870="základní",J870,0)</f>
        <v>0</v>
      </c>
      <c r="BF870" s="152">
        <f>IF(N870="snížená",J870,0)</f>
        <v>0</v>
      </c>
      <c r="BG870" s="152">
        <f>IF(N870="zákl. přenesená",J870,0)</f>
        <v>0</v>
      </c>
      <c r="BH870" s="152">
        <f>IF(N870="sníž. přenesená",J870,0)</f>
        <v>0</v>
      </c>
      <c r="BI870" s="152">
        <f>IF(N870="nulová",J870,0)</f>
        <v>0</v>
      </c>
      <c r="BJ870" s="19" t="s">
        <v>77</v>
      </c>
      <c r="BK870" s="152">
        <f>ROUND(I870*H870,2)</f>
        <v>0</v>
      </c>
      <c r="BL870" s="19" t="s">
        <v>266</v>
      </c>
      <c r="BM870" s="151" t="s">
        <v>1450</v>
      </c>
    </row>
    <row r="871" spans="1:65" s="13" customFormat="1">
      <c r="B871" s="158"/>
      <c r="D871" s="153" t="s">
        <v>167</v>
      </c>
      <c r="F871" s="160" t="s">
        <v>1451</v>
      </c>
      <c r="H871" s="161">
        <v>306.62099999999998</v>
      </c>
      <c r="I871" s="162"/>
      <c r="L871" s="158"/>
      <c r="M871" s="163"/>
      <c r="N871" s="164"/>
      <c r="O871" s="164"/>
      <c r="P871" s="164"/>
      <c r="Q871" s="164"/>
      <c r="R871" s="164"/>
      <c r="S871" s="164"/>
      <c r="T871" s="165"/>
      <c r="AT871" s="159" t="s">
        <v>167</v>
      </c>
      <c r="AU871" s="159" t="s">
        <v>79</v>
      </c>
      <c r="AV871" s="13" t="s">
        <v>79</v>
      </c>
      <c r="AW871" s="13" t="s">
        <v>4</v>
      </c>
      <c r="AX871" s="13" t="s">
        <v>77</v>
      </c>
      <c r="AY871" s="159" t="s">
        <v>152</v>
      </c>
    </row>
    <row r="872" spans="1:65" s="2" customFormat="1" ht="22.8">
      <c r="A872" s="34"/>
      <c r="B872" s="139"/>
      <c r="C872" s="140" t="s">
        <v>1452</v>
      </c>
      <c r="D872" s="140" t="s">
        <v>154</v>
      </c>
      <c r="E872" s="141" t="s">
        <v>1453</v>
      </c>
      <c r="F872" s="142" t="s">
        <v>1454</v>
      </c>
      <c r="G872" s="143" t="s">
        <v>162</v>
      </c>
      <c r="H872" s="144">
        <v>292.2</v>
      </c>
      <c r="I872" s="145"/>
      <c r="J872" s="146">
        <f>ROUND(I872*H872,2)</f>
        <v>0</v>
      </c>
      <c r="K872" s="142" t="s">
        <v>3</v>
      </c>
      <c r="L872" s="35"/>
      <c r="M872" s="147" t="s">
        <v>3</v>
      </c>
      <c r="N872" s="148" t="s">
        <v>40</v>
      </c>
      <c r="O872" s="55"/>
      <c r="P872" s="149">
        <f>O872*H872</f>
        <v>0</v>
      </c>
      <c r="Q872" s="149">
        <v>0</v>
      </c>
      <c r="R872" s="149">
        <f>Q872*H872</f>
        <v>0</v>
      </c>
      <c r="S872" s="149">
        <v>0</v>
      </c>
      <c r="T872" s="150">
        <f>S872*H872</f>
        <v>0</v>
      </c>
      <c r="U872" s="34"/>
      <c r="V872" s="34"/>
      <c r="W872" s="34"/>
      <c r="X872" s="34"/>
      <c r="Y872" s="34"/>
      <c r="Z872" s="34"/>
      <c r="AA872" s="34"/>
      <c r="AB872" s="34"/>
      <c r="AC872" s="34"/>
      <c r="AD872" s="34"/>
      <c r="AE872" s="34"/>
      <c r="AR872" s="151" t="s">
        <v>266</v>
      </c>
      <c r="AT872" s="151" t="s">
        <v>154</v>
      </c>
      <c r="AU872" s="151" t="s">
        <v>79</v>
      </c>
      <c r="AY872" s="19" t="s">
        <v>152</v>
      </c>
      <c r="BE872" s="152">
        <f>IF(N872="základní",J872,0)</f>
        <v>0</v>
      </c>
      <c r="BF872" s="152">
        <f>IF(N872="snížená",J872,0)</f>
        <v>0</v>
      </c>
      <c r="BG872" s="152">
        <f>IF(N872="zákl. přenesená",J872,0)</f>
        <v>0</v>
      </c>
      <c r="BH872" s="152">
        <f>IF(N872="sníž. přenesená",J872,0)</f>
        <v>0</v>
      </c>
      <c r="BI872" s="152">
        <f>IF(N872="nulová",J872,0)</f>
        <v>0</v>
      </c>
      <c r="BJ872" s="19" t="s">
        <v>77</v>
      </c>
      <c r="BK872" s="152">
        <f>ROUND(I872*H872,2)</f>
        <v>0</v>
      </c>
      <c r="BL872" s="19" t="s">
        <v>266</v>
      </c>
      <c r="BM872" s="151" t="s">
        <v>1455</v>
      </c>
    </row>
    <row r="873" spans="1:65" s="14" customFormat="1">
      <c r="B873" s="166"/>
      <c r="D873" s="153" t="s">
        <v>167</v>
      </c>
      <c r="E873" s="167" t="s">
        <v>3</v>
      </c>
      <c r="F873" s="168" t="s">
        <v>628</v>
      </c>
      <c r="H873" s="167" t="s">
        <v>3</v>
      </c>
      <c r="I873" s="169"/>
      <c r="L873" s="166"/>
      <c r="M873" s="170"/>
      <c r="N873" s="171"/>
      <c r="O873" s="171"/>
      <c r="P873" s="171"/>
      <c r="Q873" s="171"/>
      <c r="R873" s="171"/>
      <c r="S873" s="171"/>
      <c r="T873" s="172"/>
      <c r="AT873" s="167" t="s">
        <v>167</v>
      </c>
      <c r="AU873" s="167" t="s">
        <v>79</v>
      </c>
      <c r="AV873" s="14" t="s">
        <v>77</v>
      </c>
      <c r="AW873" s="14" t="s">
        <v>31</v>
      </c>
      <c r="AX873" s="14" t="s">
        <v>69</v>
      </c>
      <c r="AY873" s="167" t="s">
        <v>152</v>
      </c>
    </row>
    <row r="874" spans="1:65" s="13" customFormat="1">
      <c r="B874" s="158"/>
      <c r="D874" s="153" t="s">
        <v>167</v>
      </c>
      <c r="E874" s="159" t="s">
        <v>3</v>
      </c>
      <c r="F874" s="160" t="s">
        <v>1456</v>
      </c>
      <c r="H874" s="161">
        <v>292.2</v>
      </c>
      <c r="I874" s="162"/>
      <c r="L874" s="158"/>
      <c r="M874" s="163"/>
      <c r="N874" s="164"/>
      <c r="O874" s="164"/>
      <c r="P874" s="164"/>
      <c r="Q874" s="164"/>
      <c r="R874" s="164"/>
      <c r="S874" s="164"/>
      <c r="T874" s="165"/>
      <c r="AT874" s="159" t="s">
        <v>167</v>
      </c>
      <c r="AU874" s="159" t="s">
        <v>79</v>
      </c>
      <c r="AV874" s="13" t="s">
        <v>79</v>
      </c>
      <c r="AW874" s="13" t="s">
        <v>31</v>
      </c>
      <c r="AX874" s="13" t="s">
        <v>77</v>
      </c>
      <c r="AY874" s="159" t="s">
        <v>152</v>
      </c>
    </row>
    <row r="875" spans="1:65" s="2" customFormat="1" ht="22.8">
      <c r="A875" s="34"/>
      <c r="B875" s="139"/>
      <c r="C875" s="140" t="s">
        <v>1457</v>
      </c>
      <c r="D875" s="140" t="s">
        <v>154</v>
      </c>
      <c r="E875" s="141" t="s">
        <v>1458</v>
      </c>
      <c r="F875" s="142" t="s">
        <v>1459</v>
      </c>
      <c r="G875" s="143" t="s">
        <v>162</v>
      </c>
      <c r="H875" s="144">
        <v>292.2</v>
      </c>
      <c r="I875" s="145"/>
      <c r="J875" s="146">
        <f>ROUND(I875*H875,2)</f>
        <v>0</v>
      </c>
      <c r="K875" s="142" t="s">
        <v>3</v>
      </c>
      <c r="L875" s="35"/>
      <c r="M875" s="147" t="s">
        <v>3</v>
      </c>
      <c r="N875" s="148" t="s">
        <v>40</v>
      </c>
      <c r="O875" s="55"/>
      <c r="P875" s="149">
        <f>O875*H875</f>
        <v>0</v>
      </c>
      <c r="Q875" s="149">
        <v>0</v>
      </c>
      <c r="R875" s="149">
        <f>Q875*H875</f>
        <v>0</v>
      </c>
      <c r="S875" s="149">
        <v>0</v>
      </c>
      <c r="T875" s="150">
        <f>S875*H875</f>
        <v>0</v>
      </c>
      <c r="U875" s="34"/>
      <c r="V875" s="34"/>
      <c r="W875" s="34"/>
      <c r="X875" s="34"/>
      <c r="Y875" s="34"/>
      <c r="Z875" s="34"/>
      <c r="AA875" s="34"/>
      <c r="AB875" s="34"/>
      <c r="AC875" s="34"/>
      <c r="AD875" s="34"/>
      <c r="AE875" s="34"/>
      <c r="AR875" s="151" t="s">
        <v>266</v>
      </c>
      <c r="AT875" s="151" t="s">
        <v>154</v>
      </c>
      <c r="AU875" s="151" t="s">
        <v>79</v>
      </c>
      <c r="AY875" s="19" t="s">
        <v>152</v>
      </c>
      <c r="BE875" s="152">
        <f>IF(N875="základní",J875,0)</f>
        <v>0</v>
      </c>
      <c r="BF875" s="152">
        <f>IF(N875="snížená",J875,0)</f>
        <v>0</v>
      </c>
      <c r="BG875" s="152">
        <f>IF(N875="zákl. přenesená",J875,0)</f>
        <v>0</v>
      </c>
      <c r="BH875" s="152">
        <f>IF(N875="sníž. přenesená",J875,0)</f>
        <v>0</v>
      </c>
      <c r="BI875" s="152">
        <f>IF(N875="nulová",J875,0)</f>
        <v>0</v>
      </c>
      <c r="BJ875" s="19" t="s">
        <v>77</v>
      </c>
      <c r="BK875" s="152">
        <f>ROUND(I875*H875,2)</f>
        <v>0</v>
      </c>
      <c r="BL875" s="19" t="s">
        <v>266</v>
      </c>
      <c r="BM875" s="151" t="s">
        <v>1460</v>
      </c>
    </row>
    <row r="876" spans="1:65" s="2" customFormat="1" ht="22.8">
      <c r="A876" s="34"/>
      <c r="B876" s="139"/>
      <c r="C876" s="140" t="s">
        <v>1461</v>
      </c>
      <c r="D876" s="140" t="s">
        <v>154</v>
      </c>
      <c r="E876" s="141" t="s">
        <v>1462</v>
      </c>
      <c r="F876" s="142" t="s">
        <v>1463</v>
      </c>
      <c r="G876" s="143" t="s">
        <v>162</v>
      </c>
      <c r="H876" s="144">
        <v>292.2</v>
      </c>
      <c r="I876" s="145"/>
      <c r="J876" s="146">
        <f>ROUND(I876*H876,2)</f>
        <v>0</v>
      </c>
      <c r="K876" s="142" t="s">
        <v>3</v>
      </c>
      <c r="L876" s="35"/>
      <c r="M876" s="147" t="s">
        <v>3</v>
      </c>
      <c r="N876" s="148" t="s">
        <v>40</v>
      </c>
      <c r="O876" s="55"/>
      <c r="P876" s="149">
        <f>O876*H876</f>
        <v>0</v>
      </c>
      <c r="Q876" s="149">
        <v>0</v>
      </c>
      <c r="R876" s="149">
        <f>Q876*H876</f>
        <v>0</v>
      </c>
      <c r="S876" s="149">
        <v>0</v>
      </c>
      <c r="T876" s="150">
        <f>S876*H876</f>
        <v>0</v>
      </c>
      <c r="U876" s="34"/>
      <c r="V876" s="34"/>
      <c r="W876" s="34"/>
      <c r="X876" s="34"/>
      <c r="Y876" s="34"/>
      <c r="Z876" s="34"/>
      <c r="AA876" s="34"/>
      <c r="AB876" s="34"/>
      <c r="AC876" s="34"/>
      <c r="AD876" s="34"/>
      <c r="AE876" s="34"/>
      <c r="AR876" s="151" t="s">
        <v>266</v>
      </c>
      <c r="AT876" s="151" t="s">
        <v>154</v>
      </c>
      <c r="AU876" s="151" t="s">
        <v>79</v>
      </c>
      <c r="AY876" s="19" t="s">
        <v>152</v>
      </c>
      <c r="BE876" s="152">
        <f>IF(N876="základní",J876,0)</f>
        <v>0</v>
      </c>
      <c r="BF876" s="152">
        <f>IF(N876="snížená",J876,0)</f>
        <v>0</v>
      </c>
      <c r="BG876" s="152">
        <f>IF(N876="zákl. přenesená",J876,0)</f>
        <v>0</v>
      </c>
      <c r="BH876" s="152">
        <f>IF(N876="sníž. přenesená",J876,0)</f>
        <v>0</v>
      </c>
      <c r="BI876" s="152">
        <f>IF(N876="nulová",J876,0)</f>
        <v>0</v>
      </c>
      <c r="BJ876" s="19" t="s">
        <v>77</v>
      </c>
      <c r="BK876" s="152">
        <f>ROUND(I876*H876,2)</f>
        <v>0</v>
      </c>
      <c r="BL876" s="19" t="s">
        <v>266</v>
      </c>
      <c r="BM876" s="151" t="s">
        <v>1464</v>
      </c>
    </row>
    <row r="877" spans="1:65" s="2" customFormat="1" ht="16.5" customHeight="1">
      <c r="A877" s="34"/>
      <c r="B877" s="139"/>
      <c r="C877" s="140" t="s">
        <v>1465</v>
      </c>
      <c r="D877" s="140" t="s">
        <v>154</v>
      </c>
      <c r="E877" s="141" t="s">
        <v>1466</v>
      </c>
      <c r="F877" s="142" t="s">
        <v>1467</v>
      </c>
      <c r="G877" s="143" t="s">
        <v>162</v>
      </c>
      <c r="H877" s="144">
        <v>292.2</v>
      </c>
      <c r="I877" s="145"/>
      <c r="J877" s="146">
        <f>ROUND(I877*H877,2)</f>
        <v>0</v>
      </c>
      <c r="K877" s="142" t="s">
        <v>3</v>
      </c>
      <c r="L877" s="35"/>
      <c r="M877" s="147" t="s">
        <v>3</v>
      </c>
      <c r="N877" s="148" t="s">
        <v>40</v>
      </c>
      <c r="O877" s="55"/>
      <c r="P877" s="149">
        <f>O877*H877</f>
        <v>0</v>
      </c>
      <c r="Q877" s="149">
        <v>0</v>
      </c>
      <c r="R877" s="149">
        <f>Q877*H877</f>
        <v>0</v>
      </c>
      <c r="S877" s="149">
        <v>0</v>
      </c>
      <c r="T877" s="150">
        <f>S877*H877</f>
        <v>0</v>
      </c>
      <c r="U877" s="34"/>
      <c r="V877" s="34"/>
      <c r="W877" s="34"/>
      <c r="X877" s="34"/>
      <c r="Y877" s="34"/>
      <c r="Z877" s="34"/>
      <c r="AA877" s="34"/>
      <c r="AB877" s="34"/>
      <c r="AC877" s="34"/>
      <c r="AD877" s="34"/>
      <c r="AE877" s="34"/>
      <c r="AR877" s="151" t="s">
        <v>266</v>
      </c>
      <c r="AT877" s="151" t="s">
        <v>154</v>
      </c>
      <c r="AU877" s="151" t="s">
        <v>79</v>
      </c>
      <c r="AY877" s="19" t="s">
        <v>152</v>
      </c>
      <c r="BE877" s="152">
        <f>IF(N877="základní",J877,0)</f>
        <v>0</v>
      </c>
      <c r="BF877" s="152">
        <f>IF(N877="snížená",J877,0)</f>
        <v>0</v>
      </c>
      <c r="BG877" s="152">
        <f>IF(N877="zákl. přenesená",J877,0)</f>
        <v>0</v>
      </c>
      <c r="BH877" s="152">
        <f>IF(N877="sníž. přenesená",J877,0)</f>
        <v>0</v>
      </c>
      <c r="BI877" s="152">
        <f>IF(N877="nulová",J877,0)</f>
        <v>0</v>
      </c>
      <c r="BJ877" s="19" t="s">
        <v>77</v>
      </c>
      <c r="BK877" s="152">
        <f>ROUND(I877*H877,2)</f>
        <v>0</v>
      </c>
      <c r="BL877" s="19" t="s">
        <v>266</v>
      </c>
      <c r="BM877" s="151" t="s">
        <v>1468</v>
      </c>
    </row>
    <row r="878" spans="1:65" s="2" customFormat="1" ht="21.75" customHeight="1">
      <c r="A878" s="34"/>
      <c r="B878" s="139"/>
      <c r="C878" s="140" t="s">
        <v>1469</v>
      </c>
      <c r="D878" s="140" t="s">
        <v>154</v>
      </c>
      <c r="E878" s="141" t="s">
        <v>1470</v>
      </c>
      <c r="F878" s="142" t="s">
        <v>1471</v>
      </c>
      <c r="G878" s="143" t="s">
        <v>162</v>
      </c>
      <c r="H878" s="144">
        <v>292.2</v>
      </c>
      <c r="I878" s="145"/>
      <c r="J878" s="146">
        <f>ROUND(I878*H878,2)</f>
        <v>0</v>
      </c>
      <c r="K878" s="142" t="s">
        <v>3</v>
      </c>
      <c r="L878" s="35"/>
      <c r="M878" s="147" t="s">
        <v>3</v>
      </c>
      <c r="N878" s="148" t="s">
        <v>40</v>
      </c>
      <c r="O878" s="55"/>
      <c r="P878" s="149">
        <f>O878*H878</f>
        <v>0</v>
      </c>
      <c r="Q878" s="149">
        <v>0</v>
      </c>
      <c r="R878" s="149">
        <f>Q878*H878</f>
        <v>0</v>
      </c>
      <c r="S878" s="149">
        <v>0</v>
      </c>
      <c r="T878" s="150">
        <f>S878*H878</f>
        <v>0</v>
      </c>
      <c r="U878" s="34"/>
      <c r="V878" s="34"/>
      <c r="W878" s="34"/>
      <c r="X878" s="34"/>
      <c r="Y878" s="34"/>
      <c r="Z878" s="34"/>
      <c r="AA878" s="34"/>
      <c r="AB878" s="34"/>
      <c r="AC878" s="34"/>
      <c r="AD878" s="34"/>
      <c r="AE878" s="34"/>
      <c r="AR878" s="151" t="s">
        <v>266</v>
      </c>
      <c r="AT878" s="151" t="s">
        <v>154</v>
      </c>
      <c r="AU878" s="151" t="s">
        <v>79</v>
      </c>
      <c r="AY878" s="19" t="s">
        <v>152</v>
      </c>
      <c r="BE878" s="152">
        <f>IF(N878="základní",J878,0)</f>
        <v>0</v>
      </c>
      <c r="BF878" s="152">
        <f>IF(N878="snížená",J878,0)</f>
        <v>0</v>
      </c>
      <c r="BG878" s="152">
        <f>IF(N878="zákl. přenesená",J878,0)</f>
        <v>0</v>
      </c>
      <c r="BH878" s="152">
        <f>IF(N878="sníž. přenesená",J878,0)</f>
        <v>0</v>
      </c>
      <c r="BI878" s="152">
        <f>IF(N878="nulová",J878,0)</f>
        <v>0</v>
      </c>
      <c r="BJ878" s="19" t="s">
        <v>77</v>
      </c>
      <c r="BK878" s="152">
        <f>ROUND(I878*H878,2)</f>
        <v>0</v>
      </c>
      <c r="BL878" s="19" t="s">
        <v>266</v>
      </c>
      <c r="BM878" s="151" t="s">
        <v>1472</v>
      </c>
    </row>
    <row r="879" spans="1:65" s="2" customFormat="1" ht="34.200000000000003">
      <c r="A879" s="34"/>
      <c r="B879" s="139"/>
      <c r="C879" s="140" t="s">
        <v>1473</v>
      </c>
      <c r="D879" s="140" t="s">
        <v>154</v>
      </c>
      <c r="E879" s="141" t="s">
        <v>1474</v>
      </c>
      <c r="F879" s="142" t="s">
        <v>1475</v>
      </c>
      <c r="G879" s="143" t="s">
        <v>162</v>
      </c>
      <c r="H879" s="144">
        <v>292.02</v>
      </c>
      <c r="I879" s="145"/>
      <c r="J879" s="146">
        <f>ROUND(I879*H879,2)</f>
        <v>0</v>
      </c>
      <c r="K879" s="142" t="s">
        <v>163</v>
      </c>
      <c r="L879" s="35"/>
      <c r="M879" s="147" t="s">
        <v>3</v>
      </c>
      <c r="N879" s="148" t="s">
        <v>40</v>
      </c>
      <c r="O879" s="55"/>
      <c r="P879" s="149">
        <f>O879*H879</f>
        <v>0</v>
      </c>
      <c r="Q879" s="149">
        <v>0</v>
      </c>
      <c r="R879" s="149">
        <f>Q879*H879</f>
        <v>0</v>
      </c>
      <c r="S879" s="149">
        <v>0</v>
      </c>
      <c r="T879" s="150">
        <f>S879*H879</f>
        <v>0</v>
      </c>
      <c r="U879" s="34"/>
      <c r="V879" s="34"/>
      <c r="W879" s="34"/>
      <c r="X879" s="34"/>
      <c r="Y879" s="34"/>
      <c r="Z879" s="34"/>
      <c r="AA879" s="34"/>
      <c r="AB879" s="34"/>
      <c r="AC879" s="34"/>
      <c r="AD879" s="34"/>
      <c r="AE879" s="34"/>
      <c r="AR879" s="151" t="s">
        <v>266</v>
      </c>
      <c r="AT879" s="151" t="s">
        <v>154</v>
      </c>
      <c r="AU879" s="151" t="s">
        <v>79</v>
      </c>
      <c r="AY879" s="19" t="s">
        <v>152</v>
      </c>
      <c r="BE879" s="152">
        <f>IF(N879="základní",J879,0)</f>
        <v>0</v>
      </c>
      <c r="BF879" s="152">
        <f>IF(N879="snížená",J879,0)</f>
        <v>0</v>
      </c>
      <c r="BG879" s="152">
        <f>IF(N879="zákl. přenesená",J879,0)</f>
        <v>0</v>
      </c>
      <c r="BH879" s="152">
        <f>IF(N879="sníž. přenesená",J879,0)</f>
        <v>0</v>
      </c>
      <c r="BI879" s="152">
        <f>IF(N879="nulová",J879,0)</f>
        <v>0</v>
      </c>
      <c r="BJ879" s="19" t="s">
        <v>77</v>
      </c>
      <c r="BK879" s="152">
        <f>ROUND(I879*H879,2)</f>
        <v>0</v>
      </c>
      <c r="BL879" s="19" t="s">
        <v>266</v>
      </c>
      <c r="BM879" s="151" t="s">
        <v>1476</v>
      </c>
    </row>
    <row r="880" spans="1:65" s="14" customFormat="1">
      <c r="B880" s="166"/>
      <c r="D880" s="153" t="s">
        <v>167</v>
      </c>
      <c r="E880" s="167" t="s">
        <v>3</v>
      </c>
      <c r="F880" s="168" t="s">
        <v>1477</v>
      </c>
      <c r="H880" s="167" t="s">
        <v>3</v>
      </c>
      <c r="I880" s="169"/>
      <c r="L880" s="166"/>
      <c r="M880" s="170"/>
      <c r="N880" s="171"/>
      <c r="O880" s="171"/>
      <c r="P880" s="171"/>
      <c r="Q880" s="171"/>
      <c r="R880" s="171"/>
      <c r="S880" s="171"/>
      <c r="T880" s="172"/>
      <c r="AT880" s="167" t="s">
        <v>167</v>
      </c>
      <c r="AU880" s="167" t="s">
        <v>79</v>
      </c>
      <c r="AV880" s="14" t="s">
        <v>77</v>
      </c>
      <c r="AW880" s="14" t="s">
        <v>31</v>
      </c>
      <c r="AX880" s="14" t="s">
        <v>69</v>
      </c>
      <c r="AY880" s="167" t="s">
        <v>152</v>
      </c>
    </row>
    <row r="881" spans="1:65" s="13" customFormat="1">
      <c r="B881" s="158"/>
      <c r="D881" s="153" t="s">
        <v>167</v>
      </c>
      <c r="E881" s="159" t="s">
        <v>3</v>
      </c>
      <c r="F881" s="160" t="s">
        <v>779</v>
      </c>
      <c r="H881" s="161">
        <v>292.02</v>
      </c>
      <c r="I881" s="162"/>
      <c r="L881" s="158"/>
      <c r="M881" s="163"/>
      <c r="N881" s="164"/>
      <c r="O881" s="164"/>
      <c r="P881" s="164"/>
      <c r="Q881" s="164"/>
      <c r="R881" s="164"/>
      <c r="S881" s="164"/>
      <c r="T881" s="165"/>
      <c r="AT881" s="159" t="s">
        <v>167</v>
      </c>
      <c r="AU881" s="159" t="s">
        <v>79</v>
      </c>
      <c r="AV881" s="13" t="s">
        <v>79</v>
      </c>
      <c r="AW881" s="13" t="s">
        <v>31</v>
      </c>
      <c r="AX881" s="13" t="s">
        <v>77</v>
      </c>
      <c r="AY881" s="159" t="s">
        <v>152</v>
      </c>
    </row>
    <row r="882" spans="1:65" s="2" customFormat="1" ht="16.5" customHeight="1">
      <c r="A882" s="34"/>
      <c r="B882" s="139"/>
      <c r="C882" s="181" t="s">
        <v>1478</v>
      </c>
      <c r="D882" s="181" t="s">
        <v>251</v>
      </c>
      <c r="E882" s="182" t="s">
        <v>1479</v>
      </c>
      <c r="F882" s="183" t="s">
        <v>1480</v>
      </c>
      <c r="G882" s="184" t="s">
        <v>162</v>
      </c>
      <c r="H882" s="185">
        <v>321.22199999999998</v>
      </c>
      <c r="I882" s="186"/>
      <c r="J882" s="187">
        <f>ROUND(I882*H882,2)</f>
        <v>0</v>
      </c>
      <c r="K882" s="183" t="s">
        <v>3</v>
      </c>
      <c r="L882" s="188"/>
      <c r="M882" s="189" t="s">
        <v>3</v>
      </c>
      <c r="N882" s="190" t="s">
        <v>40</v>
      </c>
      <c r="O882" s="55"/>
      <c r="P882" s="149">
        <f>O882*H882</f>
        <v>0</v>
      </c>
      <c r="Q882" s="149">
        <v>0</v>
      </c>
      <c r="R882" s="149">
        <f>Q882*H882</f>
        <v>0</v>
      </c>
      <c r="S882" s="149">
        <v>0</v>
      </c>
      <c r="T882" s="150">
        <f>S882*H882</f>
        <v>0</v>
      </c>
      <c r="U882" s="34"/>
      <c r="V882" s="34"/>
      <c r="W882" s="34"/>
      <c r="X882" s="34"/>
      <c r="Y882" s="34"/>
      <c r="Z882" s="34"/>
      <c r="AA882" s="34"/>
      <c r="AB882" s="34"/>
      <c r="AC882" s="34"/>
      <c r="AD882" s="34"/>
      <c r="AE882" s="34"/>
      <c r="AR882" s="151" t="s">
        <v>386</v>
      </c>
      <c r="AT882" s="151" t="s">
        <v>251</v>
      </c>
      <c r="AU882" s="151" t="s">
        <v>79</v>
      </c>
      <c r="AY882" s="19" t="s">
        <v>152</v>
      </c>
      <c r="BE882" s="152">
        <f>IF(N882="základní",J882,0)</f>
        <v>0</v>
      </c>
      <c r="BF882" s="152">
        <f>IF(N882="snížená",J882,0)</f>
        <v>0</v>
      </c>
      <c r="BG882" s="152">
        <f>IF(N882="zákl. přenesená",J882,0)</f>
        <v>0</v>
      </c>
      <c r="BH882" s="152">
        <f>IF(N882="sníž. přenesená",J882,0)</f>
        <v>0</v>
      </c>
      <c r="BI882" s="152">
        <f>IF(N882="nulová",J882,0)</f>
        <v>0</v>
      </c>
      <c r="BJ882" s="19" t="s">
        <v>77</v>
      </c>
      <c r="BK882" s="152">
        <f>ROUND(I882*H882,2)</f>
        <v>0</v>
      </c>
      <c r="BL882" s="19" t="s">
        <v>266</v>
      </c>
      <c r="BM882" s="151" t="s">
        <v>1481</v>
      </c>
    </row>
    <row r="883" spans="1:65" s="13" customFormat="1">
      <c r="B883" s="158"/>
      <c r="D883" s="153" t="s">
        <v>167</v>
      </c>
      <c r="E883" s="159" t="s">
        <v>3</v>
      </c>
      <c r="F883" s="160" t="s">
        <v>779</v>
      </c>
      <c r="H883" s="161">
        <v>292.02</v>
      </c>
      <c r="I883" s="162"/>
      <c r="L883" s="158"/>
      <c r="M883" s="163"/>
      <c r="N883" s="164"/>
      <c r="O883" s="164"/>
      <c r="P883" s="164"/>
      <c r="Q883" s="164"/>
      <c r="R883" s="164"/>
      <c r="S883" s="164"/>
      <c r="T883" s="165"/>
      <c r="AT883" s="159" t="s">
        <v>167</v>
      </c>
      <c r="AU883" s="159" t="s">
        <v>79</v>
      </c>
      <c r="AV883" s="13" t="s">
        <v>79</v>
      </c>
      <c r="AW883" s="13" t="s">
        <v>31</v>
      </c>
      <c r="AX883" s="13" t="s">
        <v>77</v>
      </c>
      <c r="AY883" s="159" t="s">
        <v>152</v>
      </c>
    </row>
    <row r="884" spans="1:65" s="13" customFormat="1">
      <c r="B884" s="158"/>
      <c r="D884" s="153" t="s">
        <v>167</v>
      </c>
      <c r="F884" s="160" t="s">
        <v>1040</v>
      </c>
      <c r="H884" s="161">
        <v>321.22199999999998</v>
      </c>
      <c r="I884" s="162"/>
      <c r="L884" s="158"/>
      <c r="M884" s="163"/>
      <c r="N884" s="164"/>
      <c r="O884" s="164"/>
      <c r="P884" s="164"/>
      <c r="Q884" s="164"/>
      <c r="R884" s="164"/>
      <c r="S884" s="164"/>
      <c r="T884" s="165"/>
      <c r="AT884" s="159" t="s">
        <v>167</v>
      </c>
      <c r="AU884" s="159" t="s">
        <v>79</v>
      </c>
      <c r="AV884" s="13" t="s">
        <v>79</v>
      </c>
      <c r="AW884" s="13" t="s">
        <v>4</v>
      </c>
      <c r="AX884" s="13" t="s">
        <v>77</v>
      </c>
      <c r="AY884" s="159" t="s">
        <v>152</v>
      </c>
    </row>
    <row r="885" spans="1:65" s="2" customFormat="1" ht="34.200000000000003">
      <c r="A885" s="34"/>
      <c r="B885" s="139"/>
      <c r="C885" s="140" t="s">
        <v>1482</v>
      </c>
      <c r="D885" s="140" t="s">
        <v>154</v>
      </c>
      <c r="E885" s="141" t="s">
        <v>1483</v>
      </c>
      <c r="F885" s="142" t="s">
        <v>1484</v>
      </c>
      <c r="G885" s="143" t="s">
        <v>162</v>
      </c>
      <c r="H885" s="144">
        <v>62.88</v>
      </c>
      <c r="I885" s="145"/>
      <c r="J885" s="146">
        <f>ROUND(I885*H885,2)</f>
        <v>0</v>
      </c>
      <c r="K885" s="142" t="s">
        <v>163</v>
      </c>
      <c r="L885" s="35"/>
      <c r="M885" s="147" t="s">
        <v>3</v>
      </c>
      <c r="N885" s="148" t="s">
        <v>40</v>
      </c>
      <c r="O885" s="55"/>
      <c r="P885" s="149">
        <f>O885*H885</f>
        <v>0</v>
      </c>
      <c r="Q885" s="149">
        <v>7.5799999999999999E-3</v>
      </c>
      <c r="R885" s="149">
        <f>Q885*H885</f>
        <v>0.47663040000000001</v>
      </c>
      <c r="S885" s="149">
        <v>0</v>
      </c>
      <c r="T885" s="150">
        <f>S885*H885</f>
        <v>0</v>
      </c>
      <c r="U885" s="34"/>
      <c r="V885" s="34"/>
      <c r="W885" s="34"/>
      <c r="X885" s="34"/>
      <c r="Y885" s="34"/>
      <c r="Z885" s="34"/>
      <c r="AA885" s="34"/>
      <c r="AB885" s="34"/>
      <c r="AC885" s="34"/>
      <c r="AD885" s="34"/>
      <c r="AE885" s="34"/>
      <c r="AR885" s="151" t="s">
        <v>266</v>
      </c>
      <c r="AT885" s="151" t="s">
        <v>154</v>
      </c>
      <c r="AU885" s="151" t="s">
        <v>79</v>
      </c>
      <c r="AY885" s="19" t="s">
        <v>152</v>
      </c>
      <c r="BE885" s="152">
        <f>IF(N885="základní",J885,0)</f>
        <v>0</v>
      </c>
      <c r="BF885" s="152">
        <f>IF(N885="snížená",J885,0)</f>
        <v>0</v>
      </c>
      <c r="BG885" s="152">
        <f>IF(N885="zákl. přenesená",J885,0)</f>
        <v>0</v>
      </c>
      <c r="BH885" s="152">
        <f>IF(N885="sníž. přenesená",J885,0)</f>
        <v>0</v>
      </c>
      <c r="BI885" s="152">
        <f>IF(N885="nulová",J885,0)</f>
        <v>0</v>
      </c>
      <c r="BJ885" s="19" t="s">
        <v>77</v>
      </c>
      <c r="BK885" s="152">
        <f>ROUND(I885*H885,2)</f>
        <v>0</v>
      </c>
      <c r="BL885" s="19" t="s">
        <v>266</v>
      </c>
      <c r="BM885" s="151" t="s">
        <v>1485</v>
      </c>
    </row>
    <row r="886" spans="1:65" s="14" customFormat="1">
      <c r="B886" s="166"/>
      <c r="D886" s="153" t="s">
        <v>167</v>
      </c>
      <c r="E886" s="167" t="s">
        <v>3</v>
      </c>
      <c r="F886" s="168" t="s">
        <v>1486</v>
      </c>
      <c r="H886" s="167" t="s">
        <v>3</v>
      </c>
      <c r="I886" s="169"/>
      <c r="L886" s="166"/>
      <c r="M886" s="170"/>
      <c r="N886" s="171"/>
      <c r="O886" s="171"/>
      <c r="P886" s="171"/>
      <c r="Q886" s="171"/>
      <c r="R886" s="171"/>
      <c r="S886" s="171"/>
      <c r="T886" s="172"/>
      <c r="AT886" s="167" t="s">
        <v>167</v>
      </c>
      <c r="AU886" s="167" t="s">
        <v>79</v>
      </c>
      <c r="AV886" s="14" t="s">
        <v>77</v>
      </c>
      <c r="AW886" s="14" t="s">
        <v>31</v>
      </c>
      <c r="AX886" s="14" t="s">
        <v>69</v>
      </c>
      <c r="AY886" s="167" t="s">
        <v>152</v>
      </c>
    </row>
    <row r="887" spans="1:65" s="13" customFormat="1">
      <c r="B887" s="158"/>
      <c r="D887" s="153" t="s">
        <v>167</v>
      </c>
      <c r="E887" s="159" t="s">
        <v>3</v>
      </c>
      <c r="F887" s="160" t="s">
        <v>1487</v>
      </c>
      <c r="H887" s="161">
        <v>62.88</v>
      </c>
      <c r="I887" s="162"/>
      <c r="L887" s="158"/>
      <c r="M887" s="163"/>
      <c r="N887" s="164"/>
      <c r="O887" s="164"/>
      <c r="P887" s="164"/>
      <c r="Q887" s="164"/>
      <c r="R887" s="164"/>
      <c r="S887" s="164"/>
      <c r="T887" s="165"/>
      <c r="AT887" s="159" t="s">
        <v>167</v>
      </c>
      <c r="AU887" s="159" t="s">
        <v>79</v>
      </c>
      <c r="AV887" s="13" t="s">
        <v>79</v>
      </c>
      <c r="AW887" s="13" t="s">
        <v>31</v>
      </c>
      <c r="AX887" s="13" t="s">
        <v>77</v>
      </c>
      <c r="AY887" s="159" t="s">
        <v>152</v>
      </c>
    </row>
    <row r="888" spans="1:65" s="2" customFormat="1" ht="45.6">
      <c r="A888" s="34"/>
      <c r="B888" s="139"/>
      <c r="C888" s="140" t="s">
        <v>1488</v>
      </c>
      <c r="D888" s="140" t="s">
        <v>154</v>
      </c>
      <c r="E888" s="141" t="s">
        <v>1489</v>
      </c>
      <c r="F888" s="142" t="s">
        <v>1490</v>
      </c>
      <c r="G888" s="143" t="s">
        <v>278</v>
      </c>
      <c r="H888" s="144">
        <v>89.72</v>
      </c>
      <c r="I888" s="145"/>
      <c r="J888" s="146">
        <f>ROUND(I888*H888,2)</f>
        <v>0</v>
      </c>
      <c r="K888" s="142" t="s">
        <v>163</v>
      </c>
      <c r="L888" s="35"/>
      <c r="M888" s="147" t="s">
        <v>3</v>
      </c>
      <c r="N888" s="148" t="s">
        <v>40</v>
      </c>
      <c r="O888" s="55"/>
      <c r="P888" s="149">
        <f>O888*H888</f>
        <v>0</v>
      </c>
      <c r="Q888" s="149">
        <v>3.0000000000000001E-5</v>
      </c>
      <c r="R888" s="149">
        <f>Q888*H888</f>
        <v>2.6916000000000002E-3</v>
      </c>
      <c r="S888" s="149">
        <v>0</v>
      </c>
      <c r="T888" s="150">
        <f>S888*H888</f>
        <v>0</v>
      </c>
      <c r="U888" s="34"/>
      <c r="V888" s="34"/>
      <c r="W888" s="34"/>
      <c r="X888" s="34"/>
      <c r="Y888" s="34"/>
      <c r="Z888" s="34"/>
      <c r="AA888" s="34"/>
      <c r="AB888" s="34"/>
      <c r="AC888" s="34"/>
      <c r="AD888" s="34"/>
      <c r="AE888" s="34"/>
      <c r="AR888" s="151" t="s">
        <v>266</v>
      </c>
      <c r="AT888" s="151" t="s">
        <v>154</v>
      </c>
      <c r="AU888" s="151" t="s">
        <v>79</v>
      </c>
      <c r="AY888" s="19" t="s">
        <v>152</v>
      </c>
      <c r="BE888" s="152">
        <f>IF(N888="základní",J888,0)</f>
        <v>0</v>
      </c>
      <c r="BF888" s="152">
        <f>IF(N888="snížená",J888,0)</f>
        <v>0</v>
      </c>
      <c r="BG888" s="152">
        <f>IF(N888="zákl. přenesená",J888,0)</f>
        <v>0</v>
      </c>
      <c r="BH888" s="152">
        <f>IF(N888="sníž. přenesená",J888,0)</f>
        <v>0</v>
      </c>
      <c r="BI888" s="152">
        <f>IF(N888="nulová",J888,0)</f>
        <v>0</v>
      </c>
      <c r="BJ888" s="19" t="s">
        <v>77</v>
      </c>
      <c r="BK888" s="152">
        <f>ROUND(I888*H888,2)</f>
        <v>0</v>
      </c>
      <c r="BL888" s="19" t="s">
        <v>266</v>
      </c>
      <c r="BM888" s="151" t="s">
        <v>1491</v>
      </c>
    </row>
    <row r="889" spans="1:65" s="14" customFormat="1">
      <c r="B889" s="166"/>
      <c r="D889" s="153" t="s">
        <v>167</v>
      </c>
      <c r="E889" s="167" t="s">
        <v>3</v>
      </c>
      <c r="F889" s="168" t="s">
        <v>1492</v>
      </c>
      <c r="H889" s="167" t="s">
        <v>3</v>
      </c>
      <c r="I889" s="169"/>
      <c r="L889" s="166"/>
      <c r="M889" s="170"/>
      <c r="N889" s="171"/>
      <c r="O889" s="171"/>
      <c r="P889" s="171"/>
      <c r="Q889" s="171"/>
      <c r="R889" s="171"/>
      <c r="S889" s="171"/>
      <c r="T889" s="172"/>
      <c r="AT889" s="167" t="s">
        <v>167</v>
      </c>
      <c r="AU889" s="167" t="s">
        <v>79</v>
      </c>
      <c r="AV889" s="14" t="s">
        <v>77</v>
      </c>
      <c r="AW889" s="14" t="s">
        <v>31</v>
      </c>
      <c r="AX889" s="14" t="s">
        <v>69</v>
      </c>
      <c r="AY889" s="167" t="s">
        <v>152</v>
      </c>
    </row>
    <row r="890" spans="1:65" s="13" customFormat="1">
      <c r="B890" s="158"/>
      <c r="D890" s="153" t="s">
        <v>167</v>
      </c>
      <c r="E890" s="159" t="s">
        <v>3</v>
      </c>
      <c r="F890" s="160" t="s">
        <v>1493</v>
      </c>
      <c r="H890" s="161">
        <v>62.94</v>
      </c>
      <c r="I890" s="162"/>
      <c r="L890" s="158"/>
      <c r="M890" s="163"/>
      <c r="N890" s="164"/>
      <c r="O890" s="164"/>
      <c r="P890" s="164"/>
      <c r="Q890" s="164"/>
      <c r="R890" s="164"/>
      <c r="S890" s="164"/>
      <c r="T890" s="165"/>
      <c r="AT890" s="159" t="s">
        <v>167</v>
      </c>
      <c r="AU890" s="159" t="s">
        <v>79</v>
      </c>
      <c r="AV890" s="13" t="s">
        <v>79</v>
      </c>
      <c r="AW890" s="13" t="s">
        <v>31</v>
      </c>
      <c r="AX890" s="13" t="s">
        <v>69</v>
      </c>
      <c r="AY890" s="159" t="s">
        <v>152</v>
      </c>
    </row>
    <row r="891" spans="1:65" s="13" customFormat="1">
      <c r="B891" s="158"/>
      <c r="D891" s="153" t="s">
        <v>167</v>
      </c>
      <c r="E891" s="159" t="s">
        <v>3</v>
      </c>
      <c r="F891" s="160" t="s">
        <v>1494</v>
      </c>
      <c r="H891" s="161">
        <v>26.78</v>
      </c>
      <c r="I891" s="162"/>
      <c r="L891" s="158"/>
      <c r="M891" s="163"/>
      <c r="N891" s="164"/>
      <c r="O891" s="164"/>
      <c r="P891" s="164"/>
      <c r="Q891" s="164"/>
      <c r="R891" s="164"/>
      <c r="S891" s="164"/>
      <c r="T891" s="165"/>
      <c r="AT891" s="159" t="s">
        <v>167</v>
      </c>
      <c r="AU891" s="159" t="s">
        <v>79</v>
      </c>
      <c r="AV891" s="13" t="s">
        <v>79</v>
      </c>
      <c r="AW891" s="13" t="s">
        <v>31</v>
      </c>
      <c r="AX891" s="13" t="s">
        <v>69</v>
      </c>
      <c r="AY891" s="159" t="s">
        <v>152</v>
      </c>
    </row>
    <row r="892" spans="1:65" s="15" customFormat="1">
      <c r="B892" s="173"/>
      <c r="D892" s="153" t="s">
        <v>167</v>
      </c>
      <c r="E892" s="174" t="s">
        <v>3</v>
      </c>
      <c r="F892" s="175" t="s">
        <v>206</v>
      </c>
      <c r="H892" s="176">
        <v>89.72</v>
      </c>
      <c r="I892" s="177"/>
      <c r="L892" s="173"/>
      <c r="M892" s="178"/>
      <c r="N892" s="179"/>
      <c r="O892" s="179"/>
      <c r="P892" s="179"/>
      <c r="Q892" s="179"/>
      <c r="R892" s="179"/>
      <c r="S892" s="179"/>
      <c r="T892" s="180"/>
      <c r="AT892" s="174" t="s">
        <v>167</v>
      </c>
      <c r="AU892" s="174" t="s">
        <v>79</v>
      </c>
      <c r="AV892" s="15" t="s">
        <v>158</v>
      </c>
      <c r="AW892" s="15" t="s">
        <v>31</v>
      </c>
      <c r="AX892" s="15" t="s">
        <v>77</v>
      </c>
      <c r="AY892" s="174" t="s">
        <v>152</v>
      </c>
    </row>
    <row r="893" spans="1:65" s="2" customFormat="1" ht="16.5" customHeight="1">
      <c r="A893" s="34"/>
      <c r="B893" s="139"/>
      <c r="C893" s="181" t="s">
        <v>1495</v>
      </c>
      <c r="D893" s="181" t="s">
        <v>251</v>
      </c>
      <c r="E893" s="182" t="s">
        <v>1496</v>
      </c>
      <c r="F893" s="183" t="s">
        <v>1497</v>
      </c>
      <c r="G893" s="184" t="s">
        <v>278</v>
      </c>
      <c r="H893" s="185">
        <v>95.153999999999996</v>
      </c>
      <c r="I893" s="186"/>
      <c r="J893" s="187">
        <f>ROUND(I893*H893,2)</f>
        <v>0</v>
      </c>
      <c r="K893" s="183" t="s">
        <v>163</v>
      </c>
      <c r="L893" s="188"/>
      <c r="M893" s="189" t="s">
        <v>3</v>
      </c>
      <c r="N893" s="190" t="s">
        <v>40</v>
      </c>
      <c r="O893" s="55"/>
      <c r="P893" s="149">
        <f>O893*H893</f>
        <v>0</v>
      </c>
      <c r="Q893" s="149">
        <v>2.0000000000000001E-4</v>
      </c>
      <c r="R893" s="149">
        <f>Q893*H893</f>
        <v>1.90308E-2</v>
      </c>
      <c r="S893" s="149">
        <v>0</v>
      </c>
      <c r="T893" s="150">
        <f>S893*H893</f>
        <v>0</v>
      </c>
      <c r="U893" s="34"/>
      <c r="V893" s="34"/>
      <c r="W893" s="34"/>
      <c r="X893" s="34"/>
      <c r="Y893" s="34"/>
      <c r="Z893" s="34"/>
      <c r="AA893" s="34"/>
      <c r="AB893" s="34"/>
      <c r="AC893" s="34"/>
      <c r="AD893" s="34"/>
      <c r="AE893" s="34"/>
      <c r="AR893" s="151" t="s">
        <v>386</v>
      </c>
      <c r="AT893" s="151" t="s">
        <v>251</v>
      </c>
      <c r="AU893" s="151" t="s">
        <v>79</v>
      </c>
      <c r="AY893" s="19" t="s">
        <v>152</v>
      </c>
      <c r="BE893" s="152">
        <f>IF(N893="základní",J893,0)</f>
        <v>0</v>
      </c>
      <c r="BF893" s="152">
        <f>IF(N893="snížená",J893,0)</f>
        <v>0</v>
      </c>
      <c r="BG893" s="152">
        <f>IF(N893="zákl. přenesená",J893,0)</f>
        <v>0</v>
      </c>
      <c r="BH893" s="152">
        <f>IF(N893="sníž. přenesená",J893,0)</f>
        <v>0</v>
      </c>
      <c r="BI893" s="152">
        <f>IF(N893="nulová",J893,0)</f>
        <v>0</v>
      </c>
      <c r="BJ893" s="19" t="s">
        <v>77</v>
      </c>
      <c r="BK893" s="152">
        <f>ROUND(I893*H893,2)</f>
        <v>0</v>
      </c>
      <c r="BL893" s="19" t="s">
        <v>266</v>
      </c>
      <c r="BM893" s="151" t="s">
        <v>1498</v>
      </c>
    </row>
    <row r="894" spans="1:65" s="13" customFormat="1">
      <c r="B894" s="158"/>
      <c r="D894" s="153" t="s">
        <v>167</v>
      </c>
      <c r="E894" s="159" t="s">
        <v>3</v>
      </c>
      <c r="F894" s="160" t="s">
        <v>1499</v>
      </c>
      <c r="H894" s="161">
        <v>88.105999999999995</v>
      </c>
      <c r="I894" s="162"/>
      <c r="L894" s="158"/>
      <c r="M894" s="163"/>
      <c r="N894" s="164"/>
      <c r="O894" s="164"/>
      <c r="P894" s="164"/>
      <c r="Q894" s="164"/>
      <c r="R894" s="164"/>
      <c r="S894" s="164"/>
      <c r="T894" s="165"/>
      <c r="AT894" s="159" t="s">
        <v>167</v>
      </c>
      <c r="AU894" s="159" t="s">
        <v>79</v>
      </c>
      <c r="AV894" s="13" t="s">
        <v>79</v>
      </c>
      <c r="AW894" s="13" t="s">
        <v>31</v>
      </c>
      <c r="AX894" s="13" t="s">
        <v>77</v>
      </c>
      <c r="AY894" s="159" t="s">
        <v>152</v>
      </c>
    </row>
    <row r="895" spans="1:65" s="13" customFormat="1">
      <c r="B895" s="158"/>
      <c r="D895" s="153" t="s">
        <v>167</v>
      </c>
      <c r="F895" s="160" t="s">
        <v>1500</v>
      </c>
      <c r="H895" s="161">
        <v>95.153999999999996</v>
      </c>
      <c r="I895" s="162"/>
      <c r="L895" s="158"/>
      <c r="M895" s="163"/>
      <c r="N895" s="164"/>
      <c r="O895" s="164"/>
      <c r="P895" s="164"/>
      <c r="Q895" s="164"/>
      <c r="R895" s="164"/>
      <c r="S895" s="164"/>
      <c r="T895" s="165"/>
      <c r="AT895" s="159" t="s">
        <v>167</v>
      </c>
      <c r="AU895" s="159" t="s">
        <v>79</v>
      </c>
      <c r="AV895" s="13" t="s">
        <v>79</v>
      </c>
      <c r="AW895" s="13" t="s">
        <v>4</v>
      </c>
      <c r="AX895" s="13" t="s">
        <v>77</v>
      </c>
      <c r="AY895" s="159" t="s">
        <v>152</v>
      </c>
    </row>
    <row r="896" spans="1:65" s="2" customFormat="1" ht="44.25" customHeight="1">
      <c r="A896" s="34"/>
      <c r="B896" s="139"/>
      <c r="C896" s="140" t="s">
        <v>1501</v>
      </c>
      <c r="D896" s="140" t="s">
        <v>154</v>
      </c>
      <c r="E896" s="141" t="s">
        <v>1502</v>
      </c>
      <c r="F896" s="142" t="s">
        <v>1503</v>
      </c>
      <c r="G896" s="143" t="s">
        <v>162</v>
      </c>
      <c r="H896" s="144">
        <v>62.88</v>
      </c>
      <c r="I896" s="145"/>
      <c r="J896" s="146">
        <f>ROUND(I896*H896,2)</f>
        <v>0</v>
      </c>
      <c r="K896" s="142" t="s">
        <v>163</v>
      </c>
      <c r="L896" s="35"/>
      <c r="M896" s="147" t="s">
        <v>3</v>
      </c>
      <c r="N896" s="148" t="s">
        <v>40</v>
      </c>
      <c r="O896" s="55"/>
      <c r="P896" s="149">
        <f>O896*H896</f>
        <v>0</v>
      </c>
      <c r="Q896" s="149">
        <v>1.2999999999999999E-4</v>
      </c>
      <c r="R896" s="149">
        <f>Q896*H896</f>
        <v>8.1744000000000001E-3</v>
      </c>
      <c r="S896" s="149">
        <v>0</v>
      </c>
      <c r="T896" s="150">
        <f>S896*H896</f>
        <v>0</v>
      </c>
      <c r="U896" s="34"/>
      <c r="V896" s="34"/>
      <c r="W896" s="34"/>
      <c r="X896" s="34"/>
      <c r="Y896" s="34"/>
      <c r="Z896" s="34"/>
      <c r="AA896" s="34"/>
      <c r="AB896" s="34"/>
      <c r="AC896" s="34"/>
      <c r="AD896" s="34"/>
      <c r="AE896" s="34"/>
      <c r="AR896" s="151" t="s">
        <v>266</v>
      </c>
      <c r="AT896" s="151" t="s">
        <v>154</v>
      </c>
      <c r="AU896" s="151" t="s">
        <v>79</v>
      </c>
      <c r="AY896" s="19" t="s">
        <v>152</v>
      </c>
      <c r="BE896" s="152">
        <f>IF(N896="základní",J896,0)</f>
        <v>0</v>
      </c>
      <c r="BF896" s="152">
        <f>IF(N896="snížená",J896,0)</f>
        <v>0</v>
      </c>
      <c r="BG896" s="152">
        <f>IF(N896="zákl. přenesená",J896,0)</f>
        <v>0</v>
      </c>
      <c r="BH896" s="152">
        <f>IF(N896="sníž. přenesená",J896,0)</f>
        <v>0</v>
      </c>
      <c r="BI896" s="152">
        <f>IF(N896="nulová",J896,0)</f>
        <v>0</v>
      </c>
      <c r="BJ896" s="19" t="s">
        <v>77</v>
      </c>
      <c r="BK896" s="152">
        <f>ROUND(I896*H896,2)</f>
        <v>0</v>
      </c>
      <c r="BL896" s="19" t="s">
        <v>266</v>
      </c>
      <c r="BM896" s="151" t="s">
        <v>1504</v>
      </c>
    </row>
    <row r="897" spans="1:65" s="14" customFormat="1">
      <c r="B897" s="166"/>
      <c r="D897" s="153" t="s">
        <v>167</v>
      </c>
      <c r="E897" s="167" t="s">
        <v>3</v>
      </c>
      <c r="F897" s="168" t="s">
        <v>1505</v>
      </c>
      <c r="H897" s="167" t="s">
        <v>3</v>
      </c>
      <c r="I897" s="169"/>
      <c r="L897" s="166"/>
      <c r="M897" s="170"/>
      <c r="N897" s="171"/>
      <c r="O897" s="171"/>
      <c r="P897" s="171"/>
      <c r="Q897" s="171"/>
      <c r="R897" s="171"/>
      <c r="S897" s="171"/>
      <c r="T897" s="172"/>
      <c r="AT897" s="167" t="s">
        <v>167</v>
      </c>
      <c r="AU897" s="167" t="s">
        <v>79</v>
      </c>
      <c r="AV897" s="14" t="s">
        <v>77</v>
      </c>
      <c r="AW897" s="14" t="s">
        <v>31</v>
      </c>
      <c r="AX897" s="14" t="s">
        <v>69</v>
      </c>
      <c r="AY897" s="167" t="s">
        <v>152</v>
      </c>
    </row>
    <row r="898" spans="1:65" s="13" customFormat="1">
      <c r="B898" s="158"/>
      <c r="D898" s="153" t="s">
        <v>167</v>
      </c>
      <c r="E898" s="159" t="s">
        <v>3</v>
      </c>
      <c r="F898" s="160" t="s">
        <v>1487</v>
      </c>
      <c r="H898" s="161">
        <v>62.88</v>
      </c>
      <c r="I898" s="162"/>
      <c r="L898" s="158"/>
      <c r="M898" s="163"/>
      <c r="N898" s="164"/>
      <c r="O898" s="164"/>
      <c r="P898" s="164"/>
      <c r="Q898" s="164"/>
      <c r="R898" s="164"/>
      <c r="S898" s="164"/>
      <c r="T898" s="165"/>
      <c r="AT898" s="159" t="s">
        <v>167</v>
      </c>
      <c r="AU898" s="159" t="s">
        <v>79</v>
      </c>
      <c r="AV898" s="13" t="s">
        <v>79</v>
      </c>
      <c r="AW898" s="13" t="s">
        <v>31</v>
      </c>
      <c r="AX898" s="13" t="s">
        <v>77</v>
      </c>
      <c r="AY898" s="159" t="s">
        <v>152</v>
      </c>
    </row>
    <row r="899" spans="1:65" s="2" customFormat="1" ht="16.5" customHeight="1">
      <c r="A899" s="34"/>
      <c r="B899" s="139"/>
      <c r="C899" s="181" t="s">
        <v>1506</v>
      </c>
      <c r="D899" s="181" t="s">
        <v>251</v>
      </c>
      <c r="E899" s="182" t="s">
        <v>1479</v>
      </c>
      <c r="F899" s="183" t="s">
        <v>1480</v>
      </c>
      <c r="G899" s="184" t="s">
        <v>162</v>
      </c>
      <c r="H899" s="185">
        <v>69.168000000000006</v>
      </c>
      <c r="I899" s="186"/>
      <c r="J899" s="187">
        <f>ROUND(I899*H899,2)</f>
        <v>0</v>
      </c>
      <c r="K899" s="183" t="s">
        <v>3</v>
      </c>
      <c r="L899" s="188"/>
      <c r="M899" s="189" t="s">
        <v>3</v>
      </c>
      <c r="N899" s="190" t="s">
        <v>40</v>
      </c>
      <c r="O899" s="55"/>
      <c r="P899" s="149">
        <f>O899*H899</f>
        <v>0</v>
      </c>
      <c r="Q899" s="149">
        <v>0</v>
      </c>
      <c r="R899" s="149">
        <f>Q899*H899</f>
        <v>0</v>
      </c>
      <c r="S899" s="149">
        <v>0</v>
      </c>
      <c r="T899" s="150">
        <f>S899*H899</f>
        <v>0</v>
      </c>
      <c r="U899" s="34"/>
      <c r="V899" s="34"/>
      <c r="W899" s="34"/>
      <c r="X899" s="34"/>
      <c r="Y899" s="34"/>
      <c r="Z899" s="34"/>
      <c r="AA899" s="34"/>
      <c r="AB899" s="34"/>
      <c r="AC899" s="34"/>
      <c r="AD899" s="34"/>
      <c r="AE899" s="34"/>
      <c r="AR899" s="151" t="s">
        <v>386</v>
      </c>
      <c r="AT899" s="151" t="s">
        <v>251</v>
      </c>
      <c r="AU899" s="151" t="s">
        <v>79</v>
      </c>
      <c r="AY899" s="19" t="s">
        <v>152</v>
      </c>
      <c r="BE899" s="152">
        <f>IF(N899="základní",J899,0)</f>
        <v>0</v>
      </c>
      <c r="BF899" s="152">
        <f>IF(N899="snížená",J899,0)</f>
        <v>0</v>
      </c>
      <c r="BG899" s="152">
        <f>IF(N899="zákl. přenesená",J899,0)</f>
        <v>0</v>
      </c>
      <c r="BH899" s="152">
        <f>IF(N899="sníž. přenesená",J899,0)</f>
        <v>0</v>
      </c>
      <c r="BI899" s="152">
        <f>IF(N899="nulová",J899,0)</f>
        <v>0</v>
      </c>
      <c r="BJ899" s="19" t="s">
        <v>77</v>
      </c>
      <c r="BK899" s="152">
        <f>ROUND(I899*H899,2)</f>
        <v>0</v>
      </c>
      <c r="BL899" s="19" t="s">
        <v>266</v>
      </c>
      <c r="BM899" s="151" t="s">
        <v>1507</v>
      </c>
    </row>
    <row r="900" spans="1:65" s="13" customFormat="1">
      <c r="B900" s="158"/>
      <c r="D900" s="153" t="s">
        <v>167</v>
      </c>
      <c r="E900" s="159" t="s">
        <v>3</v>
      </c>
      <c r="F900" s="160" t="s">
        <v>1508</v>
      </c>
      <c r="H900" s="161">
        <v>62.88</v>
      </c>
      <c r="I900" s="162"/>
      <c r="L900" s="158"/>
      <c r="M900" s="163"/>
      <c r="N900" s="164"/>
      <c r="O900" s="164"/>
      <c r="P900" s="164"/>
      <c r="Q900" s="164"/>
      <c r="R900" s="164"/>
      <c r="S900" s="164"/>
      <c r="T900" s="165"/>
      <c r="AT900" s="159" t="s">
        <v>167</v>
      </c>
      <c r="AU900" s="159" t="s">
        <v>79</v>
      </c>
      <c r="AV900" s="13" t="s">
        <v>79</v>
      </c>
      <c r="AW900" s="13" t="s">
        <v>31</v>
      </c>
      <c r="AX900" s="13" t="s">
        <v>77</v>
      </c>
      <c r="AY900" s="159" t="s">
        <v>152</v>
      </c>
    </row>
    <row r="901" spans="1:65" s="13" customFormat="1">
      <c r="B901" s="158"/>
      <c r="D901" s="153" t="s">
        <v>167</v>
      </c>
      <c r="F901" s="160" t="s">
        <v>1509</v>
      </c>
      <c r="H901" s="161">
        <v>69.168000000000006</v>
      </c>
      <c r="I901" s="162"/>
      <c r="L901" s="158"/>
      <c r="M901" s="163"/>
      <c r="N901" s="164"/>
      <c r="O901" s="164"/>
      <c r="P901" s="164"/>
      <c r="Q901" s="164"/>
      <c r="R901" s="164"/>
      <c r="S901" s="164"/>
      <c r="T901" s="165"/>
      <c r="AT901" s="159" t="s">
        <v>167</v>
      </c>
      <c r="AU901" s="159" t="s">
        <v>79</v>
      </c>
      <c r="AV901" s="13" t="s">
        <v>79</v>
      </c>
      <c r="AW901" s="13" t="s">
        <v>4</v>
      </c>
      <c r="AX901" s="13" t="s">
        <v>77</v>
      </c>
      <c r="AY901" s="159" t="s">
        <v>152</v>
      </c>
    </row>
    <row r="902" spans="1:65" s="2" customFormat="1" ht="22.8">
      <c r="A902" s="34"/>
      <c r="B902" s="139"/>
      <c r="C902" s="140" t="s">
        <v>1510</v>
      </c>
      <c r="D902" s="140" t="s">
        <v>154</v>
      </c>
      <c r="E902" s="141" t="s">
        <v>1511</v>
      </c>
      <c r="F902" s="142" t="s">
        <v>1512</v>
      </c>
      <c r="G902" s="143" t="s">
        <v>162</v>
      </c>
      <c r="H902" s="144">
        <v>354.9</v>
      </c>
      <c r="I902" s="145"/>
      <c r="J902" s="146">
        <f>ROUND(I902*H902,2)</f>
        <v>0</v>
      </c>
      <c r="K902" s="142" t="s">
        <v>163</v>
      </c>
      <c r="L902" s="35"/>
      <c r="M902" s="147" t="s">
        <v>3</v>
      </c>
      <c r="N902" s="148" t="s">
        <v>40</v>
      </c>
      <c r="O902" s="55"/>
      <c r="P902" s="149">
        <f>O902*H902</f>
        <v>0</v>
      </c>
      <c r="Q902" s="149">
        <v>1.6000000000000001E-4</v>
      </c>
      <c r="R902" s="149">
        <f>Q902*H902</f>
        <v>5.6784000000000001E-2</v>
      </c>
      <c r="S902" s="149">
        <v>0</v>
      </c>
      <c r="T902" s="150">
        <f>S902*H902</f>
        <v>0</v>
      </c>
      <c r="U902" s="34"/>
      <c r="V902" s="34"/>
      <c r="W902" s="34"/>
      <c r="X902" s="34"/>
      <c r="Y902" s="34"/>
      <c r="Z902" s="34"/>
      <c r="AA902" s="34"/>
      <c r="AB902" s="34"/>
      <c r="AC902" s="34"/>
      <c r="AD902" s="34"/>
      <c r="AE902" s="34"/>
      <c r="AR902" s="151" t="s">
        <v>266</v>
      </c>
      <c r="AT902" s="151" t="s">
        <v>154</v>
      </c>
      <c r="AU902" s="151" t="s">
        <v>79</v>
      </c>
      <c r="AY902" s="19" t="s">
        <v>152</v>
      </c>
      <c r="BE902" s="152">
        <f>IF(N902="základní",J902,0)</f>
        <v>0</v>
      </c>
      <c r="BF902" s="152">
        <f>IF(N902="snížená",J902,0)</f>
        <v>0</v>
      </c>
      <c r="BG902" s="152">
        <f>IF(N902="zákl. přenesená",J902,0)</f>
        <v>0</v>
      </c>
      <c r="BH902" s="152">
        <f>IF(N902="sníž. přenesená",J902,0)</f>
        <v>0</v>
      </c>
      <c r="BI902" s="152">
        <f>IF(N902="nulová",J902,0)</f>
        <v>0</v>
      </c>
      <c r="BJ902" s="19" t="s">
        <v>77</v>
      </c>
      <c r="BK902" s="152">
        <f>ROUND(I902*H902,2)</f>
        <v>0</v>
      </c>
      <c r="BL902" s="19" t="s">
        <v>266</v>
      </c>
      <c r="BM902" s="151" t="s">
        <v>1513</v>
      </c>
    </row>
    <row r="903" spans="1:65" s="14" customFormat="1">
      <c r="B903" s="166"/>
      <c r="D903" s="153" t="s">
        <v>167</v>
      </c>
      <c r="E903" s="167" t="s">
        <v>3</v>
      </c>
      <c r="F903" s="168" t="s">
        <v>1514</v>
      </c>
      <c r="H903" s="167" t="s">
        <v>3</v>
      </c>
      <c r="I903" s="169"/>
      <c r="L903" s="166"/>
      <c r="M903" s="170"/>
      <c r="N903" s="171"/>
      <c r="O903" s="171"/>
      <c r="P903" s="171"/>
      <c r="Q903" s="171"/>
      <c r="R903" s="171"/>
      <c r="S903" s="171"/>
      <c r="T903" s="172"/>
      <c r="AT903" s="167" t="s">
        <v>167</v>
      </c>
      <c r="AU903" s="167" t="s">
        <v>79</v>
      </c>
      <c r="AV903" s="14" t="s">
        <v>77</v>
      </c>
      <c r="AW903" s="14" t="s">
        <v>31</v>
      </c>
      <c r="AX903" s="14" t="s">
        <v>69</v>
      </c>
      <c r="AY903" s="167" t="s">
        <v>152</v>
      </c>
    </row>
    <row r="904" spans="1:65" s="13" customFormat="1">
      <c r="B904" s="158"/>
      <c r="D904" s="153" t="s">
        <v>167</v>
      </c>
      <c r="E904" s="159" t="s">
        <v>3</v>
      </c>
      <c r="F904" s="160" t="s">
        <v>1515</v>
      </c>
      <c r="H904" s="161">
        <v>354.9</v>
      </c>
      <c r="I904" s="162"/>
      <c r="L904" s="158"/>
      <c r="M904" s="163"/>
      <c r="N904" s="164"/>
      <c r="O904" s="164"/>
      <c r="P904" s="164"/>
      <c r="Q904" s="164"/>
      <c r="R904" s="164"/>
      <c r="S904" s="164"/>
      <c r="T904" s="165"/>
      <c r="AT904" s="159" t="s">
        <v>167</v>
      </c>
      <c r="AU904" s="159" t="s">
        <v>79</v>
      </c>
      <c r="AV904" s="13" t="s">
        <v>79</v>
      </c>
      <c r="AW904" s="13" t="s">
        <v>31</v>
      </c>
      <c r="AX904" s="13" t="s">
        <v>77</v>
      </c>
      <c r="AY904" s="159" t="s">
        <v>152</v>
      </c>
    </row>
    <row r="905" spans="1:65" s="2" customFormat="1" ht="34.200000000000003">
      <c r="A905" s="34"/>
      <c r="B905" s="139"/>
      <c r="C905" s="140" t="s">
        <v>1516</v>
      </c>
      <c r="D905" s="140" t="s">
        <v>154</v>
      </c>
      <c r="E905" s="141" t="s">
        <v>1517</v>
      </c>
      <c r="F905" s="142" t="s">
        <v>1518</v>
      </c>
      <c r="G905" s="143" t="s">
        <v>162</v>
      </c>
      <c r="H905" s="144">
        <v>354.9</v>
      </c>
      <c r="I905" s="145"/>
      <c r="J905" s="146">
        <f>ROUND(I905*H905,2)</f>
        <v>0</v>
      </c>
      <c r="K905" s="142" t="s">
        <v>163</v>
      </c>
      <c r="L905" s="35"/>
      <c r="M905" s="147" t="s">
        <v>3</v>
      </c>
      <c r="N905" s="148" t="s">
        <v>40</v>
      </c>
      <c r="O905" s="55"/>
      <c r="P905" s="149">
        <f>O905*H905</f>
        <v>0</v>
      </c>
      <c r="Q905" s="149">
        <v>1.9000000000000001E-4</v>
      </c>
      <c r="R905" s="149">
        <f>Q905*H905</f>
        <v>6.7431000000000005E-2</v>
      </c>
      <c r="S905" s="149">
        <v>0</v>
      </c>
      <c r="T905" s="150">
        <f>S905*H905</f>
        <v>0</v>
      </c>
      <c r="U905" s="34"/>
      <c r="V905" s="34"/>
      <c r="W905" s="34"/>
      <c r="X905" s="34"/>
      <c r="Y905" s="34"/>
      <c r="Z905" s="34"/>
      <c r="AA905" s="34"/>
      <c r="AB905" s="34"/>
      <c r="AC905" s="34"/>
      <c r="AD905" s="34"/>
      <c r="AE905" s="34"/>
      <c r="AR905" s="151" t="s">
        <v>266</v>
      </c>
      <c r="AT905" s="151" t="s">
        <v>154</v>
      </c>
      <c r="AU905" s="151" t="s">
        <v>79</v>
      </c>
      <c r="AY905" s="19" t="s">
        <v>152</v>
      </c>
      <c r="BE905" s="152">
        <f>IF(N905="základní",J905,0)</f>
        <v>0</v>
      </c>
      <c r="BF905" s="152">
        <f>IF(N905="snížená",J905,0)</f>
        <v>0</v>
      </c>
      <c r="BG905" s="152">
        <f>IF(N905="zákl. přenesená",J905,0)</f>
        <v>0</v>
      </c>
      <c r="BH905" s="152">
        <f>IF(N905="sníž. přenesená",J905,0)</f>
        <v>0</v>
      </c>
      <c r="BI905" s="152">
        <f>IF(N905="nulová",J905,0)</f>
        <v>0</v>
      </c>
      <c r="BJ905" s="19" t="s">
        <v>77</v>
      </c>
      <c r="BK905" s="152">
        <f>ROUND(I905*H905,2)</f>
        <v>0</v>
      </c>
      <c r="BL905" s="19" t="s">
        <v>266</v>
      </c>
      <c r="BM905" s="151" t="s">
        <v>1519</v>
      </c>
    </row>
    <row r="906" spans="1:65" s="2" customFormat="1" ht="33" customHeight="1">
      <c r="A906" s="34"/>
      <c r="B906" s="139"/>
      <c r="C906" s="140" t="s">
        <v>1520</v>
      </c>
      <c r="D906" s="140" t="s">
        <v>154</v>
      </c>
      <c r="E906" s="141" t="s">
        <v>1521</v>
      </c>
      <c r="F906" s="142" t="s">
        <v>1522</v>
      </c>
      <c r="G906" s="143" t="s">
        <v>162</v>
      </c>
      <c r="H906" s="144">
        <v>709.8</v>
      </c>
      <c r="I906" s="145"/>
      <c r="J906" s="146">
        <f>ROUND(I906*H906,2)</f>
        <v>0</v>
      </c>
      <c r="K906" s="142" t="s">
        <v>163</v>
      </c>
      <c r="L906" s="35"/>
      <c r="M906" s="147" t="s">
        <v>3</v>
      </c>
      <c r="N906" s="148" t="s">
        <v>40</v>
      </c>
      <c r="O906" s="55"/>
      <c r="P906" s="149">
        <f>O906*H906</f>
        <v>0</v>
      </c>
      <c r="Q906" s="149">
        <v>1.0000000000000001E-5</v>
      </c>
      <c r="R906" s="149">
        <f>Q906*H906</f>
        <v>7.0980000000000001E-3</v>
      </c>
      <c r="S906" s="149">
        <v>0</v>
      </c>
      <c r="T906" s="150">
        <f>S906*H906</f>
        <v>0</v>
      </c>
      <c r="U906" s="34"/>
      <c r="V906" s="34"/>
      <c r="W906" s="34"/>
      <c r="X906" s="34"/>
      <c r="Y906" s="34"/>
      <c r="Z906" s="34"/>
      <c r="AA906" s="34"/>
      <c r="AB906" s="34"/>
      <c r="AC906" s="34"/>
      <c r="AD906" s="34"/>
      <c r="AE906" s="34"/>
      <c r="AR906" s="151" t="s">
        <v>266</v>
      </c>
      <c r="AT906" s="151" t="s">
        <v>154</v>
      </c>
      <c r="AU906" s="151" t="s">
        <v>79</v>
      </c>
      <c r="AY906" s="19" t="s">
        <v>152</v>
      </c>
      <c r="BE906" s="152">
        <f>IF(N906="základní",J906,0)</f>
        <v>0</v>
      </c>
      <c r="BF906" s="152">
        <f>IF(N906="snížená",J906,0)</f>
        <v>0</v>
      </c>
      <c r="BG906" s="152">
        <f>IF(N906="zákl. přenesená",J906,0)</f>
        <v>0</v>
      </c>
      <c r="BH906" s="152">
        <f>IF(N906="sníž. přenesená",J906,0)</f>
        <v>0</v>
      </c>
      <c r="BI906" s="152">
        <f>IF(N906="nulová",J906,0)</f>
        <v>0</v>
      </c>
      <c r="BJ906" s="19" t="s">
        <v>77</v>
      </c>
      <c r="BK906" s="152">
        <f>ROUND(I906*H906,2)</f>
        <v>0</v>
      </c>
      <c r="BL906" s="19" t="s">
        <v>266</v>
      </c>
      <c r="BM906" s="151" t="s">
        <v>1523</v>
      </c>
    </row>
    <row r="907" spans="1:65" s="13" customFormat="1">
      <c r="B907" s="158"/>
      <c r="D907" s="153" t="s">
        <v>167</v>
      </c>
      <c r="E907" s="159" t="s">
        <v>3</v>
      </c>
      <c r="F907" s="160" t="s">
        <v>1524</v>
      </c>
      <c r="H907" s="161">
        <v>709.8</v>
      </c>
      <c r="I907" s="162"/>
      <c r="L907" s="158"/>
      <c r="M907" s="163"/>
      <c r="N907" s="164"/>
      <c r="O907" s="164"/>
      <c r="P907" s="164"/>
      <c r="Q907" s="164"/>
      <c r="R907" s="164"/>
      <c r="S907" s="164"/>
      <c r="T907" s="165"/>
      <c r="AT907" s="159" t="s">
        <v>167</v>
      </c>
      <c r="AU907" s="159" t="s">
        <v>79</v>
      </c>
      <c r="AV907" s="13" t="s">
        <v>79</v>
      </c>
      <c r="AW907" s="13" t="s">
        <v>31</v>
      </c>
      <c r="AX907" s="13" t="s">
        <v>77</v>
      </c>
      <c r="AY907" s="159" t="s">
        <v>152</v>
      </c>
    </row>
    <row r="908" spans="1:65" s="2" customFormat="1" ht="22.8">
      <c r="A908" s="34"/>
      <c r="B908" s="139"/>
      <c r="C908" s="140" t="s">
        <v>1525</v>
      </c>
      <c r="D908" s="140" t="s">
        <v>154</v>
      </c>
      <c r="E908" s="141" t="s">
        <v>1526</v>
      </c>
      <c r="F908" s="142" t="s">
        <v>1527</v>
      </c>
      <c r="G908" s="143" t="s">
        <v>162</v>
      </c>
      <c r="H908" s="144">
        <v>354.9</v>
      </c>
      <c r="I908" s="145"/>
      <c r="J908" s="146">
        <f>ROUND(I908*H908,2)</f>
        <v>0</v>
      </c>
      <c r="K908" s="142" t="s">
        <v>163</v>
      </c>
      <c r="L908" s="35"/>
      <c r="M908" s="147" t="s">
        <v>3</v>
      </c>
      <c r="N908" s="148" t="s">
        <v>40</v>
      </c>
      <c r="O908" s="55"/>
      <c r="P908" s="149">
        <f>O908*H908</f>
        <v>0</v>
      </c>
      <c r="Q908" s="149">
        <v>1E-4</v>
      </c>
      <c r="R908" s="149">
        <f>Q908*H908</f>
        <v>3.5490000000000001E-2</v>
      </c>
      <c r="S908" s="149">
        <v>0</v>
      </c>
      <c r="T908" s="150">
        <f>S908*H908</f>
        <v>0</v>
      </c>
      <c r="U908" s="34"/>
      <c r="V908" s="34"/>
      <c r="W908" s="34"/>
      <c r="X908" s="34"/>
      <c r="Y908" s="34"/>
      <c r="Z908" s="34"/>
      <c r="AA908" s="34"/>
      <c r="AB908" s="34"/>
      <c r="AC908" s="34"/>
      <c r="AD908" s="34"/>
      <c r="AE908" s="34"/>
      <c r="AR908" s="151" t="s">
        <v>266</v>
      </c>
      <c r="AT908" s="151" t="s">
        <v>154</v>
      </c>
      <c r="AU908" s="151" t="s">
        <v>79</v>
      </c>
      <c r="AY908" s="19" t="s">
        <v>152</v>
      </c>
      <c r="BE908" s="152">
        <f>IF(N908="základní",J908,0)</f>
        <v>0</v>
      </c>
      <c r="BF908" s="152">
        <f>IF(N908="snížená",J908,0)</f>
        <v>0</v>
      </c>
      <c r="BG908" s="152">
        <f>IF(N908="zákl. přenesená",J908,0)</f>
        <v>0</v>
      </c>
      <c r="BH908" s="152">
        <f>IF(N908="sníž. přenesená",J908,0)</f>
        <v>0</v>
      </c>
      <c r="BI908" s="152">
        <f>IF(N908="nulová",J908,0)</f>
        <v>0</v>
      </c>
      <c r="BJ908" s="19" t="s">
        <v>77</v>
      </c>
      <c r="BK908" s="152">
        <f>ROUND(I908*H908,2)</f>
        <v>0</v>
      </c>
      <c r="BL908" s="19" t="s">
        <v>266</v>
      </c>
      <c r="BM908" s="151" t="s">
        <v>1528</v>
      </c>
    </row>
    <row r="909" spans="1:65" s="2" customFormat="1" ht="16.5" customHeight="1">
      <c r="A909" s="34"/>
      <c r="B909" s="139"/>
      <c r="C909" s="140" t="s">
        <v>1529</v>
      </c>
      <c r="D909" s="140" t="s">
        <v>154</v>
      </c>
      <c r="E909" s="141" t="s">
        <v>1530</v>
      </c>
      <c r="F909" s="142" t="s">
        <v>1531</v>
      </c>
      <c r="G909" s="143" t="s">
        <v>278</v>
      </c>
      <c r="H909" s="144">
        <v>243.05199999999999</v>
      </c>
      <c r="I909" s="145"/>
      <c r="J909" s="146">
        <f>ROUND(I909*H909,2)</f>
        <v>0</v>
      </c>
      <c r="K909" s="142" t="s">
        <v>3</v>
      </c>
      <c r="L909" s="35"/>
      <c r="M909" s="147" t="s">
        <v>3</v>
      </c>
      <c r="N909" s="148" t="s">
        <v>40</v>
      </c>
      <c r="O909" s="55"/>
      <c r="P909" s="149">
        <f>O909*H909</f>
        <v>0</v>
      </c>
      <c r="Q909" s="149">
        <v>0</v>
      </c>
      <c r="R909" s="149">
        <f>Q909*H909</f>
        <v>0</v>
      </c>
      <c r="S909" s="149">
        <v>0</v>
      </c>
      <c r="T909" s="150">
        <f>S909*H909</f>
        <v>0</v>
      </c>
      <c r="U909" s="34"/>
      <c r="V909" s="34"/>
      <c r="W909" s="34"/>
      <c r="X909" s="34"/>
      <c r="Y909" s="34"/>
      <c r="Z909" s="34"/>
      <c r="AA909" s="34"/>
      <c r="AB909" s="34"/>
      <c r="AC909" s="34"/>
      <c r="AD909" s="34"/>
      <c r="AE909" s="34"/>
      <c r="AR909" s="151" t="s">
        <v>266</v>
      </c>
      <c r="AT909" s="151" t="s">
        <v>154</v>
      </c>
      <c r="AU909" s="151" t="s">
        <v>79</v>
      </c>
      <c r="AY909" s="19" t="s">
        <v>152</v>
      </c>
      <c r="BE909" s="152">
        <f>IF(N909="základní",J909,0)</f>
        <v>0</v>
      </c>
      <c r="BF909" s="152">
        <f>IF(N909="snížená",J909,0)</f>
        <v>0</v>
      </c>
      <c r="BG909" s="152">
        <f>IF(N909="zákl. přenesená",J909,0)</f>
        <v>0</v>
      </c>
      <c r="BH909" s="152">
        <f>IF(N909="sníž. přenesená",J909,0)</f>
        <v>0</v>
      </c>
      <c r="BI909" s="152">
        <f>IF(N909="nulová",J909,0)</f>
        <v>0</v>
      </c>
      <c r="BJ909" s="19" t="s">
        <v>77</v>
      </c>
      <c r="BK909" s="152">
        <f>ROUND(I909*H909,2)</f>
        <v>0</v>
      </c>
      <c r="BL909" s="19" t="s">
        <v>266</v>
      </c>
      <c r="BM909" s="151" t="s">
        <v>1532</v>
      </c>
    </row>
    <row r="910" spans="1:65" s="2" customFormat="1" ht="44.25" customHeight="1">
      <c r="A910" s="34"/>
      <c r="B910" s="139"/>
      <c r="C910" s="140" t="s">
        <v>1533</v>
      </c>
      <c r="D910" s="140" t="s">
        <v>154</v>
      </c>
      <c r="E910" s="141" t="s">
        <v>1534</v>
      </c>
      <c r="F910" s="142" t="s">
        <v>1535</v>
      </c>
      <c r="G910" s="143" t="s">
        <v>728</v>
      </c>
      <c r="H910" s="199"/>
      <c r="I910" s="145"/>
      <c r="J910" s="146">
        <f>ROUND(I910*H910,2)</f>
        <v>0</v>
      </c>
      <c r="K910" s="142" t="s">
        <v>163</v>
      </c>
      <c r="L910" s="35"/>
      <c r="M910" s="147" t="s">
        <v>3</v>
      </c>
      <c r="N910" s="148" t="s">
        <v>40</v>
      </c>
      <c r="O910" s="55"/>
      <c r="P910" s="149">
        <f>O910*H910</f>
        <v>0</v>
      </c>
      <c r="Q910" s="149">
        <v>0</v>
      </c>
      <c r="R910" s="149">
        <f>Q910*H910</f>
        <v>0</v>
      </c>
      <c r="S910" s="149">
        <v>0</v>
      </c>
      <c r="T910" s="150">
        <f>S910*H910</f>
        <v>0</v>
      </c>
      <c r="U910" s="34"/>
      <c r="V910" s="34"/>
      <c r="W910" s="34"/>
      <c r="X910" s="34"/>
      <c r="Y910" s="34"/>
      <c r="Z910" s="34"/>
      <c r="AA910" s="34"/>
      <c r="AB910" s="34"/>
      <c r="AC910" s="34"/>
      <c r="AD910" s="34"/>
      <c r="AE910" s="34"/>
      <c r="AR910" s="151" t="s">
        <v>266</v>
      </c>
      <c r="AT910" s="151" t="s">
        <v>154</v>
      </c>
      <c r="AU910" s="151" t="s">
        <v>79</v>
      </c>
      <c r="AY910" s="19" t="s">
        <v>152</v>
      </c>
      <c r="BE910" s="152">
        <f>IF(N910="základní",J910,0)</f>
        <v>0</v>
      </c>
      <c r="BF910" s="152">
        <f>IF(N910="snížená",J910,0)</f>
        <v>0</v>
      </c>
      <c r="BG910" s="152">
        <f>IF(N910="zákl. přenesená",J910,0)</f>
        <v>0</v>
      </c>
      <c r="BH910" s="152">
        <f>IF(N910="sníž. přenesená",J910,0)</f>
        <v>0</v>
      </c>
      <c r="BI910" s="152">
        <f>IF(N910="nulová",J910,0)</f>
        <v>0</v>
      </c>
      <c r="BJ910" s="19" t="s">
        <v>77</v>
      </c>
      <c r="BK910" s="152">
        <f>ROUND(I910*H910,2)</f>
        <v>0</v>
      </c>
      <c r="BL910" s="19" t="s">
        <v>266</v>
      </c>
      <c r="BM910" s="151" t="s">
        <v>1536</v>
      </c>
    </row>
    <row r="911" spans="1:65" s="12" customFormat="1" ht="22.8" customHeight="1">
      <c r="B911" s="126"/>
      <c r="D911" s="127" t="s">
        <v>68</v>
      </c>
      <c r="E911" s="137" t="s">
        <v>1537</v>
      </c>
      <c r="F911" s="137" t="s">
        <v>1538</v>
      </c>
      <c r="I911" s="129"/>
      <c r="J911" s="138">
        <f>BK911</f>
        <v>0</v>
      </c>
      <c r="L911" s="126"/>
      <c r="M911" s="131"/>
      <c r="N911" s="132"/>
      <c r="O911" s="132"/>
      <c r="P911" s="133">
        <f>SUM(P912:P951)</f>
        <v>0</v>
      </c>
      <c r="Q911" s="132"/>
      <c r="R911" s="133">
        <f>SUM(R912:R951)</f>
        <v>3.8459902000000006</v>
      </c>
      <c r="S911" s="132"/>
      <c r="T911" s="134">
        <f>SUM(T912:T951)</f>
        <v>0</v>
      </c>
      <c r="AR911" s="127" t="s">
        <v>79</v>
      </c>
      <c r="AT911" s="135" t="s">
        <v>68</v>
      </c>
      <c r="AU911" s="135" t="s">
        <v>77</v>
      </c>
      <c r="AY911" s="127" t="s">
        <v>152</v>
      </c>
      <c r="BK911" s="136">
        <f>SUM(BK912:BK951)</f>
        <v>0</v>
      </c>
    </row>
    <row r="912" spans="1:65" s="2" customFormat="1" ht="22.8">
      <c r="A912" s="34"/>
      <c r="B912" s="139"/>
      <c r="C912" s="140" t="s">
        <v>1539</v>
      </c>
      <c r="D912" s="140" t="s">
        <v>154</v>
      </c>
      <c r="E912" s="141" t="s">
        <v>1540</v>
      </c>
      <c r="F912" s="142" t="s">
        <v>1541</v>
      </c>
      <c r="G912" s="143" t="s">
        <v>162</v>
      </c>
      <c r="H912" s="144">
        <v>186.85900000000001</v>
      </c>
      <c r="I912" s="145"/>
      <c r="J912" s="146">
        <f>ROUND(I912*H912,2)</f>
        <v>0</v>
      </c>
      <c r="K912" s="142" t="s">
        <v>163</v>
      </c>
      <c r="L912" s="35"/>
      <c r="M912" s="147" t="s">
        <v>3</v>
      </c>
      <c r="N912" s="148" t="s">
        <v>40</v>
      </c>
      <c r="O912" s="55"/>
      <c r="P912" s="149">
        <f>O912*H912</f>
        <v>0</v>
      </c>
      <c r="Q912" s="149">
        <v>2.9999999999999997E-4</v>
      </c>
      <c r="R912" s="149">
        <f>Q912*H912</f>
        <v>5.6057699999999995E-2</v>
      </c>
      <c r="S912" s="149">
        <v>0</v>
      </c>
      <c r="T912" s="150">
        <f>S912*H912</f>
        <v>0</v>
      </c>
      <c r="U912" s="34"/>
      <c r="V912" s="34"/>
      <c r="W912" s="34"/>
      <c r="X912" s="34"/>
      <c r="Y912" s="34"/>
      <c r="Z912" s="34"/>
      <c r="AA912" s="34"/>
      <c r="AB912" s="34"/>
      <c r="AC912" s="34"/>
      <c r="AD912" s="34"/>
      <c r="AE912" s="34"/>
      <c r="AR912" s="151" t="s">
        <v>266</v>
      </c>
      <c r="AT912" s="151" t="s">
        <v>154</v>
      </c>
      <c r="AU912" s="151" t="s">
        <v>79</v>
      </c>
      <c r="AY912" s="19" t="s">
        <v>152</v>
      </c>
      <c r="BE912" s="152">
        <f>IF(N912="základní",J912,0)</f>
        <v>0</v>
      </c>
      <c r="BF912" s="152">
        <f>IF(N912="snížená",J912,0)</f>
        <v>0</v>
      </c>
      <c r="BG912" s="152">
        <f>IF(N912="zákl. přenesená",J912,0)</f>
        <v>0</v>
      </c>
      <c r="BH912" s="152">
        <f>IF(N912="sníž. přenesená",J912,0)</f>
        <v>0</v>
      </c>
      <c r="BI912" s="152">
        <f>IF(N912="nulová",J912,0)</f>
        <v>0</v>
      </c>
      <c r="BJ912" s="19" t="s">
        <v>77</v>
      </c>
      <c r="BK912" s="152">
        <f>ROUND(I912*H912,2)</f>
        <v>0</v>
      </c>
      <c r="BL912" s="19" t="s">
        <v>266</v>
      </c>
      <c r="BM912" s="151" t="s">
        <v>1542</v>
      </c>
    </row>
    <row r="913" spans="1:65" s="14" customFormat="1">
      <c r="B913" s="166"/>
      <c r="D913" s="153" t="s">
        <v>167</v>
      </c>
      <c r="E913" s="167" t="s">
        <v>3</v>
      </c>
      <c r="F913" s="168" t="s">
        <v>1543</v>
      </c>
      <c r="H913" s="167" t="s">
        <v>3</v>
      </c>
      <c r="I913" s="169"/>
      <c r="L913" s="166"/>
      <c r="M913" s="170"/>
      <c r="N913" s="171"/>
      <c r="O913" s="171"/>
      <c r="P913" s="171"/>
      <c r="Q913" s="171"/>
      <c r="R913" s="171"/>
      <c r="S913" s="171"/>
      <c r="T913" s="172"/>
      <c r="AT913" s="167" t="s">
        <v>167</v>
      </c>
      <c r="AU913" s="167" t="s">
        <v>79</v>
      </c>
      <c r="AV913" s="14" t="s">
        <v>77</v>
      </c>
      <c r="AW913" s="14" t="s">
        <v>31</v>
      </c>
      <c r="AX913" s="14" t="s">
        <v>69</v>
      </c>
      <c r="AY913" s="167" t="s">
        <v>152</v>
      </c>
    </row>
    <row r="914" spans="1:65" s="13" customFormat="1" ht="20.399999999999999">
      <c r="B914" s="158"/>
      <c r="D914" s="153" t="s">
        <v>167</v>
      </c>
      <c r="E914" s="159" t="s">
        <v>3</v>
      </c>
      <c r="F914" s="160" t="s">
        <v>1544</v>
      </c>
      <c r="H914" s="161">
        <v>45.627000000000002</v>
      </c>
      <c r="I914" s="162"/>
      <c r="L914" s="158"/>
      <c r="M914" s="163"/>
      <c r="N914" s="164"/>
      <c r="O914" s="164"/>
      <c r="P914" s="164"/>
      <c r="Q914" s="164"/>
      <c r="R914" s="164"/>
      <c r="S914" s="164"/>
      <c r="T914" s="165"/>
      <c r="AT914" s="159" t="s">
        <v>167</v>
      </c>
      <c r="AU914" s="159" t="s">
        <v>79</v>
      </c>
      <c r="AV914" s="13" t="s">
        <v>79</v>
      </c>
      <c r="AW914" s="13" t="s">
        <v>31</v>
      </c>
      <c r="AX914" s="13" t="s">
        <v>69</v>
      </c>
      <c r="AY914" s="159" t="s">
        <v>152</v>
      </c>
    </row>
    <row r="915" spans="1:65" s="14" customFormat="1">
      <c r="B915" s="166"/>
      <c r="D915" s="153" t="s">
        <v>167</v>
      </c>
      <c r="E915" s="167" t="s">
        <v>3</v>
      </c>
      <c r="F915" s="168" t="s">
        <v>1545</v>
      </c>
      <c r="H915" s="167" t="s">
        <v>3</v>
      </c>
      <c r="I915" s="169"/>
      <c r="L915" s="166"/>
      <c r="M915" s="170"/>
      <c r="N915" s="171"/>
      <c r="O915" s="171"/>
      <c r="P915" s="171"/>
      <c r="Q915" s="171"/>
      <c r="R915" s="171"/>
      <c r="S915" s="171"/>
      <c r="T915" s="172"/>
      <c r="AT915" s="167" t="s">
        <v>167</v>
      </c>
      <c r="AU915" s="167" t="s">
        <v>79</v>
      </c>
      <c r="AV915" s="14" t="s">
        <v>77</v>
      </c>
      <c r="AW915" s="14" t="s">
        <v>31</v>
      </c>
      <c r="AX915" s="14" t="s">
        <v>69</v>
      </c>
      <c r="AY915" s="167" t="s">
        <v>152</v>
      </c>
    </row>
    <row r="916" spans="1:65" s="13" customFormat="1" ht="20.399999999999999">
      <c r="B916" s="158"/>
      <c r="D916" s="153" t="s">
        <v>167</v>
      </c>
      <c r="E916" s="159" t="s">
        <v>3</v>
      </c>
      <c r="F916" s="160" t="s">
        <v>1546</v>
      </c>
      <c r="H916" s="161">
        <v>89.774000000000001</v>
      </c>
      <c r="I916" s="162"/>
      <c r="L916" s="158"/>
      <c r="M916" s="163"/>
      <c r="N916" s="164"/>
      <c r="O916" s="164"/>
      <c r="P916" s="164"/>
      <c r="Q916" s="164"/>
      <c r="R916" s="164"/>
      <c r="S916" s="164"/>
      <c r="T916" s="165"/>
      <c r="AT916" s="159" t="s">
        <v>167</v>
      </c>
      <c r="AU916" s="159" t="s">
        <v>79</v>
      </c>
      <c r="AV916" s="13" t="s">
        <v>79</v>
      </c>
      <c r="AW916" s="13" t="s">
        <v>31</v>
      </c>
      <c r="AX916" s="13" t="s">
        <v>69</v>
      </c>
      <c r="AY916" s="159" t="s">
        <v>152</v>
      </c>
    </row>
    <row r="917" spans="1:65" s="14" customFormat="1">
      <c r="B917" s="166"/>
      <c r="D917" s="153" t="s">
        <v>167</v>
      </c>
      <c r="E917" s="167" t="s">
        <v>3</v>
      </c>
      <c r="F917" s="168" t="s">
        <v>1547</v>
      </c>
      <c r="H917" s="167" t="s">
        <v>3</v>
      </c>
      <c r="I917" s="169"/>
      <c r="L917" s="166"/>
      <c r="M917" s="170"/>
      <c r="N917" s="171"/>
      <c r="O917" s="171"/>
      <c r="P917" s="171"/>
      <c r="Q917" s="171"/>
      <c r="R917" s="171"/>
      <c r="S917" s="171"/>
      <c r="T917" s="172"/>
      <c r="AT917" s="167" t="s">
        <v>167</v>
      </c>
      <c r="AU917" s="167" t="s">
        <v>79</v>
      </c>
      <c r="AV917" s="14" t="s">
        <v>77</v>
      </c>
      <c r="AW917" s="14" t="s">
        <v>31</v>
      </c>
      <c r="AX917" s="14" t="s">
        <v>69</v>
      </c>
      <c r="AY917" s="167" t="s">
        <v>152</v>
      </c>
    </row>
    <row r="918" spans="1:65" s="13" customFormat="1">
      <c r="B918" s="158"/>
      <c r="D918" s="153" t="s">
        <v>167</v>
      </c>
      <c r="E918" s="159" t="s">
        <v>3</v>
      </c>
      <c r="F918" s="160" t="s">
        <v>1548</v>
      </c>
      <c r="H918" s="161">
        <v>18.597999999999999</v>
      </c>
      <c r="I918" s="162"/>
      <c r="L918" s="158"/>
      <c r="M918" s="163"/>
      <c r="N918" s="164"/>
      <c r="O918" s="164"/>
      <c r="P918" s="164"/>
      <c r="Q918" s="164"/>
      <c r="R918" s="164"/>
      <c r="S918" s="164"/>
      <c r="T918" s="165"/>
      <c r="AT918" s="159" t="s">
        <v>167</v>
      </c>
      <c r="AU918" s="159" t="s">
        <v>79</v>
      </c>
      <c r="AV918" s="13" t="s">
        <v>79</v>
      </c>
      <c r="AW918" s="13" t="s">
        <v>31</v>
      </c>
      <c r="AX918" s="13" t="s">
        <v>69</v>
      </c>
      <c r="AY918" s="159" t="s">
        <v>152</v>
      </c>
    </row>
    <row r="919" spans="1:65" s="14" customFormat="1">
      <c r="B919" s="166"/>
      <c r="D919" s="153" t="s">
        <v>167</v>
      </c>
      <c r="E919" s="167" t="s">
        <v>3</v>
      </c>
      <c r="F919" s="168" t="s">
        <v>1549</v>
      </c>
      <c r="H919" s="167" t="s">
        <v>3</v>
      </c>
      <c r="I919" s="169"/>
      <c r="L919" s="166"/>
      <c r="M919" s="170"/>
      <c r="N919" s="171"/>
      <c r="O919" s="171"/>
      <c r="P919" s="171"/>
      <c r="Q919" s="171"/>
      <c r="R919" s="171"/>
      <c r="S919" s="171"/>
      <c r="T919" s="172"/>
      <c r="AT919" s="167" t="s">
        <v>167</v>
      </c>
      <c r="AU919" s="167" t="s">
        <v>79</v>
      </c>
      <c r="AV919" s="14" t="s">
        <v>77</v>
      </c>
      <c r="AW919" s="14" t="s">
        <v>31</v>
      </c>
      <c r="AX919" s="14" t="s">
        <v>69</v>
      </c>
      <c r="AY919" s="167" t="s">
        <v>152</v>
      </c>
    </row>
    <row r="920" spans="1:65" s="13" customFormat="1">
      <c r="B920" s="158"/>
      <c r="D920" s="153" t="s">
        <v>167</v>
      </c>
      <c r="E920" s="159" t="s">
        <v>3</v>
      </c>
      <c r="F920" s="160" t="s">
        <v>1550</v>
      </c>
      <c r="H920" s="161">
        <v>32.86</v>
      </c>
      <c r="I920" s="162"/>
      <c r="L920" s="158"/>
      <c r="M920" s="163"/>
      <c r="N920" s="164"/>
      <c r="O920" s="164"/>
      <c r="P920" s="164"/>
      <c r="Q920" s="164"/>
      <c r="R920" s="164"/>
      <c r="S920" s="164"/>
      <c r="T920" s="165"/>
      <c r="AT920" s="159" t="s">
        <v>167</v>
      </c>
      <c r="AU920" s="159" t="s">
        <v>79</v>
      </c>
      <c r="AV920" s="13" t="s">
        <v>79</v>
      </c>
      <c r="AW920" s="13" t="s">
        <v>31</v>
      </c>
      <c r="AX920" s="13" t="s">
        <v>69</v>
      </c>
      <c r="AY920" s="159" t="s">
        <v>152</v>
      </c>
    </row>
    <row r="921" spans="1:65" s="15" customFormat="1">
      <c r="B921" s="173"/>
      <c r="D921" s="153" t="s">
        <v>167</v>
      </c>
      <c r="E921" s="174" t="s">
        <v>3</v>
      </c>
      <c r="F921" s="175" t="s">
        <v>206</v>
      </c>
      <c r="H921" s="176">
        <v>186.85900000000004</v>
      </c>
      <c r="I921" s="177"/>
      <c r="L921" s="173"/>
      <c r="M921" s="178"/>
      <c r="N921" s="179"/>
      <c r="O921" s="179"/>
      <c r="P921" s="179"/>
      <c r="Q921" s="179"/>
      <c r="R921" s="179"/>
      <c r="S921" s="179"/>
      <c r="T921" s="180"/>
      <c r="AT921" s="174" t="s">
        <v>167</v>
      </c>
      <c r="AU921" s="174" t="s">
        <v>79</v>
      </c>
      <c r="AV921" s="15" t="s">
        <v>158</v>
      </c>
      <c r="AW921" s="15" t="s">
        <v>31</v>
      </c>
      <c r="AX921" s="15" t="s">
        <v>77</v>
      </c>
      <c r="AY921" s="174" t="s">
        <v>152</v>
      </c>
    </row>
    <row r="922" spans="1:65" s="2" customFormat="1" ht="22.8">
      <c r="A922" s="34"/>
      <c r="B922" s="139"/>
      <c r="C922" s="140" t="s">
        <v>1551</v>
      </c>
      <c r="D922" s="140" t="s">
        <v>154</v>
      </c>
      <c r="E922" s="141" t="s">
        <v>1552</v>
      </c>
      <c r="F922" s="142" t="s">
        <v>1553</v>
      </c>
      <c r="G922" s="143" t="s">
        <v>162</v>
      </c>
      <c r="H922" s="144">
        <v>19.655999999999999</v>
      </c>
      <c r="I922" s="145"/>
      <c r="J922" s="146">
        <f>ROUND(I922*H922,2)</f>
        <v>0</v>
      </c>
      <c r="K922" s="142" t="s">
        <v>163</v>
      </c>
      <c r="L922" s="35"/>
      <c r="M922" s="147" t="s">
        <v>3</v>
      </c>
      <c r="N922" s="148" t="s">
        <v>40</v>
      </c>
      <c r="O922" s="55"/>
      <c r="P922" s="149">
        <f>O922*H922</f>
        <v>0</v>
      </c>
      <c r="Q922" s="149">
        <v>1.5E-3</v>
      </c>
      <c r="R922" s="149">
        <f>Q922*H922</f>
        <v>2.9484E-2</v>
      </c>
      <c r="S922" s="149">
        <v>0</v>
      </c>
      <c r="T922" s="150">
        <f>S922*H922</f>
        <v>0</v>
      </c>
      <c r="U922" s="34"/>
      <c r="V922" s="34"/>
      <c r="W922" s="34"/>
      <c r="X922" s="34"/>
      <c r="Y922" s="34"/>
      <c r="Z922" s="34"/>
      <c r="AA922" s="34"/>
      <c r="AB922" s="34"/>
      <c r="AC922" s="34"/>
      <c r="AD922" s="34"/>
      <c r="AE922" s="34"/>
      <c r="AR922" s="151" t="s">
        <v>266</v>
      </c>
      <c r="AT922" s="151" t="s">
        <v>154</v>
      </c>
      <c r="AU922" s="151" t="s">
        <v>79</v>
      </c>
      <c r="AY922" s="19" t="s">
        <v>152</v>
      </c>
      <c r="BE922" s="152">
        <f>IF(N922="základní",J922,0)</f>
        <v>0</v>
      </c>
      <c r="BF922" s="152">
        <f>IF(N922="snížená",J922,0)</f>
        <v>0</v>
      </c>
      <c r="BG922" s="152">
        <f>IF(N922="zákl. přenesená",J922,0)</f>
        <v>0</v>
      </c>
      <c r="BH922" s="152">
        <f>IF(N922="sníž. přenesená",J922,0)</f>
        <v>0</v>
      </c>
      <c r="BI922" s="152">
        <f>IF(N922="nulová",J922,0)</f>
        <v>0</v>
      </c>
      <c r="BJ922" s="19" t="s">
        <v>77</v>
      </c>
      <c r="BK922" s="152">
        <f>ROUND(I922*H922,2)</f>
        <v>0</v>
      </c>
      <c r="BL922" s="19" t="s">
        <v>266</v>
      </c>
      <c r="BM922" s="151" t="s">
        <v>1554</v>
      </c>
    </row>
    <row r="923" spans="1:65" s="13" customFormat="1">
      <c r="B923" s="158"/>
      <c r="D923" s="153" t="s">
        <v>167</v>
      </c>
      <c r="E923" s="159" t="s">
        <v>3</v>
      </c>
      <c r="F923" s="160" t="s">
        <v>1555</v>
      </c>
      <c r="H923" s="161">
        <v>19.655999999999999</v>
      </c>
      <c r="I923" s="162"/>
      <c r="L923" s="158"/>
      <c r="M923" s="163"/>
      <c r="N923" s="164"/>
      <c r="O923" s="164"/>
      <c r="P923" s="164"/>
      <c r="Q923" s="164"/>
      <c r="R923" s="164"/>
      <c r="S923" s="164"/>
      <c r="T923" s="165"/>
      <c r="AT923" s="159" t="s">
        <v>167</v>
      </c>
      <c r="AU923" s="159" t="s">
        <v>79</v>
      </c>
      <c r="AV923" s="13" t="s">
        <v>79</v>
      </c>
      <c r="AW923" s="13" t="s">
        <v>31</v>
      </c>
      <c r="AX923" s="13" t="s">
        <v>77</v>
      </c>
      <c r="AY923" s="159" t="s">
        <v>152</v>
      </c>
    </row>
    <row r="924" spans="1:65" s="2" customFormat="1" ht="22.8">
      <c r="A924" s="34"/>
      <c r="B924" s="139"/>
      <c r="C924" s="140" t="s">
        <v>1556</v>
      </c>
      <c r="D924" s="140" t="s">
        <v>154</v>
      </c>
      <c r="E924" s="141" t="s">
        <v>1557</v>
      </c>
      <c r="F924" s="142" t="s">
        <v>1558</v>
      </c>
      <c r="G924" s="143" t="s">
        <v>484</v>
      </c>
      <c r="H924" s="144">
        <v>8.4</v>
      </c>
      <c r="I924" s="145"/>
      <c r="J924" s="146">
        <f>ROUND(I924*H924,2)</f>
        <v>0</v>
      </c>
      <c r="K924" s="142" t="s">
        <v>163</v>
      </c>
      <c r="L924" s="35"/>
      <c r="M924" s="147" t="s">
        <v>3</v>
      </c>
      <c r="N924" s="148" t="s">
        <v>40</v>
      </c>
      <c r="O924" s="55"/>
      <c r="P924" s="149">
        <f>O924*H924</f>
        <v>0</v>
      </c>
      <c r="Q924" s="149">
        <v>2.1000000000000001E-4</v>
      </c>
      <c r="R924" s="149">
        <f>Q924*H924</f>
        <v>1.7640000000000002E-3</v>
      </c>
      <c r="S924" s="149">
        <v>0</v>
      </c>
      <c r="T924" s="150">
        <f>S924*H924</f>
        <v>0</v>
      </c>
      <c r="U924" s="34"/>
      <c r="V924" s="34"/>
      <c r="W924" s="34"/>
      <c r="X924" s="34"/>
      <c r="Y924" s="34"/>
      <c r="Z924" s="34"/>
      <c r="AA924" s="34"/>
      <c r="AB924" s="34"/>
      <c r="AC924" s="34"/>
      <c r="AD924" s="34"/>
      <c r="AE924" s="34"/>
      <c r="AR924" s="151" t="s">
        <v>266</v>
      </c>
      <c r="AT924" s="151" t="s">
        <v>154</v>
      </c>
      <c r="AU924" s="151" t="s">
        <v>79</v>
      </c>
      <c r="AY924" s="19" t="s">
        <v>152</v>
      </c>
      <c r="BE924" s="152">
        <f>IF(N924="základní",J924,0)</f>
        <v>0</v>
      </c>
      <c r="BF924" s="152">
        <f>IF(N924="snížená",J924,0)</f>
        <v>0</v>
      </c>
      <c r="BG924" s="152">
        <f>IF(N924="zákl. přenesená",J924,0)</f>
        <v>0</v>
      </c>
      <c r="BH924" s="152">
        <f>IF(N924="sníž. přenesená",J924,0)</f>
        <v>0</v>
      </c>
      <c r="BI924" s="152">
        <f>IF(N924="nulová",J924,0)</f>
        <v>0</v>
      </c>
      <c r="BJ924" s="19" t="s">
        <v>77</v>
      </c>
      <c r="BK924" s="152">
        <f>ROUND(I924*H924,2)</f>
        <v>0</v>
      </c>
      <c r="BL924" s="19" t="s">
        <v>266</v>
      </c>
      <c r="BM924" s="151" t="s">
        <v>1559</v>
      </c>
    </row>
    <row r="925" spans="1:65" s="13" customFormat="1">
      <c r="B925" s="158"/>
      <c r="D925" s="153" t="s">
        <v>167</v>
      </c>
      <c r="E925" s="159" t="s">
        <v>3</v>
      </c>
      <c r="F925" s="160" t="s">
        <v>1560</v>
      </c>
      <c r="H925" s="161">
        <v>8.4</v>
      </c>
      <c r="I925" s="162"/>
      <c r="L925" s="158"/>
      <c r="M925" s="163"/>
      <c r="N925" s="164"/>
      <c r="O925" s="164"/>
      <c r="P925" s="164"/>
      <c r="Q925" s="164"/>
      <c r="R925" s="164"/>
      <c r="S925" s="164"/>
      <c r="T925" s="165"/>
      <c r="AT925" s="159" t="s">
        <v>167</v>
      </c>
      <c r="AU925" s="159" t="s">
        <v>79</v>
      </c>
      <c r="AV925" s="13" t="s">
        <v>79</v>
      </c>
      <c r="AW925" s="13" t="s">
        <v>31</v>
      </c>
      <c r="AX925" s="13" t="s">
        <v>77</v>
      </c>
      <c r="AY925" s="159" t="s">
        <v>152</v>
      </c>
    </row>
    <row r="926" spans="1:65" s="2" customFormat="1" ht="22.8">
      <c r="A926" s="34"/>
      <c r="B926" s="139"/>
      <c r="C926" s="140" t="s">
        <v>1561</v>
      </c>
      <c r="D926" s="140" t="s">
        <v>154</v>
      </c>
      <c r="E926" s="141" t="s">
        <v>1562</v>
      </c>
      <c r="F926" s="142" t="s">
        <v>1563</v>
      </c>
      <c r="G926" s="143" t="s">
        <v>484</v>
      </c>
      <c r="H926" s="144">
        <v>8</v>
      </c>
      <c r="I926" s="145"/>
      <c r="J926" s="146">
        <f>ROUND(I926*H926,2)</f>
        <v>0</v>
      </c>
      <c r="K926" s="142" t="s">
        <v>163</v>
      </c>
      <c r="L926" s="35"/>
      <c r="M926" s="147" t="s">
        <v>3</v>
      </c>
      <c r="N926" s="148" t="s">
        <v>40</v>
      </c>
      <c r="O926" s="55"/>
      <c r="P926" s="149">
        <f>O926*H926</f>
        <v>0</v>
      </c>
      <c r="Q926" s="149">
        <v>2.1000000000000001E-4</v>
      </c>
      <c r="R926" s="149">
        <f>Q926*H926</f>
        <v>1.6800000000000001E-3</v>
      </c>
      <c r="S926" s="149">
        <v>0</v>
      </c>
      <c r="T926" s="150">
        <f>S926*H926</f>
        <v>0</v>
      </c>
      <c r="U926" s="34"/>
      <c r="V926" s="34"/>
      <c r="W926" s="34"/>
      <c r="X926" s="34"/>
      <c r="Y926" s="34"/>
      <c r="Z926" s="34"/>
      <c r="AA926" s="34"/>
      <c r="AB926" s="34"/>
      <c r="AC926" s="34"/>
      <c r="AD926" s="34"/>
      <c r="AE926" s="34"/>
      <c r="AR926" s="151" t="s">
        <v>266</v>
      </c>
      <c r="AT926" s="151" t="s">
        <v>154</v>
      </c>
      <c r="AU926" s="151" t="s">
        <v>79</v>
      </c>
      <c r="AY926" s="19" t="s">
        <v>152</v>
      </c>
      <c r="BE926" s="152">
        <f>IF(N926="základní",J926,0)</f>
        <v>0</v>
      </c>
      <c r="BF926" s="152">
        <f>IF(N926="snížená",J926,0)</f>
        <v>0</v>
      </c>
      <c r="BG926" s="152">
        <f>IF(N926="zákl. přenesená",J926,0)</f>
        <v>0</v>
      </c>
      <c r="BH926" s="152">
        <f>IF(N926="sníž. přenesená",J926,0)</f>
        <v>0</v>
      </c>
      <c r="BI926" s="152">
        <f>IF(N926="nulová",J926,0)</f>
        <v>0</v>
      </c>
      <c r="BJ926" s="19" t="s">
        <v>77</v>
      </c>
      <c r="BK926" s="152">
        <f>ROUND(I926*H926,2)</f>
        <v>0</v>
      </c>
      <c r="BL926" s="19" t="s">
        <v>266</v>
      </c>
      <c r="BM926" s="151" t="s">
        <v>1564</v>
      </c>
    </row>
    <row r="927" spans="1:65" s="2" customFormat="1" ht="22.8">
      <c r="A927" s="34"/>
      <c r="B927" s="139"/>
      <c r="C927" s="140" t="s">
        <v>1565</v>
      </c>
      <c r="D927" s="140" t="s">
        <v>154</v>
      </c>
      <c r="E927" s="141" t="s">
        <v>1566</v>
      </c>
      <c r="F927" s="142" t="s">
        <v>1567</v>
      </c>
      <c r="G927" s="143" t="s">
        <v>278</v>
      </c>
      <c r="H927" s="144">
        <v>9.36</v>
      </c>
      <c r="I927" s="145"/>
      <c r="J927" s="146">
        <f>ROUND(I927*H927,2)</f>
        <v>0</v>
      </c>
      <c r="K927" s="142" t="s">
        <v>163</v>
      </c>
      <c r="L927" s="35"/>
      <c r="M927" s="147" t="s">
        <v>3</v>
      </c>
      <c r="N927" s="148" t="s">
        <v>40</v>
      </c>
      <c r="O927" s="55"/>
      <c r="P927" s="149">
        <f>O927*H927</f>
        <v>0</v>
      </c>
      <c r="Q927" s="149">
        <v>3.2000000000000003E-4</v>
      </c>
      <c r="R927" s="149">
        <f>Q927*H927</f>
        <v>2.9951999999999999E-3</v>
      </c>
      <c r="S927" s="149">
        <v>0</v>
      </c>
      <c r="T927" s="150">
        <f>S927*H927</f>
        <v>0</v>
      </c>
      <c r="U927" s="34"/>
      <c r="V927" s="34"/>
      <c r="W927" s="34"/>
      <c r="X927" s="34"/>
      <c r="Y927" s="34"/>
      <c r="Z927" s="34"/>
      <c r="AA927" s="34"/>
      <c r="AB927" s="34"/>
      <c r="AC927" s="34"/>
      <c r="AD927" s="34"/>
      <c r="AE927" s="34"/>
      <c r="AR927" s="151" t="s">
        <v>266</v>
      </c>
      <c r="AT927" s="151" t="s">
        <v>154</v>
      </c>
      <c r="AU927" s="151" t="s">
        <v>79</v>
      </c>
      <c r="AY927" s="19" t="s">
        <v>152</v>
      </c>
      <c r="BE927" s="152">
        <f>IF(N927="základní",J927,0)</f>
        <v>0</v>
      </c>
      <c r="BF927" s="152">
        <f>IF(N927="snížená",J927,0)</f>
        <v>0</v>
      </c>
      <c r="BG927" s="152">
        <f>IF(N927="zákl. přenesená",J927,0)</f>
        <v>0</v>
      </c>
      <c r="BH927" s="152">
        <f>IF(N927="sníž. přenesená",J927,0)</f>
        <v>0</v>
      </c>
      <c r="BI927" s="152">
        <f>IF(N927="nulová",J927,0)</f>
        <v>0</v>
      </c>
      <c r="BJ927" s="19" t="s">
        <v>77</v>
      </c>
      <c r="BK927" s="152">
        <f>ROUND(I927*H927,2)</f>
        <v>0</v>
      </c>
      <c r="BL927" s="19" t="s">
        <v>266</v>
      </c>
      <c r="BM927" s="151" t="s">
        <v>1568</v>
      </c>
    </row>
    <row r="928" spans="1:65" s="13" customFormat="1">
      <c r="B928" s="158"/>
      <c r="D928" s="153" t="s">
        <v>167</v>
      </c>
      <c r="E928" s="159" t="s">
        <v>3</v>
      </c>
      <c r="F928" s="160" t="s">
        <v>1569</v>
      </c>
      <c r="H928" s="161">
        <v>9.36</v>
      </c>
      <c r="I928" s="162"/>
      <c r="L928" s="158"/>
      <c r="M928" s="163"/>
      <c r="N928" s="164"/>
      <c r="O928" s="164"/>
      <c r="P928" s="164"/>
      <c r="Q928" s="164"/>
      <c r="R928" s="164"/>
      <c r="S928" s="164"/>
      <c r="T928" s="165"/>
      <c r="AT928" s="159" t="s">
        <v>167</v>
      </c>
      <c r="AU928" s="159" t="s">
        <v>79</v>
      </c>
      <c r="AV928" s="13" t="s">
        <v>79</v>
      </c>
      <c r="AW928" s="13" t="s">
        <v>31</v>
      </c>
      <c r="AX928" s="13" t="s">
        <v>77</v>
      </c>
      <c r="AY928" s="159" t="s">
        <v>152</v>
      </c>
    </row>
    <row r="929" spans="1:65" s="2" customFormat="1" ht="34.200000000000003">
      <c r="A929" s="34"/>
      <c r="B929" s="139"/>
      <c r="C929" s="140" t="s">
        <v>1570</v>
      </c>
      <c r="D929" s="140" t="s">
        <v>154</v>
      </c>
      <c r="E929" s="141" t="s">
        <v>1571</v>
      </c>
      <c r="F929" s="142" t="s">
        <v>1572</v>
      </c>
      <c r="G929" s="143" t="s">
        <v>162</v>
      </c>
      <c r="H929" s="144">
        <v>186.85900000000001</v>
      </c>
      <c r="I929" s="145"/>
      <c r="J929" s="146">
        <f>ROUND(I929*H929,2)</f>
        <v>0</v>
      </c>
      <c r="K929" s="142" t="s">
        <v>163</v>
      </c>
      <c r="L929" s="35"/>
      <c r="M929" s="147" t="s">
        <v>3</v>
      </c>
      <c r="N929" s="148" t="s">
        <v>40</v>
      </c>
      <c r="O929" s="55"/>
      <c r="P929" s="149">
        <f>O929*H929</f>
        <v>0</v>
      </c>
      <c r="Q929" s="149">
        <v>7.3000000000000001E-3</v>
      </c>
      <c r="R929" s="149">
        <f>Q929*H929</f>
        <v>1.3640707000000001</v>
      </c>
      <c r="S929" s="149">
        <v>0</v>
      </c>
      <c r="T929" s="150">
        <f>S929*H929</f>
        <v>0</v>
      </c>
      <c r="U929" s="34"/>
      <c r="V929" s="34"/>
      <c r="W929" s="34"/>
      <c r="X929" s="34"/>
      <c r="Y929" s="34"/>
      <c r="Z929" s="34"/>
      <c r="AA929" s="34"/>
      <c r="AB929" s="34"/>
      <c r="AC929" s="34"/>
      <c r="AD929" s="34"/>
      <c r="AE929" s="34"/>
      <c r="AR929" s="151" t="s">
        <v>266</v>
      </c>
      <c r="AT929" s="151" t="s">
        <v>154</v>
      </c>
      <c r="AU929" s="151" t="s">
        <v>79</v>
      </c>
      <c r="AY929" s="19" t="s">
        <v>152</v>
      </c>
      <c r="BE929" s="152">
        <f>IF(N929="základní",J929,0)</f>
        <v>0</v>
      </c>
      <c r="BF929" s="152">
        <f>IF(N929="snížená",J929,0)</f>
        <v>0</v>
      </c>
      <c r="BG929" s="152">
        <f>IF(N929="zákl. přenesená",J929,0)</f>
        <v>0</v>
      </c>
      <c r="BH929" s="152">
        <f>IF(N929="sníž. přenesená",J929,0)</f>
        <v>0</v>
      </c>
      <c r="BI929" s="152">
        <f>IF(N929="nulová",J929,0)</f>
        <v>0</v>
      </c>
      <c r="BJ929" s="19" t="s">
        <v>77</v>
      </c>
      <c r="BK929" s="152">
        <f>ROUND(I929*H929,2)</f>
        <v>0</v>
      </c>
      <c r="BL929" s="19" t="s">
        <v>266</v>
      </c>
      <c r="BM929" s="151" t="s">
        <v>1573</v>
      </c>
    </row>
    <row r="930" spans="1:65" s="14" customFormat="1">
      <c r="B930" s="166"/>
      <c r="D930" s="153" t="s">
        <v>167</v>
      </c>
      <c r="E930" s="167" t="s">
        <v>3</v>
      </c>
      <c r="F930" s="168" t="s">
        <v>1543</v>
      </c>
      <c r="H930" s="167" t="s">
        <v>3</v>
      </c>
      <c r="I930" s="169"/>
      <c r="L930" s="166"/>
      <c r="M930" s="170"/>
      <c r="N930" s="171"/>
      <c r="O930" s="171"/>
      <c r="P930" s="171"/>
      <c r="Q930" s="171"/>
      <c r="R930" s="171"/>
      <c r="S930" s="171"/>
      <c r="T930" s="172"/>
      <c r="AT930" s="167" t="s">
        <v>167</v>
      </c>
      <c r="AU930" s="167" t="s">
        <v>79</v>
      </c>
      <c r="AV930" s="14" t="s">
        <v>77</v>
      </c>
      <c r="AW930" s="14" t="s">
        <v>31</v>
      </c>
      <c r="AX930" s="14" t="s">
        <v>69</v>
      </c>
      <c r="AY930" s="167" t="s">
        <v>152</v>
      </c>
    </row>
    <row r="931" spans="1:65" s="13" customFormat="1" ht="20.399999999999999">
      <c r="B931" s="158"/>
      <c r="D931" s="153" t="s">
        <v>167</v>
      </c>
      <c r="E931" s="159" t="s">
        <v>3</v>
      </c>
      <c r="F931" s="160" t="s">
        <v>1544</v>
      </c>
      <c r="H931" s="161">
        <v>45.627000000000002</v>
      </c>
      <c r="I931" s="162"/>
      <c r="L931" s="158"/>
      <c r="M931" s="163"/>
      <c r="N931" s="164"/>
      <c r="O931" s="164"/>
      <c r="P931" s="164"/>
      <c r="Q931" s="164"/>
      <c r="R931" s="164"/>
      <c r="S931" s="164"/>
      <c r="T931" s="165"/>
      <c r="AT931" s="159" t="s">
        <v>167</v>
      </c>
      <c r="AU931" s="159" t="s">
        <v>79</v>
      </c>
      <c r="AV931" s="13" t="s">
        <v>79</v>
      </c>
      <c r="AW931" s="13" t="s">
        <v>31</v>
      </c>
      <c r="AX931" s="13" t="s">
        <v>69</v>
      </c>
      <c r="AY931" s="159" t="s">
        <v>152</v>
      </c>
    </row>
    <row r="932" spans="1:65" s="14" customFormat="1">
      <c r="B932" s="166"/>
      <c r="D932" s="153" t="s">
        <v>167</v>
      </c>
      <c r="E932" s="167" t="s">
        <v>3</v>
      </c>
      <c r="F932" s="168" t="s">
        <v>1574</v>
      </c>
      <c r="H932" s="167" t="s">
        <v>3</v>
      </c>
      <c r="I932" s="169"/>
      <c r="L932" s="166"/>
      <c r="M932" s="170"/>
      <c r="N932" s="171"/>
      <c r="O932" s="171"/>
      <c r="P932" s="171"/>
      <c r="Q932" s="171"/>
      <c r="R932" s="171"/>
      <c r="S932" s="171"/>
      <c r="T932" s="172"/>
      <c r="AT932" s="167" t="s">
        <v>167</v>
      </c>
      <c r="AU932" s="167" t="s">
        <v>79</v>
      </c>
      <c r="AV932" s="14" t="s">
        <v>77</v>
      </c>
      <c r="AW932" s="14" t="s">
        <v>31</v>
      </c>
      <c r="AX932" s="14" t="s">
        <v>69</v>
      </c>
      <c r="AY932" s="167" t="s">
        <v>152</v>
      </c>
    </row>
    <row r="933" spans="1:65" s="13" customFormat="1" ht="20.399999999999999">
      <c r="B933" s="158"/>
      <c r="D933" s="153" t="s">
        <v>167</v>
      </c>
      <c r="E933" s="159" t="s">
        <v>3</v>
      </c>
      <c r="F933" s="160" t="s">
        <v>1546</v>
      </c>
      <c r="H933" s="161">
        <v>89.774000000000001</v>
      </c>
      <c r="I933" s="162"/>
      <c r="L933" s="158"/>
      <c r="M933" s="163"/>
      <c r="N933" s="164"/>
      <c r="O933" s="164"/>
      <c r="P933" s="164"/>
      <c r="Q933" s="164"/>
      <c r="R933" s="164"/>
      <c r="S933" s="164"/>
      <c r="T933" s="165"/>
      <c r="AT933" s="159" t="s">
        <v>167</v>
      </c>
      <c r="AU933" s="159" t="s">
        <v>79</v>
      </c>
      <c r="AV933" s="13" t="s">
        <v>79</v>
      </c>
      <c r="AW933" s="13" t="s">
        <v>31</v>
      </c>
      <c r="AX933" s="13" t="s">
        <v>69</v>
      </c>
      <c r="AY933" s="159" t="s">
        <v>152</v>
      </c>
    </row>
    <row r="934" spans="1:65" s="14" customFormat="1">
      <c r="B934" s="166"/>
      <c r="D934" s="153" t="s">
        <v>167</v>
      </c>
      <c r="E934" s="167" t="s">
        <v>3</v>
      </c>
      <c r="F934" s="168" t="s">
        <v>1575</v>
      </c>
      <c r="H934" s="167" t="s">
        <v>3</v>
      </c>
      <c r="I934" s="169"/>
      <c r="L934" s="166"/>
      <c r="M934" s="170"/>
      <c r="N934" s="171"/>
      <c r="O934" s="171"/>
      <c r="P934" s="171"/>
      <c r="Q934" s="171"/>
      <c r="R934" s="171"/>
      <c r="S934" s="171"/>
      <c r="T934" s="172"/>
      <c r="AT934" s="167" t="s">
        <v>167</v>
      </c>
      <c r="AU934" s="167" t="s">
        <v>79</v>
      </c>
      <c r="AV934" s="14" t="s">
        <v>77</v>
      </c>
      <c r="AW934" s="14" t="s">
        <v>31</v>
      </c>
      <c r="AX934" s="14" t="s">
        <v>69</v>
      </c>
      <c r="AY934" s="167" t="s">
        <v>152</v>
      </c>
    </row>
    <row r="935" spans="1:65" s="13" customFormat="1">
      <c r="B935" s="158"/>
      <c r="D935" s="153" t="s">
        <v>167</v>
      </c>
      <c r="E935" s="159" t="s">
        <v>3</v>
      </c>
      <c r="F935" s="160" t="s">
        <v>1548</v>
      </c>
      <c r="H935" s="161">
        <v>18.597999999999999</v>
      </c>
      <c r="I935" s="162"/>
      <c r="L935" s="158"/>
      <c r="M935" s="163"/>
      <c r="N935" s="164"/>
      <c r="O935" s="164"/>
      <c r="P935" s="164"/>
      <c r="Q935" s="164"/>
      <c r="R935" s="164"/>
      <c r="S935" s="164"/>
      <c r="T935" s="165"/>
      <c r="AT935" s="159" t="s">
        <v>167</v>
      </c>
      <c r="AU935" s="159" t="s">
        <v>79</v>
      </c>
      <c r="AV935" s="13" t="s">
        <v>79</v>
      </c>
      <c r="AW935" s="13" t="s">
        <v>31</v>
      </c>
      <c r="AX935" s="13" t="s">
        <v>69</v>
      </c>
      <c r="AY935" s="159" t="s">
        <v>152</v>
      </c>
    </row>
    <row r="936" spans="1:65" s="14" customFormat="1">
      <c r="B936" s="166"/>
      <c r="D936" s="153" t="s">
        <v>167</v>
      </c>
      <c r="E936" s="167" t="s">
        <v>3</v>
      </c>
      <c r="F936" s="168" t="s">
        <v>1549</v>
      </c>
      <c r="H936" s="167" t="s">
        <v>3</v>
      </c>
      <c r="I936" s="169"/>
      <c r="L936" s="166"/>
      <c r="M936" s="170"/>
      <c r="N936" s="171"/>
      <c r="O936" s="171"/>
      <c r="P936" s="171"/>
      <c r="Q936" s="171"/>
      <c r="R936" s="171"/>
      <c r="S936" s="171"/>
      <c r="T936" s="172"/>
      <c r="AT936" s="167" t="s">
        <v>167</v>
      </c>
      <c r="AU936" s="167" t="s">
        <v>79</v>
      </c>
      <c r="AV936" s="14" t="s">
        <v>77</v>
      </c>
      <c r="AW936" s="14" t="s">
        <v>31</v>
      </c>
      <c r="AX936" s="14" t="s">
        <v>69</v>
      </c>
      <c r="AY936" s="167" t="s">
        <v>152</v>
      </c>
    </row>
    <row r="937" spans="1:65" s="13" customFormat="1">
      <c r="B937" s="158"/>
      <c r="D937" s="153" t="s">
        <v>167</v>
      </c>
      <c r="E937" s="159" t="s">
        <v>3</v>
      </c>
      <c r="F937" s="160" t="s">
        <v>1550</v>
      </c>
      <c r="H937" s="161">
        <v>32.86</v>
      </c>
      <c r="I937" s="162"/>
      <c r="L937" s="158"/>
      <c r="M937" s="163"/>
      <c r="N937" s="164"/>
      <c r="O937" s="164"/>
      <c r="P937" s="164"/>
      <c r="Q937" s="164"/>
      <c r="R937" s="164"/>
      <c r="S937" s="164"/>
      <c r="T937" s="165"/>
      <c r="AT937" s="159" t="s">
        <v>167</v>
      </c>
      <c r="AU937" s="159" t="s">
        <v>79</v>
      </c>
      <c r="AV937" s="13" t="s">
        <v>79</v>
      </c>
      <c r="AW937" s="13" t="s">
        <v>31</v>
      </c>
      <c r="AX937" s="13" t="s">
        <v>69</v>
      </c>
      <c r="AY937" s="159" t="s">
        <v>152</v>
      </c>
    </row>
    <row r="938" spans="1:65" s="15" customFormat="1">
      <c r="B938" s="173"/>
      <c r="D938" s="153" t="s">
        <v>167</v>
      </c>
      <c r="E938" s="174" t="s">
        <v>3</v>
      </c>
      <c r="F938" s="175" t="s">
        <v>206</v>
      </c>
      <c r="H938" s="176">
        <v>186.85900000000004</v>
      </c>
      <c r="I938" s="177"/>
      <c r="L938" s="173"/>
      <c r="M938" s="178"/>
      <c r="N938" s="179"/>
      <c r="O938" s="179"/>
      <c r="P938" s="179"/>
      <c r="Q938" s="179"/>
      <c r="R938" s="179"/>
      <c r="S938" s="179"/>
      <c r="T938" s="180"/>
      <c r="AT938" s="174" t="s">
        <v>167</v>
      </c>
      <c r="AU938" s="174" t="s">
        <v>79</v>
      </c>
      <c r="AV938" s="15" t="s">
        <v>158</v>
      </c>
      <c r="AW938" s="15" t="s">
        <v>31</v>
      </c>
      <c r="AX938" s="15" t="s">
        <v>77</v>
      </c>
      <c r="AY938" s="174" t="s">
        <v>152</v>
      </c>
    </row>
    <row r="939" spans="1:65" s="2" customFormat="1" ht="16.5" customHeight="1">
      <c r="A939" s="34"/>
      <c r="B939" s="139"/>
      <c r="C939" s="181" t="s">
        <v>1576</v>
      </c>
      <c r="D939" s="181" t="s">
        <v>251</v>
      </c>
      <c r="E939" s="182" t="s">
        <v>1577</v>
      </c>
      <c r="F939" s="183" t="s">
        <v>1578</v>
      </c>
      <c r="G939" s="184" t="s">
        <v>162</v>
      </c>
      <c r="H939" s="185">
        <v>201.80799999999999</v>
      </c>
      <c r="I939" s="186"/>
      <c r="J939" s="187">
        <f>ROUND(I939*H939,2)</f>
        <v>0</v>
      </c>
      <c r="K939" s="183" t="s">
        <v>163</v>
      </c>
      <c r="L939" s="188"/>
      <c r="M939" s="189" t="s">
        <v>3</v>
      </c>
      <c r="N939" s="190" t="s">
        <v>40</v>
      </c>
      <c r="O939" s="55"/>
      <c r="P939" s="149">
        <f>O939*H939</f>
        <v>0</v>
      </c>
      <c r="Q939" s="149">
        <v>1.18E-2</v>
      </c>
      <c r="R939" s="149">
        <f>Q939*H939</f>
        <v>2.3813344000000001</v>
      </c>
      <c r="S939" s="149">
        <v>0</v>
      </c>
      <c r="T939" s="150">
        <f>S939*H939</f>
        <v>0</v>
      </c>
      <c r="U939" s="34"/>
      <c r="V939" s="34"/>
      <c r="W939" s="34"/>
      <c r="X939" s="34"/>
      <c r="Y939" s="34"/>
      <c r="Z939" s="34"/>
      <c r="AA939" s="34"/>
      <c r="AB939" s="34"/>
      <c r="AC939" s="34"/>
      <c r="AD939" s="34"/>
      <c r="AE939" s="34"/>
      <c r="AR939" s="151" t="s">
        <v>386</v>
      </c>
      <c r="AT939" s="151" t="s">
        <v>251</v>
      </c>
      <c r="AU939" s="151" t="s">
        <v>79</v>
      </c>
      <c r="AY939" s="19" t="s">
        <v>152</v>
      </c>
      <c r="BE939" s="152">
        <f>IF(N939="základní",J939,0)</f>
        <v>0</v>
      </c>
      <c r="BF939" s="152">
        <f>IF(N939="snížená",J939,0)</f>
        <v>0</v>
      </c>
      <c r="BG939" s="152">
        <f>IF(N939="zákl. přenesená",J939,0)</f>
        <v>0</v>
      </c>
      <c r="BH939" s="152">
        <f>IF(N939="sníž. přenesená",J939,0)</f>
        <v>0</v>
      </c>
      <c r="BI939" s="152">
        <f>IF(N939="nulová",J939,0)</f>
        <v>0</v>
      </c>
      <c r="BJ939" s="19" t="s">
        <v>77</v>
      </c>
      <c r="BK939" s="152">
        <f>ROUND(I939*H939,2)</f>
        <v>0</v>
      </c>
      <c r="BL939" s="19" t="s">
        <v>266</v>
      </c>
      <c r="BM939" s="151" t="s">
        <v>1579</v>
      </c>
    </row>
    <row r="940" spans="1:65" s="13" customFormat="1">
      <c r="B940" s="158"/>
      <c r="D940" s="153" t="s">
        <v>167</v>
      </c>
      <c r="F940" s="160" t="s">
        <v>1580</v>
      </c>
      <c r="H940" s="161">
        <v>201.80799999999999</v>
      </c>
      <c r="I940" s="162"/>
      <c r="L940" s="158"/>
      <c r="M940" s="163"/>
      <c r="N940" s="164"/>
      <c r="O940" s="164"/>
      <c r="P940" s="164"/>
      <c r="Q940" s="164"/>
      <c r="R940" s="164"/>
      <c r="S940" s="164"/>
      <c r="T940" s="165"/>
      <c r="AT940" s="159" t="s">
        <v>167</v>
      </c>
      <c r="AU940" s="159" t="s">
        <v>79</v>
      </c>
      <c r="AV940" s="13" t="s">
        <v>79</v>
      </c>
      <c r="AW940" s="13" t="s">
        <v>4</v>
      </c>
      <c r="AX940" s="13" t="s">
        <v>77</v>
      </c>
      <c r="AY940" s="159" t="s">
        <v>152</v>
      </c>
    </row>
    <row r="941" spans="1:65" s="2" customFormat="1" ht="33" customHeight="1">
      <c r="A941" s="34"/>
      <c r="B941" s="139"/>
      <c r="C941" s="140" t="s">
        <v>1581</v>
      </c>
      <c r="D941" s="140" t="s">
        <v>154</v>
      </c>
      <c r="E941" s="141" t="s">
        <v>1582</v>
      </c>
      <c r="F941" s="142" t="s">
        <v>1583</v>
      </c>
      <c r="G941" s="143" t="s">
        <v>162</v>
      </c>
      <c r="H941" s="144">
        <v>186.85900000000001</v>
      </c>
      <c r="I941" s="145"/>
      <c r="J941" s="146">
        <f>ROUND(I941*H941,2)</f>
        <v>0</v>
      </c>
      <c r="K941" s="142" t="s">
        <v>163</v>
      </c>
      <c r="L941" s="35"/>
      <c r="M941" s="147" t="s">
        <v>3</v>
      </c>
      <c r="N941" s="148" t="s">
        <v>40</v>
      </c>
      <c r="O941" s="55"/>
      <c r="P941" s="149">
        <f>O941*H941</f>
        <v>0</v>
      </c>
      <c r="Q941" s="149">
        <v>0</v>
      </c>
      <c r="R941" s="149">
        <f>Q941*H941</f>
        <v>0</v>
      </c>
      <c r="S941" s="149">
        <v>0</v>
      </c>
      <c r="T941" s="150">
        <f>S941*H941</f>
        <v>0</v>
      </c>
      <c r="U941" s="34"/>
      <c r="V941" s="34"/>
      <c r="W941" s="34"/>
      <c r="X941" s="34"/>
      <c r="Y941" s="34"/>
      <c r="Z941" s="34"/>
      <c r="AA941" s="34"/>
      <c r="AB941" s="34"/>
      <c r="AC941" s="34"/>
      <c r="AD941" s="34"/>
      <c r="AE941" s="34"/>
      <c r="AR941" s="151" t="s">
        <v>266</v>
      </c>
      <c r="AT941" s="151" t="s">
        <v>154</v>
      </c>
      <c r="AU941" s="151" t="s">
        <v>79</v>
      </c>
      <c r="AY941" s="19" t="s">
        <v>152</v>
      </c>
      <c r="BE941" s="152">
        <f>IF(N941="základní",J941,0)</f>
        <v>0</v>
      </c>
      <c r="BF941" s="152">
        <f>IF(N941="snížená",J941,0)</f>
        <v>0</v>
      </c>
      <c r="BG941" s="152">
        <f>IF(N941="zákl. přenesená",J941,0)</f>
        <v>0</v>
      </c>
      <c r="BH941" s="152">
        <f>IF(N941="sníž. přenesená",J941,0)</f>
        <v>0</v>
      </c>
      <c r="BI941" s="152">
        <f>IF(N941="nulová",J941,0)</f>
        <v>0</v>
      </c>
      <c r="BJ941" s="19" t="s">
        <v>77</v>
      </c>
      <c r="BK941" s="152">
        <f>ROUND(I941*H941,2)</f>
        <v>0</v>
      </c>
      <c r="BL941" s="19" t="s">
        <v>266</v>
      </c>
      <c r="BM941" s="151" t="s">
        <v>1584</v>
      </c>
    </row>
    <row r="942" spans="1:65" s="2" customFormat="1" ht="33" customHeight="1">
      <c r="A942" s="34"/>
      <c r="B942" s="139"/>
      <c r="C942" s="140" t="s">
        <v>1585</v>
      </c>
      <c r="D942" s="140" t="s">
        <v>154</v>
      </c>
      <c r="E942" s="141" t="s">
        <v>1586</v>
      </c>
      <c r="F942" s="142" t="s">
        <v>1587</v>
      </c>
      <c r="G942" s="143" t="s">
        <v>162</v>
      </c>
      <c r="H942" s="144">
        <v>186.85900000000001</v>
      </c>
      <c r="I942" s="145"/>
      <c r="J942" s="146">
        <f>ROUND(I942*H942,2)</f>
        <v>0</v>
      </c>
      <c r="K942" s="142" t="s">
        <v>163</v>
      </c>
      <c r="L942" s="35"/>
      <c r="M942" s="147" t="s">
        <v>3</v>
      </c>
      <c r="N942" s="148" t="s">
        <v>40</v>
      </c>
      <c r="O942" s="55"/>
      <c r="P942" s="149">
        <f>O942*H942</f>
        <v>0</v>
      </c>
      <c r="Q942" s="149">
        <v>0</v>
      </c>
      <c r="R942" s="149">
        <f>Q942*H942</f>
        <v>0</v>
      </c>
      <c r="S942" s="149">
        <v>0</v>
      </c>
      <c r="T942" s="150">
        <f>S942*H942</f>
        <v>0</v>
      </c>
      <c r="U942" s="34"/>
      <c r="V942" s="34"/>
      <c r="W942" s="34"/>
      <c r="X942" s="34"/>
      <c r="Y942" s="34"/>
      <c r="Z942" s="34"/>
      <c r="AA942" s="34"/>
      <c r="AB942" s="34"/>
      <c r="AC942" s="34"/>
      <c r="AD942" s="34"/>
      <c r="AE942" s="34"/>
      <c r="AR942" s="151" t="s">
        <v>266</v>
      </c>
      <c r="AT942" s="151" t="s">
        <v>154</v>
      </c>
      <c r="AU942" s="151" t="s">
        <v>79</v>
      </c>
      <c r="AY942" s="19" t="s">
        <v>152</v>
      </c>
      <c r="BE942" s="152">
        <f>IF(N942="základní",J942,0)</f>
        <v>0</v>
      </c>
      <c r="BF942" s="152">
        <f>IF(N942="snížená",J942,0)</f>
        <v>0</v>
      </c>
      <c r="BG942" s="152">
        <f>IF(N942="zákl. přenesená",J942,0)</f>
        <v>0</v>
      </c>
      <c r="BH942" s="152">
        <f>IF(N942="sníž. přenesená",J942,0)</f>
        <v>0</v>
      </c>
      <c r="BI942" s="152">
        <f>IF(N942="nulová",J942,0)</f>
        <v>0</v>
      </c>
      <c r="BJ942" s="19" t="s">
        <v>77</v>
      </c>
      <c r="BK942" s="152">
        <f>ROUND(I942*H942,2)</f>
        <v>0</v>
      </c>
      <c r="BL942" s="19" t="s">
        <v>266</v>
      </c>
      <c r="BM942" s="151" t="s">
        <v>1588</v>
      </c>
    </row>
    <row r="943" spans="1:65" s="2" customFormat="1" ht="22.8">
      <c r="A943" s="34"/>
      <c r="B943" s="139"/>
      <c r="C943" s="140" t="s">
        <v>1589</v>
      </c>
      <c r="D943" s="140" t="s">
        <v>154</v>
      </c>
      <c r="E943" s="141" t="s">
        <v>1590</v>
      </c>
      <c r="F943" s="142" t="s">
        <v>1591</v>
      </c>
      <c r="G943" s="143" t="s">
        <v>278</v>
      </c>
      <c r="H943" s="144">
        <v>15.644</v>
      </c>
      <c r="I943" s="145"/>
      <c r="J943" s="146">
        <f>ROUND(I943*H943,2)</f>
        <v>0</v>
      </c>
      <c r="K943" s="142" t="s">
        <v>163</v>
      </c>
      <c r="L943" s="35"/>
      <c r="M943" s="147" t="s">
        <v>3</v>
      </c>
      <c r="N943" s="148" t="s">
        <v>40</v>
      </c>
      <c r="O943" s="55"/>
      <c r="P943" s="149">
        <f>O943*H943</f>
        <v>0</v>
      </c>
      <c r="Q943" s="149">
        <v>5.5000000000000003E-4</v>
      </c>
      <c r="R943" s="149">
        <f>Q943*H943</f>
        <v>8.6042000000000011E-3</v>
      </c>
      <c r="S943" s="149">
        <v>0</v>
      </c>
      <c r="T943" s="150">
        <f>S943*H943</f>
        <v>0</v>
      </c>
      <c r="U943" s="34"/>
      <c r="V943" s="34"/>
      <c r="W943" s="34"/>
      <c r="X943" s="34"/>
      <c r="Y943" s="34"/>
      <c r="Z943" s="34"/>
      <c r="AA943" s="34"/>
      <c r="AB943" s="34"/>
      <c r="AC943" s="34"/>
      <c r="AD943" s="34"/>
      <c r="AE943" s="34"/>
      <c r="AR943" s="151" t="s">
        <v>266</v>
      </c>
      <c r="AT943" s="151" t="s">
        <v>154</v>
      </c>
      <c r="AU943" s="151" t="s">
        <v>79</v>
      </c>
      <c r="AY943" s="19" t="s">
        <v>152</v>
      </c>
      <c r="BE943" s="152">
        <f>IF(N943="základní",J943,0)</f>
        <v>0</v>
      </c>
      <c r="BF943" s="152">
        <f>IF(N943="snížená",J943,0)</f>
        <v>0</v>
      </c>
      <c r="BG943" s="152">
        <f>IF(N943="zákl. přenesená",J943,0)</f>
        <v>0</v>
      </c>
      <c r="BH943" s="152">
        <f>IF(N943="sníž. přenesená",J943,0)</f>
        <v>0</v>
      </c>
      <c r="BI943" s="152">
        <f>IF(N943="nulová",J943,0)</f>
        <v>0</v>
      </c>
      <c r="BJ943" s="19" t="s">
        <v>77</v>
      </c>
      <c r="BK943" s="152">
        <f>ROUND(I943*H943,2)</f>
        <v>0</v>
      </c>
      <c r="BL943" s="19" t="s">
        <v>266</v>
      </c>
      <c r="BM943" s="151" t="s">
        <v>1592</v>
      </c>
    </row>
    <row r="944" spans="1:65" s="13" customFormat="1" ht="20.399999999999999">
      <c r="B944" s="158"/>
      <c r="D944" s="153" t="s">
        <v>167</v>
      </c>
      <c r="E944" s="159" t="s">
        <v>3</v>
      </c>
      <c r="F944" s="160" t="s">
        <v>1593</v>
      </c>
      <c r="H944" s="161">
        <v>15.644</v>
      </c>
      <c r="I944" s="162"/>
      <c r="L944" s="158"/>
      <c r="M944" s="163"/>
      <c r="N944" s="164"/>
      <c r="O944" s="164"/>
      <c r="P944" s="164"/>
      <c r="Q944" s="164"/>
      <c r="R944" s="164"/>
      <c r="S944" s="164"/>
      <c r="T944" s="165"/>
      <c r="AT944" s="159" t="s">
        <v>167</v>
      </c>
      <c r="AU944" s="159" t="s">
        <v>79</v>
      </c>
      <c r="AV944" s="13" t="s">
        <v>79</v>
      </c>
      <c r="AW944" s="13" t="s">
        <v>31</v>
      </c>
      <c r="AX944" s="13" t="s">
        <v>77</v>
      </c>
      <c r="AY944" s="159" t="s">
        <v>152</v>
      </c>
    </row>
    <row r="945" spans="1:65" s="2" customFormat="1" ht="22.8">
      <c r="A945" s="34"/>
      <c r="B945" s="139"/>
      <c r="C945" s="140" t="s">
        <v>1594</v>
      </c>
      <c r="D945" s="140" t="s">
        <v>154</v>
      </c>
      <c r="E945" s="141" t="s">
        <v>1595</v>
      </c>
      <c r="F945" s="142" t="s">
        <v>1596</v>
      </c>
      <c r="G945" s="143" t="s">
        <v>484</v>
      </c>
      <c r="H945" s="144">
        <v>40</v>
      </c>
      <c r="I945" s="145"/>
      <c r="J945" s="146">
        <f>ROUND(I945*H945,2)</f>
        <v>0</v>
      </c>
      <c r="K945" s="142" t="s">
        <v>163</v>
      </c>
      <c r="L945" s="35"/>
      <c r="M945" s="147" t="s">
        <v>3</v>
      </c>
      <c r="N945" s="148" t="s">
        <v>40</v>
      </c>
      <c r="O945" s="55"/>
      <c r="P945" s="149">
        <f>O945*H945</f>
        <v>0</v>
      </c>
      <c r="Q945" s="149">
        <v>0</v>
      </c>
      <c r="R945" s="149">
        <f>Q945*H945</f>
        <v>0</v>
      </c>
      <c r="S945" s="149">
        <v>0</v>
      </c>
      <c r="T945" s="150">
        <f>S945*H945</f>
        <v>0</v>
      </c>
      <c r="U945" s="34"/>
      <c r="V945" s="34"/>
      <c r="W945" s="34"/>
      <c r="X945" s="34"/>
      <c r="Y945" s="34"/>
      <c r="Z945" s="34"/>
      <c r="AA945" s="34"/>
      <c r="AB945" s="34"/>
      <c r="AC945" s="34"/>
      <c r="AD945" s="34"/>
      <c r="AE945" s="34"/>
      <c r="AR945" s="151" t="s">
        <v>266</v>
      </c>
      <c r="AT945" s="151" t="s">
        <v>154</v>
      </c>
      <c r="AU945" s="151" t="s">
        <v>79</v>
      </c>
      <c r="AY945" s="19" t="s">
        <v>152</v>
      </c>
      <c r="BE945" s="152">
        <f>IF(N945="základní",J945,0)</f>
        <v>0</v>
      </c>
      <c r="BF945" s="152">
        <f>IF(N945="snížená",J945,0)</f>
        <v>0</v>
      </c>
      <c r="BG945" s="152">
        <f>IF(N945="zákl. přenesená",J945,0)</f>
        <v>0</v>
      </c>
      <c r="BH945" s="152">
        <f>IF(N945="sníž. přenesená",J945,0)</f>
        <v>0</v>
      </c>
      <c r="BI945" s="152">
        <f>IF(N945="nulová",J945,0)</f>
        <v>0</v>
      </c>
      <c r="BJ945" s="19" t="s">
        <v>77</v>
      </c>
      <c r="BK945" s="152">
        <f>ROUND(I945*H945,2)</f>
        <v>0</v>
      </c>
      <c r="BL945" s="19" t="s">
        <v>266</v>
      </c>
      <c r="BM945" s="151" t="s">
        <v>1597</v>
      </c>
    </row>
    <row r="946" spans="1:65" s="2" customFormat="1" ht="22.8">
      <c r="A946" s="34"/>
      <c r="B946" s="139"/>
      <c r="C946" s="140" t="s">
        <v>1598</v>
      </c>
      <c r="D946" s="140" t="s">
        <v>154</v>
      </c>
      <c r="E946" s="141" t="s">
        <v>1599</v>
      </c>
      <c r="F946" s="142" t="s">
        <v>1600</v>
      </c>
      <c r="G946" s="143" t="s">
        <v>484</v>
      </c>
      <c r="H946" s="144">
        <v>10</v>
      </c>
      <c r="I946" s="145"/>
      <c r="J946" s="146">
        <f>ROUND(I946*H946,2)</f>
        <v>0</v>
      </c>
      <c r="K946" s="142" t="s">
        <v>163</v>
      </c>
      <c r="L946" s="35"/>
      <c r="M946" s="147" t="s">
        <v>3</v>
      </c>
      <c r="N946" s="148" t="s">
        <v>40</v>
      </c>
      <c r="O946" s="55"/>
      <c r="P946" s="149">
        <f>O946*H946</f>
        <v>0</v>
      </c>
      <c r="Q946" s="149">
        <v>0</v>
      </c>
      <c r="R946" s="149">
        <f>Q946*H946</f>
        <v>0</v>
      </c>
      <c r="S946" s="149">
        <v>0</v>
      </c>
      <c r="T946" s="150">
        <f>S946*H946</f>
        <v>0</v>
      </c>
      <c r="U946" s="34"/>
      <c r="V946" s="34"/>
      <c r="W946" s="34"/>
      <c r="X946" s="34"/>
      <c r="Y946" s="34"/>
      <c r="Z946" s="34"/>
      <c r="AA946" s="34"/>
      <c r="AB946" s="34"/>
      <c r="AC946" s="34"/>
      <c r="AD946" s="34"/>
      <c r="AE946" s="34"/>
      <c r="AR946" s="151" t="s">
        <v>266</v>
      </c>
      <c r="AT946" s="151" t="s">
        <v>154</v>
      </c>
      <c r="AU946" s="151" t="s">
        <v>79</v>
      </c>
      <c r="AY946" s="19" t="s">
        <v>152</v>
      </c>
      <c r="BE946" s="152">
        <f>IF(N946="základní",J946,0)</f>
        <v>0</v>
      </c>
      <c r="BF946" s="152">
        <f>IF(N946="snížená",J946,0)</f>
        <v>0</v>
      </c>
      <c r="BG946" s="152">
        <f>IF(N946="zákl. přenesená",J946,0)</f>
        <v>0</v>
      </c>
      <c r="BH946" s="152">
        <f>IF(N946="sníž. přenesená",J946,0)</f>
        <v>0</v>
      </c>
      <c r="BI946" s="152">
        <f>IF(N946="nulová",J946,0)</f>
        <v>0</v>
      </c>
      <c r="BJ946" s="19" t="s">
        <v>77</v>
      </c>
      <c r="BK946" s="152">
        <f>ROUND(I946*H946,2)</f>
        <v>0</v>
      </c>
      <c r="BL946" s="19" t="s">
        <v>266</v>
      </c>
      <c r="BM946" s="151" t="s">
        <v>1601</v>
      </c>
    </row>
    <row r="947" spans="1:65" s="2" customFormat="1" ht="22.8">
      <c r="A947" s="34"/>
      <c r="B947" s="139"/>
      <c r="C947" s="140" t="s">
        <v>1602</v>
      </c>
      <c r="D947" s="140" t="s">
        <v>154</v>
      </c>
      <c r="E947" s="141" t="s">
        <v>1603</v>
      </c>
      <c r="F947" s="142" t="s">
        <v>1604</v>
      </c>
      <c r="G947" s="143" t="s">
        <v>484</v>
      </c>
      <c r="H947" s="144">
        <v>7</v>
      </c>
      <c r="I947" s="145"/>
      <c r="J947" s="146">
        <f>ROUND(I947*H947,2)</f>
        <v>0</v>
      </c>
      <c r="K947" s="142" t="s">
        <v>163</v>
      </c>
      <c r="L947" s="35"/>
      <c r="M947" s="147" t="s">
        <v>3</v>
      </c>
      <c r="N947" s="148" t="s">
        <v>40</v>
      </c>
      <c r="O947" s="55"/>
      <c r="P947" s="149">
        <f>O947*H947</f>
        <v>0</v>
      </c>
      <c r="Q947" s="149">
        <v>0</v>
      </c>
      <c r="R947" s="149">
        <f>Q947*H947</f>
        <v>0</v>
      </c>
      <c r="S947" s="149">
        <v>0</v>
      </c>
      <c r="T947" s="150">
        <f>S947*H947</f>
        <v>0</v>
      </c>
      <c r="U947" s="34"/>
      <c r="V947" s="34"/>
      <c r="W947" s="34"/>
      <c r="X947" s="34"/>
      <c r="Y947" s="34"/>
      <c r="Z947" s="34"/>
      <c r="AA947" s="34"/>
      <c r="AB947" s="34"/>
      <c r="AC947" s="34"/>
      <c r="AD947" s="34"/>
      <c r="AE947" s="34"/>
      <c r="AR947" s="151" t="s">
        <v>266</v>
      </c>
      <c r="AT947" s="151" t="s">
        <v>154</v>
      </c>
      <c r="AU947" s="151" t="s">
        <v>79</v>
      </c>
      <c r="AY947" s="19" t="s">
        <v>152</v>
      </c>
      <c r="BE947" s="152">
        <f>IF(N947="základní",J947,0)</f>
        <v>0</v>
      </c>
      <c r="BF947" s="152">
        <f>IF(N947="snížená",J947,0)</f>
        <v>0</v>
      </c>
      <c r="BG947" s="152">
        <f>IF(N947="zákl. přenesená",J947,0)</f>
        <v>0</v>
      </c>
      <c r="BH947" s="152">
        <f>IF(N947="sníž. přenesená",J947,0)</f>
        <v>0</v>
      </c>
      <c r="BI947" s="152">
        <f>IF(N947="nulová",J947,0)</f>
        <v>0</v>
      </c>
      <c r="BJ947" s="19" t="s">
        <v>77</v>
      </c>
      <c r="BK947" s="152">
        <f>ROUND(I947*H947,2)</f>
        <v>0</v>
      </c>
      <c r="BL947" s="19" t="s">
        <v>266</v>
      </c>
      <c r="BM947" s="151" t="s">
        <v>1605</v>
      </c>
    </row>
    <row r="948" spans="1:65" s="2" customFormat="1" ht="22.8">
      <c r="A948" s="34"/>
      <c r="B948" s="139"/>
      <c r="C948" s="140" t="s">
        <v>1606</v>
      </c>
      <c r="D948" s="140" t="s">
        <v>154</v>
      </c>
      <c r="E948" s="141" t="s">
        <v>1607</v>
      </c>
      <c r="F948" s="142" t="s">
        <v>1608</v>
      </c>
      <c r="G948" s="143" t="s">
        <v>162</v>
      </c>
      <c r="H948" s="144">
        <v>11.234999999999999</v>
      </c>
      <c r="I948" s="145"/>
      <c r="J948" s="146">
        <f>ROUND(I948*H948,2)</f>
        <v>0</v>
      </c>
      <c r="K948" s="142" t="s">
        <v>3</v>
      </c>
      <c r="L948" s="35"/>
      <c r="M948" s="147" t="s">
        <v>3</v>
      </c>
      <c r="N948" s="148" t="s">
        <v>40</v>
      </c>
      <c r="O948" s="55"/>
      <c r="P948" s="149">
        <f>O948*H948</f>
        <v>0</v>
      </c>
      <c r="Q948" s="149">
        <v>0</v>
      </c>
      <c r="R948" s="149">
        <f>Q948*H948</f>
        <v>0</v>
      </c>
      <c r="S948" s="149">
        <v>0</v>
      </c>
      <c r="T948" s="150">
        <f>S948*H948</f>
        <v>0</v>
      </c>
      <c r="U948" s="34"/>
      <c r="V948" s="34"/>
      <c r="W948" s="34"/>
      <c r="X948" s="34"/>
      <c r="Y948" s="34"/>
      <c r="Z948" s="34"/>
      <c r="AA948" s="34"/>
      <c r="AB948" s="34"/>
      <c r="AC948" s="34"/>
      <c r="AD948" s="34"/>
      <c r="AE948" s="34"/>
      <c r="AR948" s="151" t="s">
        <v>266</v>
      </c>
      <c r="AT948" s="151" t="s">
        <v>154</v>
      </c>
      <c r="AU948" s="151" t="s">
        <v>79</v>
      </c>
      <c r="AY948" s="19" t="s">
        <v>152</v>
      </c>
      <c r="BE948" s="152">
        <f>IF(N948="základní",J948,0)</f>
        <v>0</v>
      </c>
      <c r="BF948" s="152">
        <f>IF(N948="snížená",J948,0)</f>
        <v>0</v>
      </c>
      <c r="BG948" s="152">
        <f>IF(N948="zákl. přenesená",J948,0)</f>
        <v>0</v>
      </c>
      <c r="BH948" s="152">
        <f>IF(N948="sníž. přenesená",J948,0)</f>
        <v>0</v>
      </c>
      <c r="BI948" s="152">
        <f>IF(N948="nulová",J948,0)</f>
        <v>0</v>
      </c>
      <c r="BJ948" s="19" t="s">
        <v>77</v>
      </c>
      <c r="BK948" s="152">
        <f>ROUND(I948*H948,2)</f>
        <v>0</v>
      </c>
      <c r="BL948" s="19" t="s">
        <v>266</v>
      </c>
      <c r="BM948" s="151" t="s">
        <v>1609</v>
      </c>
    </row>
    <row r="949" spans="1:65" s="14" customFormat="1">
      <c r="B949" s="166"/>
      <c r="D949" s="153" t="s">
        <v>167</v>
      </c>
      <c r="E949" s="167" t="s">
        <v>3</v>
      </c>
      <c r="F949" s="168" t="s">
        <v>1610</v>
      </c>
      <c r="H949" s="167" t="s">
        <v>3</v>
      </c>
      <c r="I949" s="169"/>
      <c r="L949" s="166"/>
      <c r="M949" s="170"/>
      <c r="N949" s="171"/>
      <c r="O949" s="171"/>
      <c r="P949" s="171"/>
      <c r="Q949" s="171"/>
      <c r="R949" s="171"/>
      <c r="S949" s="171"/>
      <c r="T949" s="172"/>
      <c r="AT949" s="167" t="s">
        <v>167</v>
      </c>
      <c r="AU949" s="167" t="s">
        <v>79</v>
      </c>
      <c r="AV949" s="14" t="s">
        <v>77</v>
      </c>
      <c r="AW949" s="14" t="s">
        <v>31</v>
      </c>
      <c r="AX949" s="14" t="s">
        <v>69</v>
      </c>
      <c r="AY949" s="167" t="s">
        <v>152</v>
      </c>
    </row>
    <row r="950" spans="1:65" s="13" customFormat="1">
      <c r="B950" s="158"/>
      <c r="D950" s="153" t="s">
        <v>167</v>
      </c>
      <c r="E950" s="159" t="s">
        <v>3</v>
      </c>
      <c r="F950" s="160" t="s">
        <v>1611</v>
      </c>
      <c r="H950" s="161">
        <v>11.234999999999999</v>
      </c>
      <c r="I950" s="162"/>
      <c r="L950" s="158"/>
      <c r="M950" s="163"/>
      <c r="N950" s="164"/>
      <c r="O950" s="164"/>
      <c r="P950" s="164"/>
      <c r="Q950" s="164"/>
      <c r="R950" s="164"/>
      <c r="S950" s="164"/>
      <c r="T950" s="165"/>
      <c r="AT950" s="159" t="s">
        <v>167</v>
      </c>
      <c r="AU950" s="159" t="s">
        <v>79</v>
      </c>
      <c r="AV950" s="13" t="s">
        <v>79</v>
      </c>
      <c r="AW950" s="13" t="s">
        <v>31</v>
      </c>
      <c r="AX950" s="13" t="s">
        <v>77</v>
      </c>
      <c r="AY950" s="159" t="s">
        <v>152</v>
      </c>
    </row>
    <row r="951" spans="1:65" s="2" customFormat="1" ht="44.25" customHeight="1">
      <c r="A951" s="34"/>
      <c r="B951" s="139"/>
      <c r="C951" s="140" t="s">
        <v>1612</v>
      </c>
      <c r="D951" s="140" t="s">
        <v>154</v>
      </c>
      <c r="E951" s="141" t="s">
        <v>1613</v>
      </c>
      <c r="F951" s="142" t="s">
        <v>1614</v>
      </c>
      <c r="G951" s="143" t="s">
        <v>728</v>
      </c>
      <c r="H951" s="199"/>
      <c r="I951" s="145"/>
      <c r="J951" s="146">
        <f>ROUND(I951*H951,2)</f>
        <v>0</v>
      </c>
      <c r="K951" s="142" t="s">
        <v>163</v>
      </c>
      <c r="L951" s="35"/>
      <c r="M951" s="147" t="s">
        <v>3</v>
      </c>
      <c r="N951" s="148" t="s">
        <v>40</v>
      </c>
      <c r="O951" s="55"/>
      <c r="P951" s="149">
        <f>O951*H951</f>
        <v>0</v>
      </c>
      <c r="Q951" s="149">
        <v>0</v>
      </c>
      <c r="R951" s="149">
        <f>Q951*H951</f>
        <v>0</v>
      </c>
      <c r="S951" s="149">
        <v>0</v>
      </c>
      <c r="T951" s="150">
        <f>S951*H951</f>
        <v>0</v>
      </c>
      <c r="U951" s="34"/>
      <c r="V951" s="34"/>
      <c r="W951" s="34"/>
      <c r="X951" s="34"/>
      <c r="Y951" s="34"/>
      <c r="Z951" s="34"/>
      <c r="AA951" s="34"/>
      <c r="AB951" s="34"/>
      <c r="AC951" s="34"/>
      <c r="AD951" s="34"/>
      <c r="AE951" s="34"/>
      <c r="AR951" s="151" t="s">
        <v>266</v>
      </c>
      <c r="AT951" s="151" t="s">
        <v>154</v>
      </c>
      <c r="AU951" s="151" t="s">
        <v>79</v>
      </c>
      <c r="AY951" s="19" t="s">
        <v>152</v>
      </c>
      <c r="BE951" s="152">
        <f>IF(N951="základní",J951,0)</f>
        <v>0</v>
      </c>
      <c r="BF951" s="152">
        <f>IF(N951="snížená",J951,0)</f>
        <v>0</v>
      </c>
      <c r="BG951" s="152">
        <f>IF(N951="zákl. přenesená",J951,0)</f>
        <v>0</v>
      </c>
      <c r="BH951" s="152">
        <f>IF(N951="sníž. přenesená",J951,0)</f>
        <v>0</v>
      </c>
      <c r="BI951" s="152">
        <f>IF(N951="nulová",J951,0)</f>
        <v>0</v>
      </c>
      <c r="BJ951" s="19" t="s">
        <v>77</v>
      </c>
      <c r="BK951" s="152">
        <f>ROUND(I951*H951,2)</f>
        <v>0</v>
      </c>
      <c r="BL951" s="19" t="s">
        <v>266</v>
      </c>
      <c r="BM951" s="151" t="s">
        <v>1615</v>
      </c>
    </row>
    <row r="952" spans="1:65" s="12" customFormat="1" ht="22.8" customHeight="1">
      <c r="B952" s="126"/>
      <c r="D952" s="127" t="s">
        <v>68</v>
      </c>
      <c r="E952" s="137" t="s">
        <v>1616</v>
      </c>
      <c r="F952" s="137" t="s">
        <v>1617</v>
      </c>
      <c r="I952" s="129"/>
      <c r="J952" s="138">
        <f>BK952</f>
        <v>0</v>
      </c>
      <c r="L952" s="126"/>
      <c r="M952" s="131"/>
      <c r="N952" s="132"/>
      <c r="O952" s="132"/>
      <c r="P952" s="133">
        <f>SUM(P953:P962)</f>
        <v>0</v>
      </c>
      <c r="Q952" s="132"/>
      <c r="R952" s="133">
        <f>SUM(R953:R962)</f>
        <v>0</v>
      </c>
      <c r="S952" s="132"/>
      <c r="T952" s="134">
        <f>SUM(T953:T962)</f>
        <v>0</v>
      </c>
      <c r="AR952" s="127" t="s">
        <v>79</v>
      </c>
      <c r="AT952" s="135" t="s">
        <v>68</v>
      </c>
      <c r="AU952" s="135" t="s">
        <v>77</v>
      </c>
      <c r="AY952" s="127" t="s">
        <v>152</v>
      </c>
      <c r="BK952" s="136">
        <f>SUM(BK953:BK962)</f>
        <v>0</v>
      </c>
    </row>
    <row r="953" spans="1:65" s="2" customFormat="1" ht="22.8">
      <c r="A953" s="34"/>
      <c r="B953" s="139"/>
      <c r="C953" s="140" t="s">
        <v>1618</v>
      </c>
      <c r="D953" s="140" t="s">
        <v>154</v>
      </c>
      <c r="E953" s="141" t="s">
        <v>1619</v>
      </c>
      <c r="F953" s="142" t="s">
        <v>1620</v>
      </c>
      <c r="G953" s="143" t="s">
        <v>162</v>
      </c>
      <c r="H953" s="144">
        <v>430.226</v>
      </c>
      <c r="I953" s="145"/>
      <c r="J953" s="146">
        <f>ROUND(I953*H953,2)</f>
        <v>0</v>
      </c>
      <c r="K953" s="142" t="s">
        <v>3</v>
      </c>
      <c r="L953" s="35"/>
      <c r="M953" s="147" t="s">
        <v>3</v>
      </c>
      <c r="N953" s="148" t="s">
        <v>40</v>
      </c>
      <c r="O953" s="55"/>
      <c r="P953" s="149">
        <f>O953*H953</f>
        <v>0</v>
      </c>
      <c r="Q953" s="149">
        <v>0</v>
      </c>
      <c r="R953" s="149">
        <f>Q953*H953</f>
        <v>0</v>
      </c>
      <c r="S953" s="149">
        <v>0</v>
      </c>
      <c r="T953" s="150">
        <f>S953*H953</f>
        <v>0</v>
      </c>
      <c r="U953" s="34"/>
      <c r="V953" s="34"/>
      <c r="W953" s="34"/>
      <c r="X953" s="34"/>
      <c r="Y953" s="34"/>
      <c r="Z953" s="34"/>
      <c r="AA953" s="34"/>
      <c r="AB953" s="34"/>
      <c r="AC953" s="34"/>
      <c r="AD953" s="34"/>
      <c r="AE953" s="34"/>
      <c r="AR953" s="151" t="s">
        <v>570</v>
      </c>
      <c r="AT953" s="151" t="s">
        <v>154</v>
      </c>
      <c r="AU953" s="151" t="s">
        <v>79</v>
      </c>
      <c r="AY953" s="19" t="s">
        <v>152</v>
      </c>
      <c r="BE953" s="152">
        <f>IF(N953="základní",J953,0)</f>
        <v>0</v>
      </c>
      <c r="BF953" s="152">
        <f>IF(N953="snížená",J953,0)</f>
        <v>0</v>
      </c>
      <c r="BG953" s="152">
        <f>IF(N953="zákl. přenesená",J953,0)</f>
        <v>0</v>
      </c>
      <c r="BH953" s="152">
        <f>IF(N953="sníž. přenesená",J953,0)</f>
        <v>0</v>
      </c>
      <c r="BI953" s="152">
        <f>IF(N953="nulová",J953,0)</f>
        <v>0</v>
      </c>
      <c r="BJ953" s="19" t="s">
        <v>77</v>
      </c>
      <c r="BK953" s="152">
        <f>ROUND(I953*H953,2)</f>
        <v>0</v>
      </c>
      <c r="BL953" s="19" t="s">
        <v>570</v>
      </c>
      <c r="BM953" s="151" t="s">
        <v>1621</v>
      </c>
    </row>
    <row r="954" spans="1:65" s="14" customFormat="1">
      <c r="B954" s="166"/>
      <c r="D954" s="153" t="s">
        <v>167</v>
      </c>
      <c r="E954" s="167" t="s">
        <v>3</v>
      </c>
      <c r="F954" s="168" t="s">
        <v>1053</v>
      </c>
      <c r="H954" s="167" t="s">
        <v>3</v>
      </c>
      <c r="I954" s="169"/>
      <c r="L954" s="166"/>
      <c r="M954" s="170"/>
      <c r="N954" s="171"/>
      <c r="O954" s="171"/>
      <c r="P954" s="171"/>
      <c r="Q954" s="171"/>
      <c r="R954" s="171"/>
      <c r="S954" s="171"/>
      <c r="T954" s="172"/>
      <c r="AT954" s="167" t="s">
        <v>167</v>
      </c>
      <c r="AU954" s="167" t="s">
        <v>79</v>
      </c>
      <c r="AV954" s="14" t="s">
        <v>77</v>
      </c>
      <c r="AW954" s="14" t="s">
        <v>31</v>
      </c>
      <c r="AX954" s="14" t="s">
        <v>69</v>
      </c>
      <c r="AY954" s="167" t="s">
        <v>152</v>
      </c>
    </row>
    <row r="955" spans="1:65" s="13" customFormat="1">
      <c r="B955" s="158"/>
      <c r="D955" s="153" t="s">
        <v>167</v>
      </c>
      <c r="E955" s="159" t="s">
        <v>3</v>
      </c>
      <c r="F955" s="160" t="s">
        <v>1027</v>
      </c>
      <c r="H955" s="161">
        <v>172.631</v>
      </c>
      <c r="I955" s="162"/>
      <c r="L955" s="158"/>
      <c r="M955" s="163"/>
      <c r="N955" s="164"/>
      <c r="O955" s="164"/>
      <c r="P955" s="164"/>
      <c r="Q955" s="164"/>
      <c r="R955" s="164"/>
      <c r="S955" s="164"/>
      <c r="T955" s="165"/>
      <c r="AT955" s="159" t="s">
        <v>167</v>
      </c>
      <c r="AU955" s="159" t="s">
        <v>79</v>
      </c>
      <c r="AV955" s="13" t="s">
        <v>79</v>
      </c>
      <c r="AW955" s="13" t="s">
        <v>31</v>
      </c>
      <c r="AX955" s="13" t="s">
        <v>69</v>
      </c>
      <c r="AY955" s="159" t="s">
        <v>152</v>
      </c>
    </row>
    <row r="956" spans="1:65" s="13" customFormat="1">
      <c r="B956" s="158"/>
      <c r="D956" s="153" t="s">
        <v>167</v>
      </c>
      <c r="E956" s="159" t="s">
        <v>3</v>
      </c>
      <c r="F956" s="160" t="s">
        <v>1028</v>
      </c>
      <c r="H956" s="161">
        <v>-34.424999999999997</v>
      </c>
      <c r="I956" s="162"/>
      <c r="L956" s="158"/>
      <c r="M956" s="163"/>
      <c r="N956" s="164"/>
      <c r="O956" s="164"/>
      <c r="P956" s="164"/>
      <c r="Q956" s="164"/>
      <c r="R956" s="164"/>
      <c r="S956" s="164"/>
      <c r="T956" s="165"/>
      <c r="AT956" s="159" t="s">
        <v>167</v>
      </c>
      <c r="AU956" s="159" t="s">
        <v>79</v>
      </c>
      <c r="AV956" s="13" t="s">
        <v>79</v>
      </c>
      <c r="AW956" s="13" t="s">
        <v>31</v>
      </c>
      <c r="AX956" s="13" t="s">
        <v>69</v>
      </c>
      <c r="AY956" s="159" t="s">
        <v>152</v>
      </c>
    </row>
    <row r="957" spans="1:65" s="14" customFormat="1">
      <c r="B957" s="166"/>
      <c r="D957" s="153" t="s">
        <v>167</v>
      </c>
      <c r="E957" s="167" t="s">
        <v>3</v>
      </c>
      <c r="F957" s="168" t="s">
        <v>1055</v>
      </c>
      <c r="H957" s="167" t="s">
        <v>3</v>
      </c>
      <c r="I957" s="169"/>
      <c r="L957" s="166"/>
      <c r="M957" s="170"/>
      <c r="N957" s="171"/>
      <c r="O957" s="171"/>
      <c r="P957" s="171"/>
      <c r="Q957" s="171"/>
      <c r="R957" s="171"/>
      <c r="S957" s="171"/>
      <c r="T957" s="172"/>
      <c r="AT957" s="167" t="s">
        <v>167</v>
      </c>
      <c r="AU957" s="167" t="s">
        <v>79</v>
      </c>
      <c r="AV957" s="14" t="s">
        <v>77</v>
      </c>
      <c r="AW957" s="14" t="s">
        <v>31</v>
      </c>
      <c r="AX957" s="14" t="s">
        <v>69</v>
      </c>
      <c r="AY957" s="167" t="s">
        <v>152</v>
      </c>
    </row>
    <row r="958" spans="1:65" s="13" customFormat="1">
      <c r="B958" s="158"/>
      <c r="D958" s="153" t="s">
        <v>167</v>
      </c>
      <c r="E958" s="159" t="s">
        <v>3</v>
      </c>
      <c r="F958" s="160" t="s">
        <v>779</v>
      </c>
      <c r="H958" s="161">
        <v>292.02</v>
      </c>
      <c r="I958" s="162"/>
      <c r="L958" s="158"/>
      <c r="M958" s="163"/>
      <c r="N958" s="164"/>
      <c r="O958" s="164"/>
      <c r="P958" s="164"/>
      <c r="Q958" s="164"/>
      <c r="R958" s="164"/>
      <c r="S958" s="164"/>
      <c r="T958" s="165"/>
      <c r="AT958" s="159" t="s">
        <v>167</v>
      </c>
      <c r="AU958" s="159" t="s">
        <v>79</v>
      </c>
      <c r="AV958" s="13" t="s">
        <v>79</v>
      </c>
      <c r="AW958" s="13" t="s">
        <v>31</v>
      </c>
      <c r="AX958" s="13" t="s">
        <v>69</v>
      </c>
      <c r="AY958" s="159" t="s">
        <v>152</v>
      </c>
    </row>
    <row r="959" spans="1:65" s="15" customFormat="1">
      <c r="B959" s="173"/>
      <c r="D959" s="153" t="s">
        <v>167</v>
      </c>
      <c r="E959" s="174" t="s">
        <v>3</v>
      </c>
      <c r="F959" s="175" t="s">
        <v>206</v>
      </c>
      <c r="H959" s="176">
        <v>430.226</v>
      </c>
      <c r="I959" s="177"/>
      <c r="L959" s="173"/>
      <c r="M959" s="178"/>
      <c r="N959" s="179"/>
      <c r="O959" s="179"/>
      <c r="P959" s="179"/>
      <c r="Q959" s="179"/>
      <c r="R959" s="179"/>
      <c r="S959" s="179"/>
      <c r="T959" s="180"/>
      <c r="AT959" s="174" t="s">
        <v>167</v>
      </c>
      <c r="AU959" s="174" t="s">
        <v>79</v>
      </c>
      <c r="AV959" s="15" t="s">
        <v>158</v>
      </c>
      <c r="AW959" s="15" t="s">
        <v>31</v>
      </c>
      <c r="AX959" s="15" t="s">
        <v>77</v>
      </c>
      <c r="AY959" s="174" t="s">
        <v>152</v>
      </c>
    </row>
    <row r="960" spans="1:65" s="2" customFormat="1" ht="21.75" customHeight="1">
      <c r="A960" s="34"/>
      <c r="B960" s="139"/>
      <c r="C960" s="140" t="s">
        <v>1622</v>
      </c>
      <c r="D960" s="140" t="s">
        <v>154</v>
      </c>
      <c r="E960" s="141" t="s">
        <v>1623</v>
      </c>
      <c r="F960" s="142" t="s">
        <v>1624</v>
      </c>
      <c r="G960" s="143" t="s">
        <v>162</v>
      </c>
      <c r="H960" s="144">
        <v>430.226</v>
      </c>
      <c r="I960" s="145"/>
      <c r="J960" s="146">
        <f>ROUND(I960*H960,2)</f>
        <v>0</v>
      </c>
      <c r="K960" s="142" t="s">
        <v>3</v>
      </c>
      <c r="L960" s="35"/>
      <c r="M960" s="147" t="s">
        <v>3</v>
      </c>
      <c r="N960" s="148" t="s">
        <v>40</v>
      </c>
      <c r="O960" s="55"/>
      <c r="P960" s="149">
        <f>O960*H960</f>
        <v>0</v>
      </c>
      <c r="Q960" s="149">
        <v>0</v>
      </c>
      <c r="R960" s="149">
        <f>Q960*H960</f>
        <v>0</v>
      </c>
      <c r="S960" s="149">
        <v>0</v>
      </c>
      <c r="T960" s="150">
        <f>S960*H960</f>
        <v>0</v>
      </c>
      <c r="U960" s="34"/>
      <c r="V960" s="34"/>
      <c r="W960" s="34"/>
      <c r="X960" s="34"/>
      <c r="Y960" s="34"/>
      <c r="Z960" s="34"/>
      <c r="AA960" s="34"/>
      <c r="AB960" s="34"/>
      <c r="AC960" s="34"/>
      <c r="AD960" s="34"/>
      <c r="AE960" s="34"/>
      <c r="AR960" s="151" t="s">
        <v>570</v>
      </c>
      <c r="AT960" s="151" t="s">
        <v>154</v>
      </c>
      <c r="AU960" s="151" t="s">
        <v>79</v>
      </c>
      <c r="AY960" s="19" t="s">
        <v>152</v>
      </c>
      <c r="BE960" s="152">
        <f>IF(N960="základní",J960,0)</f>
        <v>0</v>
      </c>
      <c r="BF960" s="152">
        <f>IF(N960="snížená",J960,0)</f>
        <v>0</v>
      </c>
      <c r="BG960" s="152">
        <f>IF(N960="zákl. přenesená",J960,0)</f>
        <v>0</v>
      </c>
      <c r="BH960" s="152">
        <f>IF(N960="sníž. přenesená",J960,0)</f>
        <v>0</v>
      </c>
      <c r="BI960" s="152">
        <f>IF(N960="nulová",J960,0)</f>
        <v>0</v>
      </c>
      <c r="BJ960" s="19" t="s">
        <v>77</v>
      </c>
      <c r="BK960" s="152">
        <f>ROUND(I960*H960,2)</f>
        <v>0</v>
      </c>
      <c r="BL960" s="19" t="s">
        <v>570</v>
      </c>
      <c r="BM960" s="151" t="s">
        <v>1625</v>
      </c>
    </row>
    <row r="961" spans="1:65" s="2" customFormat="1" ht="16.5" customHeight="1">
      <c r="A961" s="34"/>
      <c r="B961" s="139"/>
      <c r="C961" s="140" t="s">
        <v>1626</v>
      </c>
      <c r="D961" s="140" t="s">
        <v>154</v>
      </c>
      <c r="E961" s="141" t="s">
        <v>1627</v>
      </c>
      <c r="F961" s="142" t="s">
        <v>1628</v>
      </c>
      <c r="G961" s="143" t="s">
        <v>162</v>
      </c>
      <c r="H961" s="144">
        <v>292.02</v>
      </c>
      <c r="I961" s="145"/>
      <c r="J961" s="146">
        <f>ROUND(I961*H961,2)</f>
        <v>0</v>
      </c>
      <c r="K961" s="142" t="s">
        <v>3</v>
      </c>
      <c r="L961" s="35"/>
      <c r="M961" s="147" t="s">
        <v>3</v>
      </c>
      <c r="N961" s="148" t="s">
        <v>40</v>
      </c>
      <c r="O961" s="55"/>
      <c r="P961" s="149">
        <f>O961*H961</f>
        <v>0</v>
      </c>
      <c r="Q961" s="149">
        <v>0</v>
      </c>
      <c r="R961" s="149">
        <f>Q961*H961</f>
        <v>0</v>
      </c>
      <c r="S961" s="149">
        <v>0</v>
      </c>
      <c r="T961" s="150">
        <f>S961*H961</f>
        <v>0</v>
      </c>
      <c r="U961" s="34"/>
      <c r="V961" s="34"/>
      <c r="W961" s="34"/>
      <c r="X961" s="34"/>
      <c r="Y961" s="34"/>
      <c r="Z961" s="34"/>
      <c r="AA961" s="34"/>
      <c r="AB961" s="34"/>
      <c r="AC961" s="34"/>
      <c r="AD961" s="34"/>
      <c r="AE961" s="34"/>
      <c r="AR961" s="151" t="s">
        <v>570</v>
      </c>
      <c r="AT961" s="151" t="s">
        <v>154</v>
      </c>
      <c r="AU961" s="151" t="s">
        <v>79</v>
      </c>
      <c r="AY961" s="19" t="s">
        <v>152</v>
      </c>
      <c r="BE961" s="152">
        <f>IF(N961="základní",J961,0)</f>
        <v>0</v>
      </c>
      <c r="BF961" s="152">
        <f>IF(N961="snížená",J961,0)</f>
        <v>0</v>
      </c>
      <c r="BG961" s="152">
        <f>IF(N961="zákl. přenesená",J961,0)</f>
        <v>0</v>
      </c>
      <c r="BH961" s="152">
        <f>IF(N961="sníž. přenesená",J961,0)</f>
        <v>0</v>
      </c>
      <c r="BI961" s="152">
        <f>IF(N961="nulová",J961,0)</f>
        <v>0</v>
      </c>
      <c r="BJ961" s="19" t="s">
        <v>77</v>
      </c>
      <c r="BK961" s="152">
        <f>ROUND(I961*H961,2)</f>
        <v>0</v>
      </c>
      <c r="BL961" s="19" t="s">
        <v>570</v>
      </c>
      <c r="BM961" s="151" t="s">
        <v>1629</v>
      </c>
    </row>
    <row r="962" spans="1:65" s="13" customFormat="1">
      <c r="B962" s="158"/>
      <c r="D962" s="153" t="s">
        <v>167</v>
      </c>
      <c r="E962" s="159" t="s">
        <v>3</v>
      </c>
      <c r="F962" s="160" t="s">
        <v>779</v>
      </c>
      <c r="H962" s="161">
        <v>292.02</v>
      </c>
      <c r="I962" s="162"/>
      <c r="L962" s="158"/>
      <c r="M962" s="163"/>
      <c r="N962" s="164"/>
      <c r="O962" s="164"/>
      <c r="P962" s="164"/>
      <c r="Q962" s="164"/>
      <c r="R962" s="164"/>
      <c r="S962" s="164"/>
      <c r="T962" s="165"/>
      <c r="AT962" s="159" t="s">
        <v>167</v>
      </c>
      <c r="AU962" s="159" t="s">
        <v>79</v>
      </c>
      <c r="AV962" s="13" t="s">
        <v>79</v>
      </c>
      <c r="AW962" s="13" t="s">
        <v>31</v>
      </c>
      <c r="AX962" s="13" t="s">
        <v>77</v>
      </c>
      <c r="AY962" s="159" t="s">
        <v>152</v>
      </c>
    </row>
    <row r="963" spans="1:65" s="12" customFormat="1" ht="22.8" customHeight="1">
      <c r="B963" s="126"/>
      <c r="D963" s="127" t="s">
        <v>68</v>
      </c>
      <c r="E963" s="137" t="s">
        <v>1630</v>
      </c>
      <c r="F963" s="137" t="s">
        <v>1631</v>
      </c>
      <c r="I963" s="129"/>
      <c r="J963" s="138">
        <f>BK963</f>
        <v>0</v>
      </c>
      <c r="L963" s="126"/>
      <c r="M963" s="131"/>
      <c r="N963" s="132"/>
      <c r="O963" s="132"/>
      <c r="P963" s="133">
        <f>SUM(P964:P972)</f>
        <v>0</v>
      </c>
      <c r="Q963" s="132"/>
      <c r="R963" s="133">
        <f>SUM(R964:R972)</f>
        <v>0.13247493999999999</v>
      </c>
      <c r="S963" s="132"/>
      <c r="T963" s="134">
        <f>SUM(T964:T972)</f>
        <v>0</v>
      </c>
      <c r="AR963" s="127" t="s">
        <v>79</v>
      </c>
      <c r="AT963" s="135" t="s">
        <v>68</v>
      </c>
      <c r="AU963" s="135" t="s">
        <v>77</v>
      </c>
      <c r="AY963" s="127" t="s">
        <v>152</v>
      </c>
      <c r="BK963" s="136">
        <f>SUM(BK964:BK972)</f>
        <v>0</v>
      </c>
    </row>
    <row r="964" spans="1:65" s="2" customFormat="1" ht="44.25" customHeight="1">
      <c r="A964" s="34"/>
      <c r="B964" s="139"/>
      <c r="C964" s="140" t="s">
        <v>1632</v>
      </c>
      <c r="D964" s="140" t="s">
        <v>154</v>
      </c>
      <c r="E964" s="141" t="s">
        <v>1633</v>
      </c>
      <c r="F964" s="142" t="s">
        <v>1634</v>
      </c>
      <c r="G964" s="143" t="s">
        <v>162</v>
      </c>
      <c r="H964" s="144">
        <v>287.98899999999998</v>
      </c>
      <c r="I964" s="145"/>
      <c r="J964" s="146">
        <f>ROUND(I964*H964,2)</f>
        <v>0</v>
      </c>
      <c r="K964" s="142" t="s">
        <v>163</v>
      </c>
      <c r="L964" s="35"/>
      <c r="M964" s="147" t="s">
        <v>3</v>
      </c>
      <c r="N964" s="148" t="s">
        <v>40</v>
      </c>
      <c r="O964" s="55"/>
      <c r="P964" s="149">
        <f>O964*H964</f>
        <v>0</v>
      </c>
      <c r="Q964" s="149">
        <v>2.0000000000000001E-4</v>
      </c>
      <c r="R964" s="149">
        <f>Q964*H964</f>
        <v>5.7597799999999998E-2</v>
      </c>
      <c r="S964" s="149">
        <v>0</v>
      </c>
      <c r="T964" s="150">
        <f>S964*H964</f>
        <v>0</v>
      </c>
      <c r="U964" s="34"/>
      <c r="V964" s="34"/>
      <c r="W964" s="34"/>
      <c r="X964" s="34"/>
      <c r="Y964" s="34"/>
      <c r="Z964" s="34"/>
      <c r="AA964" s="34"/>
      <c r="AB964" s="34"/>
      <c r="AC964" s="34"/>
      <c r="AD964" s="34"/>
      <c r="AE964" s="34"/>
      <c r="AR964" s="151" t="s">
        <v>266</v>
      </c>
      <c r="AT964" s="151" t="s">
        <v>154</v>
      </c>
      <c r="AU964" s="151" t="s">
        <v>79</v>
      </c>
      <c r="AY964" s="19" t="s">
        <v>152</v>
      </c>
      <c r="BE964" s="152">
        <f>IF(N964="základní",J964,0)</f>
        <v>0</v>
      </c>
      <c r="BF964" s="152">
        <f>IF(N964="snížená",J964,0)</f>
        <v>0</v>
      </c>
      <c r="BG964" s="152">
        <f>IF(N964="zákl. přenesená",J964,0)</f>
        <v>0</v>
      </c>
      <c r="BH964" s="152">
        <f>IF(N964="sníž. přenesená",J964,0)</f>
        <v>0</v>
      </c>
      <c r="BI964" s="152">
        <f>IF(N964="nulová",J964,0)</f>
        <v>0</v>
      </c>
      <c r="BJ964" s="19" t="s">
        <v>77</v>
      </c>
      <c r="BK964" s="152">
        <f>ROUND(I964*H964,2)</f>
        <v>0</v>
      </c>
      <c r="BL964" s="19" t="s">
        <v>266</v>
      </c>
      <c r="BM964" s="151" t="s">
        <v>1635</v>
      </c>
    </row>
    <row r="965" spans="1:65" s="13" customFormat="1">
      <c r="B965" s="158"/>
      <c r="D965" s="153" t="s">
        <v>167</v>
      </c>
      <c r="E965" s="159" t="s">
        <v>3</v>
      </c>
      <c r="F965" s="160" t="s">
        <v>1636</v>
      </c>
      <c r="H965" s="161">
        <v>46.878999999999998</v>
      </c>
      <c r="I965" s="162"/>
      <c r="L965" s="158"/>
      <c r="M965" s="163"/>
      <c r="N965" s="164"/>
      <c r="O965" s="164"/>
      <c r="P965" s="164"/>
      <c r="Q965" s="164"/>
      <c r="R965" s="164"/>
      <c r="S965" s="164"/>
      <c r="T965" s="165"/>
      <c r="AT965" s="159" t="s">
        <v>167</v>
      </c>
      <c r="AU965" s="159" t="s">
        <v>79</v>
      </c>
      <c r="AV965" s="13" t="s">
        <v>79</v>
      </c>
      <c r="AW965" s="13" t="s">
        <v>31</v>
      </c>
      <c r="AX965" s="13" t="s">
        <v>69</v>
      </c>
      <c r="AY965" s="159" t="s">
        <v>152</v>
      </c>
    </row>
    <row r="966" spans="1:65" s="13" customFormat="1">
      <c r="B966" s="158"/>
      <c r="D966" s="153" t="s">
        <v>167</v>
      </c>
      <c r="E966" s="159" t="s">
        <v>3</v>
      </c>
      <c r="F966" s="160" t="s">
        <v>1637</v>
      </c>
      <c r="H966" s="161">
        <v>17.385000000000002</v>
      </c>
      <c r="I966" s="162"/>
      <c r="L966" s="158"/>
      <c r="M966" s="163"/>
      <c r="N966" s="164"/>
      <c r="O966" s="164"/>
      <c r="P966" s="164"/>
      <c r="Q966" s="164"/>
      <c r="R966" s="164"/>
      <c r="S966" s="164"/>
      <c r="T966" s="165"/>
      <c r="AT966" s="159" t="s">
        <v>167</v>
      </c>
      <c r="AU966" s="159" t="s">
        <v>79</v>
      </c>
      <c r="AV966" s="13" t="s">
        <v>79</v>
      </c>
      <c r="AW966" s="13" t="s">
        <v>31</v>
      </c>
      <c r="AX966" s="13" t="s">
        <v>69</v>
      </c>
      <c r="AY966" s="159" t="s">
        <v>152</v>
      </c>
    </row>
    <row r="967" spans="1:65" s="13" customFormat="1" ht="20.399999999999999">
      <c r="B967" s="158"/>
      <c r="D967" s="153" t="s">
        <v>167</v>
      </c>
      <c r="E967" s="159" t="s">
        <v>3</v>
      </c>
      <c r="F967" s="160" t="s">
        <v>1638</v>
      </c>
      <c r="H967" s="161">
        <v>174.399</v>
      </c>
      <c r="I967" s="162"/>
      <c r="L967" s="158"/>
      <c r="M967" s="163"/>
      <c r="N967" s="164"/>
      <c r="O967" s="164"/>
      <c r="P967" s="164"/>
      <c r="Q967" s="164"/>
      <c r="R967" s="164"/>
      <c r="S967" s="164"/>
      <c r="T967" s="165"/>
      <c r="AT967" s="159" t="s">
        <v>167</v>
      </c>
      <c r="AU967" s="159" t="s">
        <v>79</v>
      </c>
      <c r="AV967" s="13" t="s">
        <v>79</v>
      </c>
      <c r="AW967" s="13" t="s">
        <v>31</v>
      </c>
      <c r="AX967" s="13" t="s">
        <v>69</v>
      </c>
      <c r="AY967" s="159" t="s">
        <v>152</v>
      </c>
    </row>
    <row r="968" spans="1:65" s="13" customFormat="1">
      <c r="B968" s="158"/>
      <c r="D968" s="153" t="s">
        <v>167</v>
      </c>
      <c r="E968" s="159" t="s">
        <v>3</v>
      </c>
      <c r="F968" s="160" t="s">
        <v>918</v>
      </c>
      <c r="H968" s="161">
        <v>5.5659999999999998</v>
      </c>
      <c r="I968" s="162"/>
      <c r="L968" s="158"/>
      <c r="M968" s="163"/>
      <c r="N968" s="164"/>
      <c r="O968" s="164"/>
      <c r="P968" s="164"/>
      <c r="Q968" s="164"/>
      <c r="R968" s="164"/>
      <c r="S968" s="164"/>
      <c r="T968" s="165"/>
      <c r="AT968" s="159" t="s">
        <v>167</v>
      </c>
      <c r="AU968" s="159" t="s">
        <v>79</v>
      </c>
      <c r="AV968" s="13" t="s">
        <v>79</v>
      </c>
      <c r="AW968" s="13" t="s">
        <v>31</v>
      </c>
      <c r="AX968" s="13" t="s">
        <v>69</v>
      </c>
      <c r="AY968" s="159" t="s">
        <v>152</v>
      </c>
    </row>
    <row r="969" spans="1:65" s="13" customFormat="1">
      <c r="B969" s="158"/>
      <c r="D969" s="153" t="s">
        <v>167</v>
      </c>
      <c r="E969" s="159" t="s">
        <v>3</v>
      </c>
      <c r="F969" s="160" t="s">
        <v>928</v>
      </c>
      <c r="H969" s="161">
        <v>43.76</v>
      </c>
      <c r="I969" s="162"/>
      <c r="L969" s="158"/>
      <c r="M969" s="163"/>
      <c r="N969" s="164"/>
      <c r="O969" s="164"/>
      <c r="P969" s="164"/>
      <c r="Q969" s="164"/>
      <c r="R969" s="164"/>
      <c r="S969" s="164"/>
      <c r="T969" s="165"/>
      <c r="AT969" s="159" t="s">
        <v>167</v>
      </c>
      <c r="AU969" s="159" t="s">
        <v>79</v>
      </c>
      <c r="AV969" s="13" t="s">
        <v>79</v>
      </c>
      <c r="AW969" s="13" t="s">
        <v>31</v>
      </c>
      <c r="AX969" s="13" t="s">
        <v>69</v>
      </c>
      <c r="AY969" s="159" t="s">
        <v>152</v>
      </c>
    </row>
    <row r="970" spans="1:65" s="15" customFormat="1">
      <c r="B970" s="173"/>
      <c r="D970" s="153" t="s">
        <v>167</v>
      </c>
      <c r="E970" s="174" t="s">
        <v>3</v>
      </c>
      <c r="F970" s="175" t="s">
        <v>206</v>
      </c>
      <c r="H970" s="176">
        <v>287.98900000000003</v>
      </c>
      <c r="I970" s="177"/>
      <c r="L970" s="173"/>
      <c r="M970" s="178"/>
      <c r="N970" s="179"/>
      <c r="O970" s="179"/>
      <c r="P970" s="179"/>
      <c r="Q970" s="179"/>
      <c r="R970" s="179"/>
      <c r="S970" s="179"/>
      <c r="T970" s="180"/>
      <c r="AT970" s="174" t="s">
        <v>167</v>
      </c>
      <c r="AU970" s="174" t="s">
        <v>79</v>
      </c>
      <c r="AV970" s="15" t="s">
        <v>158</v>
      </c>
      <c r="AW970" s="15" t="s">
        <v>31</v>
      </c>
      <c r="AX970" s="15" t="s">
        <v>77</v>
      </c>
      <c r="AY970" s="174" t="s">
        <v>152</v>
      </c>
    </row>
    <row r="971" spans="1:65" s="2" customFormat="1" ht="22.8">
      <c r="A971" s="34"/>
      <c r="B971" s="139"/>
      <c r="C971" s="140" t="s">
        <v>1639</v>
      </c>
      <c r="D971" s="140" t="s">
        <v>154</v>
      </c>
      <c r="E971" s="141" t="s">
        <v>1640</v>
      </c>
      <c r="F971" s="142" t="s">
        <v>1641</v>
      </c>
      <c r="G971" s="143" t="s">
        <v>162</v>
      </c>
      <c r="H971" s="144">
        <v>287.98899999999998</v>
      </c>
      <c r="I971" s="145"/>
      <c r="J971" s="146">
        <f>ROUND(I971*H971,2)</f>
        <v>0</v>
      </c>
      <c r="K971" s="142" t="s">
        <v>3</v>
      </c>
      <c r="L971" s="35"/>
      <c r="M971" s="147" t="s">
        <v>3</v>
      </c>
      <c r="N971" s="148" t="s">
        <v>40</v>
      </c>
      <c r="O971" s="55"/>
      <c r="P971" s="149">
        <f>O971*H971</f>
        <v>0</v>
      </c>
      <c r="Q971" s="149">
        <v>0</v>
      </c>
      <c r="R971" s="149">
        <f>Q971*H971</f>
        <v>0</v>
      </c>
      <c r="S971" s="149">
        <v>0</v>
      </c>
      <c r="T971" s="150">
        <f>S971*H971</f>
        <v>0</v>
      </c>
      <c r="U971" s="34"/>
      <c r="V971" s="34"/>
      <c r="W971" s="34"/>
      <c r="X971" s="34"/>
      <c r="Y971" s="34"/>
      <c r="Z971" s="34"/>
      <c r="AA971" s="34"/>
      <c r="AB971" s="34"/>
      <c r="AC971" s="34"/>
      <c r="AD971" s="34"/>
      <c r="AE971" s="34"/>
      <c r="AR971" s="151" t="s">
        <v>266</v>
      </c>
      <c r="AT971" s="151" t="s">
        <v>154</v>
      </c>
      <c r="AU971" s="151" t="s">
        <v>79</v>
      </c>
      <c r="AY971" s="19" t="s">
        <v>152</v>
      </c>
      <c r="BE971" s="152">
        <f>IF(N971="základní",J971,0)</f>
        <v>0</v>
      </c>
      <c r="BF971" s="152">
        <f>IF(N971="snížená",J971,0)</f>
        <v>0</v>
      </c>
      <c r="BG971" s="152">
        <f>IF(N971="zákl. přenesená",J971,0)</f>
        <v>0</v>
      </c>
      <c r="BH971" s="152">
        <f>IF(N971="sníž. přenesená",J971,0)</f>
        <v>0</v>
      </c>
      <c r="BI971" s="152">
        <f>IF(N971="nulová",J971,0)</f>
        <v>0</v>
      </c>
      <c r="BJ971" s="19" t="s">
        <v>77</v>
      </c>
      <c r="BK971" s="152">
        <f>ROUND(I971*H971,2)</f>
        <v>0</v>
      </c>
      <c r="BL971" s="19" t="s">
        <v>266</v>
      </c>
      <c r="BM971" s="151" t="s">
        <v>1642</v>
      </c>
    </row>
    <row r="972" spans="1:65" s="2" customFormat="1" ht="34.200000000000003">
      <c r="A972" s="34"/>
      <c r="B972" s="139"/>
      <c r="C972" s="140" t="s">
        <v>1643</v>
      </c>
      <c r="D972" s="140" t="s">
        <v>154</v>
      </c>
      <c r="E972" s="141" t="s">
        <v>1644</v>
      </c>
      <c r="F972" s="142" t="s">
        <v>1645</v>
      </c>
      <c r="G972" s="143" t="s">
        <v>162</v>
      </c>
      <c r="H972" s="144">
        <v>287.98899999999998</v>
      </c>
      <c r="I972" s="145"/>
      <c r="J972" s="146">
        <f>ROUND(I972*H972,2)</f>
        <v>0</v>
      </c>
      <c r="K972" s="142" t="s">
        <v>163</v>
      </c>
      <c r="L972" s="35"/>
      <c r="M972" s="147" t="s">
        <v>3</v>
      </c>
      <c r="N972" s="148" t="s">
        <v>40</v>
      </c>
      <c r="O972" s="55"/>
      <c r="P972" s="149">
        <f>O972*H972</f>
        <v>0</v>
      </c>
      <c r="Q972" s="149">
        <v>2.5999999999999998E-4</v>
      </c>
      <c r="R972" s="149">
        <f>Q972*H972</f>
        <v>7.4877139999999981E-2</v>
      </c>
      <c r="S972" s="149">
        <v>0</v>
      </c>
      <c r="T972" s="150">
        <f>S972*H972</f>
        <v>0</v>
      </c>
      <c r="U972" s="34"/>
      <c r="V972" s="34"/>
      <c r="W972" s="34"/>
      <c r="X972" s="34"/>
      <c r="Y972" s="34"/>
      <c r="Z972" s="34"/>
      <c r="AA972" s="34"/>
      <c r="AB972" s="34"/>
      <c r="AC972" s="34"/>
      <c r="AD972" s="34"/>
      <c r="AE972" s="34"/>
      <c r="AR972" s="151" t="s">
        <v>266</v>
      </c>
      <c r="AT972" s="151" t="s">
        <v>154</v>
      </c>
      <c r="AU972" s="151" t="s">
        <v>79</v>
      </c>
      <c r="AY972" s="19" t="s">
        <v>152</v>
      </c>
      <c r="BE972" s="152">
        <f>IF(N972="základní",J972,0)</f>
        <v>0</v>
      </c>
      <c r="BF972" s="152">
        <f>IF(N972="snížená",J972,0)</f>
        <v>0</v>
      </c>
      <c r="BG972" s="152">
        <f>IF(N972="zákl. přenesená",J972,0)</f>
        <v>0</v>
      </c>
      <c r="BH972" s="152">
        <f>IF(N972="sníž. přenesená",J972,0)</f>
        <v>0</v>
      </c>
      <c r="BI972" s="152">
        <f>IF(N972="nulová",J972,0)</f>
        <v>0</v>
      </c>
      <c r="BJ972" s="19" t="s">
        <v>77</v>
      </c>
      <c r="BK972" s="152">
        <f>ROUND(I972*H972,2)</f>
        <v>0</v>
      </c>
      <c r="BL972" s="19" t="s">
        <v>266</v>
      </c>
      <c r="BM972" s="151" t="s">
        <v>1646</v>
      </c>
    </row>
    <row r="973" spans="1:65" s="12" customFormat="1" ht="22.8" customHeight="1">
      <c r="B973" s="126"/>
      <c r="D973" s="127" t="s">
        <v>68</v>
      </c>
      <c r="E973" s="137" t="s">
        <v>1647</v>
      </c>
      <c r="F973" s="137" t="s">
        <v>1648</v>
      </c>
      <c r="I973" s="129"/>
      <c r="J973" s="138">
        <f>BK973</f>
        <v>0</v>
      </c>
      <c r="L973" s="126"/>
      <c r="M973" s="131"/>
      <c r="N973" s="132"/>
      <c r="O973" s="132"/>
      <c r="P973" s="133">
        <f>SUM(P974:P985)</f>
        <v>0</v>
      </c>
      <c r="Q973" s="132"/>
      <c r="R973" s="133">
        <f>SUM(R974:R985)</f>
        <v>0</v>
      </c>
      <c r="S973" s="132"/>
      <c r="T973" s="134">
        <f>SUM(T974:T985)</f>
        <v>0</v>
      </c>
      <c r="AR973" s="127" t="s">
        <v>79</v>
      </c>
      <c r="AT973" s="135" t="s">
        <v>68</v>
      </c>
      <c r="AU973" s="135" t="s">
        <v>77</v>
      </c>
      <c r="AY973" s="127" t="s">
        <v>152</v>
      </c>
      <c r="BK973" s="136">
        <f>SUM(BK974:BK985)</f>
        <v>0</v>
      </c>
    </row>
    <row r="974" spans="1:65" s="2" customFormat="1" ht="33" customHeight="1">
      <c r="A974" s="34"/>
      <c r="B974" s="139"/>
      <c r="C974" s="140" t="s">
        <v>1649</v>
      </c>
      <c r="D974" s="140" t="s">
        <v>154</v>
      </c>
      <c r="E974" s="141" t="s">
        <v>1650</v>
      </c>
      <c r="F974" s="142" t="s">
        <v>1651</v>
      </c>
      <c r="G974" s="143" t="s">
        <v>484</v>
      </c>
      <c r="H974" s="144">
        <v>2</v>
      </c>
      <c r="I974" s="145"/>
      <c r="J974" s="146">
        <f t="shared" ref="J974:J985" si="30">ROUND(I974*H974,2)</f>
        <v>0</v>
      </c>
      <c r="K974" s="142" t="s">
        <v>3</v>
      </c>
      <c r="L974" s="35"/>
      <c r="M974" s="147" t="s">
        <v>3</v>
      </c>
      <c r="N974" s="148" t="s">
        <v>40</v>
      </c>
      <c r="O974" s="55"/>
      <c r="P974" s="149">
        <f t="shared" ref="P974:P985" si="31">O974*H974</f>
        <v>0</v>
      </c>
      <c r="Q974" s="149">
        <v>0</v>
      </c>
      <c r="R974" s="149">
        <f t="shared" ref="R974:R985" si="32">Q974*H974</f>
        <v>0</v>
      </c>
      <c r="S974" s="149">
        <v>0</v>
      </c>
      <c r="T974" s="150">
        <f t="shared" ref="T974:T985" si="33">S974*H974</f>
        <v>0</v>
      </c>
      <c r="U974" s="34"/>
      <c r="V974" s="34"/>
      <c r="W974" s="34"/>
      <c r="X974" s="34"/>
      <c r="Y974" s="34"/>
      <c r="Z974" s="34"/>
      <c r="AA974" s="34"/>
      <c r="AB974" s="34"/>
      <c r="AC974" s="34"/>
      <c r="AD974" s="34"/>
      <c r="AE974" s="34"/>
      <c r="AR974" s="151" t="s">
        <v>266</v>
      </c>
      <c r="AT974" s="151" t="s">
        <v>154</v>
      </c>
      <c r="AU974" s="151" t="s">
        <v>79</v>
      </c>
      <c r="AY974" s="19" t="s">
        <v>152</v>
      </c>
      <c r="BE974" s="152">
        <f t="shared" ref="BE974:BE985" si="34">IF(N974="základní",J974,0)</f>
        <v>0</v>
      </c>
      <c r="BF974" s="152">
        <f t="shared" ref="BF974:BF985" si="35">IF(N974="snížená",J974,0)</f>
        <v>0</v>
      </c>
      <c r="BG974" s="152">
        <f t="shared" ref="BG974:BG985" si="36">IF(N974="zákl. přenesená",J974,0)</f>
        <v>0</v>
      </c>
      <c r="BH974" s="152">
        <f t="shared" ref="BH974:BH985" si="37">IF(N974="sníž. přenesená",J974,0)</f>
        <v>0</v>
      </c>
      <c r="BI974" s="152">
        <f t="shared" ref="BI974:BI985" si="38">IF(N974="nulová",J974,0)</f>
        <v>0</v>
      </c>
      <c r="BJ974" s="19" t="s">
        <v>77</v>
      </c>
      <c r="BK974" s="152">
        <f t="shared" ref="BK974:BK985" si="39">ROUND(I974*H974,2)</f>
        <v>0</v>
      </c>
      <c r="BL974" s="19" t="s">
        <v>266</v>
      </c>
      <c r="BM974" s="151" t="s">
        <v>1652</v>
      </c>
    </row>
    <row r="975" spans="1:65" s="2" customFormat="1" ht="33" customHeight="1">
      <c r="A975" s="34"/>
      <c r="B975" s="139"/>
      <c r="C975" s="140" t="s">
        <v>1653</v>
      </c>
      <c r="D975" s="140" t="s">
        <v>154</v>
      </c>
      <c r="E975" s="141" t="s">
        <v>1654</v>
      </c>
      <c r="F975" s="142" t="s">
        <v>1655</v>
      </c>
      <c r="G975" s="143" t="s">
        <v>484</v>
      </c>
      <c r="H975" s="144">
        <v>1</v>
      </c>
      <c r="I975" s="145"/>
      <c r="J975" s="146">
        <f t="shared" si="30"/>
        <v>0</v>
      </c>
      <c r="K975" s="142" t="s">
        <v>3</v>
      </c>
      <c r="L975" s="35"/>
      <c r="M975" s="147" t="s">
        <v>3</v>
      </c>
      <c r="N975" s="148" t="s">
        <v>40</v>
      </c>
      <c r="O975" s="55"/>
      <c r="P975" s="149">
        <f t="shared" si="31"/>
        <v>0</v>
      </c>
      <c r="Q975" s="149">
        <v>0</v>
      </c>
      <c r="R975" s="149">
        <f t="shared" si="32"/>
        <v>0</v>
      </c>
      <c r="S975" s="149">
        <v>0</v>
      </c>
      <c r="T975" s="150">
        <f t="shared" si="33"/>
        <v>0</v>
      </c>
      <c r="U975" s="34"/>
      <c r="V975" s="34"/>
      <c r="W975" s="34"/>
      <c r="X975" s="34"/>
      <c r="Y975" s="34"/>
      <c r="Z975" s="34"/>
      <c r="AA975" s="34"/>
      <c r="AB975" s="34"/>
      <c r="AC975" s="34"/>
      <c r="AD975" s="34"/>
      <c r="AE975" s="34"/>
      <c r="AR975" s="151" t="s">
        <v>266</v>
      </c>
      <c r="AT975" s="151" t="s">
        <v>154</v>
      </c>
      <c r="AU975" s="151" t="s">
        <v>79</v>
      </c>
      <c r="AY975" s="19" t="s">
        <v>152</v>
      </c>
      <c r="BE975" s="152">
        <f t="shared" si="34"/>
        <v>0</v>
      </c>
      <c r="BF975" s="152">
        <f t="shared" si="35"/>
        <v>0</v>
      </c>
      <c r="BG975" s="152">
        <f t="shared" si="36"/>
        <v>0</v>
      </c>
      <c r="BH975" s="152">
        <f t="shared" si="37"/>
        <v>0</v>
      </c>
      <c r="BI975" s="152">
        <f t="shared" si="38"/>
        <v>0</v>
      </c>
      <c r="BJ975" s="19" t="s">
        <v>77</v>
      </c>
      <c r="BK975" s="152">
        <f t="shared" si="39"/>
        <v>0</v>
      </c>
      <c r="BL975" s="19" t="s">
        <v>266</v>
      </c>
      <c r="BM975" s="151" t="s">
        <v>1656</v>
      </c>
    </row>
    <row r="976" spans="1:65" s="2" customFormat="1" ht="33" customHeight="1">
      <c r="A976" s="34"/>
      <c r="B976" s="139"/>
      <c r="C976" s="140" t="s">
        <v>1657</v>
      </c>
      <c r="D976" s="140" t="s">
        <v>154</v>
      </c>
      <c r="E976" s="141" t="s">
        <v>1658</v>
      </c>
      <c r="F976" s="142" t="s">
        <v>1651</v>
      </c>
      <c r="G976" s="143" t="s">
        <v>484</v>
      </c>
      <c r="H976" s="144">
        <v>2</v>
      </c>
      <c r="I976" s="145"/>
      <c r="J976" s="146">
        <f t="shared" si="30"/>
        <v>0</v>
      </c>
      <c r="K976" s="142" t="s">
        <v>3</v>
      </c>
      <c r="L976" s="35"/>
      <c r="M976" s="147" t="s">
        <v>3</v>
      </c>
      <c r="N976" s="148" t="s">
        <v>40</v>
      </c>
      <c r="O976" s="55"/>
      <c r="P976" s="149">
        <f t="shared" si="31"/>
        <v>0</v>
      </c>
      <c r="Q976" s="149">
        <v>0</v>
      </c>
      <c r="R976" s="149">
        <f t="shared" si="32"/>
        <v>0</v>
      </c>
      <c r="S976" s="149">
        <v>0</v>
      </c>
      <c r="T976" s="150">
        <f t="shared" si="33"/>
        <v>0</v>
      </c>
      <c r="U976" s="34"/>
      <c r="V976" s="34"/>
      <c r="W976" s="34"/>
      <c r="X976" s="34"/>
      <c r="Y976" s="34"/>
      <c r="Z976" s="34"/>
      <c r="AA976" s="34"/>
      <c r="AB976" s="34"/>
      <c r="AC976" s="34"/>
      <c r="AD976" s="34"/>
      <c r="AE976" s="34"/>
      <c r="AR976" s="151" t="s">
        <v>266</v>
      </c>
      <c r="AT976" s="151" t="s">
        <v>154</v>
      </c>
      <c r="AU976" s="151" t="s">
        <v>79</v>
      </c>
      <c r="AY976" s="19" t="s">
        <v>152</v>
      </c>
      <c r="BE976" s="152">
        <f t="shared" si="34"/>
        <v>0</v>
      </c>
      <c r="BF976" s="152">
        <f t="shared" si="35"/>
        <v>0</v>
      </c>
      <c r="BG976" s="152">
        <f t="shared" si="36"/>
        <v>0</v>
      </c>
      <c r="BH976" s="152">
        <f t="shared" si="37"/>
        <v>0</v>
      </c>
      <c r="BI976" s="152">
        <f t="shared" si="38"/>
        <v>0</v>
      </c>
      <c r="BJ976" s="19" t="s">
        <v>77</v>
      </c>
      <c r="BK976" s="152">
        <f t="shared" si="39"/>
        <v>0</v>
      </c>
      <c r="BL976" s="19" t="s">
        <v>266</v>
      </c>
      <c r="BM976" s="151" t="s">
        <v>1659</v>
      </c>
    </row>
    <row r="977" spans="1:65" s="2" customFormat="1" ht="33" customHeight="1">
      <c r="A977" s="34"/>
      <c r="B977" s="139"/>
      <c r="C977" s="140" t="s">
        <v>1660</v>
      </c>
      <c r="D977" s="140" t="s">
        <v>154</v>
      </c>
      <c r="E977" s="141" t="s">
        <v>1661</v>
      </c>
      <c r="F977" s="142" t="s">
        <v>1662</v>
      </c>
      <c r="G977" s="143" t="s">
        <v>484</v>
      </c>
      <c r="H977" s="144">
        <v>3</v>
      </c>
      <c r="I977" s="145"/>
      <c r="J977" s="146">
        <f t="shared" si="30"/>
        <v>0</v>
      </c>
      <c r="K977" s="142" t="s">
        <v>3</v>
      </c>
      <c r="L977" s="35"/>
      <c r="M977" s="147" t="s">
        <v>3</v>
      </c>
      <c r="N977" s="148" t="s">
        <v>40</v>
      </c>
      <c r="O977" s="55"/>
      <c r="P977" s="149">
        <f t="shared" si="31"/>
        <v>0</v>
      </c>
      <c r="Q977" s="149">
        <v>0</v>
      </c>
      <c r="R977" s="149">
        <f t="shared" si="32"/>
        <v>0</v>
      </c>
      <c r="S977" s="149">
        <v>0</v>
      </c>
      <c r="T977" s="150">
        <f t="shared" si="33"/>
        <v>0</v>
      </c>
      <c r="U977" s="34"/>
      <c r="V977" s="34"/>
      <c r="W977" s="34"/>
      <c r="X977" s="34"/>
      <c r="Y977" s="34"/>
      <c r="Z977" s="34"/>
      <c r="AA977" s="34"/>
      <c r="AB977" s="34"/>
      <c r="AC977" s="34"/>
      <c r="AD977" s="34"/>
      <c r="AE977" s="34"/>
      <c r="AR977" s="151" t="s">
        <v>266</v>
      </c>
      <c r="AT977" s="151" t="s">
        <v>154</v>
      </c>
      <c r="AU977" s="151" t="s">
        <v>79</v>
      </c>
      <c r="AY977" s="19" t="s">
        <v>152</v>
      </c>
      <c r="BE977" s="152">
        <f t="shared" si="34"/>
        <v>0</v>
      </c>
      <c r="BF977" s="152">
        <f t="shared" si="35"/>
        <v>0</v>
      </c>
      <c r="BG977" s="152">
        <f t="shared" si="36"/>
        <v>0</v>
      </c>
      <c r="BH977" s="152">
        <f t="shared" si="37"/>
        <v>0</v>
      </c>
      <c r="BI977" s="152">
        <f t="shared" si="38"/>
        <v>0</v>
      </c>
      <c r="BJ977" s="19" t="s">
        <v>77</v>
      </c>
      <c r="BK977" s="152">
        <f t="shared" si="39"/>
        <v>0</v>
      </c>
      <c r="BL977" s="19" t="s">
        <v>266</v>
      </c>
      <c r="BM977" s="151" t="s">
        <v>1663</v>
      </c>
    </row>
    <row r="978" spans="1:65" s="2" customFormat="1" ht="33" customHeight="1">
      <c r="A978" s="34"/>
      <c r="B978" s="139"/>
      <c r="C978" s="140" t="s">
        <v>1664</v>
      </c>
      <c r="D978" s="140" t="s">
        <v>154</v>
      </c>
      <c r="E978" s="141" t="s">
        <v>1665</v>
      </c>
      <c r="F978" s="142" t="s">
        <v>1651</v>
      </c>
      <c r="G978" s="143" t="s">
        <v>484</v>
      </c>
      <c r="H978" s="144">
        <v>1</v>
      </c>
      <c r="I978" s="145"/>
      <c r="J978" s="146">
        <f t="shared" si="30"/>
        <v>0</v>
      </c>
      <c r="K978" s="142" t="s">
        <v>3</v>
      </c>
      <c r="L978" s="35"/>
      <c r="M978" s="147" t="s">
        <v>3</v>
      </c>
      <c r="N978" s="148" t="s">
        <v>40</v>
      </c>
      <c r="O978" s="55"/>
      <c r="P978" s="149">
        <f t="shared" si="31"/>
        <v>0</v>
      </c>
      <c r="Q978" s="149">
        <v>0</v>
      </c>
      <c r="R978" s="149">
        <f t="shared" si="32"/>
        <v>0</v>
      </c>
      <c r="S978" s="149">
        <v>0</v>
      </c>
      <c r="T978" s="150">
        <f t="shared" si="33"/>
        <v>0</v>
      </c>
      <c r="U978" s="34"/>
      <c r="V978" s="34"/>
      <c r="W978" s="34"/>
      <c r="X978" s="34"/>
      <c r="Y978" s="34"/>
      <c r="Z978" s="34"/>
      <c r="AA978" s="34"/>
      <c r="AB978" s="34"/>
      <c r="AC978" s="34"/>
      <c r="AD978" s="34"/>
      <c r="AE978" s="34"/>
      <c r="AR978" s="151" t="s">
        <v>266</v>
      </c>
      <c r="AT978" s="151" t="s">
        <v>154</v>
      </c>
      <c r="AU978" s="151" t="s">
        <v>79</v>
      </c>
      <c r="AY978" s="19" t="s">
        <v>152</v>
      </c>
      <c r="BE978" s="152">
        <f t="shared" si="34"/>
        <v>0</v>
      </c>
      <c r="BF978" s="152">
        <f t="shared" si="35"/>
        <v>0</v>
      </c>
      <c r="BG978" s="152">
        <f t="shared" si="36"/>
        <v>0</v>
      </c>
      <c r="BH978" s="152">
        <f t="shared" si="37"/>
        <v>0</v>
      </c>
      <c r="BI978" s="152">
        <f t="shared" si="38"/>
        <v>0</v>
      </c>
      <c r="BJ978" s="19" t="s">
        <v>77</v>
      </c>
      <c r="BK978" s="152">
        <f t="shared" si="39"/>
        <v>0</v>
      </c>
      <c r="BL978" s="19" t="s">
        <v>266</v>
      </c>
      <c r="BM978" s="151" t="s">
        <v>1666</v>
      </c>
    </row>
    <row r="979" spans="1:65" s="2" customFormat="1" ht="33" customHeight="1">
      <c r="A979" s="34"/>
      <c r="B979" s="139"/>
      <c r="C979" s="140" t="s">
        <v>1667</v>
      </c>
      <c r="D979" s="140" t="s">
        <v>154</v>
      </c>
      <c r="E979" s="141" t="s">
        <v>1668</v>
      </c>
      <c r="F979" s="142" t="s">
        <v>1662</v>
      </c>
      <c r="G979" s="143" t="s">
        <v>484</v>
      </c>
      <c r="H979" s="144">
        <v>2</v>
      </c>
      <c r="I979" s="145"/>
      <c r="J979" s="146">
        <f t="shared" si="30"/>
        <v>0</v>
      </c>
      <c r="K979" s="142" t="s">
        <v>3</v>
      </c>
      <c r="L979" s="35"/>
      <c r="M979" s="147" t="s">
        <v>3</v>
      </c>
      <c r="N979" s="148" t="s">
        <v>40</v>
      </c>
      <c r="O979" s="55"/>
      <c r="P979" s="149">
        <f t="shared" si="31"/>
        <v>0</v>
      </c>
      <c r="Q979" s="149">
        <v>0</v>
      </c>
      <c r="R979" s="149">
        <f t="shared" si="32"/>
        <v>0</v>
      </c>
      <c r="S979" s="149">
        <v>0</v>
      </c>
      <c r="T979" s="150">
        <f t="shared" si="33"/>
        <v>0</v>
      </c>
      <c r="U979" s="34"/>
      <c r="V979" s="34"/>
      <c r="W979" s="34"/>
      <c r="X979" s="34"/>
      <c r="Y979" s="34"/>
      <c r="Z979" s="34"/>
      <c r="AA979" s="34"/>
      <c r="AB979" s="34"/>
      <c r="AC979" s="34"/>
      <c r="AD979" s="34"/>
      <c r="AE979" s="34"/>
      <c r="AR979" s="151" t="s">
        <v>266</v>
      </c>
      <c r="AT979" s="151" t="s">
        <v>154</v>
      </c>
      <c r="AU979" s="151" t="s">
        <v>79</v>
      </c>
      <c r="AY979" s="19" t="s">
        <v>152</v>
      </c>
      <c r="BE979" s="152">
        <f t="shared" si="34"/>
        <v>0</v>
      </c>
      <c r="BF979" s="152">
        <f t="shared" si="35"/>
        <v>0</v>
      </c>
      <c r="BG979" s="152">
        <f t="shared" si="36"/>
        <v>0</v>
      </c>
      <c r="BH979" s="152">
        <f t="shared" si="37"/>
        <v>0</v>
      </c>
      <c r="BI979" s="152">
        <f t="shared" si="38"/>
        <v>0</v>
      </c>
      <c r="BJ979" s="19" t="s">
        <v>77</v>
      </c>
      <c r="BK979" s="152">
        <f t="shared" si="39"/>
        <v>0</v>
      </c>
      <c r="BL979" s="19" t="s">
        <v>266</v>
      </c>
      <c r="BM979" s="151" t="s">
        <v>1669</v>
      </c>
    </row>
    <row r="980" spans="1:65" s="2" customFormat="1" ht="33" customHeight="1">
      <c r="A980" s="34"/>
      <c r="B980" s="139"/>
      <c r="C980" s="140" t="s">
        <v>1670</v>
      </c>
      <c r="D980" s="140" t="s">
        <v>154</v>
      </c>
      <c r="E980" s="141" t="s">
        <v>1671</v>
      </c>
      <c r="F980" s="142" t="s">
        <v>1651</v>
      </c>
      <c r="G980" s="143" t="s">
        <v>484</v>
      </c>
      <c r="H980" s="144">
        <v>1</v>
      </c>
      <c r="I980" s="145"/>
      <c r="J980" s="146">
        <f t="shared" si="30"/>
        <v>0</v>
      </c>
      <c r="K980" s="142" t="s">
        <v>3</v>
      </c>
      <c r="L980" s="35"/>
      <c r="M980" s="147" t="s">
        <v>3</v>
      </c>
      <c r="N980" s="148" t="s">
        <v>40</v>
      </c>
      <c r="O980" s="55"/>
      <c r="P980" s="149">
        <f t="shared" si="31"/>
        <v>0</v>
      </c>
      <c r="Q980" s="149">
        <v>0</v>
      </c>
      <c r="R980" s="149">
        <f t="shared" si="32"/>
        <v>0</v>
      </c>
      <c r="S980" s="149">
        <v>0</v>
      </c>
      <c r="T980" s="150">
        <f t="shared" si="33"/>
        <v>0</v>
      </c>
      <c r="U980" s="34"/>
      <c r="V980" s="34"/>
      <c r="W980" s="34"/>
      <c r="X980" s="34"/>
      <c r="Y980" s="34"/>
      <c r="Z980" s="34"/>
      <c r="AA980" s="34"/>
      <c r="AB980" s="34"/>
      <c r="AC980" s="34"/>
      <c r="AD980" s="34"/>
      <c r="AE980" s="34"/>
      <c r="AR980" s="151" t="s">
        <v>266</v>
      </c>
      <c r="AT980" s="151" t="s">
        <v>154</v>
      </c>
      <c r="AU980" s="151" t="s">
        <v>79</v>
      </c>
      <c r="AY980" s="19" t="s">
        <v>152</v>
      </c>
      <c r="BE980" s="152">
        <f t="shared" si="34"/>
        <v>0</v>
      </c>
      <c r="BF980" s="152">
        <f t="shared" si="35"/>
        <v>0</v>
      </c>
      <c r="BG980" s="152">
        <f t="shared" si="36"/>
        <v>0</v>
      </c>
      <c r="BH980" s="152">
        <f t="shared" si="37"/>
        <v>0</v>
      </c>
      <c r="BI980" s="152">
        <f t="shared" si="38"/>
        <v>0</v>
      </c>
      <c r="BJ980" s="19" t="s">
        <v>77</v>
      </c>
      <c r="BK980" s="152">
        <f t="shared" si="39"/>
        <v>0</v>
      </c>
      <c r="BL980" s="19" t="s">
        <v>266</v>
      </c>
      <c r="BM980" s="151" t="s">
        <v>1672</v>
      </c>
    </row>
    <row r="981" spans="1:65" s="2" customFormat="1" ht="33" customHeight="1">
      <c r="A981" s="34"/>
      <c r="B981" s="139"/>
      <c r="C981" s="140" t="s">
        <v>1673</v>
      </c>
      <c r="D981" s="140" t="s">
        <v>154</v>
      </c>
      <c r="E981" s="141" t="s">
        <v>1674</v>
      </c>
      <c r="F981" s="142" t="s">
        <v>1675</v>
      </c>
      <c r="G981" s="143" t="s">
        <v>484</v>
      </c>
      <c r="H981" s="144">
        <v>2</v>
      </c>
      <c r="I981" s="145"/>
      <c r="J981" s="146">
        <f t="shared" si="30"/>
        <v>0</v>
      </c>
      <c r="K981" s="142" t="s">
        <v>3</v>
      </c>
      <c r="L981" s="35"/>
      <c r="M981" s="147" t="s">
        <v>3</v>
      </c>
      <c r="N981" s="148" t="s">
        <v>40</v>
      </c>
      <c r="O981" s="55"/>
      <c r="P981" s="149">
        <f t="shared" si="31"/>
        <v>0</v>
      </c>
      <c r="Q981" s="149">
        <v>0</v>
      </c>
      <c r="R981" s="149">
        <f t="shared" si="32"/>
        <v>0</v>
      </c>
      <c r="S981" s="149">
        <v>0</v>
      </c>
      <c r="T981" s="150">
        <f t="shared" si="33"/>
        <v>0</v>
      </c>
      <c r="U981" s="34"/>
      <c r="V981" s="34"/>
      <c r="W981" s="34"/>
      <c r="X981" s="34"/>
      <c r="Y981" s="34"/>
      <c r="Z981" s="34"/>
      <c r="AA981" s="34"/>
      <c r="AB981" s="34"/>
      <c r="AC981" s="34"/>
      <c r="AD981" s="34"/>
      <c r="AE981" s="34"/>
      <c r="AR981" s="151" t="s">
        <v>266</v>
      </c>
      <c r="AT981" s="151" t="s">
        <v>154</v>
      </c>
      <c r="AU981" s="151" t="s">
        <v>79</v>
      </c>
      <c r="AY981" s="19" t="s">
        <v>152</v>
      </c>
      <c r="BE981" s="152">
        <f t="shared" si="34"/>
        <v>0</v>
      </c>
      <c r="BF981" s="152">
        <f t="shared" si="35"/>
        <v>0</v>
      </c>
      <c r="BG981" s="152">
        <f t="shared" si="36"/>
        <v>0</v>
      </c>
      <c r="BH981" s="152">
        <f t="shared" si="37"/>
        <v>0</v>
      </c>
      <c r="BI981" s="152">
        <f t="shared" si="38"/>
        <v>0</v>
      </c>
      <c r="BJ981" s="19" t="s">
        <v>77</v>
      </c>
      <c r="BK981" s="152">
        <f t="shared" si="39"/>
        <v>0</v>
      </c>
      <c r="BL981" s="19" t="s">
        <v>266</v>
      </c>
      <c r="BM981" s="151" t="s">
        <v>1676</v>
      </c>
    </row>
    <row r="982" spans="1:65" s="2" customFormat="1" ht="33" customHeight="1">
      <c r="A982" s="34"/>
      <c r="B982" s="139"/>
      <c r="C982" s="140" t="s">
        <v>1677</v>
      </c>
      <c r="D982" s="140" t="s">
        <v>154</v>
      </c>
      <c r="E982" s="141" t="s">
        <v>1678</v>
      </c>
      <c r="F982" s="142" t="s">
        <v>1679</v>
      </c>
      <c r="G982" s="143" t="s">
        <v>484</v>
      </c>
      <c r="H982" s="144">
        <v>1</v>
      </c>
      <c r="I982" s="145"/>
      <c r="J982" s="146">
        <f t="shared" si="30"/>
        <v>0</v>
      </c>
      <c r="K982" s="142" t="s">
        <v>3</v>
      </c>
      <c r="L982" s="35"/>
      <c r="M982" s="147" t="s">
        <v>3</v>
      </c>
      <c r="N982" s="148" t="s">
        <v>40</v>
      </c>
      <c r="O982" s="55"/>
      <c r="P982" s="149">
        <f t="shared" si="31"/>
        <v>0</v>
      </c>
      <c r="Q982" s="149">
        <v>0</v>
      </c>
      <c r="R982" s="149">
        <f t="shared" si="32"/>
        <v>0</v>
      </c>
      <c r="S982" s="149">
        <v>0</v>
      </c>
      <c r="T982" s="150">
        <f t="shared" si="33"/>
        <v>0</v>
      </c>
      <c r="U982" s="34"/>
      <c r="V982" s="34"/>
      <c r="W982" s="34"/>
      <c r="X982" s="34"/>
      <c r="Y982" s="34"/>
      <c r="Z982" s="34"/>
      <c r="AA982" s="34"/>
      <c r="AB982" s="34"/>
      <c r="AC982" s="34"/>
      <c r="AD982" s="34"/>
      <c r="AE982" s="34"/>
      <c r="AR982" s="151" t="s">
        <v>266</v>
      </c>
      <c r="AT982" s="151" t="s">
        <v>154</v>
      </c>
      <c r="AU982" s="151" t="s">
        <v>79</v>
      </c>
      <c r="AY982" s="19" t="s">
        <v>152</v>
      </c>
      <c r="BE982" s="152">
        <f t="shared" si="34"/>
        <v>0</v>
      </c>
      <c r="BF982" s="152">
        <f t="shared" si="35"/>
        <v>0</v>
      </c>
      <c r="BG982" s="152">
        <f t="shared" si="36"/>
        <v>0</v>
      </c>
      <c r="BH982" s="152">
        <f t="shared" si="37"/>
        <v>0</v>
      </c>
      <c r="BI982" s="152">
        <f t="shared" si="38"/>
        <v>0</v>
      </c>
      <c r="BJ982" s="19" t="s">
        <v>77</v>
      </c>
      <c r="BK982" s="152">
        <f t="shared" si="39"/>
        <v>0</v>
      </c>
      <c r="BL982" s="19" t="s">
        <v>266</v>
      </c>
      <c r="BM982" s="151" t="s">
        <v>1680</v>
      </c>
    </row>
    <row r="983" spans="1:65" s="2" customFormat="1" ht="33" customHeight="1">
      <c r="A983" s="34"/>
      <c r="B983" s="139"/>
      <c r="C983" s="140" t="s">
        <v>1681</v>
      </c>
      <c r="D983" s="140" t="s">
        <v>154</v>
      </c>
      <c r="E983" s="141" t="s">
        <v>1682</v>
      </c>
      <c r="F983" s="142" t="s">
        <v>1683</v>
      </c>
      <c r="G983" s="143" t="s">
        <v>484</v>
      </c>
      <c r="H983" s="144">
        <v>4</v>
      </c>
      <c r="I983" s="145"/>
      <c r="J983" s="146">
        <f t="shared" si="30"/>
        <v>0</v>
      </c>
      <c r="K983" s="142" t="s">
        <v>3</v>
      </c>
      <c r="L983" s="35"/>
      <c r="M983" s="147" t="s">
        <v>3</v>
      </c>
      <c r="N983" s="148" t="s">
        <v>40</v>
      </c>
      <c r="O983" s="55"/>
      <c r="P983" s="149">
        <f t="shared" si="31"/>
        <v>0</v>
      </c>
      <c r="Q983" s="149">
        <v>0</v>
      </c>
      <c r="R983" s="149">
        <f t="shared" si="32"/>
        <v>0</v>
      </c>
      <c r="S983" s="149">
        <v>0</v>
      </c>
      <c r="T983" s="150">
        <f t="shared" si="33"/>
        <v>0</v>
      </c>
      <c r="U983" s="34"/>
      <c r="V983" s="34"/>
      <c r="W983" s="34"/>
      <c r="X983" s="34"/>
      <c r="Y983" s="34"/>
      <c r="Z983" s="34"/>
      <c r="AA983" s="34"/>
      <c r="AB983" s="34"/>
      <c r="AC983" s="34"/>
      <c r="AD983" s="34"/>
      <c r="AE983" s="34"/>
      <c r="AR983" s="151" t="s">
        <v>266</v>
      </c>
      <c r="AT983" s="151" t="s">
        <v>154</v>
      </c>
      <c r="AU983" s="151" t="s">
        <v>79</v>
      </c>
      <c r="AY983" s="19" t="s">
        <v>152</v>
      </c>
      <c r="BE983" s="152">
        <f t="shared" si="34"/>
        <v>0</v>
      </c>
      <c r="BF983" s="152">
        <f t="shared" si="35"/>
        <v>0</v>
      </c>
      <c r="BG983" s="152">
        <f t="shared" si="36"/>
        <v>0</v>
      </c>
      <c r="BH983" s="152">
        <f t="shared" si="37"/>
        <v>0</v>
      </c>
      <c r="BI983" s="152">
        <f t="shared" si="38"/>
        <v>0</v>
      </c>
      <c r="BJ983" s="19" t="s">
        <v>77</v>
      </c>
      <c r="BK983" s="152">
        <f t="shared" si="39"/>
        <v>0</v>
      </c>
      <c r="BL983" s="19" t="s">
        <v>266</v>
      </c>
      <c r="BM983" s="151" t="s">
        <v>1684</v>
      </c>
    </row>
    <row r="984" spans="1:65" s="2" customFormat="1" ht="34.200000000000003">
      <c r="A984" s="34"/>
      <c r="B984" s="139"/>
      <c r="C984" s="140" t="s">
        <v>1685</v>
      </c>
      <c r="D984" s="140" t="s">
        <v>154</v>
      </c>
      <c r="E984" s="141" t="s">
        <v>1686</v>
      </c>
      <c r="F984" s="142" t="s">
        <v>1687</v>
      </c>
      <c r="G984" s="143" t="s">
        <v>484</v>
      </c>
      <c r="H984" s="144">
        <v>3</v>
      </c>
      <c r="I984" s="145"/>
      <c r="J984" s="146">
        <f t="shared" si="30"/>
        <v>0</v>
      </c>
      <c r="K984" s="142" t="s">
        <v>3</v>
      </c>
      <c r="L984" s="35"/>
      <c r="M984" s="147" t="s">
        <v>3</v>
      </c>
      <c r="N984" s="148" t="s">
        <v>40</v>
      </c>
      <c r="O984" s="55"/>
      <c r="P984" s="149">
        <f t="shared" si="31"/>
        <v>0</v>
      </c>
      <c r="Q984" s="149">
        <v>0</v>
      </c>
      <c r="R984" s="149">
        <f t="shared" si="32"/>
        <v>0</v>
      </c>
      <c r="S984" s="149">
        <v>0</v>
      </c>
      <c r="T984" s="150">
        <f t="shared" si="33"/>
        <v>0</v>
      </c>
      <c r="U984" s="34"/>
      <c r="V984" s="34"/>
      <c r="W984" s="34"/>
      <c r="X984" s="34"/>
      <c r="Y984" s="34"/>
      <c r="Z984" s="34"/>
      <c r="AA984" s="34"/>
      <c r="AB984" s="34"/>
      <c r="AC984" s="34"/>
      <c r="AD984" s="34"/>
      <c r="AE984" s="34"/>
      <c r="AR984" s="151" t="s">
        <v>266</v>
      </c>
      <c r="AT984" s="151" t="s">
        <v>154</v>
      </c>
      <c r="AU984" s="151" t="s">
        <v>79</v>
      </c>
      <c r="AY984" s="19" t="s">
        <v>152</v>
      </c>
      <c r="BE984" s="152">
        <f t="shared" si="34"/>
        <v>0</v>
      </c>
      <c r="BF984" s="152">
        <f t="shared" si="35"/>
        <v>0</v>
      </c>
      <c r="BG984" s="152">
        <f t="shared" si="36"/>
        <v>0</v>
      </c>
      <c r="BH984" s="152">
        <f t="shared" si="37"/>
        <v>0</v>
      </c>
      <c r="BI984" s="152">
        <f t="shared" si="38"/>
        <v>0</v>
      </c>
      <c r="BJ984" s="19" t="s">
        <v>77</v>
      </c>
      <c r="BK984" s="152">
        <f t="shared" si="39"/>
        <v>0</v>
      </c>
      <c r="BL984" s="19" t="s">
        <v>266</v>
      </c>
      <c r="BM984" s="151" t="s">
        <v>1688</v>
      </c>
    </row>
    <row r="985" spans="1:65" s="2" customFormat="1" ht="44.25" customHeight="1">
      <c r="A985" s="34"/>
      <c r="B985" s="139"/>
      <c r="C985" s="140" t="s">
        <v>1689</v>
      </c>
      <c r="D985" s="140" t="s">
        <v>154</v>
      </c>
      <c r="E985" s="141" t="s">
        <v>1690</v>
      </c>
      <c r="F985" s="142" t="s">
        <v>1691</v>
      </c>
      <c r="G985" s="143" t="s">
        <v>728</v>
      </c>
      <c r="H985" s="199"/>
      <c r="I985" s="145"/>
      <c r="J985" s="146">
        <f t="shared" si="30"/>
        <v>0</v>
      </c>
      <c r="K985" s="142" t="s">
        <v>163</v>
      </c>
      <c r="L985" s="35"/>
      <c r="M985" s="147" t="s">
        <v>3</v>
      </c>
      <c r="N985" s="148" t="s">
        <v>40</v>
      </c>
      <c r="O985" s="55"/>
      <c r="P985" s="149">
        <f t="shared" si="31"/>
        <v>0</v>
      </c>
      <c r="Q985" s="149">
        <v>0</v>
      </c>
      <c r="R985" s="149">
        <f t="shared" si="32"/>
        <v>0</v>
      </c>
      <c r="S985" s="149">
        <v>0</v>
      </c>
      <c r="T985" s="150">
        <f t="shared" si="33"/>
        <v>0</v>
      </c>
      <c r="U985" s="34"/>
      <c r="V985" s="34"/>
      <c r="W985" s="34"/>
      <c r="X985" s="34"/>
      <c r="Y985" s="34"/>
      <c r="Z985" s="34"/>
      <c r="AA985" s="34"/>
      <c r="AB985" s="34"/>
      <c r="AC985" s="34"/>
      <c r="AD985" s="34"/>
      <c r="AE985" s="34"/>
      <c r="AR985" s="151" t="s">
        <v>266</v>
      </c>
      <c r="AT985" s="151" t="s">
        <v>154</v>
      </c>
      <c r="AU985" s="151" t="s">
        <v>79</v>
      </c>
      <c r="AY985" s="19" t="s">
        <v>152</v>
      </c>
      <c r="BE985" s="152">
        <f t="shared" si="34"/>
        <v>0</v>
      </c>
      <c r="BF985" s="152">
        <f t="shared" si="35"/>
        <v>0</v>
      </c>
      <c r="BG985" s="152">
        <f t="shared" si="36"/>
        <v>0</v>
      </c>
      <c r="BH985" s="152">
        <f t="shared" si="37"/>
        <v>0</v>
      </c>
      <c r="BI985" s="152">
        <f t="shared" si="38"/>
        <v>0</v>
      </c>
      <c r="BJ985" s="19" t="s">
        <v>77</v>
      </c>
      <c r="BK985" s="152">
        <f t="shared" si="39"/>
        <v>0</v>
      </c>
      <c r="BL985" s="19" t="s">
        <v>266</v>
      </c>
      <c r="BM985" s="151" t="s">
        <v>1692</v>
      </c>
    </row>
    <row r="986" spans="1:65" s="12" customFormat="1" ht="22.8" customHeight="1">
      <c r="B986" s="126"/>
      <c r="D986" s="127" t="s">
        <v>68</v>
      </c>
      <c r="E986" s="137" t="s">
        <v>1693</v>
      </c>
      <c r="F986" s="137" t="s">
        <v>1694</v>
      </c>
      <c r="I986" s="129"/>
      <c r="J986" s="138">
        <f>BK986</f>
        <v>0</v>
      </c>
      <c r="L986" s="126"/>
      <c r="M986" s="131"/>
      <c r="N986" s="132"/>
      <c r="O986" s="132"/>
      <c r="P986" s="133">
        <f>SUM(P987:P1021)</f>
        <v>0</v>
      </c>
      <c r="Q986" s="132"/>
      <c r="R986" s="133">
        <f>SUM(R987:R1021)</f>
        <v>0</v>
      </c>
      <c r="S986" s="132"/>
      <c r="T986" s="134">
        <f>SUM(T987:T1021)</f>
        <v>0</v>
      </c>
      <c r="AR986" s="127" t="s">
        <v>79</v>
      </c>
      <c r="AT986" s="135" t="s">
        <v>68</v>
      </c>
      <c r="AU986" s="135" t="s">
        <v>77</v>
      </c>
      <c r="AY986" s="127" t="s">
        <v>152</v>
      </c>
      <c r="BK986" s="136">
        <f>SUM(BK987:BK1021)</f>
        <v>0</v>
      </c>
    </row>
    <row r="987" spans="1:65" s="2" customFormat="1" ht="16.5" customHeight="1">
      <c r="A987" s="34"/>
      <c r="B987" s="139"/>
      <c r="C987" s="140" t="s">
        <v>1695</v>
      </c>
      <c r="D987" s="140" t="s">
        <v>154</v>
      </c>
      <c r="E987" s="141" t="s">
        <v>227</v>
      </c>
      <c r="F987" s="142" t="s">
        <v>3918</v>
      </c>
      <c r="G987" s="143" t="s">
        <v>3</v>
      </c>
      <c r="H987" s="144">
        <v>0</v>
      </c>
      <c r="I987" s="145"/>
      <c r="J987" s="146">
        <f t="shared" ref="J987:J1021" si="40">ROUND(I987*H987,2)</f>
        <v>0</v>
      </c>
      <c r="K987" s="142" t="s">
        <v>3</v>
      </c>
      <c r="L987" s="35"/>
      <c r="M987" s="147" t="s">
        <v>3</v>
      </c>
      <c r="N987" s="148" t="s">
        <v>40</v>
      </c>
      <c r="O987" s="55"/>
      <c r="P987" s="149">
        <f t="shared" ref="P987:P1021" si="41">O987*H987</f>
        <v>0</v>
      </c>
      <c r="Q987" s="149">
        <v>0</v>
      </c>
      <c r="R987" s="149">
        <f t="shared" ref="R987:R1021" si="42">Q987*H987</f>
        <v>0</v>
      </c>
      <c r="S987" s="149">
        <v>0</v>
      </c>
      <c r="T987" s="150">
        <f t="shared" ref="T987:T1021" si="43">S987*H987</f>
        <v>0</v>
      </c>
      <c r="U987" s="34"/>
      <c r="V987" s="34"/>
      <c r="W987" s="34"/>
      <c r="X987" s="34"/>
      <c r="Y987" s="34"/>
      <c r="Z987" s="34"/>
      <c r="AA987" s="34"/>
      <c r="AB987" s="34"/>
      <c r="AC987" s="34"/>
      <c r="AD987" s="34"/>
      <c r="AE987" s="34"/>
      <c r="AR987" s="151" t="s">
        <v>266</v>
      </c>
      <c r="AT987" s="151" t="s">
        <v>154</v>
      </c>
      <c r="AU987" s="151" t="s">
        <v>79</v>
      </c>
      <c r="AY987" s="19" t="s">
        <v>152</v>
      </c>
      <c r="BE987" s="152">
        <f t="shared" ref="BE987:BE1021" si="44">IF(N987="základní",J987,0)</f>
        <v>0</v>
      </c>
      <c r="BF987" s="152">
        <f t="shared" ref="BF987:BF1021" si="45">IF(N987="snížená",J987,0)</f>
        <v>0</v>
      </c>
      <c r="BG987" s="152">
        <f t="shared" ref="BG987:BG1021" si="46">IF(N987="zákl. přenesená",J987,0)</f>
        <v>0</v>
      </c>
      <c r="BH987" s="152">
        <f t="shared" ref="BH987:BH1021" si="47">IF(N987="sníž. přenesená",J987,0)</f>
        <v>0</v>
      </c>
      <c r="BI987" s="152">
        <f t="shared" ref="BI987:BI1021" si="48">IF(N987="nulová",J987,0)</f>
        <v>0</v>
      </c>
      <c r="BJ987" s="19" t="s">
        <v>77</v>
      </c>
      <c r="BK987" s="152">
        <f t="shared" ref="BK987:BK1021" si="49">ROUND(I987*H987,2)</f>
        <v>0</v>
      </c>
      <c r="BL987" s="19" t="s">
        <v>266</v>
      </c>
      <c r="BM987" s="151" t="s">
        <v>1696</v>
      </c>
    </row>
    <row r="988" spans="1:65" s="2" customFormat="1" ht="16.5" customHeight="1">
      <c r="A988" s="34"/>
      <c r="B988" s="139"/>
      <c r="C988" s="140" t="s">
        <v>1697</v>
      </c>
      <c r="D988" s="140" t="s">
        <v>154</v>
      </c>
      <c r="E988" s="141" t="s">
        <v>1698</v>
      </c>
      <c r="F988" s="142" t="s">
        <v>3919</v>
      </c>
      <c r="G988" s="143" t="s">
        <v>1699</v>
      </c>
      <c r="H988" s="144">
        <v>1</v>
      </c>
      <c r="I988" s="145"/>
      <c r="J988" s="146">
        <f t="shared" si="40"/>
        <v>0</v>
      </c>
      <c r="K988" s="142" t="s">
        <v>3</v>
      </c>
      <c r="L988" s="35"/>
      <c r="M988" s="147" t="s">
        <v>3</v>
      </c>
      <c r="N988" s="148" t="s">
        <v>40</v>
      </c>
      <c r="O988" s="55"/>
      <c r="P988" s="149">
        <f t="shared" si="41"/>
        <v>0</v>
      </c>
      <c r="Q988" s="149">
        <v>0</v>
      </c>
      <c r="R988" s="149">
        <f t="shared" si="42"/>
        <v>0</v>
      </c>
      <c r="S988" s="149">
        <v>0</v>
      </c>
      <c r="T988" s="150">
        <f t="shared" si="43"/>
        <v>0</v>
      </c>
      <c r="U988" s="34"/>
      <c r="V988" s="34"/>
      <c r="W988" s="34"/>
      <c r="X988" s="34"/>
      <c r="Y988" s="34"/>
      <c r="Z988" s="34"/>
      <c r="AA988" s="34"/>
      <c r="AB988" s="34"/>
      <c r="AC988" s="34"/>
      <c r="AD988" s="34"/>
      <c r="AE988" s="34"/>
      <c r="AR988" s="151" t="s">
        <v>158</v>
      </c>
      <c r="AT988" s="151" t="s">
        <v>154</v>
      </c>
      <c r="AU988" s="151" t="s">
        <v>79</v>
      </c>
      <c r="AY988" s="19" t="s">
        <v>152</v>
      </c>
      <c r="BE988" s="152">
        <f t="shared" si="44"/>
        <v>0</v>
      </c>
      <c r="BF988" s="152">
        <f t="shared" si="45"/>
        <v>0</v>
      </c>
      <c r="BG988" s="152">
        <f t="shared" si="46"/>
        <v>0</v>
      </c>
      <c r="BH988" s="152">
        <f t="shared" si="47"/>
        <v>0</v>
      </c>
      <c r="BI988" s="152">
        <f t="shared" si="48"/>
        <v>0</v>
      </c>
      <c r="BJ988" s="19" t="s">
        <v>77</v>
      </c>
      <c r="BK988" s="152">
        <f t="shared" si="49"/>
        <v>0</v>
      </c>
      <c r="BL988" s="19" t="s">
        <v>158</v>
      </c>
      <c r="BM988" s="151" t="s">
        <v>1700</v>
      </c>
    </row>
    <row r="989" spans="1:65" s="2" customFormat="1" ht="16.5" customHeight="1">
      <c r="A989" s="34"/>
      <c r="B989" s="139"/>
      <c r="C989" s="140" t="s">
        <v>1701</v>
      </c>
      <c r="D989" s="140" t="s">
        <v>154</v>
      </c>
      <c r="E989" s="141" t="s">
        <v>1702</v>
      </c>
      <c r="F989" s="142" t="s">
        <v>3931</v>
      </c>
      <c r="G989" s="143" t="s">
        <v>1699</v>
      </c>
      <c r="H989" s="144">
        <v>1</v>
      </c>
      <c r="I989" s="145"/>
      <c r="J989" s="146">
        <f t="shared" si="40"/>
        <v>0</v>
      </c>
      <c r="K989" s="142" t="s">
        <v>3</v>
      </c>
      <c r="L989" s="35"/>
      <c r="M989" s="147" t="s">
        <v>3</v>
      </c>
      <c r="N989" s="148" t="s">
        <v>40</v>
      </c>
      <c r="O989" s="55"/>
      <c r="P989" s="149">
        <f t="shared" si="41"/>
        <v>0</v>
      </c>
      <c r="Q989" s="149">
        <v>0</v>
      </c>
      <c r="R989" s="149">
        <f t="shared" si="42"/>
        <v>0</v>
      </c>
      <c r="S989" s="149">
        <v>0</v>
      </c>
      <c r="T989" s="150">
        <f t="shared" si="43"/>
        <v>0</v>
      </c>
      <c r="U989" s="34"/>
      <c r="V989" s="34"/>
      <c r="W989" s="34"/>
      <c r="X989" s="34"/>
      <c r="Y989" s="34"/>
      <c r="Z989" s="34"/>
      <c r="AA989" s="34"/>
      <c r="AB989" s="34"/>
      <c r="AC989" s="34"/>
      <c r="AD989" s="34"/>
      <c r="AE989" s="34"/>
      <c r="AR989" s="151" t="s">
        <v>158</v>
      </c>
      <c r="AT989" s="151" t="s">
        <v>154</v>
      </c>
      <c r="AU989" s="151" t="s">
        <v>79</v>
      </c>
      <c r="AY989" s="19" t="s">
        <v>152</v>
      </c>
      <c r="BE989" s="152">
        <f t="shared" si="44"/>
        <v>0</v>
      </c>
      <c r="BF989" s="152">
        <f t="shared" si="45"/>
        <v>0</v>
      </c>
      <c r="BG989" s="152">
        <f t="shared" si="46"/>
        <v>0</v>
      </c>
      <c r="BH989" s="152">
        <f t="shared" si="47"/>
        <v>0</v>
      </c>
      <c r="BI989" s="152">
        <f t="shared" si="48"/>
        <v>0</v>
      </c>
      <c r="BJ989" s="19" t="s">
        <v>77</v>
      </c>
      <c r="BK989" s="152">
        <f t="shared" si="49"/>
        <v>0</v>
      </c>
      <c r="BL989" s="19" t="s">
        <v>158</v>
      </c>
      <c r="BM989" s="151" t="s">
        <v>1703</v>
      </c>
    </row>
    <row r="990" spans="1:65" s="2" customFormat="1" ht="16.5" customHeight="1">
      <c r="A990" s="34"/>
      <c r="B990" s="139"/>
      <c r="C990" s="140" t="s">
        <v>1704</v>
      </c>
      <c r="D990" s="140" t="s">
        <v>154</v>
      </c>
      <c r="E990" s="141" t="s">
        <v>1705</v>
      </c>
      <c r="F990" s="142" t="s">
        <v>1706</v>
      </c>
      <c r="G990" s="143" t="s">
        <v>1699</v>
      </c>
      <c r="H990" s="144">
        <v>1</v>
      </c>
      <c r="I990" s="145"/>
      <c r="J990" s="146">
        <f t="shared" si="40"/>
        <v>0</v>
      </c>
      <c r="K990" s="142" t="s">
        <v>3</v>
      </c>
      <c r="L990" s="35"/>
      <c r="M990" s="147" t="s">
        <v>3</v>
      </c>
      <c r="N990" s="148" t="s">
        <v>40</v>
      </c>
      <c r="O990" s="55"/>
      <c r="P990" s="149">
        <f t="shared" si="41"/>
        <v>0</v>
      </c>
      <c r="Q990" s="149">
        <v>0</v>
      </c>
      <c r="R990" s="149">
        <f t="shared" si="42"/>
        <v>0</v>
      </c>
      <c r="S990" s="149">
        <v>0</v>
      </c>
      <c r="T990" s="150">
        <f t="shared" si="43"/>
        <v>0</v>
      </c>
      <c r="U990" s="34"/>
      <c r="V990" s="34"/>
      <c r="W990" s="34"/>
      <c r="X990" s="34"/>
      <c r="Y990" s="34"/>
      <c r="Z990" s="34"/>
      <c r="AA990" s="34"/>
      <c r="AB990" s="34"/>
      <c r="AC990" s="34"/>
      <c r="AD990" s="34"/>
      <c r="AE990" s="34"/>
      <c r="AR990" s="151" t="s">
        <v>158</v>
      </c>
      <c r="AT990" s="151" t="s">
        <v>154</v>
      </c>
      <c r="AU990" s="151" t="s">
        <v>79</v>
      </c>
      <c r="AY990" s="19" t="s">
        <v>152</v>
      </c>
      <c r="BE990" s="152">
        <f t="shared" si="44"/>
        <v>0</v>
      </c>
      <c r="BF990" s="152">
        <f t="shared" si="45"/>
        <v>0</v>
      </c>
      <c r="BG990" s="152">
        <f t="shared" si="46"/>
        <v>0</v>
      </c>
      <c r="BH990" s="152">
        <f t="shared" si="47"/>
        <v>0</v>
      </c>
      <c r="BI990" s="152">
        <f t="shared" si="48"/>
        <v>0</v>
      </c>
      <c r="BJ990" s="19" t="s">
        <v>77</v>
      </c>
      <c r="BK990" s="152">
        <f t="shared" si="49"/>
        <v>0</v>
      </c>
      <c r="BL990" s="19" t="s">
        <v>158</v>
      </c>
      <c r="BM990" s="151" t="s">
        <v>1707</v>
      </c>
    </row>
    <row r="991" spans="1:65" s="2" customFormat="1" ht="16.5" customHeight="1">
      <c r="A991" s="34"/>
      <c r="B991" s="139"/>
      <c r="C991" s="140" t="s">
        <v>1708</v>
      </c>
      <c r="D991" s="140" t="s">
        <v>154</v>
      </c>
      <c r="E991" s="141" t="s">
        <v>1709</v>
      </c>
      <c r="F991" s="142" t="s">
        <v>3931</v>
      </c>
      <c r="G991" s="143" t="s">
        <v>1699</v>
      </c>
      <c r="H991" s="144">
        <v>1</v>
      </c>
      <c r="I991" s="145"/>
      <c r="J991" s="146">
        <f t="shared" si="40"/>
        <v>0</v>
      </c>
      <c r="K991" s="142" t="s">
        <v>3</v>
      </c>
      <c r="L991" s="35"/>
      <c r="M991" s="147" t="s">
        <v>3</v>
      </c>
      <c r="N991" s="148" t="s">
        <v>40</v>
      </c>
      <c r="O991" s="55"/>
      <c r="P991" s="149">
        <f t="shared" si="41"/>
        <v>0</v>
      </c>
      <c r="Q991" s="149">
        <v>0</v>
      </c>
      <c r="R991" s="149">
        <f t="shared" si="42"/>
        <v>0</v>
      </c>
      <c r="S991" s="149">
        <v>0</v>
      </c>
      <c r="T991" s="150">
        <f t="shared" si="43"/>
        <v>0</v>
      </c>
      <c r="U991" s="34"/>
      <c r="V991" s="34"/>
      <c r="W991" s="34"/>
      <c r="X991" s="34"/>
      <c r="Y991" s="34"/>
      <c r="Z991" s="34"/>
      <c r="AA991" s="34"/>
      <c r="AB991" s="34"/>
      <c r="AC991" s="34"/>
      <c r="AD991" s="34"/>
      <c r="AE991" s="34"/>
      <c r="AR991" s="151" t="s">
        <v>158</v>
      </c>
      <c r="AT991" s="151" t="s">
        <v>154</v>
      </c>
      <c r="AU991" s="151" t="s">
        <v>79</v>
      </c>
      <c r="AY991" s="19" t="s">
        <v>152</v>
      </c>
      <c r="BE991" s="152">
        <f t="shared" si="44"/>
        <v>0</v>
      </c>
      <c r="BF991" s="152">
        <f t="shared" si="45"/>
        <v>0</v>
      </c>
      <c r="BG991" s="152">
        <f t="shared" si="46"/>
        <v>0</v>
      </c>
      <c r="BH991" s="152">
        <f t="shared" si="47"/>
        <v>0</v>
      </c>
      <c r="BI991" s="152">
        <f t="shared" si="48"/>
        <v>0</v>
      </c>
      <c r="BJ991" s="19" t="s">
        <v>77</v>
      </c>
      <c r="BK991" s="152">
        <f t="shared" si="49"/>
        <v>0</v>
      </c>
      <c r="BL991" s="19" t="s">
        <v>158</v>
      </c>
      <c r="BM991" s="151" t="s">
        <v>1710</v>
      </c>
    </row>
    <row r="992" spans="1:65" s="2" customFormat="1" ht="16.5" customHeight="1">
      <c r="A992" s="34"/>
      <c r="B992" s="139"/>
      <c r="C992" s="140" t="s">
        <v>1711</v>
      </c>
      <c r="D992" s="140" t="s">
        <v>154</v>
      </c>
      <c r="E992" s="141" t="s">
        <v>1712</v>
      </c>
      <c r="F992" s="142" t="s">
        <v>3919</v>
      </c>
      <c r="G992" s="143" t="s">
        <v>1699</v>
      </c>
      <c r="H992" s="144">
        <v>1</v>
      </c>
      <c r="I992" s="145"/>
      <c r="J992" s="146">
        <f t="shared" si="40"/>
        <v>0</v>
      </c>
      <c r="K992" s="142" t="s">
        <v>3</v>
      </c>
      <c r="L992" s="35"/>
      <c r="M992" s="147" t="s">
        <v>3</v>
      </c>
      <c r="N992" s="148" t="s">
        <v>40</v>
      </c>
      <c r="O992" s="55"/>
      <c r="P992" s="149">
        <f t="shared" si="41"/>
        <v>0</v>
      </c>
      <c r="Q992" s="149">
        <v>0</v>
      </c>
      <c r="R992" s="149">
        <f t="shared" si="42"/>
        <v>0</v>
      </c>
      <c r="S992" s="149">
        <v>0</v>
      </c>
      <c r="T992" s="150">
        <f t="shared" si="43"/>
        <v>0</v>
      </c>
      <c r="U992" s="34"/>
      <c r="V992" s="34"/>
      <c r="W992" s="34"/>
      <c r="X992" s="34"/>
      <c r="Y992" s="34"/>
      <c r="Z992" s="34"/>
      <c r="AA992" s="34"/>
      <c r="AB992" s="34"/>
      <c r="AC992" s="34"/>
      <c r="AD992" s="34"/>
      <c r="AE992" s="34"/>
      <c r="AR992" s="151" t="s">
        <v>158</v>
      </c>
      <c r="AT992" s="151" t="s">
        <v>154</v>
      </c>
      <c r="AU992" s="151" t="s">
        <v>79</v>
      </c>
      <c r="AY992" s="19" t="s">
        <v>152</v>
      </c>
      <c r="BE992" s="152">
        <f t="shared" si="44"/>
        <v>0</v>
      </c>
      <c r="BF992" s="152">
        <f t="shared" si="45"/>
        <v>0</v>
      </c>
      <c r="BG992" s="152">
        <f t="shared" si="46"/>
        <v>0</v>
      </c>
      <c r="BH992" s="152">
        <f t="shared" si="47"/>
        <v>0</v>
      </c>
      <c r="BI992" s="152">
        <f t="shared" si="48"/>
        <v>0</v>
      </c>
      <c r="BJ992" s="19" t="s">
        <v>77</v>
      </c>
      <c r="BK992" s="152">
        <f t="shared" si="49"/>
        <v>0</v>
      </c>
      <c r="BL992" s="19" t="s">
        <v>158</v>
      </c>
      <c r="BM992" s="151" t="s">
        <v>1713</v>
      </c>
    </row>
    <row r="993" spans="1:65" s="2" customFormat="1" ht="16.5" customHeight="1">
      <c r="A993" s="34"/>
      <c r="B993" s="139"/>
      <c r="C993" s="140" t="s">
        <v>1714</v>
      </c>
      <c r="D993" s="140" t="s">
        <v>154</v>
      </c>
      <c r="E993" s="141" t="s">
        <v>1715</v>
      </c>
      <c r="F993" s="142" t="s">
        <v>3932</v>
      </c>
      <c r="G993" s="143" t="s">
        <v>1699</v>
      </c>
      <c r="H993" s="144">
        <v>1</v>
      </c>
      <c r="I993" s="145"/>
      <c r="J993" s="146">
        <f t="shared" si="40"/>
        <v>0</v>
      </c>
      <c r="K993" s="142" t="s">
        <v>3</v>
      </c>
      <c r="L993" s="35"/>
      <c r="M993" s="147" t="s">
        <v>3</v>
      </c>
      <c r="N993" s="148" t="s">
        <v>40</v>
      </c>
      <c r="O993" s="55"/>
      <c r="P993" s="149">
        <f t="shared" si="41"/>
        <v>0</v>
      </c>
      <c r="Q993" s="149">
        <v>0</v>
      </c>
      <c r="R993" s="149">
        <f t="shared" si="42"/>
        <v>0</v>
      </c>
      <c r="S993" s="149">
        <v>0</v>
      </c>
      <c r="T993" s="150">
        <f t="shared" si="43"/>
        <v>0</v>
      </c>
      <c r="U993" s="34"/>
      <c r="V993" s="34"/>
      <c r="W993" s="34"/>
      <c r="X993" s="34"/>
      <c r="Y993" s="34"/>
      <c r="Z993" s="34"/>
      <c r="AA993" s="34"/>
      <c r="AB993" s="34"/>
      <c r="AC993" s="34"/>
      <c r="AD993" s="34"/>
      <c r="AE993" s="34"/>
      <c r="AR993" s="151" t="s">
        <v>158</v>
      </c>
      <c r="AT993" s="151" t="s">
        <v>154</v>
      </c>
      <c r="AU993" s="151" t="s">
        <v>79</v>
      </c>
      <c r="AY993" s="19" t="s">
        <v>152</v>
      </c>
      <c r="BE993" s="152">
        <f t="shared" si="44"/>
        <v>0</v>
      </c>
      <c r="BF993" s="152">
        <f t="shared" si="45"/>
        <v>0</v>
      </c>
      <c r="BG993" s="152">
        <f t="shared" si="46"/>
        <v>0</v>
      </c>
      <c r="BH993" s="152">
        <f t="shared" si="47"/>
        <v>0</v>
      </c>
      <c r="BI993" s="152">
        <f t="shared" si="48"/>
        <v>0</v>
      </c>
      <c r="BJ993" s="19" t="s">
        <v>77</v>
      </c>
      <c r="BK993" s="152">
        <f t="shared" si="49"/>
        <v>0</v>
      </c>
      <c r="BL993" s="19" t="s">
        <v>158</v>
      </c>
      <c r="BM993" s="151" t="s">
        <v>1716</v>
      </c>
    </row>
    <row r="994" spans="1:65" s="2" customFormat="1" ht="16.5" customHeight="1">
      <c r="A994" s="34"/>
      <c r="B994" s="139"/>
      <c r="C994" s="140" t="s">
        <v>1717</v>
      </c>
      <c r="D994" s="140" t="s">
        <v>154</v>
      </c>
      <c r="E994" s="141" t="s">
        <v>1718</v>
      </c>
      <c r="F994" s="142" t="s">
        <v>3920</v>
      </c>
      <c r="G994" s="143" t="s">
        <v>1699</v>
      </c>
      <c r="H994" s="144">
        <v>1</v>
      </c>
      <c r="I994" s="145"/>
      <c r="J994" s="146">
        <f t="shared" si="40"/>
        <v>0</v>
      </c>
      <c r="K994" s="142" t="s">
        <v>3</v>
      </c>
      <c r="L994" s="35"/>
      <c r="M994" s="147" t="s">
        <v>3</v>
      </c>
      <c r="N994" s="148" t="s">
        <v>40</v>
      </c>
      <c r="O994" s="55"/>
      <c r="P994" s="149">
        <f t="shared" si="41"/>
        <v>0</v>
      </c>
      <c r="Q994" s="149">
        <v>0</v>
      </c>
      <c r="R994" s="149">
        <f t="shared" si="42"/>
        <v>0</v>
      </c>
      <c r="S994" s="149">
        <v>0</v>
      </c>
      <c r="T994" s="150">
        <f t="shared" si="43"/>
        <v>0</v>
      </c>
      <c r="U994" s="34"/>
      <c r="V994" s="34"/>
      <c r="W994" s="34"/>
      <c r="X994" s="34"/>
      <c r="Y994" s="34"/>
      <c r="Z994" s="34"/>
      <c r="AA994" s="34"/>
      <c r="AB994" s="34"/>
      <c r="AC994" s="34"/>
      <c r="AD994" s="34"/>
      <c r="AE994" s="34"/>
      <c r="AR994" s="151" t="s">
        <v>158</v>
      </c>
      <c r="AT994" s="151" t="s">
        <v>154</v>
      </c>
      <c r="AU994" s="151" t="s">
        <v>79</v>
      </c>
      <c r="AY994" s="19" t="s">
        <v>152</v>
      </c>
      <c r="BE994" s="152">
        <f t="shared" si="44"/>
        <v>0</v>
      </c>
      <c r="BF994" s="152">
        <f t="shared" si="45"/>
        <v>0</v>
      </c>
      <c r="BG994" s="152">
        <f t="shared" si="46"/>
        <v>0</v>
      </c>
      <c r="BH994" s="152">
        <f t="shared" si="47"/>
        <v>0</v>
      </c>
      <c r="BI994" s="152">
        <f t="shared" si="48"/>
        <v>0</v>
      </c>
      <c r="BJ994" s="19" t="s">
        <v>77</v>
      </c>
      <c r="BK994" s="152">
        <f t="shared" si="49"/>
        <v>0</v>
      </c>
      <c r="BL994" s="19" t="s">
        <v>158</v>
      </c>
      <c r="BM994" s="151" t="s">
        <v>1719</v>
      </c>
    </row>
    <row r="995" spans="1:65" s="2" customFormat="1" ht="11.4">
      <c r="A995" s="34"/>
      <c r="B995" s="139"/>
      <c r="C995" s="140" t="s">
        <v>1720</v>
      </c>
      <c r="D995" s="140" t="s">
        <v>154</v>
      </c>
      <c r="E995" s="141" t="s">
        <v>1721</v>
      </c>
      <c r="F995" s="142" t="s">
        <v>3921</v>
      </c>
      <c r="G995" s="143" t="s">
        <v>1699</v>
      </c>
      <c r="H995" s="144">
        <v>1</v>
      </c>
      <c r="I995" s="145"/>
      <c r="J995" s="146">
        <f t="shared" si="40"/>
        <v>0</v>
      </c>
      <c r="K995" s="142" t="s">
        <v>3</v>
      </c>
      <c r="L995" s="35"/>
      <c r="M995" s="147" t="s">
        <v>3</v>
      </c>
      <c r="N995" s="148" t="s">
        <v>40</v>
      </c>
      <c r="O995" s="55"/>
      <c r="P995" s="149">
        <f t="shared" si="41"/>
        <v>0</v>
      </c>
      <c r="Q995" s="149">
        <v>0</v>
      </c>
      <c r="R995" s="149">
        <f t="shared" si="42"/>
        <v>0</v>
      </c>
      <c r="S995" s="149">
        <v>0</v>
      </c>
      <c r="T995" s="150">
        <f t="shared" si="43"/>
        <v>0</v>
      </c>
      <c r="U995" s="34"/>
      <c r="V995" s="34"/>
      <c r="W995" s="34"/>
      <c r="X995" s="34"/>
      <c r="Y995" s="34"/>
      <c r="Z995" s="34"/>
      <c r="AA995" s="34"/>
      <c r="AB995" s="34"/>
      <c r="AC995" s="34"/>
      <c r="AD995" s="34"/>
      <c r="AE995" s="34"/>
      <c r="AR995" s="151" t="s">
        <v>158</v>
      </c>
      <c r="AT995" s="151" t="s">
        <v>154</v>
      </c>
      <c r="AU995" s="151" t="s">
        <v>79</v>
      </c>
      <c r="AY995" s="19" t="s">
        <v>152</v>
      </c>
      <c r="BE995" s="152">
        <f t="shared" si="44"/>
        <v>0</v>
      </c>
      <c r="BF995" s="152">
        <f t="shared" si="45"/>
        <v>0</v>
      </c>
      <c r="BG995" s="152">
        <f t="shared" si="46"/>
        <v>0</v>
      </c>
      <c r="BH995" s="152">
        <f t="shared" si="47"/>
        <v>0</v>
      </c>
      <c r="BI995" s="152">
        <f t="shared" si="48"/>
        <v>0</v>
      </c>
      <c r="BJ995" s="19" t="s">
        <v>77</v>
      </c>
      <c r="BK995" s="152">
        <f t="shared" si="49"/>
        <v>0</v>
      </c>
      <c r="BL995" s="19" t="s">
        <v>158</v>
      </c>
      <c r="BM995" s="151" t="s">
        <v>1722</v>
      </c>
    </row>
    <row r="996" spans="1:65" s="2" customFormat="1" ht="11.4">
      <c r="A996" s="34"/>
      <c r="B996" s="139"/>
      <c r="C996" s="140" t="s">
        <v>1723</v>
      </c>
      <c r="D996" s="140" t="s">
        <v>154</v>
      </c>
      <c r="E996" s="141" t="s">
        <v>1724</v>
      </c>
      <c r="F996" s="142" t="s">
        <v>3922</v>
      </c>
      <c r="G996" s="143" t="s">
        <v>1699</v>
      </c>
      <c r="H996" s="144">
        <v>1</v>
      </c>
      <c r="I996" s="145"/>
      <c r="J996" s="146">
        <f t="shared" si="40"/>
        <v>0</v>
      </c>
      <c r="K996" s="142" t="s">
        <v>3</v>
      </c>
      <c r="L996" s="35"/>
      <c r="M996" s="147" t="s">
        <v>3</v>
      </c>
      <c r="N996" s="148" t="s">
        <v>40</v>
      </c>
      <c r="O996" s="55"/>
      <c r="P996" s="149">
        <f t="shared" si="41"/>
        <v>0</v>
      </c>
      <c r="Q996" s="149">
        <v>0</v>
      </c>
      <c r="R996" s="149">
        <f t="shared" si="42"/>
        <v>0</v>
      </c>
      <c r="S996" s="149">
        <v>0</v>
      </c>
      <c r="T996" s="150">
        <f t="shared" si="43"/>
        <v>0</v>
      </c>
      <c r="U996" s="34"/>
      <c r="V996" s="34"/>
      <c r="W996" s="34"/>
      <c r="X996" s="34"/>
      <c r="Y996" s="34"/>
      <c r="Z996" s="34"/>
      <c r="AA996" s="34"/>
      <c r="AB996" s="34"/>
      <c r="AC996" s="34"/>
      <c r="AD996" s="34"/>
      <c r="AE996" s="34"/>
      <c r="AR996" s="151" t="s">
        <v>158</v>
      </c>
      <c r="AT996" s="151" t="s">
        <v>154</v>
      </c>
      <c r="AU996" s="151" t="s">
        <v>79</v>
      </c>
      <c r="AY996" s="19" t="s">
        <v>152</v>
      </c>
      <c r="BE996" s="152">
        <f t="shared" si="44"/>
        <v>0</v>
      </c>
      <c r="BF996" s="152">
        <f t="shared" si="45"/>
        <v>0</v>
      </c>
      <c r="BG996" s="152">
        <f t="shared" si="46"/>
        <v>0</v>
      </c>
      <c r="BH996" s="152">
        <f t="shared" si="47"/>
        <v>0</v>
      </c>
      <c r="BI996" s="152">
        <f t="shared" si="48"/>
        <v>0</v>
      </c>
      <c r="BJ996" s="19" t="s">
        <v>77</v>
      </c>
      <c r="BK996" s="152">
        <f t="shared" si="49"/>
        <v>0</v>
      </c>
      <c r="BL996" s="19" t="s">
        <v>158</v>
      </c>
      <c r="BM996" s="151" t="s">
        <v>1725</v>
      </c>
    </row>
    <row r="997" spans="1:65" s="2" customFormat="1" ht="16.5" customHeight="1">
      <c r="A997" s="34"/>
      <c r="B997" s="139"/>
      <c r="C997" s="140" t="s">
        <v>1726</v>
      </c>
      <c r="D997" s="140" t="s">
        <v>154</v>
      </c>
      <c r="E997" s="141" t="s">
        <v>1727</v>
      </c>
      <c r="F997" s="142" t="s">
        <v>3923</v>
      </c>
      <c r="G997" s="143" t="s">
        <v>1699</v>
      </c>
      <c r="H997" s="144">
        <v>1</v>
      </c>
      <c r="I997" s="145"/>
      <c r="J997" s="146">
        <f t="shared" si="40"/>
        <v>0</v>
      </c>
      <c r="K997" s="142" t="s">
        <v>3</v>
      </c>
      <c r="L997" s="35"/>
      <c r="M997" s="147" t="s">
        <v>3</v>
      </c>
      <c r="N997" s="148" t="s">
        <v>40</v>
      </c>
      <c r="O997" s="55"/>
      <c r="P997" s="149">
        <f t="shared" si="41"/>
        <v>0</v>
      </c>
      <c r="Q997" s="149">
        <v>0</v>
      </c>
      <c r="R997" s="149">
        <f t="shared" si="42"/>
        <v>0</v>
      </c>
      <c r="S997" s="149">
        <v>0</v>
      </c>
      <c r="T997" s="150">
        <f t="shared" si="43"/>
        <v>0</v>
      </c>
      <c r="U997" s="34"/>
      <c r="V997" s="34"/>
      <c r="W997" s="34"/>
      <c r="X997" s="34"/>
      <c r="Y997" s="34"/>
      <c r="Z997" s="34"/>
      <c r="AA997" s="34"/>
      <c r="AB997" s="34"/>
      <c r="AC997" s="34"/>
      <c r="AD997" s="34"/>
      <c r="AE997" s="34"/>
      <c r="AR997" s="151" t="s">
        <v>158</v>
      </c>
      <c r="AT997" s="151" t="s">
        <v>154</v>
      </c>
      <c r="AU997" s="151" t="s">
        <v>79</v>
      </c>
      <c r="AY997" s="19" t="s">
        <v>152</v>
      </c>
      <c r="BE997" s="152">
        <f t="shared" si="44"/>
        <v>0</v>
      </c>
      <c r="BF997" s="152">
        <f t="shared" si="45"/>
        <v>0</v>
      </c>
      <c r="BG997" s="152">
        <f t="shared" si="46"/>
        <v>0</v>
      </c>
      <c r="BH997" s="152">
        <f t="shared" si="47"/>
        <v>0</v>
      </c>
      <c r="BI997" s="152">
        <f t="shared" si="48"/>
        <v>0</v>
      </c>
      <c r="BJ997" s="19" t="s">
        <v>77</v>
      </c>
      <c r="BK997" s="152">
        <f t="shared" si="49"/>
        <v>0</v>
      </c>
      <c r="BL997" s="19" t="s">
        <v>158</v>
      </c>
      <c r="BM997" s="151" t="s">
        <v>1728</v>
      </c>
    </row>
    <row r="998" spans="1:65" s="2" customFormat="1" ht="16.5" customHeight="1">
      <c r="A998" s="34"/>
      <c r="B998" s="139"/>
      <c r="C998" s="140" t="s">
        <v>1729</v>
      </c>
      <c r="D998" s="140" t="s">
        <v>154</v>
      </c>
      <c r="E998" s="141" t="s">
        <v>1730</v>
      </c>
      <c r="F998" s="142" t="s">
        <v>3924</v>
      </c>
      <c r="G998" s="143" t="s">
        <v>1699</v>
      </c>
      <c r="H998" s="144">
        <v>1</v>
      </c>
      <c r="I998" s="145"/>
      <c r="J998" s="146">
        <f t="shared" si="40"/>
        <v>0</v>
      </c>
      <c r="K998" s="142" t="s">
        <v>3</v>
      </c>
      <c r="L998" s="35"/>
      <c r="M998" s="147" t="s">
        <v>3</v>
      </c>
      <c r="N998" s="148" t="s">
        <v>40</v>
      </c>
      <c r="O998" s="55"/>
      <c r="P998" s="149">
        <f t="shared" si="41"/>
        <v>0</v>
      </c>
      <c r="Q998" s="149">
        <v>0</v>
      </c>
      <c r="R998" s="149">
        <f t="shared" si="42"/>
        <v>0</v>
      </c>
      <c r="S998" s="149">
        <v>0</v>
      </c>
      <c r="T998" s="150">
        <f t="shared" si="43"/>
        <v>0</v>
      </c>
      <c r="U998" s="34"/>
      <c r="V998" s="34"/>
      <c r="W998" s="34"/>
      <c r="X998" s="34"/>
      <c r="Y998" s="34"/>
      <c r="Z998" s="34"/>
      <c r="AA998" s="34"/>
      <c r="AB998" s="34"/>
      <c r="AC998" s="34"/>
      <c r="AD998" s="34"/>
      <c r="AE998" s="34"/>
      <c r="AR998" s="151" t="s">
        <v>158</v>
      </c>
      <c r="AT998" s="151" t="s">
        <v>154</v>
      </c>
      <c r="AU998" s="151" t="s">
        <v>79</v>
      </c>
      <c r="AY998" s="19" t="s">
        <v>152</v>
      </c>
      <c r="BE998" s="152">
        <f t="shared" si="44"/>
        <v>0</v>
      </c>
      <c r="BF998" s="152">
        <f t="shared" si="45"/>
        <v>0</v>
      </c>
      <c r="BG998" s="152">
        <f t="shared" si="46"/>
        <v>0</v>
      </c>
      <c r="BH998" s="152">
        <f t="shared" si="47"/>
        <v>0</v>
      </c>
      <c r="BI998" s="152">
        <f t="shared" si="48"/>
        <v>0</v>
      </c>
      <c r="BJ998" s="19" t="s">
        <v>77</v>
      </c>
      <c r="BK998" s="152">
        <f t="shared" si="49"/>
        <v>0</v>
      </c>
      <c r="BL998" s="19" t="s">
        <v>158</v>
      </c>
      <c r="BM998" s="151" t="s">
        <v>1731</v>
      </c>
    </row>
    <row r="999" spans="1:65" s="2" customFormat="1" ht="21.75" customHeight="1">
      <c r="A999" s="34"/>
      <c r="B999" s="139"/>
      <c r="C999" s="140" t="s">
        <v>1732</v>
      </c>
      <c r="D999" s="140" t="s">
        <v>154</v>
      </c>
      <c r="E999" s="141" t="s">
        <v>1733</v>
      </c>
      <c r="F999" s="142" t="s">
        <v>3933</v>
      </c>
      <c r="G999" s="143" t="s">
        <v>1699</v>
      </c>
      <c r="H999" s="144">
        <v>1</v>
      </c>
      <c r="I999" s="145"/>
      <c r="J999" s="146">
        <f t="shared" si="40"/>
        <v>0</v>
      </c>
      <c r="K999" s="142" t="s">
        <v>3</v>
      </c>
      <c r="L999" s="35"/>
      <c r="M999" s="147" t="s">
        <v>3</v>
      </c>
      <c r="N999" s="148" t="s">
        <v>40</v>
      </c>
      <c r="O999" s="55"/>
      <c r="P999" s="149">
        <f t="shared" si="41"/>
        <v>0</v>
      </c>
      <c r="Q999" s="149">
        <v>0</v>
      </c>
      <c r="R999" s="149">
        <f t="shared" si="42"/>
        <v>0</v>
      </c>
      <c r="S999" s="149">
        <v>0</v>
      </c>
      <c r="T999" s="150">
        <f t="shared" si="43"/>
        <v>0</v>
      </c>
      <c r="U999" s="34"/>
      <c r="V999" s="34"/>
      <c r="W999" s="34"/>
      <c r="X999" s="34"/>
      <c r="Y999" s="34"/>
      <c r="Z999" s="34"/>
      <c r="AA999" s="34"/>
      <c r="AB999" s="34"/>
      <c r="AC999" s="34"/>
      <c r="AD999" s="34"/>
      <c r="AE999" s="34"/>
      <c r="AR999" s="151" t="s">
        <v>158</v>
      </c>
      <c r="AT999" s="151" t="s">
        <v>154</v>
      </c>
      <c r="AU999" s="151" t="s">
        <v>79</v>
      </c>
      <c r="AY999" s="19" t="s">
        <v>152</v>
      </c>
      <c r="BE999" s="152">
        <f t="shared" si="44"/>
        <v>0</v>
      </c>
      <c r="BF999" s="152">
        <f t="shared" si="45"/>
        <v>0</v>
      </c>
      <c r="BG999" s="152">
        <f t="shared" si="46"/>
        <v>0</v>
      </c>
      <c r="BH999" s="152">
        <f t="shared" si="47"/>
        <v>0</v>
      </c>
      <c r="BI999" s="152">
        <f t="shared" si="48"/>
        <v>0</v>
      </c>
      <c r="BJ999" s="19" t="s">
        <v>77</v>
      </c>
      <c r="BK999" s="152">
        <f t="shared" si="49"/>
        <v>0</v>
      </c>
      <c r="BL999" s="19" t="s">
        <v>158</v>
      </c>
      <c r="BM999" s="151" t="s">
        <v>1734</v>
      </c>
    </row>
    <row r="1000" spans="1:65" s="2" customFormat="1" ht="22.8">
      <c r="A1000" s="34"/>
      <c r="B1000" s="139"/>
      <c r="C1000" s="140" t="s">
        <v>1735</v>
      </c>
      <c r="D1000" s="140" t="s">
        <v>154</v>
      </c>
      <c r="E1000" s="141" t="s">
        <v>1736</v>
      </c>
      <c r="F1000" s="142" t="s">
        <v>3934</v>
      </c>
      <c r="G1000" s="143" t="s">
        <v>1699</v>
      </c>
      <c r="H1000" s="144">
        <v>1</v>
      </c>
      <c r="I1000" s="145"/>
      <c r="J1000" s="146">
        <f t="shared" si="40"/>
        <v>0</v>
      </c>
      <c r="K1000" s="142" t="s">
        <v>3</v>
      </c>
      <c r="L1000" s="35"/>
      <c r="M1000" s="147" t="s">
        <v>3</v>
      </c>
      <c r="N1000" s="148" t="s">
        <v>40</v>
      </c>
      <c r="O1000" s="55"/>
      <c r="P1000" s="149">
        <f t="shared" si="41"/>
        <v>0</v>
      </c>
      <c r="Q1000" s="149">
        <v>0</v>
      </c>
      <c r="R1000" s="149">
        <f t="shared" si="42"/>
        <v>0</v>
      </c>
      <c r="S1000" s="149">
        <v>0</v>
      </c>
      <c r="T1000" s="150">
        <f t="shared" si="43"/>
        <v>0</v>
      </c>
      <c r="U1000" s="34"/>
      <c r="V1000" s="34"/>
      <c r="W1000" s="34"/>
      <c r="X1000" s="34"/>
      <c r="Y1000" s="34"/>
      <c r="Z1000" s="34"/>
      <c r="AA1000" s="34"/>
      <c r="AB1000" s="34"/>
      <c r="AC1000" s="34"/>
      <c r="AD1000" s="34"/>
      <c r="AE1000" s="34"/>
      <c r="AR1000" s="151" t="s">
        <v>158</v>
      </c>
      <c r="AT1000" s="151" t="s">
        <v>154</v>
      </c>
      <c r="AU1000" s="151" t="s">
        <v>79</v>
      </c>
      <c r="AY1000" s="19" t="s">
        <v>152</v>
      </c>
      <c r="BE1000" s="152">
        <f t="shared" si="44"/>
        <v>0</v>
      </c>
      <c r="BF1000" s="152">
        <f t="shared" si="45"/>
        <v>0</v>
      </c>
      <c r="BG1000" s="152">
        <f t="shared" si="46"/>
        <v>0</v>
      </c>
      <c r="BH1000" s="152">
        <f t="shared" si="47"/>
        <v>0</v>
      </c>
      <c r="BI1000" s="152">
        <f t="shared" si="48"/>
        <v>0</v>
      </c>
      <c r="BJ1000" s="19" t="s">
        <v>77</v>
      </c>
      <c r="BK1000" s="152">
        <f t="shared" si="49"/>
        <v>0</v>
      </c>
      <c r="BL1000" s="19" t="s">
        <v>158</v>
      </c>
      <c r="BM1000" s="151" t="s">
        <v>1737</v>
      </c>
    </row>
    <row r="1001" spans="1:65" s="2" customFormat="1" ht="22.8">
      <c r="A1001" s="34"/>
      <c r="B1001" s="139"/>
      <c r="C1001" s="140" t="s">
        <v>1738</v>
      </c>
      <c r="D1001" s="140" t="s">
        <v>154</v>
      </c>
      <c r="E1001" s="141" t="s">
        <v>1739</v>
      </c>
      <c r="F1001" s="142" t="s">
        <v>3935</v>
      </c>
      <c r="G1001" s="143" t="s">
        <v>1699</v>
      </c>
      <c r="H1001" s="144">
        <v>1</v>
      </c>
      <c r="I1001" s="145"/>
      <c r="J1001" s="146">
        <f t="shared" si="40"/>
        <v>0</v>
      </c>
      <c r="K1001" s="142" t="s">
        <v>3</v>
      </c>
      <c r="L1001" s="35"/>
      <c r="M1001" s="147" t="s">
        <v>3</v>
      </c>
      <c r="N1001" s="148" t="s">
        <v>40</v>
      </c>
      <c r="O1001" s="55"/>
      <c r="P1001" s="149">
        <f t="shared" si="41"/>
        <v>0</v>
      </c>
      <c r="Q1001" s="149">
        <v>0</v>
      </c>
      <c r="R1001" s="149">
        <f t="shared" si="42"/>
        <v>0</v>
      </c>
      <c r="S1001" s="149">
        <v>0</v>
      </c>
      <c r="T1001" s="150">
        <f t="shared" si="43"/>
        <v>0</v>
      </c>
      <c r="U1001" s="34"/>
      <c r="V1001" s="34"/>
      <c r="W1001" s="34"/>
      <c r="X1001" s="34"/>
      <c r="Y1001" s="34"/>
      <c r="Z1001" s="34"/>
      <c r="AA1001" s="34"/>
      <c r="AB1001" s="34"/>
      <c r="AC1001" s="34"/>
      <c r="AD1001" s="34"/>
      <c r="AE1001" s="34"/>
      <c r="AR1001" s="151" t="s">
        <v>158</v>
      </c>
      <c r="AT1001" s="151" t="s">
        <v>154</v>
      </c>
      <c r="AU1001" s="151" t="s">
        <v>79</v>
      </c>
      <c r="AY1001" s="19" t="s">
        <v>152</v>
      </c>
      <c r="BE1001" s="152">
        <f t="shared" si="44"/>
        <v>0</v>
      </c>
      <c r="BF1001" s="152">
        <f t="shared" si="45"/>
        <v>0</v>
      </c>
      <c r="BG1001" s="152">
        <f t="shared" si="46"/>
        <v>0</v>
      </c>
      <c r="BH1001" s="152">
        <f t="shared" si="47"/>
        <v>0</v>
      </c>
      <c r="BI1001" s="152">
        <f t="shared" si="48"/>
        <v>0</v>
      </c>
      <c r="BJ1001" s="19" t="s">
        <v>77</v>
      </c>
      <c r="BK1001" s="152">
        <f t="shared" si="49"/>
        <v>0</v>
      </c>
      <c r="BL1001" s="19" t="s">
        <v>158</v>
      </c>
      <c r="BM1001" s="151" t="s">
        <v>1740</v>
      </c>
    </row>
    <row r="1002" spans="1:65" s="2" customFormat="1" ht="16.5" customHeight="1">
      <c r="A1002" s="34"/>
      <c r="B1002" s="139"/>
      <c r="C1002" s="140" t="s">
        <v>1741</v>
      </c>
      <c r="D1002" s="140" t="s">
        <v>154</v>
      </c>
      <c r="E1002" s="141" t="s">
        <v>1742</v>
      </c>
      <c r="F1002" s="142" t="s">
        <v>1743</v>
      </c>
      <c r="G1002" s="143" t="s">
        <v>1699</v>
      </c>
      <c r="H1002" s="144">
        <v>1</v>
      </c>
      <c r="I1002" s="145"/>
      <c r="J1002" s="146">
        <f t="shared" si="40"/>
        <v>0</v>
      </c>
      <c r="K1002" s="142" t="s">
        <v>3</v>
      </c>
      <c r="L1002" s="35"/>
      <c r="M1002" s="147" t="s">
        <v>3</v>
      </c>
      <c r="N1002" s="148" t="s">
        <v>40</v>
      </c>
      <c r="O1002" s="55"/>
      <c r="P1002" s="149">
        <f t="shared" si="41"/>
        <v>0</v>
      </c>
      <c r="Q1002" s="149">
        <v>0</v>
      </c>
      <c r="R1002" s="149">
        <f t="shared" si="42"/>
        <v>0</v>
      </c>
      <c r="S1002" s="149">
        <v>0</v>
      </c>
      <c r="T1002" s="150">
        <f t="shared" si="43"/>
        <v>0</v>
      </c>
      <c r="U1002" s="34"/>
      <c r="V1002" s="34"/>
      <c r="W1002" s="34"/>
      <c r="X1002" s="34"/>
      <c r="Y1002" s="34"/>
      <c r="Z1002" s="34"/>
      <c r="AA1002" s="34"/>
      <c r="AB1002" s="34"/>
      <c r="AC1002" s="34"/>
      <c r="AD1002" s="34"/>
      <c r="AE1002" s="34"/>
      <c r="AR1002" s="151" t="s">
        <v>158</v>
      </c>
      <c r="AT1002" s="151" t="s">
        <v>154</v>
      </c>
      <c r="AU1002" s="151" t="s">
        <v>79</v>
      </c>
      <c r="AY1002" s="19" t="s">
        <v>152</v>
      </c>
      <c r="BE1002" s="152">
        <f t="shared" si="44"/>
        <v>0</v>
      </c>
      <c r="BF1002" s="152">
        <f t="shared" si="45"/>
        <v>0</v>
      </c>
      <c r="BG1002" s="152">
        <f t="shared" si="46"/>
        <v>0</v>
      </c>
      <c r="BH1002" s="152">
        <f t="shared" si="47"/>
        <v>0</v>
      </c>
      <c r="BI1002" s="152">
        <f t="shared" si="48"/>
        <v>0</v>
      </c>
      <c r="BJ1002" s="19" t="s">
        <v>77</v>
      </c>
      <c r="BK1002" s="152">
        <f t="shared" si="49"/>
        <v>0</v>
      </c>
      <c r="BL1002" s="19" t="s">
        <v>158</v>
      </c>
      <c r="BM1002" s="151" t="s">
        <v>1744</v>
      </c>
    </row>
    <row r="1003" spans="1:65" s="2" customFormat="1" ht="16.5" customHeight="1">
      <c r="A1003" s="34"/>
      <c r="B1003" s="139"/>
      <c r="C1003" s="140" t="s">
        <v>1745</v>
      </c>
      <c r="D1003" s="140" t="s">
        <v>154</v>
      </c>
      <c r="E1003" s="141" t="s">
        <v>1746</v>
      </c>
      <c r="F1003" s="142" t="s">
        <v>3936</v>
      </c>
      <c r="G1003" s="143" t="s">
        <v>1699</v>
      </c>
      <c r="H1003" s="144">
        <v>1</v>
      </c>
      <c r="I1003" s="145"/>
      <c r="J1003" s="146">
        <f t="shared" si="40"/>
        <v>0</v>
      </c>
      <c r="K1003" s="142" t="s">
        <v>3</v>
      </c>
      <c r="L1003" s="35"/>
      <c r="M1003" s="147" t="s">
        <v>3</v>
      </c>
      <c r="N1003" s="148" t="s">
        <v>40</v>
      </c>
      <c r="O1003" s="55"/>
      <c r="P1003" s="149">
        <f t="shared" si="41"/>
        <v>0</v>
      </c>
      <c r="Q1003" s="149">
        <v>0</v>
      </c>
      <c r="R1003" s="149">
        <f t="shared" si="42"/>
        <v>0</v>
      </c>
      <c r="S1003" s="149">
        <v>0</v>
      </c>
      <c r="T1003" s="150">
        <f t="shared" si="43"/>
        <v>0</v>
      </c>
      <c r="U1003" s="34"/>
      <c r="V1003" s="34"/>
      <c r="W1003" s="34"/>
      <c r="X1003" s="34"/>
      <c r="Y1003" s="34"/>
      <c r="Z1003" s="34"/>
      <c r="AA1003" s="34"/>
      <c r="AB1003" s="34"/>
      <c r="AC1003" s="34"/>
      <c r="AD1003" s="34"/>
      <c r="AE1003" s="34"/>
      <c r="AR1003" s="151" t="s">
        <v>158</v>
      </c>
      <c r="AT1003" s="151" t="s">
        <v>154</v>
      </c>
      <c r="AU1003" s="151" t="s">
        <v>79</v>
      </c>
      <c r="AY1003" s="19" t="s">
        <v>152</v>
      </c>
      <c r="BE1003" s="152">
        <f t="shared" si="44"/>
        <v>0</v>
      </c>
      <c r="BF1003" s="152">
        <f t="shared" si="45"/>
        <v>0</v>
      </c>
      <c r="BG1003" s="152">
        <f t="shared" si="46"/>
        <v>0</v>
      </c>
      <c r="BH1003" s="152">
        <f t="shared" si="47"/>
        <v>0</v>
      </c>
      <c r="BI1003" s="152">
        <f t="shared" si="48"/>
        <v>0</v>
      </c>
      <c r="BJ1003" s="19" t="s">
        <v>77</v>
      </c>
      <c r="BK1003" s="152">
        <f t="shared" si="49"/>
        <v>0</v>
      </c>
      <c r="BL1003" s="19" t="s">
        <v>158</v>
      </c>
      <c r="BM1003" s="151" t="s">
        <v>1747</v>
      </c>
    </row>
    <row r="1004" spans="1:65" s="2" customFormat="1" ht="16.5" customHeight="1">
      <c r="A1004" s="34"/>
      <c r="B1004" s="139"/>
      <c r="C1004" s="140" t="s">
        <v>1748</v>
      </c>
      <c r="D1004" s="140" t="s">
        <v>154</v>
      </c>
      <c r="E1004" s="141" t="s">
        <v>1749</v>
      </c>
      <c r="F1004" s="142" t="s">
        <v>3938</v>
      </c>
      <c r="G1004" s="143" t="s">
        <v>1699</v>
      </c>
      <c r="H1004" s="144">
        <v>1</v>
      </c>
      <c r="I1004" s="145"/>
      <c r="J1004" s="146">
        <f t="shared" si="40"/>
        <v>0</v>
      </c>
      <c r="K1004" s="142" t="s">
        <v>3</v>
      </c>
      <c r="L1004" s="35"/>
      <c r="M1004" s="147" t="s">
        <v>3</v>
      </c>
      <c r="N1004" s="148" t="s">
        <v>40</v>
      </c>
      <c r="O1004" s="55"/>
      <c r="P1004" s="149">
        <f t="shared" si="41"/>
        <v>0</v>
      </c>
      <c r="Q1004" s="149">
        <v>0</v>
      </c>
      <c r="R1004" s="149">
        <f t="shared" si="42"/>
        <v>0</v>
      </c>
      <c r="S1004" s="149">
        <v>0</v>
      </c>
      <c r="T1004" s="150">
        <f t="shared" si="43"/>
        <v>0</v>
      </c>
      <c r="U1004" s="34"/>
      <c r="V1004" s="34"/>
      <c r="W1004" s="34"/>
      <c r="X1004" s="34"/>
      <c r="Y1004" s="34"/>
      <c r="Z1004" s="34"/>
      <c r="AA1004" s="34"/>
      <c r="AB1004" s="34"/>
      <c r="AC1004" s="34"/>
      <c r="AD1004" s="34"/>
      <c r="AE1004" s="34"/>
      <c r="AR1004" s="151" t="s">
        <v>158</v>
      </c>
      <c r="AT1004" s="151" t="s">
        <v>154</v>
      </c>
      <c r="AU1004" s="151" t="s">
        <v>79</v>
      </c>
      <c r="AY1004" s="19" t="s">
        <v>152</v>
      </c>
      <c r="BE1004" s="152">
        <f t="shared" si="44"/>
        <v>0</v>
      </c>
      <c r="BF1004" s="152">
        <f t="shared" si="45"/>
        <v>0</v>
      </c>
      <c r="BG1004" s="152">
        <f t="shared" si="46"/>
        <v>0</v>
      </c>
      <c r="BH1004" s="152">
        <f t="shared" si="47"/>
        <v>0</v>
      </c>
      <c r="BI1004" s="152">
        <f t="shared" si="48"/>
        <v>0</v>
      </c>
      <c r="BJ1004" s="19" t="s">
        <v>77</v>
      </c>
      <c r="BK1004" s="152">
        <f t="shared" si="49"/>
        <v>0</v>
      </c>
      <c r="BL1004" s="19" t="s">
        <v>158</v>
      </c>
      <c r="BM1004" s="151" t="s">
        <v>1750</v>
      </c>
    </row>
    <row r="1005" spans="1:65" s="2" customFormat="1" ht="21.75" customHeight="1">
      <c r="A1005" s="34"/>
      <c r="B1005" s="139"/>
      <c r="C1005" s="140" t="s">
        <v>1751</v>
      </c>
      <c r="D1005" s="140" t="s">
        <v>154</v>
      </c>
      <c r="E1005" s="141" t="s">
        <v>1752</v>
      </c>
      <c r="F1005" s="142" t="s">
        <v>3937</v>
      </c>
      <c r="G1005" s="143" t="s">
        <v>1699</v>
      </c>
      <c r="H1005" s="144">
        <v>1</v>
      </c>
      <c r="I1005" s="145"/>
      <c r="J1005" s="146">
        <f t="shared" si="40"/>
        <v>0</v>
      </c>
      <c r="K1005" s="142" t="s">
        <v>3</v>
      </c>
      <c r="L1005" s="35"/>
      <c r="M1005" s="147" t="s">
        <v>3</v>
      </c>
      <c r="N1005" s="148" t="s">
        <v>40</v>
      </c>
      <c r="O1005" s="55"/>
      <c r="P1005" s="149">
        <f t="shared" si="41"/>
        <v>0</v>
      </c>
      <c r="Q1005" s="149">
        <v>0</v>
      </c>
      <c r="R1005" s="149">
        <f t="shared" si="42"/>
        <v>0</v>
      </c>
      <c r="S1005" s="149">
        <v>0</v>
      </c>
      <c r="T1005" s="150">
        <f t="shared" si="43"/>
        <v>0</v>
      </c>
      <c r="U1005" s="34"/>
      <c r="V1005" s="34"/>
      <c r="W1005" s="34"/>
      <c r="X1005" s="34"/>
      <c r="Y1005" s="34"/>
      <c r="Z1005" s="34"/>
      <c r="AA1005" s="34"/>
      <c r="AB1005" s="34"/>
      <c r="AC1005" s="34"/>
      <c r="AD1005" s="34"/>
      <c r="AE1005" s="34"/>
      <c r="AR1005" s="151" t="s">
        <v>158</v>
      </c>
      <c r="AT1005" s="151" t="s">
        <v>154</v>
      </c>
      <c r="AU1005" s="151" t="s">
        <v>79</v>
      </c>
      <c r="AY1005" s="19" t="s">
        <v>152</v>
      </c>
      <c r="BE1005" s="152">
        <f t="shared" si="44"/>
        <v>0</v>
      </c>
      <c r="BF1005" s="152">
        <f t="shared" si="45"/>
        <v>0</v>
      </c>
      <c r="BG1005" s="152">
        <f t="shared" si="46"/>
        <v>0</v>
      </c>
      <c r="BH1005" s="152">
        <f t="shared" si="47"/>
        <v>0</v>
      </c>
      <c r="BI1005" s="152">
        <f t="shared" si="48"/>
        <v>0</v>
      </c>
      <c r="BJ1005" s="19" t="s">
        <v>77</v>
      </c>
      <c r="BK1005" s="152">
        <f t="shared" si="49"/>
        <v>0</v>
      </c>
      <c r="BL1005" s="19" t="s">
        <v>158</v>
      </c>
      <c r="BM1005" s="151" t="s">
        <v>1753</v>
      </c>
    </row>
    <row r="1006" spans="1:65" s="2" customFormat="1" ht="16.5" customHeight="1">
      <c r="A1006" s="34"/>
      <c r="B1006" s="139"/>
      <c r="C1006" s="140" t="s">
        <v>1754</v>
      </c>
      <c r="D1006" s="140" t="s">
        <v>154</v>
      </c>
      <c r="E1006" s="141" t="s">
        <v>1755</v>
      </c>
      <c r="F1006" s="142" t="s">
        <v>3926</v>
      </c>
      <c r="G1006" s="143" t="s">
        <v>1699</v>
      </c>
      <c r="H1006" s="144">
        <v>1</v>
      </c>
      <c r="I1006" s="145"/>
      <c r="J1006" s="146">
        <f t="shared" si="40"/>
        <v>0</v>
      </c>
      <c r="K1006" s="142" t="s">
        <v>3</v>
      </c>
      <c r="L1006" s="35"/>
      <c r="M1006" s="147" t="s">
        <v>3</v>
      </c>
      <c r="N1006" s="148" t="s">
        <v>40</v>
      </c>
      <c r="O1006" s="55"/>
      <c r="P1006" s="149">
        <f t="shared" si="41"/>
        <v>0</v>
      </c>
      <c r="Q1006" s="149">
        <v>0</v>
      </c>
      <c r="R1006" s="149">
        <f t="shared" si="42"/>
        <v>0</v>
      </c>
      <c r="S1006" s="149">
        <v>0</v>
      </c>
      <c r="T1006" s="150">
        <f t="shared" si="43"/>
        <v>0</v>
      </c>
      <c r="U1006" s="34"/>
      <c r="V1006" s="34"/>
      <c r="W1006" s="34"/>
      <c r="X1006" s="34"/>
      <c r="Y1006" s="34"/>
      <c r="Z1006" s="34"/>
      <c r="AA1006" s="34"/>
      <c r="AB1006" s="34"/>
      <c r="AC1006" s="34"/>
      <c r="AD1006" s="34"/>
      <c r="AE1006" s="34"/>
      <c r="AR1006" s="151" t="s">
        <v>158</v>
      </c>
      <c r="AT1006" s="151" t="s">
        <v>154</v>
      </c>
      <c r="AU1006" s="151" t="s">
        <v>79</v>
      </c>
      <c r="AY1006" s="19" t="s">
        <v>152</v>
      </c>
      <c r="BE1006" s="152">
        <f t="shared" si="44"/>
        <v>0</v>
      </c>
      <c r="BF1006" s="152">
        <f t="shared" si="45"/>
        <v>0</v>
      </c>
      <c r="BG1006" s="152">
        <f t="shared" si="46"/>
        <v>0</v>
      </c>
      <c r="BH1006" s="152">
        <f t="shared" si="47"/>
        <v>0</v>
      </c>
      <c r="BI1006" s="152">
        <f t="shared" si="48"/>
        <v>0</v>
      </c>
      <c r="BJ1006" s="19" t="s">
        <v>77</v>
      </c>
      <c r="BK1006" s="152">
        <f t="shared" si="49"/>
        <v>0</v>
      </c>
      <c r="BL1006" s="19" t="s">
        <v>158</v>
      </c>
      <c r="BM1006" s="151" t="s">
        <v>1756</v>
      </c>
    </row>
    <row r="1007" spans="1:65" s="2" customFormat="1" ht="16.5" customHeight="1">
      <c r="A1007" s="34"/>
      <c r="B1007" s="139"/>
      <c r="C1007" s="140" t="s">
        <v>1757</v>
      </c>
      <c r="D1007" s="140" t="s">
        <v>154</v>
      </c>
      <c r="E1007" s="141" t="s">
        <v>1758</v>
      </c>
      <c r="F1007" s="142" t="s">
        <v>1759</v>
      </c>
      <c r="G1007" s="143" t="s">
        <v>1699</v>
      </c>
      <c r="H1007" s="144">
        <v>1</v>
      </c>
      <c r="I1007" s="145"/>
      <c r="J1007" s="146">
        <f t="shared" si="40"/>
        <v>0</v>
      </c>
      <c r="K1007" s="142" t="s">
        <v>3</v>
      </c>
      <c r="L1007" s="35"/>
      <c r="M1007" s="147" t="s">
        <v>3</v>
      </c>
      <c r="N1007" s="148" t="s">
        <v>40</v>
      </c>
      <c r="O1007" s="55"/>
      <c r="P1007" s="149">
        <f t="shared" si="41"/>
        <v>0</v>
      </c>
      <c r="Q1007" s="149">
        <v>0</v>
      </c>
      <c r="R1007" s="149">
        <f t="shared" si="42"/>
        <v>0</v>
      </c>
      <c r="S1007" s="149">
        <v>0</v>
      </c>
      <c r="T1007" s="150">
        <f t="shared" si="43"/>
        <v>0</v>
      </c>
      <c r="U1007" s="34"/>
      <c r="V1007" s="34"/>
      <c r="W1007" s="34"/>
      <c r="X1007" s="34"/>
      <c r="Y1007" s="34"/>
      <c r="Z1007" s="34"/>
      <c r="AA1007" s="34"/>
      <c r="AB1007" s="34"/>
      <c r="AC1007" s="34"/>
      <c r="AD1007" s="34"/>
      <c r="AE1007" s="34"/>
      <c r="AR1007" s="151" t="s">
        <v>158</v>
      </c>
      <c r="AT1007" s="151" t="s">
        <v>154</v>
      </c>
      <c r="AU1007" s="151" t="s">
        <v>79</v>
      </c>
      <c r="AY1007" s="19" t="s">
        <v>152</v>
      </c>
      <c r="BE1007" s="152">
        <f t="shared" si="44"/>
        <v>0</v>
      </c>
      <c r="BF1007" s="152">
        <f t="shared" si="45"/>
        <v>0</v>
      </c>
      <c r="BG1007" s="152">
        <f t="shared" si="46"/>
        <v>0</v>
      </c>
      <c r="BH1007" s="152">
        <f t="shared" si="47"/>
        <v>0</v>
      </c>
      <c r="BI1007" s="152">
        <f t="shared" si="48"/>
        <v>0</v>
      </c>
      <c r="BJ1007" s="19" t="s">
        <v>77</v>
      </c>
      <c r="BK1007" s="152">
        <f t="shared" si="49"/>
        <v>0</v>
      </c>
      <c r="BL1007" s="19" t="s">
        <v>158</v>
      </c>
      <c r="BM1007" s="151" t="s">
        <v>1760</v>
      </c>
    </row>
    <row r="1008" spans="1:65" s="2" customFormat="1" ht="16.5" customHeight="1">
      <c r="A1008" s="34"/>
      <c r="B1008" s="139"/>
      <c r="C1008" s="140" t="s">
        <v>1761</v>
      </c>
      <c r="D1008" s="140" t="s">
        <v>154</v>
      </c>
      <c r="E1008" s="141" t="s">
        <v>1762</v>
      </c>
      <c r="F1008" s="142" t="s">
        <v>3939</v>
      </c>
      <c r="G1008" s="143" t="s">
        <v>1699</v>
      </c>
      <c r="H1008" s="144">
        <v>1</v>
      </c>
      <c r="I1008" s="145"/>
      <c r="J1008" s="146">
        <f t="shared" si="40"/>
        <v>0</v>
      </c>
      <c r="K1008" s="142" t="s">
        <v>3</v>
      </c>
      <c r="L1008" s="35"/>
      <c r="M1008" s="147" t="s">
        <v>3</v>
      </c>
      <c r="N1008" s="148" t="s">
        <v>40</v>
      </c>
      <c r="O1008" s="55"/>
      <c r="P1008" s="149">
        <f t="shared" si="41"/>
        <v>0</v>
      </c>
      <c r="Q1008" s="149">
        <v>0</v>
      </c>
      <c r="R1008" s="149">
        <f t="shared" si="42"/>
        <v>0</v>
      </c>
      <c r="S1008" s="149">
        <v>0</v>
      </c>
      <c r="T1008" s="150">
        <f t="shared" si="43"/>
        <v>0</v>
      </c>
      <c r="U1008" s="34"/>
      <c r="V1008" s="34"/>
      <c r="W1008" s="34"/>
      <c r="X1008" s="34"/>
      <c r="Y1008" s="34"/>
      <c r="Z1008" s="34"/>
      <c r="AA1008" s="34"/>
      <c r="AB1008" s="34"/>
      <c r="AC1008" s="34"/>
      <c r="AD1008" s="34"/>
      <c r="AE1008" s="34"/>
      <c r="AR1008" s="151" t="s">
        <v>158</v>
      </c>
      <c r="AT1008" s="151" t="s">
        <v>154</v>
      </c>
      <c r="AU1008" s="151" t="s">
        <v>79</v>
      </c>
      <c r="AY1008" s="19" t="s">
        <v>152</v>
      </c>
      <c r="BE1008" s="152">
        <f t="shared" si="44"/>
        <v>0</v>
      </c>
      <c r="BF1008" s="152">
        <f t="shared" si="45"/>
        <v>0</v>
      </c>
      <c r="BG1008" s="152">
        <f t="shared" si="46"/>
        <v>0</v>
      </c>
      <c r="BH1008" s="152">
        <f t="shared" si="47"/>
        <v>0</v>
      </c>
      <c r="BI1008" s="152">
        <f t="shared" si="48"/>
        <v>0</v>
      </c>
      <c r="BJ1008" s="19" t="s">
        <v>77</v>
      </c>
      <c r="BK1008" s="152">
        <f t="shared" si="49"/>
        <v>0</v>
      </c>
      <c r="BL1008" s="19" t="s">
        <v>158</v>
      </c>
      <c r="BM1008" s="151" t="s">
        <v>1763</v>
      </c>
    </row>
    <row r="1009" spans="1:65" s="2" customFormat="1" ht="16.5" customHeight="1">
      <c r="A1009" s="34"/>
      <c r="B1009" s="139"/>
      <c r="C1009" s="140" t="s">
        <v>1764</v>
      </c>
      <c r="D1009" s="140" t="s">
        <v>154</v>
      </c>
      <c r="E1009" s="141" t="s">
        <v>290</v>
      </c>
      <c r="F1009" s="142" t="s">
        <v>3925</v>
      </c>
      <c r="G1009" s="143" t="s">
        <v>3</v>
      </c>
      <c r="H1009" s="144">
        <v>0</v>
      </c>
      <c r="I1009" s="145"/>
      <c r="J1009" s="146">
        <f t="shared" si="40"/>
        <v>0</v>
      </c>
      <c r="K1009" s="142" t="s">
        <v>3</v>
      </c>
      <c r="L1009" s="35"/>
      <c r="M1009" s="147" t="s">
        <v>3</v>
      </c>
      <c r="N1009" s="148" t="s">
        <v>40</v>
      </c>
      <c r="O1009" s="55"/>
      <c r="P1009" s="149">
        <f t="shared" si="41"/>
        <v>0</v>
      </c>
      <c r="Q1009" s="149">
        <v>0</v>
      </c>
      <c r="R1009" s="149">
        <f t="shared" si="42"/>
        <v>0</v>
      </c>
      <c r="S1009" s="149">
        <v>0</v>
      </c>
      <c r="T1009" s="150">
        <f t="shared" si="43"/>
        <v>0</v>
      </c>
      <c r="U1009" s="34"/>
      <c r="V1009" s="34"/>
      <c r="W1009" s="34"/>
      <c r="X1009" s="34"/>
      <c r="Y1009" s="34"/>
      <c r="Z1009" s="34"/>
      <c r="AA1009" s="34"/>
      <c r="AB1009" s="34"/>
      <c r="AC1009" s="34"/>
      <c r="AD1009" s="34"/>
      <c r="AE1009" s="34"/>
      <c r="AR1009" s="151" t="s">
        <v>266</v>
      </c>
      <c r="AT1009" s="151" t="s">
        <v>154</v>
      </c>
      <c r="AU1009" s="151" t="s">
        <v>79</v>
      </c>
      <c r="AY1009" s="19" t="s">
        <v>152</v>
      </c>
      <c r="BE1009" s="152">
        <f t="shared" si="44"/>
        <v>0</v>
      </c>
      <c r="BF1009" s="152">
        <f t="shared" si="45"/>
        <v>0</v>
      </c>
      <c r="BG1009" s="152">
        <f t="shared" si="46"/>
        <v>0</v>
      </c>
      <c r="BH1009" s="152">
        <f t="shared" si="47"/>
        <v>0</v>
      </c>
      <c r="BI1009" s="152">
        <f t="shared" si="48"/>
        <v>0</v>
      </c>
      <c r="BJ1009" s="19" t="s">
        <v>77</v>
      </c>
      <c r="BK1009" s="152">
        <f t="shared" si="49"/>
        <v>0</v>
      </c>
      <c r="BL1009" s="19" t="s">
        <v>266</v>
      </c>
      <c r="BM1009" s="151" t="s">
        <v>1765</v>
      </c>
    </row>
    <row r="1010" spans="1:65" s="2" customFormat="1" ht="16.5" customHeight="1">
      <c r="A1010" s="34"/>
      <c r="B1010" s="139"/>
      <c r="C1010" s="140" t="s">
        <v>1766</v>
      </c>
      <c r="D1010" s="140" t="s">
        <v>154</v>
      </c>
      <c r="E1010" s="141" t="s">
        <v>757</v>
      </c>
      <c r="F1010" s="142" t="s">
        <v>3927</v>
      </c>
      <c r="G1010" s="143" t="s">
        <v>1699</v>
      </c>
      <c r="H1010" s="144">
        <v>1</v>
      </c>
      <c r="I1010" s="145"/>
      <c r="J1010" s="146">
        <f t="shared" si="40"/>
        <v>0</v>
      </c>
      <c r="K1010" s="142" t="s">
        <v>3</v>
      </c>
      <c r="L1010" s="35"/>
      <c r="M1010" s="147" t="s">
        <v>3</v>
      </c>
      <c r="N1010" s="148" t="s">
        <v>40</v>
      </c>
      <c r="O1010" s="55"/>
      <c r="P1010" s="149">
        <f t="shared" si="41"/>
        <v>0</v>
      </c>
      <c r="Q1010" s="149">
        <v>0</v>
      </c>
      <c r="R1010" s="149">
        <f t="shared" si="42"/>
        <v>0</v>
      </c>
      <c r="S1010" s="149">
        <v>0</v>
      </c>
      <c r="T1010" s="150">
        <f t="shared" si="43"/>
        <v>0</v>
      </c>
      <c r="U1010" s="34"/>
      <c r="V1010" s="34"/>
      <c r="W1010" s="34"/>
      <c r="X1010" s="34"/>
      <c r="Y1010" s="34"/>
      <c r="Z1010" s="34"/>
      <c r="AA1010" s="34"/>
      <c r="AB1010" s="34"/>
      <c r="AC1010" s="34"/>
      <c r="AD1010" s="34"/>
      <c r="AE1010" s="34"/>
      <c r="AR1010" s="151" t="s">
        <v>158</v>
      </c>
      <c r="AT1010" s="151" t="s">
        <v>154</v>
      </c>
      <c r="AU1010" s="151" t="s">
        <v>79</v>
      </c>
      <c r="AY1010" s="19" t="s">
        <v>152</v>
      </c>
      <c r="BE1010" s="152">
        <f t="shared" si="44"/>
        <v>0</v>
      </c>
      <c r="BF1010" s="152">
        <f t="shared" si="45"/>
        <v>0</v>
      </c>
      <c r="BG1010" s="152">
        <f t="shared" si="46"/>
        <v>0</v>
      </c>
      <c r="BH1010" s="152">
        <f t="shared" si="47"/>
        <v>0</v>
      </c>
      <c r="BI1010" s="152">
        <f t="shared" si="48"/>
        <v>0</v>
      </c>
      <c r="BJ1010" s="19" t="s">
        <v>77</v>
      </c>
      <c r="BK1010" s="152">
        <f t="shared" si="49"/>
        <v>0</v>
      </c>
      <c r="BL1010" s="19" t="s">
        <v>158</v>
      </c>
      <c r="BM1010" s="151" t="s">
        <v>1767</v>
      </c>
    </row>
    <row r="1011" spans="1:65" s="2" customFormat="1" ht="16.5" customHeight="1">
      <c r="A1011" s="34"/>
      <c r="B1011" s="139"/>
      <c r="C1011" s="140" t="s">
        <v>1768</v>
      </c>
      <c r="D1011" s="140" t="s">
        <v>154</v>
      </c>
      <c r="E1011" s="141" t="s">
        <v>759</v>
      </c>
      <c r="F1011" s="142" t="s">
        <v>3928</v>
      </c>
      <c r="G1011" s="143" t="s">
        <v>1699</v>
      </c>
      <c r="H1011" s="144">
        <v>2</v>
      </c>
      <c r="I1011" s="145"/>
      <c r="J1011" s="146">
        <f t="shared" si="40"/>
        <v>0</v>
      </c>
      <c r="K1011" s="142" t="s">
        <v>3</v>
      </c>
      <c r="L1011" s="35"/>
      <c r="M1011" s="147" t="s">
        <v>3</v>
      </c>
      <c r="N1011" s="148" t="s">
        <v>40</v>
      </c>
      <c r="O1011" s="55"/>
      <c r="P1011" s="149">
        <f t="shared" si="41"/>
        <v>0</v>
      </c>
      <c r="Q1011" s="149">
        <v>0</v>
      </c>
      <c r="R1011" s="149">
        <f t="shared" si="42"/>
        <v>0</v>
      </c>
      <c r="S1011" s="149">
        <v>0</v>
      </c>
      <c r="T1011" s="150">
        <f t="shared" si="43"/>
        <v>0</v>
      </c>
      <c r="U1011" s="34"/>
      <c r="V1011" s="34"/>
      <c r="W1011" s="34"/>
      <c r="X1011" s="34"/>
      <c r="Y1011" s="34"/>
      <c r="Z1011" s="34"/>
      <c r="AA1011" s="34"/>
      <c r="AB1011" s="34"/>
      <c r="AC1011" s="34"/>
      <c r="AD1011" s="34"/>
      <c r="AE1011" s="34"/>
      <c r="AR1011" s="151" t="s">
        <v>158</v>
      </c>
      <c r="AT1011" s="151" t="s">
        <v>154</v>
      </c>
      <c r="AU1011" s="151" t="s">
        <v>79</v>
      </c>
      <c r="AY1011" s="19" t="s">
        <v>152</v>
      </c>
      <c r="BE1011" s="152">
        <f t="shared" si="44"/>
        <v>0</v>
      </c>
      <c r="BF1011" s="152">
        <f t="shared" si="45"/>
        <v>0</v>
      </c>
      <c r="BG1011" s="152">
        <f t="shared" si="46"/>
        <v>0</v>
      </c>
      <c r="BH1011" s="152">
        <f t="shared" si="47"/>
        <v>0</v>
      </c>
      <c r="BI1011" s="152">
        <f t="shared" si="48"/>
        <v>0</v>
      </c>
      <c r="BJ1011" s="19" t="s">
        <v>77</v>
      </c>
      <c r="BK1011" s="152">
        <f t="shared" si="49"/>
        <v>0</v>
      </c>
      <c r="BL1011" s="19" t="s">
        <v>158</v>
      </c>
      <c r="BM1011" s="151" t="s">
        <v>1769</v>
      </c>
    </row>
    <row r="1012" spans="1:65" s="2" customFormat="1" ht="16.5" customHeight="1">
      <c r="A1012" s="34"/>
      <c r="B1012" s="139"/>
      <c r="C1012" s="140" t="s">
        <v>1770</v>
      </c>
      <c r="D1012" s="140" t="s">
        <v>154</v>
      </c>
      <c r="E1012" s="141" t="s">
        <v>764</v>
      </c>
      <c r="F1012" s="142" t="s">
        <v>3929</v>
      </c>
      <c r="G1012" s="143" t="s">
        <v>1699</v>
      </c>
      <c r="H1012" s="144">
        <v>1</v>
      </c>
      <c r="I1012" s="145"/>
      <c r="J1012" s="146">
        <f t="shared" si="40"/>
        <v>0</v>
      </c>
      <c r="K1012" s="142" t="s">
        <v>3</v>
      </c>
      <c r="L1012" s="35"/>
      <c r="M1012" s="147" t="s">
        <v>3</v>
      </c>
      <c r="N1012" s="148" t="s">
        <v>40</v>
      </c>
      <c r="O1012" s="55"/>
      <c r="P1012" s="149">
        <f t="shared" si="41"/>
        <v>0</v>
      </c>
      <c r="Q1012" s="149">
        <v>0</v>
      </c>
      <c r="R1012" s="149">
        <f t="shared" si="42"/>
        <v>0</v>
      </c>
      <c r="S1012" s="149">
        <v>0</v>
      </c>
      <c r="T1012" s="150">
        <f t="shared" si="43"/>
        <v>0</v>
      </c>
      <c r="U1012" s="34"/>
      <c r="V1012" s="34"/>
      <c r="W1012" s="34"/>
      <c r="X1012" s="34"/>
      <c r="Y1012" s="34"/>
      <c r="Z1012" s="34"/>
      <c r="AA1012" s="34"/>
      <c r="AB1012" s="34"/>
      <c r="AC1012" s="34"/>
      <c r="AD1012" s="34"/>
      <c r="AE1012" s="34"/>
      <c r="AR1012" s="151" t="s">
        <v>158</v>
      </c>
      <c r="AT1012" s="151" t="s">
        <v>154</v>
      </c>
      <c r="AU1012" s="151" t="s">
        <v>79</v>
      </c>
      <c r="AY1012" s="19" t="s">
        <v>152</v>
      </c>
      <c r="BE1012" s="152">
        <f t="shared" si="44"/>
        <v>0</v>
      </c>
      <c r="BF1012" s="152">
        <f t="shared" si="45"/>
        <v>0</v>
      </c>
      <c r="BG1012" s="152">
        <f t="shared" si="46"/>
        <v>0</v>
      </c>
      <c r="BH1012" s="152">
        <f t="shared" si="47"/>
        <v>0</v>
      </c>
      <c r="BI1012" s="152">
        <f t="shared" si="48"/>
        <v>0</v>
      </c>
      <c r="BJ1012" s="19" t="s">
        <v>77</v>
      </c>
      <c r="BK1012" s="152">
        <f t="shared" si="49"/>
        <v>0</v>
      </c>
      <c r="BL1012" s="19" t="s">
        <v>158</v>
      </c>
      <c r="BM1012" s="151" t="s">
        <v>1771</v>
      </c>
    </row>
    <row r="1013" spans="1:65" s="2" customFormat="1" ht="16.5" customHeight="1">
      <c r="A1013" s="34"/>
      <c r="B1013" s="139"/>
      <c r="C1013" s="140" t="s">
        <v>1772</v>
      </c>
      <c r="D1013" s="140" t="s">
        <v>154</v>
      </c>
      <c r="E1013" s="141" t="s">
        <v>769</v>
      </c>
      <c r="F1013" s="142" t="s">
        <v>3930</v>
      </c>
      <c r="G1013" s="143" t="s">
        <v>1699</v>
      </c>
      <c r="H1013" s="144">
        <v>1</v>
      </c>
      <c r="I1013" s="145"/>
      <c r="J1013" s="146">
        <f t="shared" si="40"/>
        <v>0</v>
      </c>
      <c r="K1013" s="142" t="s">
        <v>3</v>
      </c>
      <c r="L1013" s="35"/>
      <c r="M1013" s="147" t="s">
        <v>3</v>
      </c>
      <c r="N1013" s="148" t="s">
        <v>40</v>
      </c>
      <c r="O1013" s="55"/>
      <c r="P1013" s="149">
        <f t="shared" si="41"/>
        <v>0</v>
      </c>
      <c r="Q1013" s="149">
        <v>0</v>
      </c>
      <c r="R1013" s="149">
        <f t="shared" si="42"/>
        <v>0</v>
      </c>
      <c r="S1013" s="149">
        <v>0</v>
      </c>
      <c r="T1013" s="150">
        <f t="shared" si="43"/>
        <v>0</v>
      </c>
      <c r="U1013" s="34"/>
      <c r="V1013" s="34"/>
      <c r="W1013" s="34"/>
      <c r="X1013" s="34"/>
      <c r="Y1013" s="34"/>
      <c r="Z1013" s="34"/>
      <c r="AA1013" s="34"/>
      <c r="AB1013" s="34"/>
      <c r="AC1013" s="34"/>
      <c r="AD1013" s="34"/>
      <c r="AE1013" s="34"/>
      <c r="AR1013" s="151" t="s">
        <v>158</v>
      </c>
      <c r="AT1013" s="151" t="s">
        <v>154</v>
      </c>
      <c r="AU1013" s="151" t="s">
        <v>79</v>
      </c>
      <c r="AY1013" s="19" t="s">
        <v>152</v>
      </c>
      <c r="BE1013" s="152">
        <f t="shared" si="44"/>
        <v>0</v>
      </c>
      <c r="BF1013" s="152">
        <f t="shared" si="45"/>
        <v>0</v>
      </c>
      <c r="BG1013" s="152">
        <f t="shared" si="46"/>
        <v>0</v>
      </c>
      <c r="BH1013" s="152">
        <f t="shared" si="47"/>
        <v>0</v>
      </c>
      <c r="BI1013" s="152">
        <f t="shared" si="48"/>
        <v>0</v>
      </c>
      <c r="BJ1013" s="19" t="s">
        <v>77</v>
      </c>
      <c r="BK1013" s="152">
        <f t="shared" si="49"/>
        <v>0</v>
      </c>
      <c r="BL1013" s="19" t="s">
        <v>158</v>
      </c>
      <c r="BM1013" s="151" t="s">
        <v>1773</v>
      </c>
    </row>
    <row r="1014" spans="1:65" s="2" customFormat="1" ht="21.75" customHeight="1">
      <c r="A1014" s="34"/>
      <c r="B1014" s="139"/>
      <c r="C1014" s="140" t="s">
        <v>1774</v>
      </c>
      <c r="D1014" s="140" t="s">
        <v>154</v>
      </c>
      <c r="E1014" s="141" t="s">
        <v>775</v>
      </c>
      <c r="F1014" s="142" t="s">
        <v>3940</v>
      </c>
      <c r="G1014" s="143" t="s">
        <v>1699</v>
      </c>
      <c r="H1014" s="144">
        <v>1</v>
      </c>
      <c r="I1014" s="145"/>
      <c r="J1014" s="146">
        <f t="shared" si="40"/>
        <v>0</v>
      </c>
      <c r="K1014" s="142" t="s">
        <v>3</v>
      </c>
      <c r="L1014" s="35"/>
      <c r="M1014" s="147" t="s">
        <v>3</v>
      </c>
      <c r="N1014" s="148" t="s">
        <v>40</v>
      </c>
      <c r="O1014" s="55"/>
      <c r="P1014" s="149">
        <f t="shared" si="41"/>
        <v>0</v>
      </c>
      <c r="Q1014" s="149">
        <v>0</v>
      </c>
      <c r="R1014" s="149">
        <f t="shared" si="42"/>
        <v>0</v>
      </c>
      <c r="S1014" s="149">
        <v>0</v>
      </c>
      <c r="T1014" s="150">
        <f t="shared" si="43"/>
        <v>0</v>
      </c>
      <c r="U1014" s="34"/>
      <c r="V1014" s="34"/>
      <c r="W1014" s="34"/>
      <c r="X1014" s="34"/>
      <c r="Y1014" s="34"/>
      <c r="Z1014" s="34"/>
      <c r="AA1014" s="34"/>
      <c r="AB1014" s="34"/>
      <c r="AC1014" s="34"/>
      <c r="AD1014" s="34"/>
      <c r="AE1014" s="34"/>
      <c r="AR1014" s="151" t="s">
        <v>158</v>
      </c>
      <c r="AT1014" s="151" t="s">
        <v>154</v>
      </c>
      <c r="AU1014" s="151" t="s">
        <v>79</v>
      </c>
      <c r="AY1014" s="19" t="s">
        <v>152</v>
      </c>
      <c r="BE1014" s="152">
        <f t="shared" si="44"/>
        <v>0</v>
      </c>
      <c r="BF1014" s="152">
        <f t="shared" si="45"/>
        <v>0</v>
      </c>
      <c r="BG1014" s="152">
        <f t="shared" si="46"/>
        <v>0</v>
      </c>
      <c r="BH1014" s="152">
        <f t="shared" si="47"/>
        <v>0</v>
      </c>
      <c r="BI1014" s="152">
        <f t="shared" si="48"/>
        <v>0</v>
      </c>
      <c r="BJ1014" s="19" t="s">
        <v>77</v>
      </c>
      <c r="BK1014" s="152">
        <f t="shared" si="49"/>
        <v>0</v>
      </c>
      <c r="BL1014" s="19" t="s">
        <v>158</v>
      </c>
      <c r="BM1014" s="151" t="s">
        <v>1775</v>
      </c>
    </row>
    <row r="1015" spans="1:65" s="2" customFormat="1" ht="21.75" customHeight="1">
      <c r="A1015" s="34"/>
      <c r="B1015" s="139"/>
      <c r="C1015" s="140" t="s">
        <v>1776</v>
      </c>
      <c r="D1015" s="140" t="s">
        <v>154</v>
      </c>
      <c r="E1015" s="141" t="s">
        <v>1777</v>
      </c>
      <c r="F1015" s="142" t="s">
        <v>3941</v>
      </c>
      <c r="G1015" s="143" t="s">
        <v>1699</v>
      </c>
      <c r="H1015" s="144">
        <v>1</v>
      </c>
      <c r="I1015" s="145"/>
      <c r="J1015" s="146">
        <f t="shared" si="40"/>
        <v>0</v>
      </c>
      <c r="K1015" s="142" t="s">
        <v>3</v>
      </c>
      <c r="L1015" s="35"/>
      <c r="M1015" s="147" t="s">
        <v>3</v>
      </c>
      <c r="N1015" s="148" t="s">
        <v>40</v>
      </c>
      <c r="O1015" s="55"/>
      <c r="P1015" s="149">
        <f t="shared" si="41"/>
        <v>0</v>
      </c>
      <c r="Q1015" s="149">
        <v>0</v>
      </c>
      <c r="R1015" s="149">
        <f t="shared" si="42"/>
        <v>0</v>
      </c>
      <c r="S1015" s="149">
        <v>0</v>
      </c>
      <c r="T1015" s="150">
        <f t="shared" si="43"/>
        <v>0</v>
      </c>
      <c r="U1015" s="34"/>
      <c r="V1015" s="34"/>
      <c r="W1015" s="34"/>
      <c r="X1015" s="34"/>
      <c r="Y1015" s="34"/>
      <c r="Z1015" s="34"/>
      <c r="AA1015" s="34"/>
      <c r="AB1015" s="34"/>
      <c r="AC1015" s="34"/>
      <c r="AD1015" s="34"/>
      <c r="AE1015" s="34"/>
      <c r="AR1015" s="151" t="s">
        <v>158</v>
      </c>
      <c r="AT1015" s="151" t="s">
        <v>154</v>
      </c>
      <c r="AU1015" s="151" t="s">
        <v>79</v>
      </c>
      <c r="AY1015" s="19" t="s">
        <v>152</v>
      </c>
      <c r="BE1015" s="152">
        <f t="shared" si="44"/>
        <v>0</v>
      </c>
      <c r="BF1015" s="152">
        <f t="shared" si="45"/>
        <v>0</v>
      </c>
      <c r="BG1015" s="152">
        <f t="shared" si="46"/>
        <v>0</v>
      </c>
      <c r="BH1015" s="152">
        <f t="shared" si="47"/>
        <v>0</v>
      </c>
      <c r="BI1015" s="152">
        <f t="shared" si="48"/>
        <v>0</v>
      </c>
      <c r="BJ1015" s="19" t="s">
        <v>77</v>
      </c>
      <c r="BK1015" s="152">
        <f t="shared" si="49"/>
        <v>0</v>
      </c>
      <c r="BL1015" s="19" t="s">
        <v>158</v>
      </c>
      <c r="BM1015" s="151" t="s">
        <v>1778</v>
      </c>
    </row>
    <row r="1016" spans="1:65" s="2" customFormat="1" ht="34.200000000000003">
      <c r="A1016" s="34"/>
      <c r="B1016" s="139"/>
      <c r="C1016" s="140" t="s">
        <v>1779</v>
      </c>
      <c r="D1016" s="140" t="s">
        <v>154</v>
      </c>
      <c r="E1016" s="141" t="s">
        <v>780</v>
      </c>
      <c r="F1016" s="142" t="s">
        <v>3942</v>
      </c>
      <c r="G1016" s="143" t="s">
        <v>1699</v>
      </c>
      <c r="H1016" s="144">
        <v>1</v>
      </c>
      <c r="I1016" s="145"/>
      <c r="J1016" s="146">
        <f t="shared" si="40"/>
        <v>0</v>
      </c>
      <c r="K1016" s="142" t="s">
        <v>3</v>
      </c>
      <c r="L1016" s="35"/>
      <c r="M1016" s="147" t="s">
        <v>3</v>
      </c>
      <c r="N1016" s="148" t="s">
        <v>40</v>
      </c>
      <c r="O1016" s="55"/>
      <c r="P1016" s="149">
        <f t="shared" si="41"/>
        <v>0</v>
      </c>
      <c r="Q1016" s="149">
        <v>0</v>
      </c>
      <c r="R1016" s="149">
        <f t="shared" si="42"/>
        <v>0</v>
      </c>
      <c r="S1016" s="149">
        <v>0</v>
      </c>
      <c r="T1016" s="150">
        <f t="shared" si="43"/>
        <v>0</v>
      </c>
      <c r="U1016" s="34"/>
      <c r="V1016" s="34"/>
      <c r="W1016" s="34"/>
      <c r="X1016" s="34"/>
      <c r="Y1016" s="34"/>
      <c r="Z1016" s="34"/>
      <c r="AA1016" s="34"/>
      <c r="AB1016" s="34"/>
      <c r="AC1016" s="34"/>
      <c r="AD1016" s="34"/>
      <c r="AE1016" s="34"/>
      <c r="AR1016" s="151" t="s">
        <v>158</v>
      </c>
      <c r="AT1016" s="151" t="s">
        <v>154</v>
      </c>
      <c r="AU1016" s="151" t="s">
        <v>79</v>
      </c>
      <c r="AY1016" s="19" t="s">
        <v>152</v>
      </c>
      <c r="BE1016" s="152">
        <f t="shared" si="44"/>
        <v>0</v>
      </c>
      <c r="BF1016" s="152">
        <f t="shared" si="45"/>
        <v>0</v>
      </c>
      <c r="BG1016" s="152">
        <f t="shared" si="46"/>
        <v>0</v>
      </c>
      <c r="BH1016" s="152">
        <f t="shared" si="47"/>
        <v>0</v>
      </c>
      <c r="BI1016" s="152">
        <f t="shared" si="48"/>
        <v>0</v>
      </c>
      <c r="BJ1016" s="19" t="s">
        <v>77</v>
      </c>
      <c r="BK1016" s="152">
        <f t="shared" si="49"/>
        <v>0</v>
      </c>
      <c r="BL1016" s="19" t="s">
        <v>158</v>
      </c>
      <c r="BM1016" s="151" t="s">
        <v>1780</v>
      </c>
    </row>
    <row r="1017" spans="1:65" s="2" customFormat="1" ht="22.8">
      <c r="A1017" s="34"/>
      <c r="B1017" s="139"/>
      <c r="C1017" s="140" t="s">
        <v>1781</v>
      </c>
      <c r="D1017" s="140" t="s">
        <v>154</v>
      </c>
      <c r="E1017" s="141" t="s">
        <v>1782</v>
      </c>
      <c r="F1017" s="142" t="s">
        <v>3943</v>
      </c>
      <c r="G1017" s="143" t="s">
        <v>1699</v>
      </c>
      <c r="H1017" s="144">
        <v>1</v>
      </c>
      <c r="I1017" s="145"/>
      <c r="J1017" s="146">
        <f t="shared" si="40"/>
        <v>0</v>
      </c>
      <c r="K1017" s="142" t="s">
        <v>3</v>
      </c>
      <c r="L1017" s="35"/>
      <c r="M1017" s="147" t="s">
        <v>3</v>
      </c>
      <c r="N1017" s="148" t="s">
        <v>40</v>
      </c>
      <c r="O1017" s="55"/>
      <c r="P1017" s="149">
        <f t="shared" si="41"/>
        <v>0</v>
      </c>
      <c r="Q1017" s="149">
        <v>0</v>
      </c>
      <c r="R1017" s="149">
        <f t="shared" si="42"/>
        <v>0</v>
      </c>
      <c r="S1017" s="149">
        <v>0</v>
      </c>
      <c r="T1017" s="150">
        <f t="shared" si="43"/>
        <v>0</v>
      </c>
      <c r="U1017" s="34"/>
      <c r="V1017" s="34"/>
      <c r="W1017" s="34"/>
      <c r="X1017" s="34"/>
      <c r="Y1017" s="34"/>
      <c r="Z1017" s="34"/>
      <c r="AA1017" s="34"/>
      <c r="AB1017" s="34"/>
      <c r="AC1017" s="34"/>
      <c r="AD1017" s="34"/>
      <c r="AE1017" s="34"/>
      <c r="AR1017" s="151" t="s">
        <v>158</v>
      </c>
      <c r="AT1017" s="151" t="s">
        <v>154</v>
      </c>
      <c r="AU1017" s="151" t="s">
        <v>79</v>
      </c>
      <c r="AY1017" s="19" t="s">
        <v>152</v>
      </c>
      <c r="BE1017" s="152">
        <f t="shared" si="44"/>
        <v>0</v>
      </c>
      <c r="BF1017" s="152">
        <f t="shared" si="45"/>
        <v>0</v>
      </c>
      <c r="BG1017" s="152">
        <f t="shared" si="46"/>
        <v>0</v>
      </c>
      <c r="BH1017" s="152">
        <f t="shared" si="47"/>
        <v>0</v>
      </c>
      <c r="BI1017" s="152">
        <f t="shared" si="48"/>
        <v>0</v>
      </c>
      <c r="BJ1017" s="19" t="s">
        <v>77</v>
      </c>
      <c r="BK1017" s="152">
        <f t="shared" si="49"/>
        <v>0</v>
      </c>
      <c r="BL1017" s="19" t="s">
        <v>158</v>
      </c>
      <c r="BM1017" s="151" t="s">
        <v>1783</v>
      </c>
    </row>
    <row r="1018" spans="1:65" s="2" customFormat="1" ht="16.5" customHeight="1">
      <c r="A1018" s="34"/>
      <c r="B1018" s="139"/>
      <c r="C1018" s="140" t="s">
        <v>1784</v>
      </c>
      <c r="D1018" s="140" t="s">
        <v>154</v>
      </c>
      <c r="E1018" s="141" t="s">
        <v>785</v>
      </c>
      <c r="F1018" s="142" t="s">
        <v>1785</v>
      </c>
      <c r="G1018" s="143" t="s">
        <v>1699</v>
      </c>
      <c r="H1018" s="144">
        <v>1</v>
      </c>
      <c r="I1018" s="145"/>
      <c r="J1018" s="146">
        <f t="shared" si="40"/>
        <v>0</v>
      </c>
      <c r="K1018" s="142" t="s">
        <v>3</v>
      </c>
      <c r="L1018" s="35"/>
      <c r="M1018" s="147" t="s">
        <v>3</v>
      </c>
      <c r="N1018" s="148" t="s">
        <v>40</v>
      </c>
      <c r="O1018" s="55"/>
      <c r="P1018" s="149">
        <f t="shared" si="41"/>
        <v>0</v>
      </c>
      <c r="Q1018" s="149">
        <v>0</v>
      </c>
      <c r="R1018" s="149">
        <f t="shared" si="42"/>
        <v>0</v>
      </c>
      <c r="S1018" s="149">
        <v>0</v>
      </c>
      <c r="T1018" s="150">
        <f t="shared" si="43"/>
        <v>0</v>
      </c>
      <c r="U1018" s="34"/>
      <c r="V1018" s="34"/>
      <c r="W1018" s="34"/>
      <c r="X1018" s="34"/>
      <c r="Y1018" s="34"/>
      <c r="Z1018" s="34"/>
      <c r="AA1018" s="34"/>
      <c r="AB1018" s="34"/>
      <c r="AC1018" s="34"/>
      <c r="AD1018" s="34"/>
      <c r="AE1018" s="34"/>
      <c r="AR1018" s="151" t="s">
        <v>158</v>
      </c>
      <c r="AT1018" s="151" t="s">
        <v>154</v>
      </c>
      <c r="AU1018" s="151" t="s">
        <v>79</v>
      </c>
      <c r="AY1018" s="19" t="s">
        <v>152</v>
      </c>
      <c r="BE1018" s="152">
        <f t="shared" si="44"/>
        <v>0</v>
      </c>
      <c r="BF1018" s="152">
        <f t="shared" si="45"/>
        <v>0</v>
      </c>
      <c r="BG1018" s="152">
        <f t="shared" si="46"/>
        <v>0</v>
      </c>
      <c r="BH1018" s="152">
        <f t="shared" si="47"/>
        <v>0</v>
      </c>
      <c r="BI1018" s="152">
        <f t="shared" si="48"/>
        <v>0</v>
      </c>
      <c r="BJ1018" s="19" t="s">
        <v>77</v>
      </c>
      <c r="BK1018" s="152">
        <f t="shared" si="49"/>
        <v>0</v>
      </c>
      <c r="BL1018" s="19" t="s">
        <v>158</v>
      </c>
      <c r="BM1018" s="151" t="s">
        <v>1786</v>
      </c>
    </row>
    <row r="1019" spans="1:65" s="2" customFormat="1" ht="16.5" customHeight="1">
      <c r="A1019" s="34"/>
      <c r="B1019" s="139"/>
      <c r="C1019" s="140" t="s">
        <v>1787</v>
      </c>
      <c r="D1019" s="140" t="s">
        <v>154</v>
      </c>
      <c r="E1019" s="141" t="s">
        <v>373</v>
      </c>
      <c r="F1019" s="142" t="s">
        <v>1788</v>
      </c>
      <c r="G1019" s="143" t="s">
        <v>3</v>
      </c>
      <c r="H1019" s="144">
        <v>0</v>
      </c>
      <c r="I1019" s="145"/>
      <c r="J1019" s="146">
        <f t="shared" si="40"/>
        <v>0</v>
      </c>
      <c r="K1019" s="142" t="s">
        <v>3</v>
      </c>
      <c r="L1019" s="35"/>
      <c r="M1019" s="147" t="s">
        <v>3</v>
      </c>
      <c r="N1019" s="148" t="s">
        <v>40</v>
      </c>
      <c r="O1019" s="55"/>
      <c r="P1019" s="149">
        <f t="shared" si="41"/>
        <v>0</v>
      </c>
      <c r="Q1019" s="149">
        <v>0</v>
      </c>
      <c r="R1019" s="149">
        <f t="shared" si="42"/>
        <v>0</v>
      </c>
      <c r="S1019" s="149">
        <v>0</v>
      </c>
      <c r="T1019" s="150">
        <f t="shared" si="43"/>
        <v>0</v>
      </c>
      <c r="U1019" s="34"/>
      <c r="V1019" s="34"/>
      <c r="W1019" s="34"/>
      <c r="X1019" s="34"/>
      <c r="Y1019" s="34"/>
      <c r="Z1019" s="34"/>
      <c r="AA1019" s="34"/>
      <c r="AB1019" s="34"/>
      <c r="AC1019" s="34"/>
      <c r="AD1019" s="34"/>
      <c r="AE1019" s="34"/>
      <c r="AR1019" s="151" t="s">
        <v>266</v>
      </c>
      <c r="AT1019" s="151" t="s">
        <v>154</v>
      </c>
      <c r="AU1019" s="151" t="s">
        <v>79</v>
      </c>
      <c r="AY1019" s="19" t="s">
        <v>152</v>
      </c>
      <c r="BE1019" s="152">
        <f t="shared" si="44"/>
        <v>0</v>
      </c>
      <c r="BF1019" s="152">
        <f t="shared" si="45"/>
        <v>0</v>
      </c>
      <c r="BG1019" s="152">
        <f t="shared" si="46"/>
        <v>0</v>
      </c>
      <c r="BH1019" s="152">
        <f t="shared" si="47"/>
        <v>0</v>
      </c>
      <c r="BI1019" s="152">
        <f t="shared" si="48"/>
        <v>0</v>
      </c>
      <c r="BJ1019" s="19" t="s">
        <v>77</v>
      </c>
      <c r="BK1019" s="152">
        <f t="shared" si="49"/>
        <v>0</v>
      </c>
      <c r="BL1019" s="19" t="s">
        <v>266</v>
      </c>
      <c r="BM1019" s="151" t="s">
        <v>1789</v>
      </c>
    </row>
    <row r="1020" spans="1:65" s="2" customFormat="1" ht="16.5" customHeight="1">
      <c r="A1020" s="34"/>
      <c r="B1020" s="139"/>
      <c r="C1020" s="140" t="s">
        <v>1790</v>
      </c>
      <c r="D1020" s="140" t="s">
        <v>154</v>
      </c>
      <c r="E1020" s="141" t="s">
        <v>1241</v>
      </c>
      <c r="F1020" s="142" t="s">
        <v>1743</v>
      </c>
      <c r="G1020" s="143" t="s">
        <v>1699</v>
      </c>
      <c r="H1020" s="144">
        <v>2</v>
      </c>
      <c r="I1020" s="145"/>
      <c r="J1020" s="146">
        <f t="shared" si="40"/>
        <v>0</v>
      </c>
      <c r="K1020" s="142" t="s">
        <v>3</v>
      </c>
      <c r="L1020" s="35"/>
      <c r="M1020" s="147" t="s">
        <v>3</v>
      </c>
      <c r="N1020" s="148" t="s">
        <v>40</v>
      </c>
      <c r="O1020" s="55"/>
      <c r="P1020" s="149">
        <f t="shared" si="41"/>
        <v>0</v>
      </c>
      <c r="Q1020" s="149">
        <v>0</v>
      </c>
      <c r="R1020" s="149">
        <f t="shared" si="42"/>
        <v>0</v>
      </c>
      <c r="S1020" s="149">
        <v>0</v>
      </c>
      <c r="T1020" s="150">
        <f t="shared" si="43"/>
        <v>0</v>
      </c>
      <c r="U1020" s="34"/>
      <c r="V1020" s="34"/>
      <c r="W1020" s="34"/>
      <c r="X1020" s="34"/>
      <c r="Y1020" s="34"/>
      <c r="Z1020" s="34"/>
      <c r="AA1020" s="34"/>
      <c r="AB1020" s="34"/>
      <c r="AC1020" s="34"/>
      <c r="AD1020" s="34"/>
      <c r="AE1020" s="34"/>
      <c r="AR1020" s="151" t="s">
        <v>158</v>
      </c>
      <c r="AT1020" s="151" t="s">
        <v>154</v>
      </c>
      <c r="AU1020" s="151" t="s">
        <v>79</v>
      </c>
      <c r="AY1020" s="19" t="s">
        <v>152</v>
      </c>
      <c r="BE1020" s="152">
        <f t="shared" si="44"/>
        <v>0</v>
      </c>
      <c r="BF1020" s="152">
        <f t="shared" si="45"/>
        <v>0</v>
      </c>
      <c r="BG1020" s="152">
        <f t="shared" si="46"/>
        <v>0</v>
      </c>
      <c r="BH1020" s="152">
        <f t="shared" si="47"/>
        <v>0</v>
      </c>
      <c r="BI1020" s="152">
        <f t="shared" si="48"/>
        <v>0</v>
      </c>
      <c r="BJ1020" s="19" t="s">
        <v>77</v>
      </c>
      <c r="BK1020" s="152">
        <f t="shared" si="49"/>
        <v>0</v>
      </c>
      <c r="BL1020" s="19" t="s">
        <v>158</v>
      </c>
      <c r="BM1020" s="151" t="s">
        <v>1791</v>
      </c>
    </row>
    <row r="1021" spans="1:65" s="2" customFormat="1" ht="16.5" customHeight="1">
      <c r="A1021" s="34"/>
      <c r="B1021" s="139"/>
      <c r="C1021" s="140" t="s">
        <v>1792</v>
      </c>
      <c r="D1021" s="140" t="s">
        <v>154</v>
      </c>
      <c r="E1021" s="141" t="s">
        <v>1245</v>
      </c>
      <c r="F1021" s="142" t="s">
        <v>3944</v>
      </c>
      <c r="G1021" s="143" t="s">
        <v>1699</v>
      </c>
      <c r="H1021" s="144">
        <v>1</v>
      </c>
      <c r="I1021" s="145"/>
      <c r="J1021" s="146">
        <f t="shared" si="40"/>
        <v>0</v>
      </c>
      <c r="K1021" s="142" t="s">
        <v>3</v>
      </c>
      <c r="L1021" s="35"/>
      <c r="M1021" s="147" t="s">
        <v>3</v>
      </c>
      <c r="N1021" s="148" t="s">
        <v>40</v>
      </c>
      <c r="O1021" s="55"/>
      <c r="P1021" s="149">
        <f t="shared" si="41"/>
        <v>0</v>
      </c>
      <c r="Q1021" s="149">
        <v>0</v>
      </c>
      <c r="R1021" s="149">
        <f t="shared" si="42"/>
        <v>0</v>
      </c>
      <c r="S1021" s="149">
        <v>0</v>
      </c>
      <c r="T1021" s="150">
        <f t="shared" si="43"/>
        <v>0</v>
      </c>
      <c r="U1021" s="34"/>
      <c r="V1021" s="34"/>
      <c r="W1021" s="34"/>
      <c r="X1021" s="34"/>
      <c r="Y1021" s="34"/>
      <c r="Z1021" s="34"/>
      <c r="AA1021" s="34"/>
      <c r="AB1021" s="34"/>
      <c r="AC1021" s="34"/>
      <c r="AD1021" s="34"/>
      <c r="AE1021" s="34"/>
      <c r="AR1021" s="151" t="s">
        <v>158</v>
      </c>
      <c r="AT1021" s="151" t="s">
        <v>154</v>
      </c>
      <c r="AU1021" s="151" t="s">
        <v>79</v>
      </c>
      <c r="AY1021" s="19" t="s">
        <v>152</v>
      </c>
      <c r="BE1021" s="152">
        <f t="shared" si="44"/>
        <v>0</v>
      </c>
      <c r="BF1021" s="152">
        <f t="shared" si="45"/>
        <v>0</v>
      </c>
      <c r="BG1021" s="152">
        <f t="shared" si="46"/>
        <v>0</v>
      </c>
      <c r="BH1021" s="152">
        <f t="shared" si="47"/>
        <v>0</v>
      </c>
      <c r="BI1021" s="152">
        <f t="shared" si="48"/>
        <v>0</v>
      </c>
      <c r="BJ1021" s="19" t="s">
        <v>77</v>
      </c>
      <c r="BK1021" s="152">
        <f t="shared" si="49"/>
        <v>0</v>
      </c>
      <c r="BL1021" s="19" t="s">
        <v>158</v>
      </c>
      <c r="BM1021" s="151" t="s">
        <v>1793</v>
      </c>
    </row>
    <row r="1022" spans="1:65" s="12" customFormat="1" ht="22.8" customHeight="1">
      <c r="B1022" s="126"/>
      <c r="D1022" s="127" t="s">
        <v>68</v>
      </c>
      <c r="E1022" s="137" t="s">
        <v>1794</v>
      </c>
      <c r="F1022" s="137" t="s">
        <v>1795</v>
      </c>
      <c r="I1022" s="129"/>
      <c r="J1022" s="138">
        <f>BK1022</f>
        <v>0</v>
      </c>
      <c r="L1022" s="126"/>
      <c r="M1022" s="131"/>
      <c r="N1022" s="132"/>
      <c r="O1022" s="132"/>
      <c r="P1022" s="133">
        <f>SUM(P1023:P1059)</f>
        <v>0</v>
      </c>
      <c r="Q1022" s="132"/>
      <c r="R1022" s="133">
        <f>SUM(R1023:R1059)</f>
        <v>0</v>
      </c>
      <c r="S1022" s="132"/>
      <c r="T1022" s="134">
        <f>SUM(T1023:T1059)</f>
        <v>0</v>
      </c>
      <c r="AR1022" s="127" t="s">
        <v>158</v>
      </c>
      <c r="AT1022" s="135" t="s">
        <v>68</v>
      </c>
      <c r="AU1022" s="135" t="s">
        <v>77</v>
      </c>
      <c r="AY1022" s="127" t="s">
        <v>152</v>
      </c>
      <c r="BK1022" s="136">
        <f>SUM(BK1023:BK1059)</f>
        <v>0</v>
      </c>
    </row>
    <row r="1023" spans="1:65" s="2" customFormat="1" ht="16.5" customHeight="1">
      <c r="A1023" s="34"/>
      <c r="B1023" s="139"/>
      <c r="C1023" s="140" t="s">
        <v>1796</v>
      </c>
      <c r="D1023" s="140" t="s">
        <v>154</v>
      </c>
      <c r="E1023" s="141" t="s">
        <v>77</v>
      </c>
      <c r="F1023" s="142" t="s">
        <v>1797</v>
      </c>
      <c r="G1023" s="143" t="s">
        <v>3</v>
      </c>
      <c r="H1023" s="144">
        <v>0</v>
      </c>
      <c r="I1023" s="145"/>
      <c r="J1023" s="146">
        <f t="shared" ref="J1023:J1043" si="50">ROUND(I1023*H1023,2)</f>
        <v>0</v>
      </c>
      <c r="K1023" s="142" t="s">
        <v>3</v>
      </c>
      <c r="L1023" s="35"/>
      <c r="M1023" s="147" t="s">
        <v>3</v>
      </c>
      <c r="N1023" s="148" t="s">
        <v>40</v>
      </c>
      <c r="O1023" s="55"/>
      <c r="P1023" s="149">
        <f t="shared" ref="P1023:P1043" si="51">O1023*H1023</f>
        <v>0</v>
      </c>
      <c r="Q1023" s="149">
        <v>0</v>
      </c>
      <c r="R1023" s="149">
        <f t="shared" ref="R1023:R1043" si="52">Q1023*H1023</f>
        <v>0</v>
      </c>
      <c r="S1023" s="149">
        <v>0</v>
      </c>
      <c r="T1023" s="150">
        <f t="shared" ref="T1023:T1043" si="53">S1023*H1023</f>
        <v>0</v>
      </c>
      <c r="U1023" s="34"/>
      <c r="V1023" s="34"/>
      <c r="W1023" s="34"/>
      <c r="X1023" s="34"/>
      <c r="Y1023" s="34"/>
      <c r="Z1023" s="34"/>
      <c r="AA1023" s="34"/>
      <c r="AB1023" s="34"/>
      <c r="AC1023" s="34"/>
      <c r="AD1023" s="34"/>
      <c r="AE1023" s="34"/>
      <c r="AR1023" s="151" t="s">
        <v>1798</v>
      </c>
      <c r="AT1023" s="151" t="s">
        <v>154</v>
      </c>
      <c r="AU1023" s="151" t="s">
        <v>79</v>
      </c>
      <c r="AY1023" s="19" t="s">
        <v>152</v>
      </c>
      <c r="BE1023" s="152">
        <f t="shared" ref="BE1023:BE1043" si="54">IF(N1023="základní",J1023,0)</f>
        <v>0</v>
      </c>
      <c r="BF1023" s="152">
        <f t="shared" ref="BF1023:BF1043" si="55">IF(N1023="snížená",J1023,0)</f>
        <v>0</v>
      </c>
      <c r="BG1023" s="152">
        <f t="shared" ref="BG1023:BG1043" si="56">IF(N1023="zákl. přenesená",J1023,0)</f>
        <v>0</v>
      </c>
      <c r="BH1023" s="152">
        <f t="shared" ref="BH1023:BH1043" si="57">IF(N1023="sníž. přenesená",J1023,0)</f>
        <v>0</v>
      </c>
      <c r="BI1023" s="152">
        <f t="shared" ref="BI1023:BI1043" si="58">IF(N1023="nulová",J1023,0)</f>
        <v>0</v>
      </c>
      <c r="BJ1023" s="19" t="s">
        <v>77</v>
      </c>
      <c r="BK1023" s="152">
        <f t="shared" ref="BK1023:BK1043" si="59">ROUND(I1023*H1023,2)</f>
        <v>0</v>
      </c>
      <c r="BL1023" s="19" t="s">
        <v>1798</v>
      </c>
      <c r="BM1023" s="151" t="s">
        <v>1799</v>
      </c>
    </row>
    <row r="1024" spans="1:65" s="2" customFormat="1" ht="21.75" customHeight="1">
      <c r="A1024" s="34"/>
      <c r="B1024" s="139"/>
      <c r="C1024" s="140" t="s">
        <v>1800</v>
      </c>
      <c r="D1024" s="140" t="s">
        <v>154</v>
      </c>
      <c r="E1024" s="141" t="s">
        <v>1801</v>
      </c>
      <c r="F1024" s="142" t="s">
        <v>1802</v>
      </c>
      <c r="G1024" s="143" t="s">
        <v>1699</v>
      </c>
      <c r="H1024" s="144">
        <v>5</v>
      </c>
      <c r="I1024" s="145"/>
      <c r="J1024" s="146">
        <f t="shared" si="50"/>
        <v>0</v>
      </c>
      <c r="K1024" s="142" t="s">
        <v>3</v>
      </c>
      <c r="L1024" s="35"/>
      <c r="M1024" s="147" t="s">
        <v>3</v>
      </c>
      <c r="N1024" s="148" t="s">
        <v>40</v>
      </c>
      <c r="O1024" s="55"/>
      <c r="P1024" s="149">
        <f t="shared" si="51"/>
        <v>0</v>
      </c>
      <c r="Q1024" s="149">
        <v>0</v>
      </c>
      <c r="R1024" s="149">
        <f t="shared" si="52"/>
        <v>0</v>
      </c>
      <c r="S1024" s="149">
        <v>0</v>
      </c>
      <c r="T1024" s="150">
        <f t="shared" si="53"/>
        <v>0</v>
      </c>
      <c r="U1024" s="34"/>
      <c r="V1024" s="34"/>
      <c r="W1024" s="34"/>
      <c r="X1024" s="34"/>
      <c r="Y1024" s="34"/>
      <c r="Z1024" s="34"/>
      <c r="AA1024" s="34"/>
      <c r="AB1024" s="34"/>
      <c r="AC1024" s="34"/>
      <c r="AD1024" s="34"/>
      <c r="AE1024" s="34"/>
      <c r="AR1024" s="151" t="s">
        <v>1798</v>
      </c>
      <c r="AT1024" s="151" t="s">
        <v>154</v>
      </c>
      <c r="AU1024" s="151" t="s">
        <v>79</v>
      </c>
      <c r="AY1024" s="19" t="s">
        <v>152</v>
      </c>
      <c r="BE1024" s="152">
        <f t="shared" si="54"/>
        <v>0</v>
      </c>
      <c r="BF1024" s="152">
        <f t="shared" si="55"/>
        <v>0</v>
      </c>
      <c r="BG1024" s="152">
        <f t="shared" si="56"/>
        <v>0</v>
      </c>
      <c r="BH1024" s="152">
        <f t="shared" si="57"/>
        <v>0</v>
      </c>
      <c r="BI1024" s="152">
        <f t="shared" si="58"/>
        <v>0</v>
      </c>
      <c r="BJ1024" s="19" t="s">
        <v>77</v>
      </c>
      <c r="BK1024" s="152">
        <f t="shared" si="59"/>
        <v>0</v>
      </c>
      <c r="BL1024" s="19" t="s">
        <v>1798</v>
      </c>
      <c r="BM1024" s="151" t="s">
        <v>1803</v>
      </c>
    </row>
    <row r="1025" spans="1:65" s="2" customFormat="1" ht="21.75" customHeight="1">
      <c r="A1025" s="34"/>
      <c r="B1025" s="139"/>
      <c r="C1025" s="140" t="s">
        <v>1804</v>
      </c>
      <c r="D1025" s="140" t="s">
        <v>154</v>
      </c>
      <c r="E1025" s="141" t="s">
        <v>1805</v>
      </c>
      <c r="F1025" s="142" t="s">
        <v>1806</v>
      </c>
      <c r="G1025" s="143" t="s">
        <v>484</v>
      </c>
      <c r="H1025" s="144">
        <v>5</v>
      </c>
      <c r="I1025" s="145"/>
      <c r="J1025" s="146">
        <f t="shared" si="50"/>
        <v>0</v>
      </c>
      <c r="K1025" s="142" t="s">
        <v>3</v>
      </c>
      <c r="L1025" s="35"/>
      <c r="M1025" s="147" t="s">
        <v>3</v>
      </c>
      <c r="N1025" s="148" t="s">
        <v>40</v>
      </c>
      <c r="O1025" s="55"/>
      <c r="P1025" s="149">
        <f t="shared" si="51"/>
        <v>0</v>
      </c>
      <c r="Q1025" s="149">
        <v>0</v>
      </c>
      <c r="R1025" s="149">
        <f t="shared" si="52"/>
        <v>0</v>
      </c>
      <c r="S1025" s="149">
        <v>0</v>
      </c>
      <c r="T1025" s="150">
        <f t="shared" si="53"/>
        <v>0</v>
      </c>
      <c r="U1025" s="34"/>
      <c r="V1025" s="34"/>
      <c r="W1025" s="34"/>
      <c r="X1025" s="34"/>
      <c r="Y1025" s="34"/>
      <c r="Z1025" s="34"/>
      <c r="AA1025" s="34"/>
      <c r="AB1025" s="34"/>
      <c r="AC1025" s="34"/>
      <c r="AD1025" s="34"/>
      <c r="AE1025" s="34"/>
      <c r="AR1025" s="151" t="s">
        <v>1798</v>
      </c>
      <c r="AT1025" s="151" t="s">
        <v>154</v>
      </c>
      <c r="AU1025" s="151" t="s">
        <v>79</v>
      </c>
      <c r="AY1025" s="19" t="s">
        <v>152</v>
      </c>
      <c r="BE1025" s="152">
        <f t="shared" si="54"/>
        <v>0</v>
      </c>
      <c r="BF1025" s="152">
        <f t="shared" si="55"/>
        <v>0</v>
      </c>
      <c r="BG1025" s="152">
        <f t="shared" si="56"/>
        <v>0</v>
      </c>
      <c r="BH1025" s="152">
        <f t="shared" si="57"/>
        <v>0</v>
      </c>
      <c r="BI1025" s="152">
        <f t="shared" si="58"/>
        <v>0</v>
      </c>
      <c r="BJ1025" s="19" t="s">
        <v>77</v>
      </c>
      <c r="BK1025" s="152">
        <f t="shared" si="59"/>
        <v>0</v>
      </c>
      <c r="BL1025" s="19" t="s">
        <v>1798</v>
      </c>
      <c r="BM1025" s="151" t="s">
        <v>1807</v>
      </c>
    </row>
    <row r="1026" spans="1:65" s="2" customFormat="1" ht="22.8">
      <c r="A1026" s="34"/>
      <c r="B1026" s="139"/>
      <c r="C1026" s="140" t="s">
        <v>1808</v>
      </c>
      <c r="D1026" s="140" t="s">
        <v>154</v>
      </c>
      <c r="E1026" s="141" t="s">
        <v>1809</v>
      </c>
      <c r="F1026" s="142" t="s">
        <v>1810</v>
      </c>
      <c r="G1026" s="143" t="s">
        <v>484</v>
      </c>
      <c r="H1026" s="144">
        <v>4</v>
      </c>
      <c r="I1026" s="145"/>
      <c r="J1026" s="146">
        <f t="shared" si="50"/>
        <v>0</v>
      </c>
      <c r="K1026" s="142" t="s">
        <v>3</v>
      </c>
      <c r="L1026" s="35"/>
      <c r="M1026" s="147" t="s">
        <v>3</v>
      </c>
      <c r="N1026" s="148" t="s">
        <v>40</v>
      </c>
      <c r="O1026" s="55"/>
      <c r="P1026" s="149">
        <f t="shared" si="51"/>
        <v>0</v>
      </c>
      <c r="Q1026" s="149">
        <v>0</v>
      </c>
      <c r="R1026" s="149">
        <f t="shared" si="52"/>
        <v>0</v>
      </c>
      <c r="S1026" s="149">
        <v>0</v>
      </c>
      <c r="T1026" s="150">
        <f t="shared" si="53"/>
        <v>0</v>
      </c>
      <c r="U1026" s="34"/>
      <c r="V1026" s="34"/>
      <c r="W1026" s="34"/>
      <c r="X1026" s="34"/>
      <c r="Y1026" s="34"/>
      <c r="Z1026" s="34"/>
      <c r="AA1026" s="34"/>
      <c r="AB1026" s="34"/>
      <c r="AC1026" s="34"/>
      <c r="AD1026" s="34"/>
      <c r="AE1026" s="34"/>
      <c r="AR1026" s="151" t="s">
        <v>1798</v>
      </c>
      <c r="AT1026" s="151" t="s">
        <v>154</v>
      </c>
      <c r="AU1026" s="151" t="s">
        <v>79</v>
      </c>
      <c r="AY1026" s="19" t="s">
        <v>152</v>
      </c>
      <c r="BE1026" s="152">
        <f t="shared" si="54"/>
        <v>0</v>
      </c>
      <c r="BF1026" s="152">
        <f t="shared" si="55"/>
        <v>0</v>
      </c>
      <c r="BG1026" s="152">
        <f t="shared" si="56"/>
        <v>0</v>
      </c>
      <c r="BH1026" s="152">
        <f t="shared" si="57"/>
        <v>0</v>
      </c>
      <c r="BI1026" s="152">
        <f t="shared" si="58"/>
        <v>0</v>
      </c>
      <c r="BJ1026" s="19" t="s">
        <v>77</v>
      </c>
      <c r="BK1026" s="152">
        <f t="shared" si="59"/>
        <v>0</v>
      </c>
      <c r="BL1026" s="19" t="s">
        <v>1798</v>
      </c>
      <c r="BM1026" s="151" t="s">
        <v>1811</v>
      </c>
    </row>
    <row r="1027" spans="1:65" s="2" customFormat="1" ht="21.75" customHeight="1">
      <c r="A1027" s="34"/>
      <c r="B1027" s="139"/>
      <c r="C1027" s="140" t="s">
        <v>1812</v>
      </c>
      <c r="D1027" s="140" t="s">
        <v>154</v>
      </c>
      <c r="E1027" s="141" t="s">
        <v>1813</v>
      </c>
      <c r="F1027" s="142" t="s">
        <v>1814</v>
      </c>
      <c r="G1027" s="143" t="s">
        <v>484</v>
      </c>
      <c r="H1027" s="144">
        <v>1</v>
      </c>
      <c r="I1027" s="145"/>
      <c r="J1027" s="146">
        <f t="shared" si="50"/>
        <v>0</v>
      </c>
      <c r="K1027" s="142" t="s">
        <v>3</v>
      </c>
      <c r="L1027" s="35"/>
      <c r="M1027" s="147" t="s">
        <v>3</v>
      </c>
      <c r="N1027" s="148" t="s">
        <v>40</v>
      </c>
      <c r="O1027" s="55"/>
      <c r="P1027" s="149">
        <f t="shared" si="51"/>
        <v>0</v>
      </c>
      <c r="Q1027" s="149">
        <v>0</v>
      </c>
      <c r="R1027" s="149">
        <f t="shared" si="52"/>
        <v>0</v>
      </c>
      <c r="S1027" s="149">
        <v>0</v>
      </c>
      <c r="T1027" s="150">
        <f t="shared" si="53"/>
        <v>0</v>
      </c>
      <c r="U1027" s="34"/>
      <c r="V1027" s="34"/>
      <c r="W1027" s="34"/>
      <c r="X1027" s="34"/>
      <c r="Y1027" s="34"/>
      <c r="Z1027" s="34"/>
      <c r="AA1027" s="34"/>
      <c r="AB1027" s="34"/>
      <c r="AC1027" s="34"/>
      <c r="AD1027" s="34"/>
      <c r="AE1027" s="34"/>
      <c r="AR1027" s="151" t="s">
        <v>1798</v>
      </c>
      <c r="AT1027" s="151" t="s">
        <v>154</v>
      </c>
      <c r="AU1027" s="151" t="s">
        <v>79</v>
      </c>
      <c r="AY1027" s="19" t="s">
        <v>152</v>
      </c>
      <c r="BE1027" s="152">
        <f t="shared" si="54"/>
        <v>0</v>
      </c>
      <c r="BF1027" s="152">
        <f t="shared" si="55"/>
        <v>0</v>
      </c>
      <c r="BG1027" s="152">
        <f t="shared" si="56"/>
        <v>0</v>
      </c>
      <c r="BH1027" s="152">
        <f t="shared" si="57"/>
        <v>0</v>
      </c>
      <c r="BI1027" s="152">
        <f t="shared" si="58"/>
        <v>0</v>
      </c>
      <c r="BJ1027" s="19" t="s">
        <v>77</v>
      </c>
      <c r="BK1027" s="152">
        <f t="shared" si="59"/>
        <v>0</v>
      </c>
      <c r="BL1027" s="19" t="s">
        <v>1798</v>
      </c>
      <c r="BM1027" s="151" t="s">
        <v>1815</v>
      </c>
    </row>
    <row r="1028" spans="1:65" s="2" customFormat="1" ht="16.5" customHeight="1">
      <c r="A1028" s="34"/>
      <c r="B1028" s="139"/>
      <c r="C1028" s="140" t="s">
        <v>1816</v>
      </c>
      <c r="D1028" s="140" t="s">
        <v>154</v>
      </c>
      <c r="E1028" s="141" t="s">
        <v>79</v>
      </c>
      <c r="F1028" s="142" t="s">
        <v>1817</v>
      </c>
      <c r="G1028" s="143" t="s">
        <v>3</v>
      </c>
      <c r="H1028" s="144">
        <v>0</v>
      </c>
      <c r="I1028" s="145"/>
      <c r="J1028" s="146">
        <f t="shared" si="50"/>
        <v>0</v>
      </c>
      <c r="K1028" s="142" t="s">
        <v>3</v>
      </c>
      <c r="L1028" s="35"/>
      <c r="M1028" s="147" t="s">
        <v>3</v>
      </c>
      <c r="N1028" s="148" t="s">
        <v>40</v>
      </c>
      <c r="O1028" s="55"/>
      <c r="P1028" s="149">
        <f t="shared" si="51"/>
        <v>0</v>
      </c>
      <c r="Q1028" s="149">
        <v>0</v>
      </c>
      <c r="R1028" s="149">
        <f t="shared" si="52"/>
        <v>0</v>
      </c>
      <c r="S1028" s="149">
        <v>0</v>
      </c>
      <c r="T1028" s="150">
        <f t="shared" si="53"/>
        <v>0</v>
      </c>
      <c r="U1028" s="34"/>
      <c r="V1028" s="34"/>
      <c r="W1028" s="34"/>
      <c r="X1028" s="34"/>
      <c r="Y1028" s="34"/>
      <c r="Z1028" s="34"/>
      <c r="AA1028" s="34"/>
      <c r="AB1028" s="34"/>
      <c r="AC1028" s="34"/>
      <c r="AD1028" s="34"/>
      <c r="AE1028" s="34"/>
      <c r="AR1028" s="151" t="s">
        <v>1798</v>
      </c>
      <c r="AT1028" s="151" t="s">
        <v>154</v>
      </c>
      <c r="AU1028" s="151" t="s">
        <v>79</v>
      </c>
      <c r="AY1028" s="19" t="s">
        <v>152</v>
      </c>
      <c r="BE1028" s="152">
        <f t="shared" si="54"/>
        <v>0</v>
      </c>
      <c r="BF1028" s="152">
        <f t="shared" si="55"/>
        <v>0</v>
      </c>
      <c r="BG1028" s="152">
        <f t="shared" si="56"/>
        <v>0</v>
      </c>
      <c r="BH1028" s="152">
        <f t="shared" si="57"/>
        <v>0</v>
      </c>
      <c r="BI1028" s="152">
        <f t="shared" si="58"/>
        <v>0</v>
      </c>
      <c r="BJ1028" s="19" t="s">
        <v>77</v>
      </c>
      <c r="BK1028" s="152">
        <f t="shared" si="59"/>
        <v>0</v>
      </c>
      <c r="BL1028" s="19" t="s">
        <v>1798</v>
      </c>
      <c r="BM1028" s="151" t="s">
        <v>1818</v>
      </c>
    </row>
    <row r="1029" spans="1:65" s="2" customFormat="1" ht="22.8">
      <c r="A1029" s="34"/>
      <c r="B1029" s="139"/>
      <c r="C1029" s="140" t="s">
        <v>1819</v>
      </c>
      <c r="D1029" s="140" t="s">
        <v>154</v>
      </c>
      <c r="E1029" s="141" t="s">
        <v>1820</v>
      </c>
      <c r="F1029" s="142" t="s">
        <v>1821</v>
      </c>
      <c r="G1029" s="143" t="s">
        <v>1822</v>
      </c>
      <c r="H1029" s="144">
        <v>3</v>
      </c>
      <c r="I1029" s="145"/>
      <c r="J1029" s="146">
        <f t="shared" si="50"/>
        <v>0</v>
      </c>
      <c r="K1029" s="142" t="s">
        <v>3</v>
      </c>
      <c r="L1029" s="35"/>
      <c r="M1029" s="147" t="s">
        <v>3</v>
      </c>
      <c r="N1029" s="148" t="s">
        <v>40</v>
      </c>
      <c r="O1029" s="55"/>
      <c r="P1029" s="149">
        <f t="shared" si="51"/>
        <v>0</v>
      </c>
      <c r="Q1029" s="149">
        <v>0</v>
      </c>
      <c r="R1029" s="149">
        <f t="shared" si="52"/>
        <v>0</v>
      </c>
      <c r="S1029" s="149">
        <v>0</v>
      </c>
      <c r="T1029" s="150">
        <f t="shared" si="53"/>
        <v>0</v>
      </c>
      <c r="U1029" s="34"/>
      <c r="V1029" s="34"/>
      <c r="W1029" s="34"/>
      <c r="X1029" s="34"/>
      <c r="Y1029" s="34"/>
      <c r="Z1029" s="34"/>
      <c r="AA1029" s="34"/>
      <c r="AB1029" s="34"/>
      <c r="AC1029" s="34"/>
      <c r="AD1029" s="34"/>
      <c r="AE1029" s="34"/>
      <c r="AR1029" s="151" t="s">
        <v>1798</v>
      </c>
      <c r="AT1029" s="151" t="s">
        <v>154</v>
      </c>
      <c r="AU1029" s="151" t="s">
        <v>79</v>
      </c>
      <c r="AY1029" s="19" t="s">
        <v>152</v>
      </c>
      <c r="BE1029" s="152">
        <f t="shared" si="54"/>
        <v>0</v>
      </c>
      <c r="BF1029" s="152">
        <f t="shared" si="55"/>
        <v>0</v>
      </c>
      <c r="BG1029" s="152">
        <f t="shared" si="56"/>
        <v>0</v>
      </c>
      <c r="BH1029" s="152">
        <f t="shared" si="57"/>
        <v>0</v>
      </c>
      <c r="BI1029" s="152">
        <f t="shared" si="58"/>
        <v>0</v>
      </c>
      <c r="BJ1029" s="19" t="s">
        <v>77</v>
      </c>
      <c r="BK1029" s="152">
        <f t="shared" si="59"/>
        <v>0</v>
      </c>
      <c r="BL1029" s="19" t="s">
        <v>1798</v>
      </c>
      <c r="BM1029" s="151" t="s">
        <v>1823</v>
      </c>
    </row>
    <row r="1030" spans="1:65" s="2" customFormat="1" ht="16.5" customHeight="1">
      <c r="A1030" s="34"/>
      <c r="B1030" s="139"/>
      <c r="C1030" s="140" t="s">
        <v>1824</v>
      </c>
      <c r="D1030" s="140" t="s">
        <v>154</v>
      </c>
      <c r="E1030" s="141" t="s">
        <v>1825</v>
      </c>
      <c r="F1030" s="142" t="s">
        <v>1826</v>
      </c>
      <c r="G1030" s="143" t="s">
        <v>1343</v>
      </c>
      <c r="H1030" s="144">
        <v>3</v>
      </c>
      <c r="I1030" s="145"/>
      <c r="J1030" s="146">
        <f t="shared" si="50"/>
        <v>0</v>
      </c>
      <c r="K1030" s="142" t="s">
        <v>3</v>
      </c>
      <c r="L1030" s="35"/>
      <c r="M1030" s="147" t="s">
        <v>3</v>
      </c>
      <c r="N1030" s="148" t="s">
        <v>40</v>
      </c>
      <c r="O1030" s="55"/>
      <c r="P1030" s="149">
        <f t="shared" si="51"/>
        <v>0</v>
      </c>
      <c r="Q1030" s="149">
        <v>0</v>
      </c>
      <c r="R1030" s="149">
        <f t="shared" si="52"/>
        <v>0</v>
      </c>
      <c r="S1030" s="149">
        <v>0</v>
      </c>
      <c r="T1030" s="150">
        <f t="shared" si="53"/>
        <v>0</v>
      </c>
      <c r="U1030" s="34"/>
      <c r="V1030" s="34"/>
      <c r="W1030" s="34"/>
      <c r="X1030" s="34"/>
      <c r="Y1030" s="34"/>
      <c r="Z1030" s="34"/>
      <c r="AA1030" s="34"/>
      <c r="AB1030" s="34"/>
      <c r="AC1030" s="34"/>
      <c r="AD1030" s="34"/>
      <c r="AE1030" s="34"/>
      <c r="AR1030" s="151" t="s">
        <v>1798</v>
      </c>
      <c r="AT1030" s="151" t="s">
        <v>154</v>
      </c>
      <c r="AU1030" s="151" t="s">
        <v>79</v>
      </c>
      <c r="AY1030" s="19" t="s">
        <v>152</v>
      </c>
      <c r="BE1030" s="152">
        <f t="shared" si="54"/>
        <v>0</v>
      </c>
      <c r="BF1030" s="152">
        <f t="shared" si="55"/>
        <v>0</v>
      </c>
      <c r="BG1030" s="152">
        <f t="shared" si="56"/>
        <v>0</v>
      </c>
      <c r="BH1030" s="152">
        <f t="shared" si="57"/>
        <v>0</v>
      </c>
      <c r="BI1030" s="152">
        <f t="shared" si="58"/>
        <v>0</v>
      </c>
      <c r="BJ1030" s="19" t="s">
        <v>77</v>
      </c>
      <c r="BK1030" s="152">
        <f t="shared" si="59"/>
        <v>0</v>
      </c>
      <c r="BL1030" s="19" t="s">
        <v>1798</v>
      </c>
      <c r="BM1030" s="151" t="s">
        <v>1827</v>
      </c>
    </row>
    <row r="1031" spans="1:65" s="2" customFormat="1" ht="22.8">
      <c r="A1031" s="34"/>
      <c r="B1031" s="139"/>
      <c r="C1031" s="140" t="s">
        <v>1828</v>
      </c>
      <c r="D1031" s="140" t="s">
        <v>154</v>
      </c>
      <c r="E1031" s="141" t="s">
        <v>1829</v>
      </c>
      <c r="F1031" s="142" t="s">
        <v>1830</v>
      </c>
      <c r="G1031" s="143" t="s">
        <v>484</v>
      </c>
      <c r="H1031" s="144">
        <v>1</v>
      </c>
      <c r="I1031" s="145"/>
      <c r="J1031" s="146">
        <f t="shared" si="50"/>
        <v>0</v>
      </c>
      <c r="K1031" s="142" t="s">
        <v>3</v>
      </c>
      <c r="L1031" s="35"/>
      <c r="M1031" s="147" t="s">
        <v>3</v>
      </c>
      <c r="N1031" s="148" t="s">
        <v>40</v>
      </c>
      <c r="O1031" s="55"/>
      <c r="P1031" s="149">
        <f t="shared" si="51"/>
        <v>0</v>
      </c>
      <c r="Q1031" s="149">
        <v>0</v>
      </c>
      <c r="R1031" s="149">
        <f t="shared" si="52"/>
        <v>0</v>
      </c>
      <c r="S1031" s="149">
        <v>0</v>
      </c>
      <c r="T1031" s="150">
        <f t="shared" si="53"/>
        <v>0</v>
      </c>
      <c r="U1031" s="34"/>
      <c r="V1031" s="34"/>
      <c r="W1031" s="34"/>
      <c r="X1031" s="34"/>
      <c r="Y1031" s="34"/>
      <c r="Z1031" s="34"/>
      <c r="AA1031" s="34"/>
      <c r="AB1031" s="34"/>
      <c r="AC1031" s="34"/>
      <c r="AD1031" s="34"/>
      <c r="AE1031" s="34"/>
      <c r="AR1031" s="151" t="s">
        <v>1798</v>
      </c>
      <c r="AT1031" s="151" t="s">
        <v>154</v>
      </c>
      <c r="AU1031" s="151" t="s">
        <v>79</v>
      </c>
      <c r="AY1031" s="19" t="s">
        <v>152</v>
      </c>
      <c r="BE1031" s="152">
        <f t="shared" si="54"/>
        <v>0</v>
      </c>
      <c r="BF1031" s="152">
        <f t="shared" si="55"/>
        <v>0</v>
      </c>
      <c r="BG1031" s="152">
        <f t="shared" si="56"/>
        <v>0</v>
      </c>
      <c r="BH1031" s="152">
        <f t="shared" si="57"/>
        <v>0</v>
      </c>
      <c r="BI1031" s="152">
        <f t="shared" si="58"/>
        <v>0</v>
      </c>
      <c r="BJ1031" s="19" t="s">
        <v>77</v>
      </c>
      <c r="BK1031" s="152">
        <f t="shared" si="59"/>
        <v>0</v>
      </c>
      <c r="BL1031" s="19" t="s">
        <v>1798</v>
      </c>
      <c r="BM1031" s="151" t="s">
        <v>1831</v>
      </c>
    </row>
    <row r="1032" spans="1:65" s="2" customFormat="1" ht="16.5" customHeight="1">
      <c r="A1032" s="34"/>
      <c r="B1032" s="139"/>
      <c r="C1032" s="140" t="s">
        <v>1832</v>
      </c>
      <c r="D1032" s="140" t="s">
        <v>154</v>
      </c>
      <c r="E1032" s="141" t="s">
        <v>168</v>
      </c>
      <c r="F1032" s="142" t="s">
        <v>1833</v>
      </c>
      <c r="G1032" s="143" t="s">
        <v>3</v>
      </c>
      <c r="H1032" s="144">
        <v>0</v>
      </c>
      <c r="I1032" s="145"/>
      <c r="J1032" s="146">
        <f t="shared" si="50"/>
        <v>0</v>
      </c>
      <c r="K1032" s="142" t="s">
        <v>3</v>
      </c>
      <c r="L1032" s="35"/>
      <c r="M1032" s="147" t="s">
        <v>3</v>
      </c>
      <c r="N1032" s="148" t="s">
        <v>40</v>
      </c>
      <c r="O1032" s="55"/>
      <c r="P1032" s="149">
        <f t="shared" si="51"/>
        <v>0</v>
      </c>
      <c r="Q1032" s="149">
        <v>0</v>
      </c>
      <c r="R1032" s="149">
        <f t="shared" si="52"/>
        <v>0</v>
      </c>
      <c r="S1032" s="149">
        <v>0</v>
      </c>
      <c r="T1032" s="150">
        <f t="shared" si="53"/>
        <v>0</v>
      </c>
      <c r="U1032" s="34"/>
      <c r="V1032" s="34"/>
      <c r="W1032" s="34"/>
      <c r="X1032" s="34"/>
      <c r="Y1032" s="34"/>
      <c r="Z1032" s="34"/>
      <c r="AA1032" s="34"/>
      <c r="AB1032" s="34"/>
      <c r="AC1032" s="34"/>
      <c r="AD1032" s="34"/>
      <c r="AE1032" s="34"/>
      <c r="AR1032" s="151" t="s">
        <v>1798</v>
      </c>
      <c r="AT1032" s="151" t="s">
        <v>154</v>
      </c>
      <c r="AU1032" s="151" t="s">
        <v>79</v>
      </c>
      <c r="AY1032" s="19" t="s">
        <v>152</v>
      </c>
      <c r="BE1032" s="152">
        <f t="shared" si="54"/>
        <v>0</v>
      </c>
      <c r="BF1032" s="152">
        <f t="shared" si="55"/>
        <v>0</v>
      </c>
      <c r="BG1032" s="152">
        <f t="shared" si="56"/>
        <v>0</v>
      </c>
      <c r="BH1032" s="152">
        <f t="shared" si="57"/>
        <v>0</v>
      </c>
      <c r="BI1032" s="152">
        <f t="shared" si="58"/>
        <v>0</v>
      </c>
      <c r="BJ1032" s="19" t="s">
        <v>77</v>
      </c>
      <c r="BK1032" s="152">
        <f t="shared" si="59"/>
        <v>0</v>
      </c>
      <c r="BL1032" s="19" t="s">
        <v>1798</v>
      </c>
      <c r="BM1032" s="151" t="s">
        <v>1834</v>
      </c>
    </row>
    <row r="1033" spans="1:65" s="2" customFormat="1" ht="22.8">
      <c r="A1033" s="34"/>
      <c r="B1033" s="139"/>
      <c r="C1033" s="140" t="s">
        <v>1835</v>
      </c>
      <c r="D1033" s="140" t="s">
        <v>154</v>
      </c>
      <c r="E1033" s="141" t="s">
        <v>1836</v>
      </c>
      <c r="F1033" s="142" t="s">
        <v>1837</v>
      </c>
      <c r="G1033" s="143" t="s">
        <v>484</v>
      </c>
      <c r="H1033" s="144">
        <v>2</v>
      </c>
      <c r="I1033" s="145"/>
      <c r="J1033" s="146">
        <f t="shared" si="50"/>
        <v>0</v>
      </c>
      <c r="K1033" s="142" t="s">
        <v>3</v>
      </c>
      <c r="L1033" s="35"/>
      <c r="M1033" s="147" t="s">
        <v>3</v>
      </c>
      <c r="N1033" s="148" t="s">
        <v>40</v>
      </c>
      <c r="O1033" s="55"/>
      <c r="P1033" s="149">
        <f t="shared" si="51"/>
        <v>0</v>
      </c>
      <c r="Q1033" s="149">
        <v>0</v>
      </c>
      <c r="R1033" s="149">
        <f t="shared" si="52"/>
        <v>0</v>
      </c>
      <c r="S1033" s="149">
        <v>0</v>
      </c>
      <c r="T1033" s="150">
        <f t="shared" si="53"/>
        <v>0</v>
      </c>
      <c r="U1033" s="34"/>
      <c r="V1033" s="34"/>
      <c r="W1033" s="34"/>
      <c r="X1033" s="34"/>
      <c r="Y1033" s="34"/>
      <c r="Z1033" s="34"/>
      <c r="AA1033" s="34"/>
      <c r="AB1033" s="34"/>
      <c r="AC1033" s="34"/>
      <c r="AD1033" s="34"/>
      <c r="AE1033" s="34"/>
      <c r="AR1033" s="151" t="s">
        <v>1798</v>
      </c>
      <c r="AT1033" s="151" t="s">
        <v>154</v>
      </c>
      <c r="AU1033" s="151" t="s">
        <v>79</v>
      </c>
      <c r="AY1033" s="19" t="s">
        <v>152</v>
      </c>
      <c r="BE1033" s="152">
        <f t="shared" si="54"/>
        <v>0</v>
      </c>
      <c r="BF1033" s="152">
        <f t="shared" si="55"/>
        <v>0</v>
      </c>
      <c r="BG1033" s="152">
        <f t="shared" si="56"/>
        <v>0</v>
      </c>
      <c r="BH1033" s="152">
        <f t="shared" si="57"/>
        <v>0</v>
      </c>
      <c r="BI1033" s="152">
        <f t="shared" si="58"/>
        <v>0</v>
      </c>
      <c r="BJ1033" s="19" t="s">
        <v>77</v>
      </c>
      <c r="BK1033" s="152">
        <f t="shared" si="59"/>
        <v>0</v>
      </c>
      <c r="BL1033" s="19" t="s">
        <v>1798</v>
      </c>
      <c r="BM1033" s="151" t="s">
        <v>1838</v>
      </c>
    </row>
    <row r="1034" spans="1:65" s="2" customFormat="1" ht="22.8">
      <c r="A1034" s="34"/>
      <c r="B1034" s="139"/>
      <c r="C1034" s="140" t="s">
        <v>1839</v>
      </c>
      <c r="D1034" s="140" t="s">
        <v>154</v>
      </c>
      <c r="E1034" s="141" t="s">
        <v>1840</v>
      </c>
      <c r="F1034" s="142" t="s">
        <v>1841</v>
      </c>
      <c r="G1034" s="143" t="s">
        <v>484</v>
      </c>
      <c r="H1034" s="144">
        <v>2</v>
      </c>
      <c r="I1034" s="145"/>
      <c r="J1034" s="146">
        <f t="shared" si="50"/>
        <v>0</v>
      </c>
      <c r="K1034" s="142" t="s">
        <v>3</v>
      </c>
      <c r="L1034" s="35"/>
      <c r="M1034" s="147" t="s">
        <v>3</v>
      </c>
      <c r="N1034" s="148" t="s">
        <v>40</v>
      </c>
      <c r="O1034" s="55"/>
      <c r="P1034" s="149">
        <f t="shared" si="51"/>
        <v>0</v>
      </c>
      <c r="Q1034" s="149">
        <v>0</v>
      </c>
      <c r="R1034" s="149">
        <f t="shared" si="52"/>
        <v>0</v>
      </c>
      <c r="S1034" s="149">
        <v>0</v>
      </c>
      <c r="T1034" s="150">
        <f t="shared" si="53"/>
        <v>0</v>
      </c>
      <c r="U1034" s="34"/>
      <c r="V1034" s="34"/>
      <c r="W1034" s="34"/>
      <c r="X1034" s="34"/>
      <c r="Y1034" s="34"/>
      <c r="Z1034" s="34"/>
      <c r="AA1034" s="34"/>
      <c r="AB1034" s="34"/>
      <c r="AC1034" s="34"/>
      <c r="AD1034" s="34"/>
      <c r="AE1034" s="34"/>
      <c r="AR1034" s="151" t="s">
        <v>1798</v>
      </c>
      <c r="AT1034" s="151" t="s">
        <v>154</v>
      </c>
      <c r="AU1034" s="151" t="s">
        <v>79</v>
      </c>
      <c r="AY1034" s="19" t="s">
        <v>152</v>
      </c>
      <c r="BE1034" s="152">
        <f t="shared" si="54"/>
        <v>0</v>
      </c>
      <c r="BF1034" s="152">
        <f t="shared" si="55"/>
        <v>0</v>
      </c>
      <c r="BG1034" s="152">
        <f t="shared" si="56"/>
        <v>0</v>
      </c>
      <c r="BH1034" s="152">
        <f t="shared" si="57"/>
        <v>0</v>
      </c>
      <c r="BI1034" s="152">
        <f t="shared" si="58"/>
        <v>0</v>
      </c>
      <c r="BJ1034" s="19" t="s">
        <v>77</v>
      </c>
      <c r="BK1034" s="152">
        <f t="shared" si="59"/>
        <v>0</v>
      </c>
      <c r="BL1034" s="19" t="s">
        <v>1798</v>
      </c>
      <c r="BM1034" s="151" t="s">
        <v>1842</v>
      </c>
    </row>
    <row r="1035" spans="1:65" s="2" customFormat="1" ht="16.5" customHeight="1">
      <c r="A1035" s="34"/>
      <c r="B1035" s="139"/>
      <c r="C1035" s="140" t="s">
        <v>1843</v>
      </c>
      <c r="D1035" s="140" t="s">
        <v>154</v>
      </c>
      <c r="E1035" s="141" t="s">
        <v>1844</v>
      </c>
      <c r="F1035" s="142" t="s">
        <v>1845</v>
      </c>
      <c r="G1035" s="143" t="s">
        <v>484</v>
      </c>
      <c r="H1035" s="144">
        <v>2</v>
      </c>
      <c r="I1035" s="145"/>
      <c r="J1035" s="146">
        <f t="shared" si="50"/>
        <v>0</v>
      </c>
      <c r="K1035" s="142" t="s">
        <v>3</v>
      </c>
      <c r="L1035" s="35"/>
      <c r="M1035" s="147" t="s">
        <v>3</v>
      </c>
      <c r="N1035" s="148" t="s">
        <v>40</v>
      </c>
      <c r="O1035" s="55"/>
      <c r="P1035" s="149">
        <f t="shared" si="51"/>
        <v>0</v>
      </c>
      <c r="Q1035" s="149">
        <v>0</v>
      </c>
      <c r="R1035" s="149">
        <f t="shared" si="52"/>
        <v>0</v>
      </c>
      <c r="S1035" s="149">
        <v>0</v>
      </c>
      <c r="T1035" s="150">
        <f t="shared" si="53"/>
        <v>0</v>
      </c>
      <c r="U1035" s="34"/>
      <c r="V1035" s="34"/>
      <c r="W1035" s="34"/>
      <c r="X1035" s="34"/>
      <c r="Y1035" s="34"/>
      <c r="Z1035" s="34"/>
      <c r="AA1035" s="34"/>
      <c r="AB1035" s="34"/>
      <c r="AC1035" s="34"/>
      <c r="AD1035" s="34"/>
      <c r="AE1035" s="34"/>
      <c r="AR1035" s="151" t="s">
        <v>1798</v>
      </c>
      <c r="AT1035" s="151" t="s">
        <v>154</v>
      </c>
      <c r="AU1035" s="151" t="s">
        <v>79</v>
      </c>
      <c r="AY1035" s="19" t="s">
        <v>152</v>
      </c>
      <c r="BE1035" s="152">
        <f t="shared" si="54"/>
        <v>0</v>
      </c>
      <c r="BF1035" s="152">
        <f t="shared" si="55"/>
        <v>0</v>
      </c>
      <c r="BG1035" s="152">
        <f t="shared" si="56"/>
        <v>0</v>
      </c>
      <c r="BH1035" s="152">
        <f t="shared" si="57"/>
        <v>0</v>
      </c>
      <c r="BI1035" s="152">
        <f t="shared" si="58"/>
        <v>0</v>
      </c>
      <c r="BJ1035" s="19" t="s">
        <v>77</v>
      </c>
      <c r="BK1035" s="152">
        <f t="shared" si="59"/>
        <v>0</v>
      </c>
      <c r="BL1035" s="19" t="s">
        <v>1798</v>
      </c>
      <c r="BM1035" s="151" t="s">
        <v>1846</v>
      </c>
    </row>
    <row r="1036" spans="1:65" s="2" customFormat="1" ht="16.5" customHeight="1">
      <c r="A1036" s="34"/>
      <c r="B1036" s="139"/>
      <c r="C1036" s="140" t="s">
        <v>1847</v>
      </c>
      <c r="D1036" s="140" t="s">
        <v>154</v>
      </c>
      <c r="E1036" s="141" t="s">
        <v>158</v>
      </c>
      <c r="F1036" s="142" t="s">
        <v>1848</v>
      </c>
      <c r="G1036" s="143" t="s">
        <v>3</v>
      </c>
      <c r="H1036" s="144">
        <v>0</v>
      </c>
      <c r="I1036" s="145"/>
      <c r="J1036" s="146">
        <f t="shared" si="50"/>
        <v>0</v>
      </c>
      <c r="K1036" s="142" t="s">
        <v>3</v>
      </c>
      <c r="L1036" s="35"/>
      <c r="M1036" s="147" t="s">
        <v>3</v>
      </c>
      <c r="N1036" s="148" t="s">
        <v>40</v>
      </c>
      <c r="O1036" s="55"/>
      <c r="P1036" s="149">
        <f t="shared" si="51"/>
        <v>0</v>
      </c>
      <c r="Q1036" s="149">
        <v>0</v>
      </c>
      <c r="R1036" s="149">
        <f t="shared" si="52"/>
        <v>0</v>
      </c>
      <c r="S1036" s="149">
        <v>0</v>
      </c>
      <c r="T1036" s="150">
        <f t="shared" si="53"/>
        <v>0</v>
      </c>
      <c r="U1036" s="34"/>
      <c r="V1036" s="34"/>
      <c r="W1036" s="34"/>
      <c r="X1036" s="34"/>
      <c r="Y1036" s="34"/>
      <c r="Z1036" s="34"/>
      <c r="AA1036" s="34"/>
      <c r="AB1036" s="34"/>
      <c r="AC1036" s="34"/>
      <c r="AD1036" s="34"/>
      <c r="AE1036" s="34"/>
      <c r="AR1036" s="151" t="s">
        <v>1798</v>
      </c>
      <c r="AT1036" s="151" t="s">
        <v>154</v>
      </c>
      <c r="AU1036" s="151" t="s">
        <v>79</v>
      </c>
      <c r="AY1036" s="19" t="s">
        <v>152</v>
      </c>
      <c r="BE1036" s="152">
        <f t="shared" si="54"/>
        <v>0</v>
      </c>
      <c r="BF1036" s="152">
        <f t="shared" si="55"/>
        <v>0</v>
      </c>
      <c r="BG1036" s="152">
        <f t="shared" si="56"/>
        <v>0</v>
      </c>
      <c r="BH1036" s="152">
        <f t="shared" si="57"/>
        <v>0</v>
      </c>
      <c r="BI1036" s="152">
        <f t="shared" si="58"/>
        <v>0</v>
      </c>
      <c r="BJ1036" s="19" t="s">
        <v>77</v>
      </c>
      <c r="BK1036" s="152">
        <f t="shared" si="59"/>
        <v>0</v>
      </c>
      <c r="BL1036" s="19" t="s">
        <v>1798</v>
      </c>
      <c r="BM1036" s="151" t="s">
        <v>1849</v>
      </c>
    </row>
    <row r="1037" spans="1:65" s="2" customFormat="1" ht="16.5" customHeight="1">
      <c r="A1037" s="34"/>
      <c r="B1037" s="139"/>
      <c r="C1037" s="140" t="s">
        <v>1850</v>
      </c>
      <c r="D1037" s="140" t="s">
        <v>154</v>
      </c>
      <c r="E1037" s="141" t="s">
        <v>1851</v>
      </c>
      <c r="F1037" s="142" t="s">
        <v>1852</v>
      </c>
      <c r="G1037" s="143" t="s">
        <v>484</v>
      </c>
      <c r="H1037" s="144">
        <v>2</v>
      </c>
      <c r="I1037" s="145"/>
      <c r="J1037" s="146">
        <f t="shared" si="50"/>
        <v>0</v>
      </c>
      <c r="K1037" s="142" t="s">
        <v>3</v>
      </c>
      <c r="L1037" s="35"/>
      <c r="M1037" s="147" t="s">
        <v>3</v>
      </c>
      <c r="N1037" s="148" t="s">
        <v>40</v>
      </c>
      <c r="O1037" s="55"/>
      <c r="P1037" s="149">
        <f t="shared" si="51"/>
        <v>0</v>
      </c>
      <c r="Q1037" s="149">
        <v>0</v>
      </c>
      <c r="R1037" s="149">
        <f t="shared" si="52"/>
        <v>0</v>
      </c>
      <c r="S1037" s="149">
        <v>0</v>
      </c>
      <c r="T1037" s="150">
        <f t="shared" si="53"/>
        <v>0</v>
      </c>
      <c r="U1037" s="34"/>
      <c r="V1037" s="34"/>
      <c r="W1037" s="34"/>
      <c r="X1037" s="34"/>
      <c r="Y1037" s="34"/>
      <c r="Z1037" s="34"/>
      <c r="AA1037" s="34"/>
      <c r="AB1037" s="34"/>
      <c r="AC1037" s="34"/>
      <c r="AD1037" s="34"/>
      <c r="AE1037" s="34"/>
      <c r="AR1037" s="151" t="s">
        <v>1798</v>
      </c>
      <c r="AT1037" s="151" t="s">
        <v>154</v>
      </c>
      <c r="AU1037" s="151" t="s">
        <v>79</v>
      </c>
      <c r="AY1037" s="19" t="s">
        <v>152</v>
      </c>
      <c r="BE1037" s="152">
        <f t="shared" si="54"/>
        <v>0</v>
      </c>
      <c r="BF1037" s="152">
        <f t="shared" si="55"/>
        <v>0</v>
      </c>
      <c r="BG1037" s="152">
        <f t="shared" si="56"/>
        <v>0</v>
      </c>
      <c r="BH1037" s="152">
        <f t="shared" si="57"/>
        <v>0</v>
      </c>
      <c r="BI1037" s="152">
        <f t="shared" si="58"/>
        <v>0</v>
      </c>
      <c r="BJ1037" s="19" t="s">
        <v>77</v>
      </c>
      <c r="BK1037" s="152">
        <f t="shared" si="59"/>
        <v>0</v>
      </c>
      <c r="BL1037" s="19" t="s">
        <v>1798</v>
      </c>
      <c r="BM1037" s="151" t="s">
        <v>1853</v>
      </c>
    </row>
    <row r="1038" spans="1:65" s="2" customFormat="1" ht="16.5" customHeight="1">
      <c r="A1038" s="34"/>
      <c r="B1038" s="139"/>
      <c r="C1038" s="140" t="s">
        <v>1854</v>
      </c>
      <c r="D1038" s="140" t="s">
        <v>154</v>
      </c>
      <c r="E1038" s="141" t="s">
        <v>1855</v>
      </c>
      <c r="F1038" s="142" t="s">
        <v>1856</v>
      </c>
      <c r="G1038" s="143" t="s">
        <v>484</v>
      </c>
      <c r="H1038" s="144">
        <v>2</v>
      </c>
      <c r="I1038" s="145"/>
      <c r="J1038" s="146">
        <f t="shared" si="50"/>
        <v>0</v>
      </c>
      <c r="K1038" s="142" t="s">
        <v>3</v>
      </c>
      <c r="L1038" s="35"/>
      <c r="M1038" s="147" t="s">
        <v>3</v>
      </c>
      <c r="N1038" s="148" t="s">
        <v>40</v>
      </c>
      <c r="O1038" s="55"/>
      <c r="P1038" s="149">
        <f t="shared" si="51"/>
        <v>0</v>
      </c>
      <c r="Q1038" s="149">
        <v>0</v>
      </c>
      <c r="R1038" s="149">
        <f t="shared" si="52"/>
        <v>0</v>
      </c>
      <c r="S1038" s="149">
        <v>0</v>
      </c>
      <c r="T1038" s="150">
        <f t="shared" si="53"/>
        <v>0</v>
      </c>
      <c r="U1038" s="34"/>
      <c r="V1038" s="34"/>
      <c r="W1038" s="34"/>
      <c r="X1038" s="34"/>
      <c r="Y1038" s="34"/>
      <c r="Z1038" s="34"/>
      <c r="AA1038" s="34"/>
      <c r="AB1038" s="34"/>
      <c r="AC1038" s="34"/>
      <c r="AD1038" s="34"/>
      <c r="AE1038" s="34"/>
      <c r="AR1038" s="151" t="s">
        <v>1798</v>
      </c>
      <c r="AT1038" s="151" t="s">
        <v>154</v>
      </c>
      <c r="AU1038" s="151" t="s">
        <v>79</v>
      </c>
      <c r="AY1038" s="19" t="s">
        <v>152</v>
      </c>
      <c r="BE1038" s="152">
        <f t="shared" si="54"/>
        <v>0</v>
      </c>
      <c r="BF1038" s="152">
        <f t="shared" si="55"/>
        <v>0</v>
      </c>
      <c r="BG1038" s="152">
        <f t="shared" si="56"/>
        <v>0</v>
      </c>
      <c r="BH1038" s="152">
        <f t="shared" si="57"/>
        <v>0</v>
      </c>
      <c r="BI1038" s="152">
        <f t="shared" si="58"/>
        <v>0</v>
      </c>
      <c r="BJ1038" s="19" t="s">
        <v>77</v>
      </c>
      <c r="BK1038" s="152">
        <f t="shared" si="59"/>
        <v>0</v>
      </c>
      <c r="BL1038" s="19" t="s">
        <v>1798</v>
      </c>
      <c r="BM1038" s="151" t="s">
        <v>1857</v>
      </c>
    </row>
    <row r="1039" spans="1:65" s="2" customFormat="1" ht="21.75" customHeight="1">
      <c r="A1039" s="34"/>
      <c r="B1039" s="139"/>
      <c r="C1039" s="140" t="s">
        <v>1858</v>
      </c>
      <c r="D1039" s="140" t="s">
        <v>154</v>
      </c>
      <c r="E1039" s="141" t="s">
        <v>1859</v>
      </c>
      <c r="F1039" s="142" t="s">
        <v>1860</v>
      </c>
      <c r="G1039" s="143" t="s">
        <v>484</v>
      </c>
      <c r="H1039" s="144">
        <v>2</v>
      </c>
      <c r="I1039" s="145"/>
      <c r="J1039" s="146">
        <f t="shared" si="50"/>
        <v>0</v>
      </c>
      <c r="K1039" s="142" t="s">
        <v>3</v>
      </c>
      <c r="L1039" s="35"/>
      <c r="M1039" s="147" t="s">
        <v>3</v>
      </c>
      <c r="N1039" s="148" t="s">
        <v>40</v>
      </c>
      <c r="O1039" s="55"/>
      <c r="P1039" s="149">
        <f t="shared" si="51"/>
        <v>0</v>
      </c>
      <c r="Q1039" s="149">
        <v>0</v>
      </c>
      <c r="R1039" s="149">
        <f t="shared" si="52"/>
        <v>0</v>
      </c>
      <c r="S1039" s="149">
        <v>0</v>
      </c>
      <c r="T1039" s="150">
        <f t="shared" si="53"/>
        <v>0</v>
      </c>
      <c r="U1039" s="34"/>
      <c r="V1039" s="34"/>
      <c r="W1039" s="34"/>
      <c r="X1039" s="34"/>
      <c r="Y1039" s="34"/>
      <c r="Z1039" s="34"/>
      <c r="AA1039" s="34"/>
      <c r="AB1039" s="34"/>
      <c r="AC1039" s="34"/>
      <c r="AD1039" s="34"/>
      <c r="AE1039" s="34"/>
      <c r="AR1039" s="151" t="s">
        <v>1798</v>
      </c>
      <c r="AT1039" s="151" t="s">
        <v>154</v>
      </c>
      <c r="AU1039" s="151" t="s">
        <v>79</v>
      </c>
      <c r="AY1039" s="19" t="s">
        <v>152</v>
      </c>
      <c r="BE1039" s="152">
        <f t="shared" si="54"/>
        <v>0</v>
      </c>
      <c r="BF1039" s="152">
        <f t="shared" si="55"/>
        <v>0</v>
      </c>
      <c r="BG1039" s="152">
        <f t="shared" si="56"/>
        <v>0</v>
      </c>
      <c r="BH1039" s="152">
        <f t="shared" si="57"/>
        <v>0</v>
      </c>
      <c r="BI1039" s="152">
        <f t="shared" si="58"/>
        <v>0</v>
      </c>
      <c r="BJ1039" s="19" t="s">
        <v>77</v>
      </c>
      <c r="BK1039" s="152">
        <f t="shared" si="59"/>
        <v>0</v>
      </c>
      <c r="BL1039" s="19" t="s">
        <v>1798</v>
      </c>
      <c r="BM1039" s="151" t="s">
        <v>1861</v>
      </c>
    </row>
    <row r="1040" spans="1:65" s="2" customFormat="1" ht="16.5" customHeight="1">
      <c r="A1040" s="34"/>
      <c r="B1040" s="139"/>
      <c r="C1040" s="140" t="s">
        <v>1862</v>
      </c>
      <c r="D1040" s="140" t="s">
        <v>154</v>
      </c>
      <c r="E1040" s="141" t="s">
        <v>1863</v>
      </c>
      <c r="F1040" s="142" t="s">
        <v>1864</v>
      </c>
      <c r="G1040" s="143" t="s">
        <v>484</v>
      </c>
      <c r="H1040" s="144">
        <v>2</v>
      </c>
      <c r="I1040" s="145"/>
      <c r="J1040" s="146">
        <f t="shared" si="50"/>
        <v>0</v>
      </c>
      <c r="K1040" s="142" t="s">
        <v>3</v>
      </c>
      <c r="L1040" s="35"/>
      <c r="M1040" s="147" t="s">
        <v>3</v>
      </c>
      <c r="N1040" s="148" t="s">
        <v>40</v>
      </c>
      <c r="O1040" s="55"/>
      <c r="P1040" s="149">
        <f t="shared" si="51"/>
        <v>0</v>
      </c>
      <c r="Q1040" s="149">
        <v>0</v>
      </c>
      <c r="R1040" s="149">
        <f t="shared" si="52"/>
        <v>0</v>
      </c>
      <c r="S1040" s="149">
        <v>0</v>
      </c>
      <c r="T1040" s="150">
        <f t="shared" si="53"/>
        <v>0</v>
      </c>
      <c r="U1040" s="34"/>
      <c r="V1040" s="34"/>
      <c r="W1040" s="34"/>
      <c r="X1040" s="34"/>
      <c r="Y1040" s="34"/>
      <c r="Z1040" s="34"/>
      <c r="AA1040" s="34"/>
      <c r="AB1040" s="34"/>
      <c r="AC1040" s="34"/>
      <c r="AD1040" s="34"/>
      <c r="AE1040" s="34"/>
      <c r="AR1040" s="151" t="s">
        <v>1798</v>
      </c>
      <c r="AT1040" s="151" t="s">
        <v>154</v>
      </c>
      <c r="AU1040" s="151" t="s">
        <v>79</v>
      </c>
      <c r="AY1040" s="19" t="s">
        <v>152</v>
      </c>
      <c r="BE1040" s="152">
        <f t="shared" si="54"/>
        <v>0</v>
      </c>
      <c r="BF1040" s="152">
        <f t="shared" si="55"/>
        <v>0</v>
      </c>
      <c r="BG1040" s="152">
        <f t="shared" si="56"/>
        <v>0</v>
      </c>
      <c r="BH1040" s="152">
        <f t="shared" si="57"/>
        <v>0</v>
      </c>
      <c r="BI1040" s="152">
        <f t="shared" si="58"/>
        <v>0</v>
      </c>
      <c r="BJ1040" s="19" t="s">
        <v>77</v>
      </c>
      <c r="BK1040" s="152">
        <f t="shared" si="59"/>
        <v>0</v>
      </c>
      <c r="BL1040" s="19" t="s">
        <v>1798</v>
      </c>
      <c r="BM1040" s="151" t="s">
        <v>1865</v>
      </c>
    </row>
    <row r="1041" spans="1:65" s="2" customFormat="1" ht="16.5" customHeight="1">
      <c r="A1041" s="34"/>
      <c r="B1041" s="139"/>
      <c r="C1041" s="140" t="s">
        <v>1866</v>
      </c>
      <c r="D1041" s="140" t="s">
        <v>154</v>
      </c>
      <c r="E1041" s="141" t="s">
        <v>178</v>
      </c>
      <c r="F1041" s="142" t="s">
        <v>1867</v>
      </c>
      <c r="G1041" s="143" t="s">
        <v>484</v>
      </c>
      <c r="H1041" s="144">
        <v>2</v>
      </c>
      <c r="I1041" s="145"/>
      <c r="J1041" s="146">
        <f t="shared" si="50"/>
        <v>0</v>
      </c>
      <c r="K1041" s="142" t="s">
        <v>3</v>
      </c>
      <c r="L1041" s="35"/>
      <c r="M1041" s="147" t="s">
        <v>3</v>
      </c>
      <c r="N1041" s="148" t="s">
        <v>40</v>
      </c>
      <c r="O1041" s="55"/>
      <c r="P1041" s="149">
        <f t="shared" si="51"/>
        <v>0</v>
      </c>
      <c r="Q1041" s="149">
        <v>0</v>
      </c>
      <c r="R1041" s="149">
        <f t="shared" si="52"/>
        <v>0</v>
      </c>
      <c r="S1041" s="149">
        <v>0</v>
      </c>
      <c r="T1041" s="150">
        <f t="shared" si="53"/>
        <v>0</v>
      </c>
      <c r="U1041" s="34"/>
      <c r="V1041" s="34"/>
      <c r="W1041" s="34"/>
      <c r="X1041" s="34"/>
      <c r="Y1041" s="34"/>
      <c r="Z1041" s="34"/>
      <c r="AA1041" s="34"/>
      <c r="AB1041" s="34"/>
      <c r="AC1041" s="34"/>
      <c r="AD1041" s="34"/>
      <c r="AE1041" s="34"/>
      <c r="AR1041" s="151" t="s">
        <v>1798</v>
      </c>
      <c r="AT1041" s="151" t="s">
        <v>154</v>
      </c>
      <c r="AU1041" s="151" t="s">
        <v>79</v>
      </c>
      <c r="AY1041" s="19" t="s">
        <v>152</v>
      </c>
      <c r="BE1041" s="152">
        <f t="shared" si="54"/>
        <v>0</v>
      </c>
      <c r="BF1041" s="152">
        <f t="shared" si="55"/>
        <v>0</v>
      </c>
      <c r="BG1041" s="152">
        <f t="shared" si="56"/>
        <v>0</v>
      </c>
      <c r="BH1041" s="152">
        <f t="shared" si="57"/>
        <v>0</v>
      </c>
      <c r="BI1041" s="152">
        <f t="shared" si="58"/>
        <v>0</v>
      </c>
      <c r="BJ1041" s="19" t="s">
        <v>77</v>
      </c>
      <c r="BK1041" s="152">
        <f t="shared" si="59"/>
        <v>0</v>
      </c>
      <c r="BL1041" s="19" t="s">
        <v>1798</v>
      </c>
      <c r="BM1041" s="151" t="s">
        <v>1868</v>
      </c>
    </row>
    <row r="1042" spans="1:65" s="2" customFormat="1" ht="16.5" customHeight="1">
      <c r="A1042" s="34"/>
      <c r="B1042" s="139"/>
      <c r="C1042" s="140" t="s">
        <v>1869</v>
      </c>
      <c r="D1042" s="140" t="s">
        <v>154</v>
      </c>
      <c r="E1042" s="141" t="s">
        <v>186</v>
      </c>
      <c r="F1042" s="142" t="s">
        <v>1870</v>
      </c>
      <c r="G1042" s="143" t="s">
        <v>3</v>
      </c>
      <c r="H1042" s="144">
        <v>0</v>
      </c>
      <c r="I1042" s="145"/>
      <c r="J1042" s="146">
        <f t="shared" si="50"/>
        <v>0</v>
      </c>
      <c r="K1042" s="142" t="s">
        <v>3</v>
      </c>
      <c r="L1042" s="35"/>
      <c r="M1042" s="147" t="s">
        <v>3</v>
      </c>
      <c r="N1042" s="148" t="s">
        <v>40</v>
      </c>
      <c r="O1042" s="55"/>
      <c r="P1042" s="149">
        <f t="shared" si="51"/>
        <v>0</v>
      </c>
      <c r="Q1042" s="149">
        <v>0</v>
      </c>
      <c r="R1042" s="149">
        <f t="shared" si="52"/>
        <v>0</v>
      </c>
      <c r="S1042" s="149">
        <v>0</v>
      </c>
      <c r="T1042" s="150">
        <f t="shared" si="53"/>
        <v>0</v>
      </c>
      <c r="U1042" s="34"/>
      <c r="V1042" s="34"/>
      <c r="W1042" s="34"/>
      <c r="X1042" s="34"/>
      <c r="Y1042" s="34"/>
      <c r="Z1042" s="34"/>
      <c r="AA1042" s="34"/>
      <c r="AB1042" s="34"/>
      <c r="AC1042" s="34"/>
      <c r="AD1042" s="34"/>
      <c r="AE1042" s="34"/>
      <c r="AR1042" s="151" t="s">
        <v>1798</v>
      </c>
      <c r="AT1042" s="151" t="s">
        <v>154</v>
      </c>
      <c r="AU1042" s="151" t="s">
        <v>79</v>
      </c>
      <c r="AY1042" s="19" t="s">
        <v>152</v>
      </c>
      <c r="BE1042" s="152">
        <f t="shared" si="54"/>
        <v>0</v>
      </c>
      <c r="BF1042" s="152">
        <f t="shared" si="55"/>
        <v>0</v>
      </c>
      <c r="BG1042" s="152">
        <f t="shared" si="56"/>
        <v>0</v>
      </c>
      <c r="BH1042" s="152">
        <f t="shared" si="57"/>
        <v>0</v>
      </c>
      <c r="BI1042" s="152">
        <f t="shared" si="58"/>
        <v>0</v>
      </c>
      <c r="BJ1042" s="19" t="s">
        <v>77</v>
      </c>
      <c r="BK1042" s="152">
        <f t="shared" si="59"/>
        <v>0</v>
      </c>
      <c r="BL1042" s="19" t="s">
        <v>1798</v>
      </c>
      <c r="BM1042" s="151" t="s">
        <v>1871</v>
      </c>
    </row>
    <row r="1043" spans="1:65" s="2" customFormat="1" ht="16.5" customHeight="1">
      <c r="A1043" s="34"/>
      <c r="B1043" s="139"/>
      <c r="C1043" s="140" t="s">
        <v>1872</v>
      </c>
      <c r="D1043" s="140" t="s">
        <v>154</v>
      </c>
      <c r="E1043" s="141" t="s">
        <v>1873</v>
      </c>
      <c r="F1043" s="142" t="s">
        <v>1874</v>
      </c>
      <c r="G1043" s="143" t="s">
        <v>484</v>
      </c>
      <c r="H1043" s="144">
        <v>1</v>
      </c>
      <c r="I1043" s="145"/>
      <c r="J1043" s="146">
        <f t="shared" si="50"/>
        <v>0</v>
      </c>
      <c r="K1043" s="142" t="s">
        <v>3</v>
      </c>
      <c r="L1043" s="35"/>
      <c r="M1043" s="147" t="s">
        <v>3</v>
      </c>
      <c r="N1043" s="148" t="s">
        <v>40</v>
      </c>
      <c r="O1043" s="55"/>
      <c r="P1043" s="149">
        <f t="shared" si="51"/>
        <v>0</v>
      </c>
      <c r="Q1043" s="149">
        <v>0</v>
      </c>
      <c r="R1043" s="149">
        <f t="shared" si="52"/>
        <v>0</v>
      </c>
      <c r="S1043" s="149">
        <v>0</v>
      </c>
      <c r="T1043" s="150">
        <f t="shared" si="53"/>
        <v>0</v>
      </c>
      <c r="U1043" s="34"/>
      <c r="V1043" s="34"/>
      <c r="W1043" s="34"/>
      <c r="X1043" s="34"/>
      <c r="Y1043" s="34"/>
      <c r="Z1043" s="34"/>
      <c r="AA1043" s="34"/>
      <c r="AB1043" s="34"/>
      <c r="AC1043" s="34"/>
      <c r="AD1043" s="34"/>
      <c r="AE1043" s="34"/>
      <c r="AR1043" s="151" t="s">
        <v>1798</v>
      </c>
      <c r="AT1043" s="151" t="s">
        <v>154</v>
      </c>
      <c r="AU1043" s="151" t="s">
        <v>79</v>
      </c>
      <c r="AY1043" s="19" t="s">
        <v>152</v>
      </c>
      <c r="BE1043" s="152">
        <f t="shared" si="54"/>
        <v>0</v>
      </c>
      <c r="BF1043" s="152">
        <f t="shared" si="55"/>
        <v>0</v>
      </c>
      <c r="BG1043" s="152">
        <f t="shared" si="56"/>
        <v>0</v>
      </c>
      <c r="BH1043" s="152">
        <f t="shared" si="57"/>
        <v>0</v>
      </c>
      <c r="BI1043" s="152">
        <f t="shared" si="58"/>
        <v>0</v>
      </c>
      <c r="BJ1043" s="19" t="s">
        <v>77</v>
      </c>
      <c r="BK1043" s="152">
        <f t="shared" si="59"/>
        <v>0</v>
      </c>
      <c r="BL1043" s="19" t="s">
        <v>1798</v>
      </c>
      <c r="BM1043" s="151" t="s">
        <v>1875</v>
      </c>
    </row>
    <row r="1044" spans="1:65" s="2" customFormat="1" ht="105.6">
      <c r="A1044" s="34"/>
      <c r="B1044" s="35"/>
      <c r="C1044" s="34"/>
      <c r="D1044" s="153" t="s">
        <v>165</v>
      </c>
      <c r="E1044" s="34"/>
      <c r="F1044" s="154" t="s">
        <v>1876</v>
      </c>
      <c r="G1044" s="34"/>
      <c r="H1044" s="34"/>
      <c r="I1044" s="155"/>
      <c r="J1044" s="34"/>
      <c r="K1044" s="34"/>
      <c r="L1044" s="35"/>
      <c r="M1044" s="156"/>
      <c r="N1044" s="157"/>
      <c r="O1044" s="55"/>
      <c r="P1044" s="55"/>
      <c r="Q1044" s="55"/>
      <c r="R1044" s="55"/>
      <c r="S1044" s="55"/>
      <c r="T1044" s="56"/>
      <c r="U1044" s="34"/>
      <c r="V1044" s="34"/>
      <c r="W1044" s="34"/>
      <c r="X1044" s="34"/>
      <c r="Y1044" s="34"/>
      <c r="Z1044" s="34"/>
      <c r="AA1044" s="34"/>
      <c r="AB1044" s="34"/>
      <c r="AC1044" s="34"/>
      <c r="AD1044" s="34"/>
      <c r="AE1044" s="34"/>
      <c r="AT1044" s="19" t="s">
        <v>165</v>
      </c>
      <c r="AU1044" s="19" t="s">
        <v>79</v>
      </c>
    </row>
    <row r="1045" spans="1:65" s="2" customFormat="1" ht="22.8">
      <c r="A1045" s="34"/>
      <c r="B1045" s="139"/>
      <c r="C1045" s="140" t="s">
        <v>1877</v>
      </c>
      <c r="D1045" s="140" t="s">
        <v>154</v>
      </c>
      <c r="E1045" s="141" t="s">
        <v>1878</v>
      </c>
      <c r="F1045" s="142" t="s">
        <v>1879</v>
      </c>
      <c r="G1045" s="143" t="s">
        <v>162</v>
      </c>
      <c r="H1045" s="144">
        <v>74.052000000000007</v>
      </c>
      <c r="I1045" s="145"/>
      <c r="J1045" s="146">
        <f>ROUND(I1045*H1045,2)</f>
        <v>0</v>
      </c>
      <c r="K1045" s="142" t="s">
        <v>3</v>
      </c>
      <c r="L1045" s="35"/>
      <c r="M1045" s="147" t="s">
        <v>3</v>
      </c>
      <c r="N1045" s="148" t="s">
        <v>40</v>
      </c>
      <c r="O1045" s="55"/>
      <c r="P1045" s="149">
        <f>O1045*H1045</f>
        <v>0</v>
      </c>
      <c r="Q1045" s="149">
        <v>0</v>
      </c>
      <c r="R1045" s="149">
        <f>Q1045*H1045</f>
        <v>0</v>
      </c>
      <c r="S1045" s="149">
        <v>0</v>
      </c>
      <c r="T1045" s="150">
        <f>S1045*H1045</f>
        <v>0</v>
      </c>
      <c r="U1045" s="34"/>
      <c r="V1045" s="34"/>
      <c r="W1045" s="34"/>
      <c r="X1045" s="34"/>
      <c r="Y1045" s="34"/>
      <c r="Z1045" s="34"/>
      <c r="AA1045" s="34"/>
      <c r="AB1045" s="34"/>
      <c r="AC1045" s="34"/>
      <c r="AD1045" s="34"/>
      <c r="AE1045" s="34"/>
      <c r="AR1045" s="151" t="s">
        <v>1798</v>
      </c>
      <c r="AT1045" s="151" t="s">
        <v>154</v>
      </c>
      <c r="AU1045" s="151" t="s">
        <v>79</v>
      </c>
      <c r="AY1045" s="19" t="s">
        <v>152</v>
      </c>
      <c r="BE1045" s="152">
        <f>IF(N1045="základní",J1045,0)</f>
        <v>0</v>
      </c>
      <c r="BF1045" s="152">
        <f>IF(N1045="snížená",J1045,0)</f>
        <v>0</v>
      </c>
      <c r="BG1045" s="152">
        <f>IF(N1045="zákl. přenesená",J1045,0)</f>
        <v>0</v>
      </c>
      <c r="BH1045" s="152">
        <f>IF(N1045="sníž. přenesená",J1045,0)</f>
        <v>0</v>
      </c>
      <c r="BI1045" s="152">
        <f>IF(N1045="nulová",J1045,0)</f>
        <v>0</v>
      </c>
      <c r="BJ1045" s="19" t="s">
        <v>77</v>
      </c>
      <c r="BK1045" s="152">
        <f>ROUND(I1045*H1045,2)</f>
        <v>0</v>
      </c>
      <c r="BL1045" s="19" t="s">
        <v>1798</v>
      </c>
      <c r="BM1045" s="151" t="s">
        <v>1880</v>
      </c>
    </row>
    <row r="1046" spans="1:65" s="13" customFormat="1">
      <c r="B1046" s="158"/>
      <c r="D1046" s="153" t="s">
        <v>167</v>
      </c>
      <c r="E1046" s="159" t="s">
        <v>3</v>
      </c>
      <c r="F1046" s="160" t="s">
        <v>1881</v>
      </c>
      <c r="H1046" s="161">
        <v>74.052000000000007</v>
      </c>
      <c r="I1046" s="162"/>
      <c r="L1046" s="158"/>
      <c r="M1046" s="163"/>
      <c r="N1046" s="164"/>
      <c r="O1046" s="164"/>
      <c r="P1046" s="164"/>
      <c r="Q1046" s="164"/>
      <c r="R1046" s="164"/>
      <c r="S1046" s="164"/>
      <c r="T1046" s="165"/>
      <c r="AT1046" s="159" t="s">
        <v>167</v>
      </c>
      <c r="AU1046" s="159" t="s">
        <v>79</v>
      </c>
      <c r="AV1046" s="13" t="s">
        <v>79</v>
      </c>
      <c r="AW1046" s="13" t="s">
        <v>31</v>
      </c>
      <c r="AX1046" s="13" t="s">
        <v>77</v>
      </c>
      <c r="AY1046" s="159" t="s">
        <v>152</v>
      </c>
    </row>
    <row r="1047" spans="1:65" s="2" customFormat="1" ht="16.5" customHeight="1">
      <c r="A1047" s="34"/>
      <c r="B1047" s="139"/>
      <c r="C1047" s="140" t="s">
        <v>1882</v>
      </c>
      <c r="D1047" s="140" t="s">
        <v>154</v>
      </c>
      <c r="E1047" s="141" t="s">
        <v>1883</v>
      </c>
      <c r="F1047" s="142" t="s">
        <v>1884</v>
      </c>
      <c r="G1047" s="143" t="s">
        <v>162</v>
      </c>
      <c r="H1047" s="144">
        <v>50.542999999999999</v>
      </c>
      <c r="I1047" s="145"/>
      <c r="J1047" s="146">
        <f>ROUND(I1047*H1047,2)</f>
        <v>0</v>
      </c>
      <c r="K1047" s="142" t="s">
        <v>3</v>
      </c>
      <c r="L1047" s="35"/>
      <c r="M1047" s="147" t="s">
        <v>3</v>
      </c>
      <c r="N1047" s="148" t="s">
        <v>40</v>
      </c>
      <c r="O1047" s="55"/>
      <c r="P1047" s="149">
        <f>O1047*H1047</f>
        <v>0</v>
      </c>
      <c r="Q1047" s="149">
        <v>0</v>
      </c>
      <c r="R1047" s="149">
        <f>Q1047*H1047</f>
        <v>0</v>
      </c>
      <c r="S1047" s="149">
        <v>0</v>
      </c>
      <c r="T1047" s="150">
        <f>S1047*H1047</f>
        <v>0</v>
      </c>
      <c r="U1047" s="34"/>
      <c r="V1047" s="34"/>
      <c r="W1047" s="34"/>
      <c r="X1047" s="34"/>
      <c r="Y1047" s="34"/>
      <c r="Z1047" s="34"/>
      <c r="AA1047" s="34"/>
      <c r="AB1047" s="34"/>
      <c r="AC1047" s="34"/>
      <c r="AD1047" s="34"/>
      <c r="AE1047" s="34"/>
      <c r="AR1047" s="151" t="s">
        <v>1798</v>
      </c>
      <c r="AT1047" s="151" t="s">
        <v>154</v>
      </c>
      <c r="AU1047" s="151" t="s">
        <v>79</v>
      </c>
      <c r="AY1047" s="19" t="s">
        <v>152</v>
      </c>
      <c r="BE1047" s="152">
        <f>IF(N1047="základní",J1047,0)</f>
        <v>0</v>
      </c>
      <c r="BF1047" s="152">
        <f>IF(N1047="snížená",J1047,0)</f>
        <v>0</v>
      </c>
      <c r="BG1047" s="152">
        <f>IF(N1047="zákl. přenesená",J1047,0)</f>
        <v>0</v>
      </c>
      <c r="BH1047" s="152">
        <f>IF(N1047="sníž. přenesená",J1047,0)</f>
        <v>0</v>
      </c>
      <c r="BI1047" s="152">
        <f>IF(N1047="nulová",J1047,0)</f>
        <v>0</v>
      </c>
      <c r="BJ1047" s="19" t="s">
        <v>77</v>
      </c>
      <c r="BK1047" s="152">
        <f>ROUND(I1047*H1047,2)</f>
        <v>0</v>
      </c>
      <c r="BL1047" s="19" t="s">
        <v>1798</v>
      </c>
      <c r="BM1047" s="151" t="s">
        <v>1885</v>
      </c>
    </row>
    <row r="1048" spans="1:65" s="13" customFormat="1">
      <c r="B1048" s="158"/>
      <c r="D1048" s="153" t="s">
        <v>167</v>
      </c>
      <c r="E1048" s="159" t="s">
        <v>3</v>
      </c>
      <c r="F1048" s="160" t="s">
        <v>1886</v>
      </c>
      <c r="H1048" s="161">
        <v>50.542999999999999</v>
      </c>
      <c r="I1048" s="162"/>
      <c r="L1048" s="158"/>
      <c r="M1048" s="163"/>
      <c r="N1048" s="164"/>
      <c r="O1048" s="164"/>
      <c r="P1048" s="164"/>
      <c r="Q1048" s="164"/>
      <c r="R1048" s="164"/>
      <c r="S1048" s="164"/>
      <c r="T1048" s="165"/>
      <c r="AT1048" s="159" t="s">
        <v>167</v>
      </c>
      <c r="AU1048" s="159" t="s">
        <v>79</v>
      </c>
      <c r="AV1048" s="13" t="s">
        <v>79</v>
      </c>
      <c r="AW1048" s="13" t="s">
        <v>31</v>
      </c>
      <c r="AX1048" s="13" t="s">
        <v>77</v>
      </c>
      <c r="AY1048" s="159" t="s">
        <v>152</v>
      </c>
    </row>
    <row r="1049" spans="1:65" s="2" customFormat="1" ht="21.75" customHeight="1">
      <c r="A1049" s="34"/>
      <c r="B1049" s="139"/>
      <c r="C1049" s="140" t="s">
        <v>1887</v>
      </c>
      <c r="D1049" s="140" t="s">
        <v>154</v>
      </c>
      <c r="E1049" s="141" t="s">
        <v>1888</v>
      </c>
      <c r="F1049" s="142" t="s">
        <v>1889</v>
      </c>
      <c r="G1049" s="143" t="s">
        <v>3</v>
      </c>
      <c r="H1049" s="144">
        <v>27.45</v>
      </c>
      <c r="I1049" s="145"/>
      <c r="J1049" s="146">
        <f>ROUND(I1049*H1049,2)</f>
        <v>0</v>
      </c>
      <c r="K1049" s="142" t="s">
        <v>3</v>
      </c>
      <c r="L1049" s="35"/>
      <c r="M1049" s="147" t="s">
        <v>3</v>
      </c>
      <c r="N1049" s="148" t="s">
        <v>40</v>
      </c>
      <c r="O1049" s="55"/>
      <c r="P1049" s="149">
        <f>O1049*H1049</f>
        <v>0</v>
      </c>
      <c r="Q1049" s="149">
        <v>0</v>
      </c>
      <c r="R1049" s="149">
        <f>Q1049*H1049</f>
        <v>0</v>
      </c>
      <c r="S1049" s="149">
        <v>0</v>
      </c>
      <c r="T1049" s="150">
        <f>S1049*H1049</f>
        <v>0</v>
      </c>
      <c r="U1049" s="34"/>
      <c r="V1049" s="34"/>
      <c r="W1049" s="34"/>
      <c r="X1049" s="34"/>
      <c r="Y1049" s="34"/>
      <c r="Z1049" s="34"/>
      <c r="AA1049" s="34"/>
      <c r="AB1049" s="34"/>
      <c r="AC1049" s="34"/>
      <c r="AD1049" s="34"/>
      <c r="AE1049" s="34"/>
      <c r="AR1049" s="151" t="s">
        <v>1798</v>
      </c>
      <c r="AT1049" s="151" t="s">
        <v>154</v>
      </c>
      <c r="AU1049" s="151" t="s">
        <v>79</v>
      </c>
      <c r="AY1049" s="19" t="s">
        <v>152</v>
      </c>
      <c r="BE1049" s="152">
        <f>IF(N1049="základní",J1049,0)</f>
        <v>0</v>
      </c>
      <c r="BF1049" s="152">
        <f>IF(N1049="snížená",J1049,0)</f>
        <v>0</v>
      </c>
      <c r="BG1049" s="152">
        <f>IF(N1049="zákl. přenesená",J1049,0)</f>
        <v>0</v>
      </c>
      <c r="BH1049" s="152">
        <f>IF(N1049="sníž. přenesená",J1049,0)</f>
        <v>0</v>
      </c>
      <c r="BI1049" s="152">
        <f>IF(N1049="nulová",J1049,0)</f>
        <v>0</v>
      </c>
      <c r="BJ1049" s="19" t="s">
        <v>77</v>
      </c>
      <c r="BK1049" s="152">
        <f>ROUND(I1049*H1049,2)</f>
        <v>0</v>
      </c>
      <c r="BL1049" s="19" t="s">
        <v>1798</v>
      </c>
      <c r="BM1049" s="151" t="s">
        <v>1890</v>
      </c>
    </row>
    <row r="1050" spans="1:65" s="13" customFormat="1">
      <c r="B1050" s="158"/>
      <c r="D1050" s="153" t="s">
        <v>167</v>
      </c>
      <c r="E1050" s="159" t="s">
        <v>3</v>
      </c>
      <c r="F1050" s="160" t="s">
        <v>1891</v>
      </c>
      <c r="H1050" s="161">
        <v>27.45</v>
      </c>
      <c r="I1050" s="162"/>
      <c r="L1050" s="158"/>
      <c r="M1050" s="163"/>
      <c r="N1050" s="164"/>
      <c r="O1050" s="164"/>
      <c r="P1050" s="164"/>
      <c r="Q1050" s="164"/>
      <c r="R1050" s="164"/>
      <c r="S1050" s="164"/>
      <c r="T1050" s="165"/>
      <c r="AT1050" s="159" t="s">
        <v>167</v>
      </c>
      <c r="AU1050" s="159" t="s">
        <v>79</v>
      </c>
      <c r="AV1050" s="13" t="s">
        <v>79</v>
      </c>
      <c r="AW1050" s="13" t="s">
        <v>31</v>
      </c>
      <c r="AX1050" s="13" t="s">
        <v>77</v>
      </c>
      <c r="AY1050" s="159" t="s">
        <v>152</v>
      </c>
    </row>
    <row r="1051" spans="1:65" s="2" customFormat="1" ht="16.5" customHeight="1">
      <c r="A1051" s="34"/>
      <c r="B1051" s="139"/>
      <c r="C1051" s="140" t="s">
        <v>1892</v>
      </c>
      <c r="D1051" s="140" t="s">
        <v>154</v>
      </c>
      <c r="E1051" s="141" t="s">
        <v>191</v>
      </c>
      <c r="F1051" s="142" t="s">
        <v>1893</v>
      </c>
      <c r="G1051" s="143" t="s">
        <v>3</v>
      </c>
      <c r="H1051" s="144">
        <v>0</v>
      </c>
      <c r="I1051" s="145"/>
      <c r="J1051" s="146">
        <f t="shared" ref="J1051:J1058" si="60">ROUND(I1051*H1051,2)</f>
        <v>0</v>
      </c>
      <c r="K1051" s="142" t="s">
        <v>3</v>
      </c>
      <c r="L1051" s="35"/>
      <c r="M1051" s="147" t="s">
        <v>3</v>
      </c>
      <c r="N1051" s="148" t="s">
        <v>40</v>
      </c>
      <c r="O1051" s="55"/>
      <c r="P1051" s="149">
        <f t="shared" ref="P1051:P1058" si="61">O1051*H1051</f>
        <v>0</v>
      </c>
      <c r="Q1051" s="149">
        <v>0</v>
      </c>
      <c r="R1051" s="149">
        <f t="shared" ref="R1051:R1058" si="62">Q1051*H1051</f>
        <v>0</v>
      </c>
      <c r="S1051" s="149">
        <v>0</v>
      </c>
      <c r="T1051" s="150">
        <f t="shared" ref="T1051:T1058" si="63">S1051*H1051</f>
        <v>0</v>
      </c>
      <c r="U1051" s="34"/>
      <c r="V1051" s="34"/>
      <c r="W1051" s="34"/>
      <c r="X1051" s="34"/>
      <c r="Y1051" s="34"/>
      <c r="Z1051" s="34"/>
      <c r="AA1051" s="34"/>
      <c r="AB1051" s="34"/>
      <c r="AC1051" s="34"/>
      <c r="AD1051" s="34"/>
      <c r="AE1051" s="34"/>
      <c r="AR1051" s="151" t="s">
        <v>1798</v>
      </c>
      <c r="AT1051" s="151" t="s">
        <v>154</v>
      </c>
      <c r="AU1051" s="151" t="s">
        <v>79</v>
      </c>
      <c r="AY1051" s="19" t="s">
        <v>152</v>
      </c>
      <c r="BE1051" s="152">
        <f t="shared" ref="BE1051:BE1058" si="64">IF(N1051="základní",J1051,0)</f>
        <v>0</v>
      </c>
      <c r="BF1051" s="152">
        <f t="shared" ref="BF1051:BF1058" si="65">IF(N1051="snížená",J1051,0)</f>
        <v>0</v>
      </c>
      <c r="BG1051" s="152">
        <f t="shared" ref="BG1051:BG1058" si="66">IF(N1051="zákl. přenesená",J1051,0)</f>
        <v>0</v>
      </c>
      <c r="BH1051" s="152">
        <f t="shared" ref="BH1051:BH1058" si="67">IF(N1051="sníž. přenesená",J1051,0)</f>
        <v>0</v>
      </c>
      <c r="BI1051" s="152">
        <f t="shared" ref="BI1051:BI1058" si="68">IF(N1051="nulová",J1051,0)</f>
        <v>0</v>
      </c>
      <c r="BJ1051" s="19" t="s">
        <v>77</v>
      </c>
      <c r="BK1051" s="152">
        <f t="shared" ref="BK1051:BK1058" si="69">ROUND(I1051*H1051,2)</f>
        <v>0</v>
      </c>
      <c r="BL1051" s="19" t="s">
        <v>1798</v>
      </c>
      <c r="BM1051" s="151" t="s">
        <v>1894</v>
      </c>
    </row>
    <row r="1052" spans="1:65" s="2" customFormat="1" ht="22.8">
      <c r="A1052" s="34"/>
      <c r="B1052" s="139"/>
      <c r="C1052" s="140" t="s">
        <v>1895</v>
      </c>
      <c r="D1052" s="140" t="s">
        <v>154</v>
      </c>
      <c r="E1052" s="141" t="s">
        <v>1896</v>
      </c>
      <c r="F1052" s="142" t="s">
        <v>1897</v>
      </c>
      <c r="G1052" s="143" t="s">
        <v>484</v>
      </c>
      <c r="H1052" s="144">
        <v>20</v>
      </c>
      <c r="I1052" s="145"/>
      <c r="J1052" s="146">
        <f t="shared" si="60"/>
        <v>0</v>
      </c>
      <c r="K1052" s="142" t="s">
        <v>3</v>
      </c>
      <c r="L1052" s="35"/>
      <c r="M1052" s="147" t="s">
        <v>3</v>
      </c>
      <c r="N1052" s="148" t="s">
        <v>40</v>
      </c>
      <c r="O1052" s="55"/>
      <c r="P1052" s="149">
        <f t="shared" si="61"/>
        <v>0</v>
      </c>
      <c r="Q1052" s="149">
        <v>0</v>
      </c>
      <c r="R1052" s="149">
        <f t="shared" si="62"/>
        <v>0</v>
      </c>
      <c r="S1052" s="149">
        <v>0</v>
      </c>
      <c r="T1052" s="150">
        <f t="shared" si="63"/>
        <v>0</v>
      </c>
      <c r="U1052" s="34"/>
      <c r="V1052" s="34"/>
      <c r="W1052" s="34"/>
      <c r="X1052" s="34"/>
      <c r="Y1052" s="34"/>
      <c r="Z1052" s="34"/>
      <c r="AA1052" s="34"/>
      <c r="AB1052" s="34"/>
      <c r="AC1052" s="34"/>
      <c r="AD1052" s="34"/>
      <c r="AE1052" s="34"/>
      <c r="AR1052" s="151" t="s">
        <v>1798</v>
      </c>
      <c r="AT1052" s="151" t="s">
        <v>154</v>
      </c>
      <c r="AU1052" s="151" t="s">
        <v>79</v>
      </c>
      <c r="AY1052" s="19" t="s">
        <v>152</v>
      </c>
      <c r="BE1052" s="152">
        <f t="shared" si="64"/>
        <v>0</v>
      </c>
      <c r="BF1052" s="152">
        <f t="shared" si="65"/>
        <v>0</v>
      </c>
      <c r="BG1052" s="152">
        <f t="shared" si="66"/>
        <v>0</v>
      </c>
      <c r="BH1052" s="152">
        <f t="shared" si="67"/>
        <v>0</v>
      </c>
      <c r="BI1052" s="152">
        <f t="shared" si="68"/>
        <v>0</v>
      </c>
      <c r="BJ1052" s="19" t="s">
        <v>77</v>
      </c>
      <c r="BK1052" s="152">
        <f t="shared" si="69"/>
        <v>0</v>
      </c>
      <c r="BL1052" s="19" t="s">
        <v>1798</v>
      </c>
      <c r="BM1052" s="151" t="s">
        <v>1898</v>
      </c>
    </row>
    <row r="1053" spans="1:65" s="2" customFormat="1" ht="16.5" customHeight="1">
      <c r="A1053" s="34"/>
      <c r="B1053" s="139"/>
      <c r="C1053" s="140" t="s">
        <v>1899</v>
      </c>
      <c r="D1053" s="140" t="s">
        <v>154</v>
      </c>
      <c r="E1053" s="141" t="s">
        <v>1900</v>
      </c>
      <c r="F1053" s="142" t="s">
        <v>1901</v>
      </c>
      <c r="G1053" s="143" t="s">
        <v>484</v>
      </c>
      <c r="H1053" s="144">
        <v>7</v>
      </c>
      <c r="I1053" s="145"/>
      <c r="J1053" s="146">
        <f t="shared" si="60"/>
        <v>0</v>
      </c>
      <c r="K1053" s="142" t="s">
        <v>3</v>
      </c>
      <c r="L1053" s="35"/>
      <c r="M1053" s="147" t="s">
        <v>3</v>
      </c>
      <c r="N1053" s="148" t="s">
        <v>40</v>
      </c>
      <c r="O1053" s="55"/>
      <c r="P1053" s="149">
        <f t="shared" si="61"/>
        <v>0</v>
      </c>
      <c r="Q1053" s="149">
        <v>0</v>
      </c>
      <c r="R1053" s="149">
        <f t="shared" si="62"/>
        <v>0</v>
      </c>
      <c r="S1053" s="149">
        <v>0</v>
      </c>
      <c r="T1053" s="150">
        <f t="shared" si="63"/>
        <v>0</v>
      </c>
      <c r="U1053" s="34"/>
      <c r="V1053" s="34"/>
      <c r="W1053" s="34"/>
      <c r="X1053" s="34"/>
      <c r="Y1053" s="34"/>
      <c r="Z1053" s="34"/>
      <c r="AA1053" s="34"/>
      <c r="AB1053" s="34"/>
      <c r="AC1053" s="34"/>
      <c r="AD1053" s="34"/>
      <c r="AE1053" s="34"/>
      <c r="AR1053" s="151" t="s">
        <v>1798</v>
      </c>
      <c r="AT1053" s="151" t="s">
        <v>154</v>
      </c>
      <c r="AU1053" s="151" t="s">
        <v>79</v>
      </c>
      <c r="AY1053" s="19" t="s">
        <v>152</v>
      </c>
      <c r="BE1053" s="152">
        <f t="shared" si="64"/>
        <v>0</v>
      </c>
      <c r="BF1053" s="152">
        <f t="shared" si="65"/>
        <v>0</v>
      </c>
      <c r="BG1053" s="152">
        <f t="shared" si="66"/>
        <v>0</v>
      </c>
      <c r="BH1053" s="152">
        <f t="shared" si="67"/>
        <v>0</v>
      </c>
      <c r="BI1053" s="152">
        <f t="shared" si="68"/>
        <v>0</v>
      </c>
      <c r="BJ1053" s="19" t="s">
        <v>77</v>
      </c>
      <c r="BK1053" s="152">
        <f t="shared" si="69"/>
        <v>0</v>
      </c>
      <c r="BL1053" s="19" t="s">
        <v>1798</v>
      </c>
      <c r="BM1053" s="151" t="s">
        <v>1902</v>
      </c>
    </row>
    <row r="1054" spans="1:65" s="2" customFormat="1" ht="16.5" customHeight="1">
      <c r="A1054" s="34"/>
      <c r="B1054" s="139"/>
      <c r="C1054" s="140" t="s">
        <v>1903</v>
      </c>
      <c r="D1054" s="140" t="s">
        <v>154</v>
      </c>
      <c r="E1054" s="141" t="s">
        <v>1904</v>
      </c>
      <c r="F1054" s="142" t="s">
        <v>1905</v>
      </c>
      <c r="G1054" s="143" t="s">
        <v>484</v>
      </c>
      <c r="H1054" s="144">
        <v>3</v>
      </c>
      <c r="I1054" s="145"/>
      <c r="J1054" s="146">
        <f t="shared" si="60"/>
        <v>0</v>
      </c>
      <c r="K1054" s="142" t="s">
        <v>3</v>
      </c>
      <c r="L1054" s="35"/>
      <c r="M1054" s="147" t="s">
        <v>3</v>
      </c>
      <c r="N1054" s="148" t="s">
        <v>40</v>
      </c>
      <c r="O1054" s="55"/>
      <c r="P1054" s="149">
        <f t="shared" si="61"/>
        <v>0</v>
      </c>
      <c r="Q1054" s="149">
        <v>0</v>
      </c>
      <c r="R1054" s="149">
        <f t="shared" si="62"/>
        <v>0</v>
      </c>
      <c r="S1054" s="149">
        <v>0</v>
      </c>
      <c r="T1054" s="150">
        <f t="shared" si="63"/>
        <v>0</v>
      </c>
      <c r="U1054" s="34"/>
      <c r="V1054" s="34"/>
      <c r="W1054" s="34"/>
      <c r="X1054" s="34"/>
      <c r="Y1054" s="34"/>
      <c r="Z1054" s="34"/>
      <c r="AA1054" s="34"/>
      <c r="AB1054" s="34"/>
      <c r="AC1054" s="34"/>
      <c r="AD1054" s="34"/>
      <c r="AE1054" s="34"/>
      <c r="AR1054" s="151" t="s">
        <v>1798</v>
      </c>
      <c r="AT1054" s="151" t="s">
        <v>154</v>
      </c>
      <c r="AU1054" s="151" t="s">
        <v>79</v>
      </c>
      <c r="AY1054" s="19" t="s">
        <v>152</v>
      </c>
      <c r="BE1054" s="152">
        <f t="shared" si="64"/>
        <v>0</v>
      </c>
      <c r="BF1054" s="152">
        <f t="shared" si="65"/>
        <v>0</v>
      </c>
      <c r="BG1054" s="152">
        <f t="shared" si="66"/>
        <v>0</v>
      </c>
      <c r="BH1054" s="152">
        <f t="shared" si="67"/>
        <v>0</v>
      </c>
      <c r="BI1054" s="152">
        <f t="shared" si="68"/>
        <v>0</v>
      </c>
      <c r="BJ1054" s="19" t="s">
        <v>77</v>
      </c>
      <c r="BK1054" s="152">
        <f t="shared" si="69"/>
        <v>0</v>
      </c>
      <c r="BL1054" s="19" t="s">
        <v>1798</v>
      </c>
      <c r="BM1054" s="151" t="s">
        <v>1906</v>
      </c>
    </row>
    <row r="1055" spans="1:65" s="2" customFormat="1" ht="16.5" customHeight="1">
      <c r="A1055" s="34"/>
      <c r="B1055" s="139"/>
      <c r="C1055" s="140" t="s">
        <v>1907</v>
      </c>
      <c r="D1055" s="140" t="s">
        <v>154</v>
      </c>
      <c r="E1055" s="141" t="s">
        <v>1908</v>
      </c>
      <c r="F1055" s="142" t="s">
        <v>1909</v>
      </c>
      <c r="G1055" s="143" t="s">
        <v>278</v>
      </c>
      <c r="H1055" s="144">
        <v>2.7</v>
      </c>
      <c r="I1055" s="145"/>
      <c r="J1055" s="146">
        <f t="shared" si="60"/>
        <v>0</v>
      </c>
      <c r="K1055" s="142" t="s">
        <v>3</v>
      </c>
      <c r="L1055" s="35"/>
      <c r="M1055" s="147" t="s">
        <v>3</v>
      </c>
      <c r="N1055" s="148" t="s">
        <v>40</v>
      </c>
      <c r="O1055" s="55"/>
      <c r="P1055" s="149">
        <f t="shared" si="61"/>
        <v>0</v>
      </c>
      <c r="Q1055" s="149">
        <v>0</v>
      </c>
      <c r="R1055" s="149">
        <f t="shared" si="62"/>
        <v>0</v>
      </c>
      <c r="S1055" s="149">
        <v>0</v>
      </c>
      <c r="T1055" s="150">
        <f t="shared" si="63"/>
        <v>0</v>
      </c>
      <c r="U1055" s="34"/>
      <c r="V1055" s="34"/>
      <c r="W1055" s="34"/>
      <c r="X1055" s="34"/>
      <c r="Y1055" s="34"/>
      <c r="Z1055" s="34"/>
      <c r="AA1055" s="34"/>
      <c r="AB1055" s="34"/>
      <c r="AC1055" s="34"/>
      <c r="AD1055" s="34"/>
      <c r="AE1055" s="34"/>
      <c r="AR1055" s="151" t="s">
        <v>1798</v>
      </c>
      <c r="AT1055" s="151" t="s">
        <v>154</v>
      </c>
      <c r="AU1055" s="151" t="s">
        <v>79</v>
      </c>
      <c r="AY1055" s="19" t="s">
        <v>152</v>
      </c>
      <c r="BE1055" s="152">
        <f t="shared" si="64"/>
        <v>0</v>
      </c>
      <c r="BF1055" s="152">
        <f t="shared" si="65"/>
        <v>0</v>
      </c>
      <c r="BG1055" s="152">
        <f t="shared" si="66"/>
        <v>0</v>
      </c>
      <c r="BH1055" s="152">
        <f t="shared" si="67"/>
        <v>0</v>
      </c>
      <c r="BI1055" s="152">
        <f t="shared" si="68"/>
        <v>0</v>
      </c>
      <c r="BJ1055" s="19" t="s">
        <v>77</v>
      </c>
      <c r="BK1055" s="152">
        <f t="shared" si="69"/>
        <v>0</v>
      </c>
      <c r="BL1055" s="19" t="s">
        <v>1798</v>
      </c>
      <c r="BM1055" s="151" t="s">
        <v>1910</v>
      </c>
    </row>
    <row r="1056" spans="1:65" s="2" customFormat="1" ht="16.5" customHeight="1">
      <c r="A1056" s="34"/>
      <c r="B1056" s="139"/>
      <c r="C1056" s="140" t="s">
        <v>1911</v>
      </c>
      <c r="D1056" s="140" t="s">
        <v>154</v>
      </c>
      <c r="E1056" s="141" t="s">
        <v>207</v>
      </c>
      <c r="F1056" s="142" t="s">
        <v>1912</v>
      </c>
      <c r="G1056" s="143" t="s">
        <v>3</v>
      </c>
      <c r="H1056" s="144">
        <v>0</v>
      </c>
      <c r="I1056" s="145"/>
      <c r="J1056" s="146">
        <f t="shared" si="60"/>
        <v>0</v>
      </c>
      <c r="K1056" s="142" t="s">
        <v>3</v>
      </c>
      <c r="L1056" s="35"/>
      <c r="M1056" s="147" t="s">
        <v>3</v>
      </c>
      <c r="N1056" s="148" t="s">
        <v>40</v>
      </c>
      <c r="O1056" s="55"/>
      <c r="P1056" s="149">
        <f t="shared" si="61"/>
        <v>0</v>
      </c>
      <c r="Q1056" s="149">
        <v>0</v>
      </c>
      <c r="R1056" s="149">
        <f t="shared" si="62"/>
        <v>0</v>
      </c>
      <c r="S1056" s="149">
        <v>0</v>
      </c>
      <c r="T1056" s="150">
        <f t="shared" si="63"/>
        <v>0</v>
      </c>
      <c r="U1056" s="34"/>
      <c r="V1056" s="34"/>
      <c r="W1056" s="34"/>
      <c r="X1056" s="34"/>
      <c r="Y1056" s="34"/>
      <c r="Z1056" s="34"/>
      <c r="AA1056" s="34"/>
      <c r="AB1056" s="34"/>
      <c r="AC1056" s="34"/>
      <c r="AD1056" s="34"/>
      <c r="AE1056" s="34"/>
      <c r="AR1056" s="151" t="s">
        <v>1798</v>
      </c>
      <c r="AT1056" s="151" t="s">
        <v>154</v>
      </c>
      <c r="AU1056" s="151" t="s">
        <v>79</v>
      </c>
      <c r="AY1056" s="19" t="s">
        <v>152</v>
      </c>
      <c r="BE1056" s="152">
        <f t="shared" si="64"/>
        <v>0</v>
      </c>
      <c r="BF1056" s="152">
        <f t="shared" si="65"/>
        <v>0</v>
      </c>
      <c r="BG1056" s="152">
        <f t="shared" si="66"/>
        <v>0</v>
      </c>
      <c r="BH1056" s="152">
        <f t="shared" si="67"/>
        <v>0</v>
      </c>
      <c r="BI1056" s="152">
        <f t="shared" si="68"/>
        <v>0</v>
      </c>
      <c r="BJ1056" s="19" t="s">
        <v>77</v>
      </c>
      <c r="BK1056" s="152">
        <f t="shared" si="69"/>
        <v>0</v>
      </c>
      <c r="BL1056" s="19" t="s">
        <v>1798</v>
      </c>
      <c r="BM1056" s="151" t="s">
        <v>1913</v>
      </c>
    </row>
    <row r="1057" spans="1:65" s="2" customFormat="1" ht="21.75" customHeight="1">
      <c r="A1057" s="34"/>
      <c r="B1057" s="139"/>
      <c r="C1057" s="140" t="s">
        <v>1914</v>
      </c>
      <c r="D1057" s="140" t="s">
        <v>154</v>
      </c>
      <c r="E1057" s="141" t="s">
        <v>1915</v>
      </c>
      <c r="F1057" s="142" t="s">
        <v>1916</v>
      </c>
      <c r="G1057" s="143" t="s">
        <v>484</v>
      </c>
      <c r="H1057" s="144">
        <v>14</v>
      </c>
      <c r="I1057" s="145"/>
      <c r="J1057" s="146">
        <f t="shared" si="60"/>
        <v>0</v>
      </c>
      <c r="K1057" s="142" t="s">
        <v>3</v>
      </c>
      <c r="L1057" s="35"/>
      <c r="M1057" s="147" t="s">
        <v>3</v>
      </c>
      <c r="N1057" s="148" t="s">
        <v>40</v>
      </c>
      <c r="O1057" s="55"/>
      <c r="P1057" s="149">
        <f t="shared" si="61"/>
        <v>0</v>
      </c>
      <c r="Q1057" s="149">
        <v>0</v>
      </c>
      <c r="R1057" s="149">
        <f t="shared" si="62"/>
        <v>0</v>
      </c>
      <c r="S1057" s="149">
        <v>0</v>
      </c>
      <c r="T1057" s="150">
        <f t="shared" si="63"/>
        <v>0</v>
      </c>
      <c r="U1057" s="34"/>
      <c r="V1057" s="34"/>
      <c r="W1057" s="34"/>
      <c r="X1057" s="34"/>
      <c r="Y1057" s="34"/>
      <c r="Z1057" s="34"/>
      <c r="AA1057" s="34"/>
      <c r="AB1057" s="34"/>
      <c r="AC1057" s="34"/>
      <c r="AD1057" s="34"/>
      <c r="AE1057" s="34"/>
      <c r="AR1057" s="151" t="s">
        <v>1798</v>
      </c>
      <c r="AT1057" s="151" t="s">
        <v>154</v>
      </c>
      <c r="AU1057" s="151" t="s">
        <v>79</v>
      </c>
      <c r="AY1057" s="19" t="s">
        <v>152</v>
      </c>
      <c r="BE1057" s="152">
        <f t="shared" si="64"/>
        <v>0</v>
      </c>
      <c r="BF1057" s="152">
        <f t="shared" si="65"/>
        <v>0</v>
      </c>
      <c r="BG1057" s="152">
        <f t="shared" si="66"/>
        <v>0</v>
      </c>
      <c r="BH1057" s="152">
        <f t="shared" si="67"/>
        <v>0</v>
      </c>
      <c r="BI1057" s="152">
        <f t="shared" si="68"/>
        <v>0</v>
      </c>
      <c r="BJ1057" s="19" t="s">
        <v>77</v>
      </c>
      <c r="BK1057" s="152">
        <f t="shared" si="69"/>
        <v>0</v>
      </c>
      <c r="BL1057" s="19" t="s">
        <v>1798</v>
      </c>
      <c r="BM1057" s="151" t="s">
        <v>1917</v>
      </c>
    </row>
    <row r="1058" spans="1:65" s="2" customFormat="1" ht="16.5" customHeight="1">
      <c r="A1058" s="34"/>
      <c r="B1058" s="139"/>
      <c r="C1058" s="140" t="s">
        <v>1918</v>
      </c>
      <c r="D1058" s="140" t="s">
        <v>154</v>
      </c>
      <c r="E1058" s="141" t="s">
        <v>1919</v>
      </c>
      <c r="F1058" s="142" t="s">
        <v>1920</v>
      </c>
      <c r="G1058" s="143" t="s">
        <v>484</v>
      </c>
      <c r="H1058" s="144">
        <v>4</v>
      </c>
      <c r="I1058" s="145"/>
      <c r="J1058" s="146">
        <f t="shared" si="60"/>
        <v>0</v>
      </c>
      <c r="K1058" s="142" t="s">
        <v>3</v>
      </c>
      <c r="L1058" s="35"/>
      <c r="M1058" s="147" t="s">
        <v>3</v>
      </c>
      <c r="N1058" s="148" t="s">
        <v>40</v>
      </c>
      <c r="O1058" s="55"/>
      <c r="P1058" s="149">
        <f t="shared" si="61"/>
        <v>0</v>
      </c>
      <c r="Q1058" s="149">
        <v>0</v>
      </c>
      <c r="R1058" s="149">
        <f t="shared" si="62"/>
        <v>0</v>
      </c>
      <c r="S1058" s="149">
        <v>0</v>
      </c>
      <c r="T1058" s="150">
        <f t="shared" si="63"/>
        <v>0</v>
      </c>
      <c r="U1058" s="34"/>
      <c r="V1058" s="34"/>
      <c r="W1058" s="34"/>
      <c r="X1058" s="34"/>
      <c r="Y1058" s="34"/>
      <c r="Z1058" s="34"/>
      <c r="AA1058" s="34"/>
      <c r="AB1058" s="34"/>
      <c r="AC1058" s="34"/>
      <c r="AD1058" s="34"/>
      <c r="AE1058" s="34"/>
      <c r="AR1058" s="151" t="s">
        <v>1798</v>
      </c>
      <c r="AT1058" s="151" t="s">
        <v>154</v>
      </c>
      <c r="AU1058" s="151" t="s">
        <v>79</v>
      </c>
      <c r="AY1058" s="19" t="s">
        <v>152</v>
      </c>
      <c r="BE1058" s="152">
        <f t="shared" si="64"/>
        <v>0</v>
      </c>
      <c r="BF1058" s="152">
        <f t="shared" si="65"/>
        <v>0</v>
      </c>
      <c r="BG1058" s="152">
        <f t="shared" si="66"/>
        <v>0</v>
      </c>
      <c r="BH1058" s="152">
        <f t="shared" si="67"/>
        <v>0</v>
      </c>
      <c r="BI1058" s="152">
        <f t="shared" si="68"/>
        <v>0</v>
      </c>
      <c r="BJ1058" s="19" t="s">
        <v>77</v>
      </c>
      <c r="BK1058" s="152">
        <f t="shared" si="69"/>
        <v>0</v>
      </c>
      <c r="BL1058" s="19" t="s">
        <v>1798</v>
      </c>
      <c r="BM1058" s="151" t="s">
        <v>1921</v>
      </c>
    </row>
    <row r="1059" spans="1:65" s="13" customFormat="1">
      <c r="B1059" s="158"/>
      <c r="D1059" s="153" t="s">
        <v>167</v>
      </c>
      <c r="F1059" s="160" t="s">
        <v>1922</v>
      </c>
      <c r="H1059" s="161">
        <v>4</v>
      </c>
      <c r="I1059" s="162"/>
      <c r="L1059" s="158"/>
      <c r="M1059" s="163"/>
      <c r="N1059" s="164"/>
      <c r="O1059" s="164"/>
      <c r="P1059" s="164"/>
      <c r="Q1059" s="164"/>
      <c r="R1059" s="164"/>
      <c r="S1059" s="164"/>
      <c r="T1059" s="165"/>
      <c r="AT1059" s="159" t="s">
        <v>167</v>
      </c>
      <c r="AU1059" s="159" t="s">
        <v>79</v>
      </c>
      <c r="AV1059" s="13" t="s">
        <v>79</v>
      </c>
      <c r="AW1059" s="13" t="s">
        <v>4</v>
      </c>
      <c r="AX1059" s="13" t="s">
        <v>77</v>
      </c>
      <c r="AY1059" s="159" t="s">
        <v>152</v>
      </c>
    </row>
    <row r="1060" spans="1:65" s="12" customFormat="1" ht="25.95" customHeight="1">
      <c r="B1060" s="126"/>
      <c r="D1060" s="127" t="s">
        <v>68</v>
      </c>
      <c r="E1060" s="128" t="s">
        <v>251</v>
      </c>
      <c r="F1060" s="128" t="s">
        <v>1923</v>
      </c>
      <c r="I1060" s="129"/>
      <c r="J1060" s="130">
        <f>BK1060</f>
        <v>0</v>
      </c>
      <c r="L1060" s="126"/>
      <c r="M1060" s="131"/>
      <c r="N1060" s="132"/>
      <c r="O1060" s="132"/>
      <c r="P1060" s="133">
        <f>P1061</f>
        <v>0</v>
      </c>
      <c r="Q1060" s="132"/>
      <c r="R1060" s="133">
        <f>R1061</f>
        <v>0</v>
      </c>
      <c r="S1060" s="132"/>
      <c r="T1060" s="134">
        <f>T1061</f>
        <v>0</v>
      </c>
      <c r="AR1060" s="127" t="s">
        <v>168</v>
      </c>
      <c r="AT1060" s="135" t="s">
        <v>68</v>
      </c>
      <c r="AU1060" s="135" t="s">
        <v>69</v>
      </c>
      <c r="AY1060" s="127" t="s">
        <v>152</v>
      </c>
      <c r="BK1060" s="136">
        <f>BK1061</f>
        <v>0</v>
      </c>
    </row>
    <row r="1061" spans="1:65" s="12" customFormat="1" ht="22.8" customHeight="1">
      <c r="B1061" s="126"/>
      <c r="D1061" s="127" t="s">
        <v>68</v>
      </c>
      <c r="E1061" s="137" t="s">
        <v>1924</v>
      </c>
      <c r="F1061" s="137" t="s">
        <v>1925</v>
      </c>
      <c r="I1061" s="129"/>
      <c r="J1061" s="138">
        <f>BK1061</f>
        <v>0</v>
      </c>
      <c r="L1061" s="126"/>
      <c r="M1061" s="131"/>
      <c r="N1061" s="132"/>
      <c r="O1061" s="132"/>
      <c r="P1061" s="133">
        <f>SUM(P1062:P1105)</f>
        <v>0</v>
      </c>
      <c r="Q1061" s="132"/>
      <c r="R1061" s="133">
        <f>SUM(R1062:R1105)</f>
        <v>0</v>
      </c>
      <c r="S1061" s="132"/>
      <c r="T1061" s="134">
        <f>SUM(T1062:T1105)</f>
        <v>0</v>
      </c>
      <c r="AR1061" s="127" t="s">
        <v>168</v>
      </c>
      <c r="AT1061" s="135" t="s">
        <v>68</v>
      </c>
      <c r="AU1061" s="135" t="s">
        <v>77</v>
      </c>
      <c r="AY1061" s="127" t="s">
        <v>152</v>
      </c>
      <c r="BK1061" s="136">
        <f>SUM(BK1062:BK1105)</f>
        <v>0</v>
      </c>
    </row>
    <row r="1062" spans="1:65" s="2" customFormat="1" ht="16.5" customHeight="1">
      <c r="A1062" s="34"/>
      <c r="B1062" s="139"/>
      <c r="C1062" s="140" t="s">
        <v>1926</v>
      </c>
      <c r="D1062" s="140" t="s">
        <v>154</v>
      </c>
      <c r="E1062" s="141" t="s">
        <v>1927</v>
      </c>
      <c r="F1062" s="142" t="s">
        <v>3897</v>
      </c>
      <c r="G1062" s="143" t="s">
        <v>162</v>
      </c>
      <c r="H1062" s="144">
        <v>1510</v>
      </c>
      <c r="I1062" s="145"/>
      <c r="J1062" s="146">
        <f t="shared" ref="J1062:J1083" si="70">ROUND(I1062*H1062,2)</f>
        <v>0</v>
      </c>
      <c r="K1062" s="142" t="s">
        <v>3</v>
      </c>
      <c r="L1062" s="35"/>
      <c r="M1062" s="147" t="s">
        <v>3</v>
      </c>
      <c r="N1062" s="148" t="s">
        <v>40</v>
      </c>
      <c r="O1062" s="55"/>
      <c r="P1062" s="149">
        <f t="shared" ref="P1062:P1083" si="71">O1062*H1062</f>
        <v>0</v>
      </c>
      <c r="Q1062" s="149">
        <v>0</v>
      </c>
      <c r="R1062" s="149">
        <f t="shared" ref="R1062:R1083" si="72">Q1062*H1062</f>
        <v>0</v>
      </c>
      <c r="S1062" s="149">
        <v>0</v>
      </c>
      <c r="T1062" s="150">
        <f t="shared" ref="T1062:T1083" si="73">S1062*H1062</f>
        <v>0</v>
      </c>
      <c r="U1062" s="34"/>
      <c r="V1062" s="34"/>
      <c r="W1062" s="34"/>
      <c r="X1062" s="34"/>
      <c r="Y1062" s="34"/>
      <c r="Z1062" s="34"/>
      <c r="AA1062" s="34"/>
      <c r="AB1062" s="34"/>
      <c r="AC1062" s="34"/>
      <c r="AD1062" s="34"/>
      <c r="AE1062" s="34"/>
      <c r="AR1062" s="151" t="s">
        <v>570</v>
      </c>
      <c r="AT1062" s="151" t="s">
        <v>154</v>
      </c>
      <c r="AU1062" s="151" t="s">
        <v>79</v>
      </c>
      <c r="AY1062" s="19" t="s">
        <v>152</v>
      </c>
      <c r="BE1062" s="152">
        <f t="shared" ref="BE1062:BE1083" si="74">IF(N1062="základní",J1062,0)</f>
        <v>0</v>
      </c>
      <c r="BF1062" s="152">
        <f t="shared" ref="BF1062:BF1083" si="75">IF(N1062="snížená",J1062,0)</f>
        <v>0</v>
      </c>
      <c r="BG1062" s="152">
        <f t="shared" ref="BG1062:BG1083" si="76">IF(N1062="zákl. přenesená",J1062,0)</f>
        <v>0</v>
      </c>
      <c r="BH1062" s="152">
        <f t="shared" ref="BH1062:BH1083" si="77">IF(N1062="sníž. přenesená",J1062,0)</f>
        <v>0</v>
      </c>
      <c r="BI1062" s="152">
        <f t="shared" ref="BI1062:BI1083" si="78">IF(N1062="nulová",J1062,0)</f>
        <v>0</v>
      </c>
      <c r="BJ1062" s="19" t="s">
        <v>77</v>
      </c>
      <c r="BK1062" s="152">
        <f t="shared" ref="BK1062:BK1083" si="79">ROUND(I1062*H1062,2)</f>
        <v>0</v>
      </c>
      <c r="BL1062" s="19" t="s">
        <v>570</v>
      </c>
      <c r="BM1062" s="151" t="s">
        <v>1928</v>
      </c>
    </row>
    <row r="1063" spans="1:65" s="2" customFormat="1" ht="16.5" customHeight="1">
      <c r="A1063" s="34"/>
      <c r="B1063" s="139"/>
      <c r="C1063" s="140" t="s">
        <v>1929</v>
      </c>
      <c r="D1063" s="140" t="s">
        <v>154</v>
      </c>
      <c r="E1063" s="141" t="s">
        <v>1930</v>
      </c>
      <c r="F1063" s="142" t="s">
        <v>1931</v>
      </c>
      <c r="G1063" s="143" t="s">
        <v>171</v>
      </c>
      <c r="H1063" s="144">
        <v>24.55</v>
      </c>
      <c r="I1063" s="145"/>
      <c r="J1063" s="146">
        <f t="shared" si="70"/>
        <v>0</v>
      </c>
      <c r="K1063" s="142" t="s">
        <v>3</v>
      </c>
      <c r="L1063" s="35"/>
      <c r="M1063" s="147" t="s">
        <v>3</v>
      </c>
      <c r="N1063" s="148" t="s">
        <v>40</v>
      </c>
      <c r="O1063" s="55"/>
      <c r="P1063" s="149">
        <f t="shared" si="71"/>
        <v>0</v>
      </c>
      <c r="Q1063" s="149">
        <v>0</v>
      </c>
      <c r="R1063" s="149">
        <f t="shared" si="72"/>
        <v>0</v>
      </c>
      <c r="S1063" s="149">
        <v>0</v>
      </c>
      <c r="T1063" s="150">
        <f t="shared" si="73"/>
        <v>0</v>
      </c>
      <c r="U1063" s="34"/>
      <c r="V1063" s="34"/>
      <c r="W1063" s="34"/>
      <c r="X1063" s="34"/>
      <c r="Y1063" s="34"/>
      <c r="Z1063" s="34"/>
      <c r="AA1063" s="34"/>
      <c r="AB1063" s="34"/>
      <c r="AC1063" s="34"/>
      <c r="AD1063" s="34"/>
      <c r="AE1063" s="34"/>
      <c r="AR1063" s="151" t="s">
        <v>570</v>
      </c>
      <c r="AT1063" s="151" t="s">
        <v>154</v>
      </c>
      <c r="AU1063" s="151" t="s">
        <v>79</v>
      </c>
      <c r="AY1063" s="19" t="s">
        <v>152</v>
      </c>
      <c r="BE1063" s="152">
        <f t="shared" si="74"/>
        <v>0</v>
      </c>
      <c r="BF1063" s="152">
        <f t="shared" si="75"/>
        <v>0</v>
      </c>
      <c r="BG1063" s="152">
        <f t="shared" si="76"/>
        <v>0</v>
      </c>
      <c r="BH1063" s="152">
        <f t="shared" si="77"/>
        <v>0</v>
      </c>
      <c r="BI1063" s="152">
        <f t="shared" si="78"/>
        <v>0</v>
      </c>
      <c r="BJ1063" s="19" t="s">
        <v>77</v>
      </c>
      <c r="BK1063" s="152">
        <f t="shared" si="79"/>
        <v>0</v>
      </c>
      <c r="BL1063" s="19" t="s">
        <v>570</v>
      </c>
      <c r="BM1063" s="151" t="s">
        <v>1932</v>
      </c>
    </row>
    <row r="1064" spans="1:65" s="2" customFormat="1" ht="16.5" customHeight="1">
      <c r="A1064" s="34"/>
      <c r="B1064" s="139"/>
      <c r="C1064" s="140" t="s">
        <v>1933</v>
      </c>
      <c r="D1064" s="140" t="s">
        <v>154</v>
      </c>
      <c r="E1064" s="141" t="s">
        <v>1934</v>
      </c>
      <c r="F1064" s="142" t="s">
        <v>1935</v>
      </c>
      <c r="G1064" s="143" t="s">
        <v>171</v>
      </c>
      <c r="H1064" s="144">
        <v>2</v>
      </c>
      <c r="I1064" s="145"/>
      <c r="J1064" s="146">
        <f t="shared" si="70"/>
        <v>0</v>
      </c>
      <c r="K1064" s="142" t="s">
        <v>3</v>
      </c>
      <c r="L1064" s="35"/>
      <c r="M1064" s="147" t="s">
        <v>3</v>
      </c>
      <c r="N1064" s="148" t="s">
        <v>40</v>
      </c>
      <c r="O1064" s="55"/>
      <c r="P1064" s="149">
        <f t="shared" si="71"/>
        <v>0</v>
      </c>
      <c r="Q1064" s="149">
        <v>0</v>
      </c>
      <c r="R1064" s="149">
        <f t="shared" si="72"/>
        <v>0</v>
      </c>
      <c r="S1064" s="149">
        <v>0</v>
      </c>
      <c r="T1064" s="150">
        <f t="shared" si="73"/>
        <v>0</v>
      </c>
      <c r="U1064" s="34"/>
      <c r="V1064" s="34"/>
      <c r="W1064" s="34"/>
      <c r="X1064" s="34"/>
      <c r="Y1064" s="34"/>
      <c r="Z1064" s="34"/>
      <c r="AA1064" s="34"/>
      <c r="AB1064" s="34"/>
      <c r="AC1064" s="34"/>
      <c r="AD1064" s="34"/>
      <c r="AE1064" s="34"/>
      <c r="AR1064" s="151" t="s">
        <v>570</v>
      </c>
      <c r="AT1064" s="151" t="s">
        <v>154</v>
      </c>
      <c r="AU1064" s="151" t="s">
        <v>79</v>
      </c>
      <c r="AY1064" s="19" t="s">
        <v>152</v>
      </c>
      <c r="BE1064" s="152">
        <f t="shared" si="74"/>
        <v>0</v>
      </c>
      <c r="BF1064" s="152">
        <f t="shared" si="75"/>
        <v>0</v>
      </c>
      <c r="BG1064" s="152">
        <f t="shared" si="76"/>
        <v>0</v>
      </c>
      <c r="BH1064" s="152">
        <f t="shared" si="77"/>
        <v>0</v>
      </c>
      <c r="BI1064" s="152">
        <f t="shared" si="78"/>
        <v>0</v>
      </c>
      <c r="BJ1064" s="19" t="s">
        <v>77</v>
      </c>
      <c r="BK1064" s="152">
        <f t="shared" si="79"/>
        <v>0</v>
      </c>
      <c r="BL1064" s="19" t="s">
        <v>570</v>
      </c>
      <c r="BM1064" s="151" t="s">
        <v>1936</v>
      </c>
    </row>
    <row r="1065" spans="1:65" s="2" customFormat="1" ht="16.5" customHeight="1">
      <c r="A1065" s="34"/>
      <c r="B1065" s="139"/>
      <c r="C1065" s="140" t="s">
        <v>1937</v>
      </c>
      <c r="D1065" s="140" t="s">
        <v>154</v>
      </c>
      <c r="E1065" s="141" t="s">
        <v>1938</v>
      </c>
      <c r="F1065" s="142" t="s">
        <v>1939</v>
      </c>
      <c r="G1065" s="143" t="s">
        <v>1940</v>
      </c>
      <c r="H1065" s="144">
        <v>200</v>
      </c>
      <c r="I1065" s="145"/>
      <c r="J1065" s="146">
        <f t="shared" si="70"/>
        <v>0</v>
      </c>
      <c r="K1065" s="142" t="s">
        <v>3</v>
      </c>
      <c r="L1065" s="35"/>
      <c r="M1065" s="147" t="s">
        <v>3</v>
      </c>
      <c r="N1065" s="148" t="s">
        <v>40</v>
      </c>
      <c r="O1065" s="55"/>
      <c r="P1065" s="149">
        <f t="shared" si="71"/>
        <v>0</v>
      </c>
      <c r="Q1065" s="149">
        <v>0</v>
      </c>
      <c r="R1065" s="149">
        <f t="shared" si="72"/>
        <v>0</v>
      </c>
      <c r="S1065" s="149">
        <v>0</v>
      </c>
      <c r="T1065" s="150">
        <f t="shared" si="73"/>
        <v>0</v>
      </c>
      <c r="U1065" s="34"/>
      <c r="V1065" s="34"/>
      <c r="W1065" s="34"/>
      <c r="X1065" s="34"/>
      <c r="Y1065" s="34"/>
      <c r="Z1065" s="34"/>
      <c r="AA1065" s="34"/>
      <c r="AB1065" s="34"/>
      <c r="AC1065" s="34"/>
      <c r="AD1065" s="34"/>
      <c r="AE1065" s="34"/>
      <c r="AR1065" s="151" t="s">
        <v>570</v>
      </c>
      <c r="AT1065" s="151" t="s">
        <v>154</v>
      </c>
      <c r="AU1065" s="151" t="s">
        <v>79</v>
      </c>
      <c r="AY1065" s="19" t="s">
        <v>152</v>
      </c>
      <c r="BE1065" s="152">
        <f t="shared" si="74"/>
        <v>0</v>
      </c>
      <c r="BF1065" s="152">
        <f t="shared" si="75"/>
        <v>0</v>
      </c>
      <c r="BG1065" s="152">
        <f t="shared" si="76"/>
        <v>0</v>
      </c>
      <c r="BH1065" s="152">
        <f t="shared" si="77"/>
        <v>0</v>
      </c>
      <c r="BI1065" s="152">
        <f t="shared" si="78"/>
        <v>0</v>
      </c>
      <c r="BJ1065" s="19" t="s">
        <v>77</v>
      </c>
      <c r="BK1065" s="152">
        <f t="shared" si="79"/>
        <v>0</v>
      </c>
      <c r="BL1065" s="19" t="s">
        <v>570</v>
      </c>
      <c r="BM1065" s="151" t="s">
        <v>1941</v>
      </c>
    </row>
    <row r="1066" spans="1:65" s="2" customFormat="1" ht="16.5" customHeight="1">
      <c r="A1066" s="34"/>
      <c r="B1066" s="139"/>
      <c r="C1066" s="140" t="s">
        <v>1942</v>
      </c>
      <c r="D1066" s="140" t="s">
        <v>154</v>
      </c>
      <c r="E1066" s="141" t="s">
        <v>1943</v>
      </c>
      <c r="F1066" s="142" t="s">
        <v>1944</v>
      </c>
      <c r="G1066" s="143" t="s">
        <v>157</v>
      </c>
      <c r="H1066" s="144">
        <v>60</v>
      </c>
      <c r="I1066" s="145"/>
      <c r="J1066" s="146">
        <f t="shared" si="70"/>
        <v>0</v>
      </c>
      <c r="K1066" s="142" t="s">
        <v>3</v>
      </c>
      <c r="L1066" s="35"/>
      <c r="M1066" s="147" t="s">
        <v>3</v>
      </c>
      <c r="N1066" s="148" t="s">
        <v>40</v>
      </c>
      <c r="O1066" s="55"/>
      <c r="P1066" s="149">
        <f t="shared" si="71"/>
        <v>0</v>
      </c>
      <c r="Q1066" s="149">
        <v>0</v>
      </c>
      <c r="R1066" s="149">
        <f t="shared" si="72"/>
        <v>0</v>
      </c>
      <c r="S1066" s="149">
        <v>0</v>
      </c>
      <c r="T1066" s="150">
        <f t="shared" si="73"/>
        <v>0</v>
      </c>
      <c r="U1066" s="34"/>
      <c r="V1066" s="34"/>
      <c r="W1066" s="34"/>
      <c r="X1066" s="34"/>
      <c r="Y1066" s="34"/>
      <c r="Z1066" s="34"/>
      <c r="AA1066" s="34"/>
      <c r="AB1066" s="34"/>
      <c r="AC1066" s="34"/>
      <c r="AD1066" s="34"/>
      <c r="AE1066" s="34"/>
      <c r="AR1066" s="151" t="s">
        <v>570</v>
      </c>
      <c r="AT1066" s="151" t="s">
        <v>154</v>
      </c>
      <c r="AU1066" s="151" t="s">
        <v>79</v>
      </c>
      <c r="AY1066" s="19" t="s">
        <v>152</v>
      </c>
      <c r="BE1066" s="152">
        <f t="shared" si="74"/>
        <v>0</v>
      </c>
      <c r="BF1066" s="152">
        <f t="shared" si="75"/>
        <v>0</v>
      </c>
      <c r="BG1066" s="152">
        <f t="shared" si="76"/>
        <v>0</v>
      </c>
      <c r="BH1066" s="152">
        <f t="shared" si="77"/>
        <v>0</v>
      </c>
      <c r="BI1066" s="152">
        <f t="shared" si="78"/>
        <v>0</v>
      </c>
      <c r="BJ1066" s="19" t="s">
        <v>77</v>
      </c>
      <c r="BK1066" s="152">
        <f t="shared" si="79"/>
        <v>0</v>
      </c>
      <c r="BL1066" s="19" t="s">
        <v>570</v>
      </c>
      <c r="BM1066" s="151" t="s">
        <v>1945</v>
      </c>
    </row>
    <row r="1067" spans="1:65" s="2" customFormat="1" ht="16.5" customHeight="1">
      <c r="A1067" s="34"/>
      <c r="B1067" s="139"/>
      <c r="C1067" s="140" t="s">
        <v>1946</v>
      </c>
      <c r="D1067" s="140" t="s">
        <v>154</v>
      </c>
      <c r="E1067" s="141" t="s">
        <v>1947</v>
      </c>
      <c r="F1067" s="142" t="s">
        <v>1948</v>
      </c>
      <c r="G1067" s="143" t="s">
        <v>157</v>
      </c>
      <c r="H1067" s="144">
        <v>1</v>
      </c>
      <c r="I1067" s="145"/>
      <c r="J1067" s="146">
        <f t="shared" si="70"/>
        <v>0</v>
      </c>
      <c r="K1067" s="142" t="s">
        <v>3</v>
      </c>
      <c r="L1067" s="35"/>
      <c r="M1067" s="147" t="s">
        <v>3</v>
      </c>
      <c r="N1067" s="148" t="s">
        <v>40</v>
      </c>
      <c r="O1067" s="55"/>
      <c r="P1067" s="149">
        <f t="shared" si="71"/>
        <v>0</v>
      </c>
      <c r="Q1067" s="149">
        <v>0</v>
      </c>
      <c r="R1067" s="149">
        <f t="shared" si="72"/>
        <v>0</v>
      </c>
      <c r="S1067" s="149">
        <v>0</v>
      </c>
      <c r="T1067" s="150">
        <f t="shared" si="73"/>
        <v>0</v>
      </c>
      <c r="U1067" s="34"/>
      <c r="V1067" s="34"/>
      <c r="W1067" s="34"/>
      <c r="X1067" s="34"/>
      <c r="Y1067" s="34"/>
      <c r="Z1067" s="34"/>
      <c r="AA1067" s="34"/>
      <c r="AB1067" s="34"/>
      <c r="AC1067" s="34"/>
      <c r="AD1067" s="34"/>
      <c r="AE1067" s="34"/>
      <c r="AR1067" s="151" t="s">
        <v>570</v>
      </c>
      <c r="AT1067" s="151" t="s">
        <v>154</v>
      </c>
      <c r="AU1067" s="151" t="s">
        <v>79</v>
      </c>
      <c r="AY1067" s="19" t="s">
        <v>152</v>
      </c>
      <c r="BE1067" s="152">
        <f t="shared" si="74"/>
        <v>0</v>
      </c>
      <c r="BF1067" s="152">
        <f t="shared" si="75"/>
        <v>0</v>
      </c>
      <c r="BG1067" s="152">
        <f t="shared" si="76"/>
        <v>0</v>
      </c>
      <c r="BH1067" s="152">
        <f t="shared" si="77"/>
        <v>0</v>
      </c>
      <c r="BI1067" s="152">
        <f t="shared" si="78"/>
        <v>0</v>
      </c>
      <c r="BJ1067" s="19" t="s">
        <v>77</v>
      </c>
      <c r="BK1067" s="152">
        <f t="shared" si="79"/>
        <v>0</v>
      </c>
      <c r="BL1067" s="19" t="s">
        <v>570</v>
      </c>
      <c r="BM1067" s="151" t="s">
        <v>1949</v>
      </c>
    </row>
    <row r="1068" spans="1:65" s="2" customFormat="1" ht="16.5" customHeight="1">
      <c r="A1068" s="34"/>
      <c r="B1068" s="139"/>
      <c r="C1068" s="140" t="s">
        <v>1950</v>
      </c>
      <c r="D1068" s="140" t="s">
        <v>154</v>
      </c>
      <c r="E1068" s="141" t="s">
        <v>1951</v>
      </c>
      <c r="F1068" s="142" t="s">
        <v>1952</v>
      </c>
      <c r="G1068" s="143" t="s">
        <v>157</v>
      </c>
      <c r="H1068" s="144">
        <v>1</v>
      </c>
      <c r="I1068" s="145"/>
      <c r="J1068" s="146">
        <f t="shared" si="70"/>
        <v>0</v>
      </c>
      <c r="K1068" s="142" t="s">
        <v>3</v>
      </c>
      <c r="L1068" s="35"/>
      <c r="M1068" s="147" t="s">
        <v>3</v>
      </c>
      <c r="N1068" s="148" t="s">
        <v>40</v>
      </c>
      <c r="O1068" s="55"/>
      <c r="P1068" s="149">
        <f t="shared" si="71"/>
        <v>0</v>
      </c>
      <c r="Q1068" s="149">
        <v>0</v>
      </c>
      <c r="R1068" s="149">
        <f t="shared" si="72"/>
        <v>0</v>
      </c>
      <c r="S1068" s="149">
        <v>0</v>
      </c>
      <c r="T1068" s="150">
        <f t="shared" si="73"/>
        <v>0</v>
      </c>
      <c r="U1068" s="34"/>
      <c r="V1068" s="34"/>
      <c r="W1068" s="34"/>
      <c r="X1068" s="34"/>
      <c r="Y1068" s="34"/>
      <c r="Z1068" s="34"/>
      <c r="AA1068" s="34"/>
      <c r="AB1068" s="34"/>
      <c r="AC1068" s="34"/>
      <c r="AD1068" s="34"/>
      <c r="AE1068" s="34"/>
      <c r="AR1068" s="151" t="s">
        <v>570</v>
      </c>
      <c r="AT1068" s="151" t="s">
        <v>154</v>
      </c>
      <c r="AU1068" s="151" t="s">
        <v>79</v>
      </c>
      <c r="AY1068" s="19" t="s">
        <v>152</v>
      </c>
      <c r="BE1068" s="152">
        <f t="shared" si="74"/>
        <v>0</v>
      </c>
      <c r="BF1068" s="152">
        <f t="shared" si="75"/>
        <v>0</v>
      </c>
      <c r="BG1068" s="152">
        <f t="shared" si="76"/>
        <v>0</v>
      </c>
      <c r="BH1068" s="152">
        <f t="shared" si="77"/>
        <v>0</v>
      </c>
      <c r="BI1068" s="152">
        <f t="shared" si="78"/>
        <v>0</v>
      </c>
      <c r="BJ1068" s="19" t="s">
        <v>77</v>
      </c>
      <c r="BK1068" s="152">
        <f t="shared" si="79"/>
        <v>0</v>
      </c>
      <c r="BL1068" s="19" t="s">
        <v>570</v>
      </c>
      <c r="BM1068" s="151" t="s">
        <v>1953</v>
      </c>
    </row>
    <row r="1069" spans="1:65" s="2" customFormat="1" ht="16.5" customHeight="1">
      <c r="A1069" s="34"/>
      <c r="B1069" s="139"/>
      <c r="C1069" s="140" t="s">
        <v>1954</v>
      </c>
      <c r="D1069" s="140" t="s">
        <v>154</v>
      </c>
      <c r="E1069" s="141" t="s">
        <v>1955</v>
      </c>
      <c r="F1069" s="142" t="s">
        <v>1956</v>
      </c>
      <c r="G1069" s="143" t="s">
        <v>157</v>
      </c>
      <c r="H1069" s="144">
        <v>1</v>
      </c>
      <c r="I1069" s="145"/>
      <c r="J1069" s="146">
        <f t="shared" si="70"/>
        <v>0</v>
      </c>
      <c r="K1069" s="142" t="s">
        <v>3</v>
      </c>
      <c r="L1069" s="35"/>
      <c r="M1069" s="147" t="s">
        <v>3</v>
      </c>
      <c r="N1069" s="148" t="s">
        <v>40</v>
      </c>
      <c r="O1069" s="55"/>
      <c r="P1069" s="149">
        <f t="shared" si="71"/>
        <v>0</v>
      </c>
      <c r="Q1069" s="149">
        <v>0</v>
      </c>
      <c r="R1069" s="149">
        <f t="shared" si="72"/>
        <v>0</v>
      </c>
      <c r="S1069" s="149">
        <v>0</v>
      </c>
      <c r="T1069" s="150">
        <f t="shared" si="73"/>
        <v>0</v>
      </c>
      <c r="U1069" s="34"/>
      <c r="V1069" s="34"/>
      <c r="W1069" s="34"/>
      <c r="X1069" s="34"/>
      <c r="Y1069" s="34"/>
      <c r="Z1069" s="34"/>
      <c r="AA1069" s="34"/>
      <c r="AB1069" s="34"/>
      <c r="AC1069" s="34"/>
      <c r="AD1069" s="34"/>
      <c r="AE1069" s="34"/>
      <c r="AR1069" s="151" t="s">
        <v>570</v>
      </c>
      <c r="AT1069" s="151" t="s">
        <v>154</v>
      </c>
      <c r="AU1069" s="151" t="s">
        <v>79</v>
      </c>
      <c r="AY1069" s="19" t="s">
        <v>152</v>
      </c>
      <c r="BE1069" s="152">
        <f t="shared" si="74"/>
        <v>0</v>
      </c>
      <c r="BF1069" s="152">
        <f t="shared" si="75"/>
        <v>0</v>
      </c>
      <c r="BG1069" s="152">
        <f t="shared" si="76"/>
        <v>0</v>
      </c>
      <c r="BH1069" s="152">
        <f t="shared" si="77"/>
        <v>0</v>
      </c>
      <c r="BI1069" s="152">
        <f t="shared" si="78"/>
        <v>0</v>
      </c>
      <c r="BJ1069" s="19" t="s">
        <v>77</v>
      </c>
      <c r="BK1069" s="152">
        <f t="shared" si="79"/>
        <v>0</v>
      </c>
      <c r="BL1069" s="19" t="s">
        <v>570</v>
      </c>
      <c r="BM1069" s="151" t="s">
        <v>1957</v>
      </c>
    </row>
    <row r="1070" spans="1:65" s="2" customFormat="1" ht="16.5" customHeight="1">
      <c r="A1070" s="34"/>
      <c r="B1070" s="139"/>
      <c r="C1070" s="181" t="s">
        <v>1958</v>
      </c>
      <c r="D1070" s="181" t="s">
        <v>251</v>
      </c>
      <c r="E1070" s="182" t="s">
        <v>1959</v>
      </c>
      <c r="F1070" s="183" t="s">
        <v>1960</v>
      </c>
      <c r="G1070" s="184" t="s">
        <v>650</v>
      </c>
      <c r="H1070" s="185">
        <v>1920</v>
      </c>
      <c r="I1070" s="186"/>
      <c r="J1070" s="187">
        <f t="shared" si="70"/>
        <v>0</v>
      </c>
      <c r="K1070" s="183" t="s">
        <v>3</v>
      </c>
      <c r="L1070" s="188"/>
      <c r="M1070" s="189" t="s">
        <v>3</v>
      </c>
      <c r="N1070" s="190" t="s">
        <v>40</v>
      </c>
      <c r="O1070" s="55"/>
      <c r="P1070" s="149">
        <f t="shared" si="71"/>
        <v>0</v>
      </c>
      <c r="Q1070" s="149">
        <v>0</v>
      </c>
      <c r="R1070" s="149">
        <f t="shared" si="72"/>
        <v>0</v>
      </c>
      <c r="S1070" s="149">
        <v>0</v>
      </c>
      <c r="T1070" s="150">
        <f t="shared" si="73"/>
        <v>0</v>
      </c>
      <c r="U1070" s="34"/>
      <c r="V1070" s="34"/>
      <c r="W1070" s="34"/>
      <c r="X1070" s="34"/>
      <c r="Y1070" s="34"/>
      <c r="Z1070" s="34"/>
      <c r="AA1070" s="34"/>
      <c r="AB1070" s="34"/>
      <c r="AC1070" s="34"/>
      <c r="AD1070" s="34"/>
      <c r="AE1070" s="34"/>
      <c r="AR1070" s="151" t="s">
        <v>1473</v>
      </c>
      <c r="AT1070" s="151" t="s">
        <v>251</v>
      </c>
      <c r="AU1070" s="151" t="s">
        <v>79</v>
      </c>
      <c r="AY1070" s="19" t="s">
        <v>152</v>
      </c>
      <c r="BE1070" s="152">
        <f t="shared" si="74"/>
        <v>0</v>
      </c>
      <c r="BF1070" s="152">
        <f t="shared" si="75"/>
        <v>0</v>
      </c>
      <c r="BG1070" s="152">
        <f t="shared" si="76"/>
        <v>0</v>
      </c>
      <c r="BH1070" s="152">
        <f t="shared" si="77"/>
        <v>0</v>
      </c>
      <c r="BI1070" s="152">
        <f t="shared" si="78"/>
        <v>0</v>
      </c>
      <c r="BJ1070" s="19" t="s">
        <v>77</v>
      </c>
      <c r="BK1070" s="152">
        <f t="shared" si="79"/>
        <v>0</v>
      </c>
      <c r="BL1070" s="19" t="s">
        <v>570</v>
      </c>
      <c r="BM1070" s="151" t="s">
        <v>1961</v>
      </c>
    </row>
    <row r="1071" spans="1:65" s="2" customFormat="1" ht="16.5" customHeight="1">
      <c r="A1071" s="34"/>
      <c r="B1071" s="139"/>
      <c r="C1071" s="181" t="s">
        <v>1962</v>
      </c>
      <c r="D1071" s="181" t="s">
        <v>251</v>
      </c>
      <c r="E1071" s="182" t="s">
        <v>1963</v>
      </c>
      <c r="F1071" s="183" t="s">
        <v>1964</v>
      </c>
      <c r="G1071" s="184" t="s">
        <v>157</v>
      </c>
      <c r="H1071" s="185">
        <v>1</v>
      </c>
      <c r="I1071" s="186"/>
      <c r="J1071" s="187">
        <f t="shared" si="70"/>
        <v>0</v>
      </c>
      <c r="K1071" s="183" t="s">
        <v>3</v>
      </c>
      <c r="L1071" s="188"/>
      <c r="M1071" s="189" t="s">
        <v>3</v>
      </c>
      <c r="N1071" s="190" t="s">
        <v>40</v>
      </c>
      <c r="O1071" s="55"/>
      <c r="P1071" s="149">
        <f t="shared" si="71"/>
        <v>0</v>
      </c>
      <c r="Q1071" s="149">
        <v>0</v>
      </c>
      <c r="R1071" s="149">
        <f t="shared" si="72"/>
        <v>0</v>
      </c>
      <c r="S1071" s="149">
        <v>0</v>
      </c>
      <c r="T1071" s="150">
        <f t="shared" si="73"/>
        <v>0</v>
      </c>
      <c r="U1071" s="34"/>
      <c r="V1071" s="34"/>
      <c r="W1071" s="34"/>
      <c r="X1071" s="34"/>
      <c r="Y1071" s="34"/>
      <c r="Z1071" s="34"/>
      <c r="AA1071" s="34"/>
      <c r="AB1071" s="34"/>
      <c r="AC1071" s="34"/>
      <c r="AD1071" s="34"/>
      <c r="AE1071" s="34"/>
      <c r="AR1071" s="151" t="s">
        <v>1473</v>
      </c>
      <c r="AT1071" s="151" t="s">
        <v>251</v>
      </c>
      <c r="AU1071" s="151" t="s">
        <v>79</v>
      </c>
      <c r="AY1071" s="19" t="s">
        <v>152</v>
      </c>
      <c r="BE1071" s="152">
        <f t="shared" si="74"/>
        <v>0</v>
      </c>
      <c r="BF1071" s="152">
        <f t="shared" si="75"/>
        <v>0</v>
      </c>
      <c r="BG1071" s="152">
        <f t="shared" si="76"/>
        <v>0</v>
      </c>
      <c r="BH1071" s="152">
        <f t="shared" si="77"/>
        <v>0</v>
      </c>
      <c r="BI1071" s="152">
        <f t="shared" si="78"/>
        <v>0</v>
      </c>
      <c r="BJ1071" s="19" t="s">
        <v>77</v>
      </c>
      <c r="BK1071" s="152">
        <f t="shared" si="79"/>
        <v>0</v>
      </c>
      <c r="BL1071" s="19" t="s">
        <v>570</v>
      </c>
      <c r="BM1071" s="151" t="s">
        <v>1965</v>
      </c>
    </row>
    <row r="1072" spans="1:65" s="2" customFormat="1" ht="16.5" customHeight="1">
      <c r="A1072" s="34"/>
      <c r="B1072" s="139"/>
      <c r="C1072" s="181" t="s">
        <v>1966</v>
      </c>
      <c r="D1072" s="181" t="s">
        <v>251</v>
      </c>
      <c r="E1072" s="182" t="s">
        <v>1967</v>
      </c>
      <c r="F1072" s="183" t="s">
        <v>1968</v>
      </c>
      <c r="G1072" s="184" t="s">
        <v>157</v>
      </c>
      <c r="H1072" s="185">
        <v>1</v>
      </c>
      <c r="I1072" s="186"/>
      <c r="J1072" s="187">
        <f t="shared" si="70"/>
        <v>0</v>
      </c>
      <c r="K1072" s="183" t="s">
        <v>3</v>
      </c>
      <c r="L1072" s="188"/>
      <c r="M1072" s="189" t="s">
        <v>3</v>
      </c>
      <c r="N1072" s="190" t="s">
        <v>40</v>
      </c>
      <c r="O1072" s="55"/>
      <c r="P1072" s="149">
        <f t="shared" si="71"/>
        <v>0</v>
      </c>
      <c r="Q1072" s="149">
        <v>0</v>
      </c>
      <c r="R1072" s="149">
        <f t="shared" si="72"/>
        <v>0</v>
      </c>
      <c r="S1072" s="149">
        <v>0</v>
      </c>
      <c r="T1072" s="150">
        <f t="shared" si="73"/>
        <v>0</v>
      </c>
      <c r="U1072" s="34"/>
      <c r="V1072" s="34"/>
      <c r="W1072" s="34"/>
      <c r="X1072" s="34"/>
      <c r="Y1072" s="34"/>
      <c r="Z1072" s="34"/>
      <c r="AA1072" s="34"/>
      <c r="AB1072" s="34"/>
      <c r="AC1072" s="34"/>
      <c r="AD1072" s="34"/>
      <c r="AE1072" s="34"/>
      <c r="AR1072" s="151" t="s">
        <v>1473</v>
      </c>
      <c r="AT1072" s="151" t="s">
        <v>251</v>
      </c>
      <c r="AU1072" s="151" t="s">
        <v>79</v>
      </c>
      <c r="AY1072" s="19" t="s">
        <v>152</v>
      </c>
      <c r="BE1072" s="152">
        <f t="shared" si="74"/>
        <v>0</v>
      </c>
      <c r="BF1072" s="152">
        <f t="shared" si="75"/>
        <v>0</v>
      </c>
      <c r="BG1072" s="152">
        <f t="shared" si="76"/>
        <v>0</v>
      </c>
      <c r="BH1072" s="152">
        <f t="shared" si="77"/>
        <v>0</v>
      </c>
      <c r="BI1072" s="152">
        <f t="shared" si="78"/>
        <v>0</v>
      </c>
      <c r="BJ1072" s="19" t="s">
        <v>77</v>
      </c>
      <c r="BK1072" s="152">
        <f t="shared" si="79"/>
        <v>0</v>
      </c>
      <c r="BL1072" s="19" t="s">
        <v>570</v>
      </c>
      <c r="BM1072" s="151" t="s">
        <v>1969</v>
      </c>
    </row>
    <row r="1073" spans="1:65" s="2" customFormat="1" ht="21.75" customHeight="1">
      <c r="A1073" s="34"/>
      <c r="B1073" s="139"/>
      <c r="C1073" s="181" t="s">
        <v>1970</v>
      </c>
      <c r="D1073" s="181" t="s">
        <v>251</v>
      </c>
      <c r="E1073" s="182" t="s">
        <v>1971</v>
      </c>
      <c r="F1073" s="183" t="s">
        <v>1972</v>
      </c>
      <c r="G1073" s="184" t="s">
        <v>171</v>
      </c>
      <c r="H1073" s="185">
        <v>24.55</v>
      </c>
      <c r="I1073" s="186"/>
      <c r="J1073" s="187">
        <f t="shared" si="70"/>
        <v>0</v>
      </c>
      <c r="K1073" s="183" t="s">
        <v>3</v>
      </c>
      <c r="L1073" s="188"/>
      <c r="M1073" s="189" t="s">
        <v>3</v>
      </c>
      <c r="N1073" s="190" t="s">
        <v>40</v>
      </c>
      <c r="O1073" s="55"/>
      <c r="P1073" s="149">
        <f t="shared" si="71"/>
        <v>0</v>
      </c>
      <c r="Q1073" s="149">
        <v>0</v>
      </c>
      <c r="R1073" s="149">
        <f t="shared" si="72"/>
        <v>0</v>
      </c>
      <c r="S1073" s="149">
        <v>0</v>
      </c>
      <c r="T1073" s="150">
        <f t="shared" si="73"/>
        <v>0</v>
      </c>
      <c r="U1073" s="34"/>
      <c r="V1073" s="34"/>
      <c r="W1073" s="34"/>
      <c r="X1073" s="34"/>
      <c r="Y1073" s="34"/>
      <c r="Z1073" s="34"/>
      <c r="AA1073" s="34"/>
      <c r="AB1073" s="34"/>
      <c r="AC1073" s="34"/>
      <c r="AD1073" s="34"/>
      <c r="AE1073" s="34"/>
      <c r="AR1073" s="151" t="s">
        <v>1473</v>
      </c>
      <c r="AT1073" s="151" t="s">
        <v>251</v>
      </c>
      <c r="AU1073" s="151" t="s">
        <v>79</v>
      </c>
      <c r="AY1073" s="19" t="s">
        <v>152</v>
      </c>
      <c r="BE1073" s="152">
        <f t="shared" si="74"/>
        <v>0</v>
      </c>
      <c r="BF1073" s="152">
        <f t="shared" si="75"/>
        <v>0</v>
      </c>
      <c r="BG1073" s="152">
        <f t="shared" si="76"/>
        <v>0</v>
      </c>
      <c r="BH1073" s="152">
        <f t="shared" si="77"/>
        <v>0</v>
      </c>
      <c r="BI1073" s="152">
        <f t="shared" si="78"/>
        <v>0</v>
      </c>
      <c r="BJ1073" s="19" t="s">
        <v>77</v>
      </c>
      <c r="BK1073" s="152">
        <f t="shared" si="79"/>
        <v>0</v>
      </c>
      <c r="BL1073" s="19" t="s">
        <v>570</v>
      </c>
      <c r="BM1073" s="151" t="s">
        <v>1973</v>
      </c>
    </row>
    <row r="1074" spans="1:65" s="2" customFormat="1" ht="16.5" customHeight="1">
      <c r="A1074" s="34"/>
      <c r="B1074" s="139"/>
      <c r="C1074" s="181" t="s">
        <v>1974</v>
      </c>
      <c r="D1074" s="181" t="s">
        <v>251</v>
      </c>
      <c r="E1074" s="182" t="s">
        <v>1975</v>
      </c>
      <c r="F1074" s="183" t="s">
        <v>1976</v>
      </c>
      <c r="G1074" s="184" t="s">
        <v>171</v>
      </c>
      <c r="H1074" s="185">
        <v>2</v>
      </c>
      <c r="I1074" s="186"/>
      <c r="J1074" s="187">
        <f t="shared" si="70"/>
        <v>0</v>
      </c>
      <c r="K1074" s="183" t="s">
        <v>3</v>
      </c>
      <c r="L1074" s="188"/>
      <c r="M1074" s="189" t="s">
        <v>3</v>
      </c>
      <c r="N1074" s="190" t="s">
        <v>40</v>
      </c>
      <c r="O1074" s="55"/>
      <c r="P1074" s="149">
        <f t="shared" si="71"/>
        <v>0</v>
      </c>
      <c r="Q1074" s="149">
        <v>0</v>
      </c>
      <c r="R1074" s="149">
        <f t="shared" si="72"/>
        <v>0</v>
      </c>
      <c r="S1074" s="149">
        <v>0</v>
      </c>
      <c r="T1074" s="150">
        <f t="shared" si="73"/>
        <v>0</v>
      </c>
      <c r="U1074" s="34"/>
      <c r="V1074" s="34"/>
      <c r="W1074" s="34"/>
      <c r="X1074" s="34"/>
      <c r="Y1074" s="34"/>
      <c r="Z1074" s="34"/>
      <c r="AA1074" s="34"/>
      <c r="AB1074" s="34"/>
      <c r="AC1074" s="34"/>
      <c r="AD1074" s="34"/>
      <c r="AE1074" s="34"/>
      <c r="AR1074" s="151" t="s">
        <v>1473</v>
      </c>
      <c r="AT1074" s="151" t="s">
        <v>251</v>
      </c>
      <c r="AU1074" s="151" t="s">
        <v>79</v>
      </c>
      <c r="AY1074" s="19" t="s">
        <v>152</v>
      </c>
      <c r="BE1074" s="152">
        <f t="shared" si="74"/>
        <v>0</v>
      </c>
      <c r="BF1074" s="152">
        <f t="shared" si="75"/>
        <v>0</v>
      </c>
      <c r="BG1074" s="152">
        <f t="shared" si="76"/>
        <v>0</v>
      </c>
      <c r="BH1074" s="152">
        <f t="shared" si="77"/>
        <v>0</v>
      </c>
      <c r="BI1074" s="152">
        <f t="shared" si="78"/>
        <v>0</v>
      </c>
      <c r="BJ1074" s="19" t="s">
        <v>77</v>
      </c>
      <c r="BK1074" s="152">
        <f t="shared" si="79"/>
        <v>0</v>
      </c>
      <c r="BL1074" s="19" t="s">
        <v>570</v>
      </c>
      <c r="BM1074" s="151" t="s">
        <v>1977</v>
      </c>
    </row>
    <row r="1075" spans="1:65" s="2" customFormat="1" ht="22.8">
      <c r="A1075" s="34"/>
      <c r="B1075" s="139"/>
      <c r="C1075" s="181" t="s">
        <v>1978</v>
      </c>
      <c r="D1075" s="181" t="s">
        <v>251</v>
      </c>
      <c r="E1075" s="182" t="s">
        <v>1979</v>
      </c>
      <c r="F1075" s="183" t="s">
        <v>1980</v>
      </c>
      <c r="G1075" s="184" t="s">
        <v>162</v>
      </c>
      <c r="H1075" s="185">
        <v>120.4</v>
      </c>
      <c r="I1075" s="186"/>
      <c r="J1075" s="187">
        <f t="shared" si="70"/>
        <v>0</v>
      </c>
      <c r="K1075" s="183" t="s">
        <v>3</v>
      </c>
      <c r="L1075" s="188"/>
      <c r="M1075" s="189" t="s">
        <v>3</v>
      </c>
      <c r="N1075" s="190" t="s">
        <v>40</v>
      </c>
      <c r="O1075" s="55"/>
      <c r="P1075" s="149">
        <f t="shared" si="71"/>
        <v>0</v>
      </c>
      <c r="Q1075" s="149">
        <v>0</v>
      </c>
      <c r="R1075" s="149">
        <f t="shared" si="72"/>
        <v>0</v>
      </c>
      <c r="S1075" s="149">
        <v>0</v>
      </c>
      <c r="T1075" s="150">
        <f t="shared" si="73"/>
        <v>0</v>
      </c>
      <c r="U1075" s="34"/>
      <c r="V1075" s="34"/>
      <c r="W1075" s="34"/>
      <c r="X1075" s="34"/>
      <c r="Y1075" s="34"/>
      <c r="Z1075" s="34"/>
      <c r="AA1075" s="34"/>
      <c r="AB1075" s="34"/>
      <c r="AC1075" s="34"/>
      <c r="AD1075" s="34"/>
      <c r="AE1075" s="34"/>
      <c r="AR1075" s="151" t="s">
        <v>1473</v>
      </c>
      <c r="AT1075" s="151" t="s">
        <v>251</v>
      </c>
      <c r="AU1075" s="151" t="s">
        <v>79</v>
      </c>
      <c r="AY1075" s="19" t="s">
        <v>152</v>
      </c>
      <c r="BE1075" s="152">
        <f t="shared" si="74"/>
        <v>0</v>
      </c>
      <c r="BF1075" s="152">
        <f t="shared" si="75"/>
        <v>0</v>
      </c>
      <c r="BG1075" s="152">
        <f t="shared" si="76"/>
        <v>0</v>
      </c>
      <c r="BH1075" s="152">
        <f t="shared" si="77"/>
        <v>0</v>
      </c>
      <c r="BI1075" s="152">
        <f t="shared" si="78"/>
        <v>0</v>
      </c>
      <c r="BJ1075" s="19" t="s">
        <v>77</v>
      </c>
      <c r="BK1075" s="152">
        <f t="shared" si="79"/>
        <v>0</v>
      </c>
      <c r="BL1075" s="19" t="s">
        <v>570</v>
      </c>
      <c r="BM1075" s="151" t="s">
        <v>1981</v>
      </c>
    </row>
    <row r="1076" spans="1:65" s="2" customFormat="1" ht="22.8">
      <c r="A1076" s="34"/>
      <c r="B1076" s="139"/>
      <c r="C1076" s="181" t="s">
        <v>1982</v>
      </c>
      <c r="D1076" s="181" t="s">
        <v>251</v>
      </c>
      <c r="E1076" s="182" t="s">
        <v>1983</v>
      </c>
      <c r="F1076" s="183" t="s">
        <v>1984</v>
      </c>
      <c r="G1076" s="184" t="s">
        <v>162</v>
      </c>
      <c r="H1076" s="185">
        <v>430.95</v>
      </c>
      <c r="I1076" s="186"/>
      <c r="J1076" s="187">
        <f t="shared" si="70"/>
        <v>0</v>
      </c>
      <c r="K1076" s="183" t="s">
        <v>3</v>
      </c>
      <c r="L1076" s="188"/>
      <c r="M1076" s="189" t="s">
        <v>3</v>
      </c>
      <c r="N1076" s="190" t="s">
        <v>40</v>
      </c>
      <c r="O1076" s="55"/>
      <c r="P1076" s="149">
        <f t="shared" si="71"/>
        <v>0</v>
      </c>
      <c r="Q1076" s="149">
        <v>0</v>
      </c>
      <c r="R1076" s="149">
        <f t="shared" si="72"/>
        <v>0</v>
      </c>
      <c r="S1076" s="149">
        <v>0</v>
      </c>
      <c r="T1076" s="150">
        <f t="shared" si="73"/>
        <v>0</v>
      </c>
      <c r="U1076" s="34"/>
      <c r="V1076" s="34"/>
      <c r="W1076" s="34"/>
      <c r="X1076" s="34"/>
      <c r="Y1076" s="34"/>
      <c r="Z1076" s="34"/>
      <c r="AA1076" s="34"/>
      <c r="AB1076" s="34"/>
      <c r="AC1076" s="34"/>
      <c r="AD1076" s="34"/>
      <c r="AE1076" s="34"/>
      <c r="AR1076" s="151" t="s">
        <v>1473</v>
      </c>
      <c r="AT1076" s="151" t="s">
        <v>251</v>
      </c>
      <c r="AU1076" s="151" t="s">
        <v>79</v>
      </c>
      <c r="AY1076" s="19" t="s">
        <v>152</v>
      </c>
      <c r="BE1076" s="152">
        <f t="shared" si="74"/>
        <v>0</v>
      </c>
      <c r="BF1076" s="152">
        <f t="shared" si="75"/>
        <v>0</v>
      </c>
      <c r="BG1076" s="152">
        <f t="shared" si="76"/>
        <v>0</v>
      </c>
      <c r="BH1076" s="152">
        <f t="shared" si="77"/>
        <v>0</v>
      </c>
      <c r="BI1076" s="152">
        <f t="shared" si="78"/>
        <v>0</v>
      </c>
      <c r="BJ1076" s="19" t="s">
        <v>77</v>
      </c>
      <c r="BK1076" s="152">
        <f t="shared" si="79"/>
        <v>0</v>
      </c>
      <c r="BL1076" s="19" t="s">
        <v>570</v>
      </c>
      <c r="BM1076" s="151" t="s">
        <v>1985</v>
      </c>
    </row>
    <row r="1077" spans="1:65" s="2" customFormat="1" ht="22.8">
      <c r="A1077" s="34"/>
      <c r="B1077" s="139"/>
      <c r="C1077" s="181" t="s">
        <v>1986</v>
      </c>
      <c r="D1077" s="181" t="s">
        <v>251</v>
      </c>
      <c r="E1077" s="182" t="s">
        <v>1987</v>
      </c>
      <c r="F1077" s="183" t="s">
        <v>1988</v>
      </c>
      <c r="G1077" s="184" t="s">
        <v>162</v>
      </c>
      <c r="H1077" s="185">
        <v>262.89999999999998</v>
      </c>
      <c r="I1077" s="186"/>
      <c r="J1077" s="187">
        <f t="shared" si="70"/>
        <v>0</v>
      </c>
      <c r="K1077" s="183" t="s">
        <v>3</v>
      </c>
      <c r="L1077" s="188"/>
      <c r="M1077" s="189" t="s">
        <v>3</v>
      </c>
      <c r="N1077" s="190" t="s">
        <v>40</v>
      </c>
      <c r="O1077" s="55"/>
      <c r="P1077" s="149">
        <f t="shared" si="71"/>
        <v>0</v>
      </c>
      <c r="Q1077" s="149">
        <v>0</v>
      </c>
      <c r="R1077" s="149">
        <f t="shared" si="72"/>
        <v>0</v>
      </c>
      <c r="S1077" s="149">
        <v>0</v>
      </c>
      <c r="T1077" s="150">
        <f t="shared" si="73"/>
        <v>0</v>
      </c>
      <c r="U1077" s="34"/>
      <c r="V1077" s="34"/>
      <c r="W1077" s="34"/>
      <c r="X1077" s="34"/>
      <c r="Y1077" s="34"/>
      <c r="Z1077" s="34"/>
      <c r="AA1077" s="34"/>
      <c r="AB1077" s="34"/>
      <c r="AC1077" s="34"/>
      <c r="AD1077" s="34"/>
      <c r="AE1077" s="34"/>
      <c r="AR1077" s="151" t="s">
        <v>1473</v>
      </c>
      <c r="AT1077" s="151" t="s">
        <v>251</v>
      </c>
      <c r="AU1077" s="151" t="s">
        <v>79</v>
      </c>
      <c r="AY1077" s="19" t="s">
        <v>152</v>
      </c>
      <c r="BE1077" s="152">
        <f t="shared" si="74"/>
        <v>0</v>
      </c>
      <c r="BF1077" s="152">
        <f t="shared" si="75"/>
        <v>0</v>
      </c>
      <c r="BG1077" s="152">
        <f t="shared" si="76"/>
        <v>0</v>
      </c>
      <c r="BH1077" s="152">
        <f t="shared" si="77"/>
        <v>0</v>
      </c>
      <c r="BI1077" s="152">
        <f t="shared" si="78"/>
        <v>0</v>
      </c>
      <c r="BJ1077" s="19" t="s">
        <v>77</v>
      </c>
      <c r="BK1077" s="152">
        <f t="shared" si="79"/>
        <v>0</v>
      </c>
      <c r="BL1077" s="19" t="s">
        <v>570</v>
      </c>
      <c r="BM1077" s="151" t="s">
        <v>1989</v>
      </c>
    </row>
    <row r="1078" spans="1:65" s="2" customFormat="1" ht="22.8">
      <c r="A1078" s="34"/>
      <c r="B1078" s="139"/>
      <c r="C1078" s="181" t="s">
        <v>1990</v>
      </c>
      <c r="D1078" s="181" t="s">
        <v>251</v>
      </c>
      <c r="E1078" s="182" t="s">
        <v>1991</v>
      </c>
      <c r="F1078" s="183" t="s">
        <v>1992</v>
      </c>
      <c r="G1078" s="184" t="s">
        <v>162</v>
      </c>
      <c r="H1078" s="185">
        <v>86.1</v>
      </c>
      <c r="I1078" s="186"/>
      <c r="J1078" s="187">
        <f t="shared" si="70"/>
        <v>0</v>
      </c>
      <c r="K1078" s="183" t="s">
        <v>3</v>
      </c>
      <c r="L1078" s="188"/>
      <c r="M1078" s="189" t="s">
        <v>3</v>
      </c>
      <c r="N1078" s="190" t="s">
        <v>40</v>
      </c>
      <c r="O1078" s="55"/>
      <c r="P1078" s="149">
        <f t="shared" si="71"/>
        <v>0</v>
      </c>
      <c r="Q1078" s="149">
        <v>0</v>
      </c>
      <c r="R1078" s="149">
        <f t="shared" si="72"/>
        <v>0</v>
      </c>
      <c r="S1078" s="149">
        <v>0</v>
      </c>
      <c r="T1078" s="150">
        <f t="shared" si="73"/>
        <v>0</v>
      </c>
      <c r="U1078" s="34"/>
      <c r="V1078" s="34"/>
      <c r="W1078" s="34"/>
      <c r="X1078" s="34"/>
      <c r="Y1078" s="34"/>
      <c r="Z1078" s="34"/>
      <c r="AA1078" s="34"/>
      <c r="AB1078" s="34"/>
      <c r="AC1078" s="34"/>
      <c r="AD1078" s="34"/>
      <c r="AE1078" s="34"/>
      <c r="AR1078" s="151" t="s">
        <v>1473</v>
      </c>
      <c r="AT1078" s="151" t="s">
        <v>251</v>
      </c>
      <c r="AU1078" s="151" t="s">
        <v>79</v>
      </c>
      <c r="AY1078" s="19" t="s">
        <v>152</v>
      </c>
      <c r="BE1078" s="152">
        <f t="shared" si="74"/>
        <v>0</v>
      </c>
      <c r="BF1078" s="152">
        <f t="shared" si="75"/>
        <v>0</v>
      </c>
      <c r="BG1078" s="152">
        <f t="shared" si="76"/>
        <v>0</v>
      </c>
      <c r="BH1078" s="152">
        <f t="shared" si="77"/>
        <v>0</v>
      </c>
      <c r="BI1078" s="152">
        <f t="shared" si="78"/>
        <v>0</v>
      </c>
      <c r="BJ1078" s="19" t="s">
        <v>77</v>
      </c>
      <c r="BK1078" s="152">
        <f t="shared" si="79"/>
        <v>0</v>
      </c>
      <c r="BL1078" s="19" t="s">
        <v>570</v>
      </c>
      <c r="BM1078" s="151" t="s">
        <v>1993</v>
      </c>
    </row>
    <row r="1079" spans="1:65" s="2" customFormat="1" ht="22.8">
      <c r="A1079" s="34"/>
      <c r="B1079" s="139"/>
      <c r="C1079" s="181" t="s">
        <v>1994</v>
      </c>
      <c r="D1079" s="181" t="s">
        <v>251</v>
      </c>
      <c r="E1079" s="182" t="s">
        <v>1995</v>
      </c>
      <c r="F1079" s="183" t="s">
        <v>1996</v>
      </c>
      <c r="G1079" s="184" t="s">
        <v>162</v>
      </c>
      <c r="H1079" s="185">
        <v>81.8</v>
      </c>
      <c r="I1079" s="186"/>
      <c r="J1079" s="187">
        <f t="shared" si="70"/>
        <v>0</v>
      </c>
      <c r="K1079" s="183" t="s">
        <v>3</v>
      </c>
      <c r="L1079" s="188"/>
      <c r="M1079" s="189" t="s">
        <v>3</v>
      </c>
      <c r="N1079" s="190" t="s">
        <v>40</v>
      </c>
      <c r="O1079" s="55"/>
      <c r="P1079" s="149">
        <f t="shared" si="71"/>
        <v>0</v>
      </c>
      <c r="Q1079" s="149">
        <v>0</v>
      </c>
      <c r="R1079" s="149">
        <f t="shared" si="72"/>
        <v>0</v>
      </c>
      <c r="S1079" s="149">
        <v>0</v>
      </c>
      <c r="T1079" s="150">
        <f t="shared" si="73"/>
        <v>0</v>
      </c>
      <c r="U1079" s="34"/>
      <c r="V1079" s="34"/>
      <c r="W1079" s="34"/>
      <c r="X1079" s="34"/>
      <c r="Y1079" s="34"/>
      <c r="Z1079" s="34"/>
      <c r="AA1079" s="34"/>
      <c r="AB1079" s="34"/>
      <c r="AC1079" s="34"/>
      <c r="AD1079" s="34"/>
      <c r="AE1079" s="34"/>
      <c r="AR1079" s="151" t="s">
        <v>1473</v>
      </c>
      <c r="AT1079" s="151" t="s">
        <v>251</v>
      </c>
      <c r="AU1079" s="151" t="s">
        <v>79</v>
      </c>
      <c r="AY1079" s="19" t="s">
        <v>152</v>
      </c>
      <c r="BE1079" s="152">
        <f t="shared" si="74"/>
        <v>0</v>
      </c>
      <c r="BF1079" s="152">
        <f t="shared" si="75"/>
        <v>0</v>
      </c>
      <c r="BG1079" s="152">
        <f t="shared" si="76"/>
        <v>0</v>
      </c>
      <c r="BH1079" s="152">
        <f t="shared" si="77"/>
        <v>0</v>
      </c>
      <c r="BI1079" s="152">
        <f t="shared" si="78"/>
        <v>0</v>
      </c>
      <c r="BJ1079" s="19" t="s">
        <v>77</v>
      </c>
      <c r="BK1079" s="152">
        <f t="shared" si="79"/>
        <v>0</v>
      </c>
      <c r="BL1079" s="19" t="s">
        <v>570</v>
      </c>
      <c r="BM1079" s="151" t="s">
        <v>1997</v>
      </c>
    </row>
    <row r="1080" spans="1:65" s="2" customFormat="1" ht="22.8">
      <c r="A1080" s="34"/>
      <c r="B1080" s="139"/>
      <c r="C1080" s="181" t="s">
        <v>1998</v>
      </c>
      <c r="D1080" s="181" t="s">
        <v>251</v>
      </c>
      <c r="E1080" s="182" t="s">
        <v>1999</v>
      </c>
      <c r="F1080" s="183" t="s">
        <v>2000</v>
      </c>
      <c r="G1080" s="184" t="s">
        <v>162</v>
      </c>
      <c r="H1080" s="185">
        <v>47</v>
      </c>
      <c r="I1080" s="186"/>
      <c r="J1080" s="187">
        <f t="shared" si="70"/>
        <v>0</v>
      </c>
      <c r="K1080" s="183" t="s">
        <v>3</v>
      </c>
      <c r="L1080" s="188"/>
      <c r="M1080" s="189" t="s">
        <v>3</v>
      </c>
      <c r="N1080" s="190" t="s">
        <v>40</v>
      </c>
      <c r="O1080" s="55"/>
      <c r="P1080" s="149">
        <f t="shared" si="71"/>
        <v>0</v>
      </c>
      <c r="Q1080" s="149">
        <v>0</v>
      </c>
      <c r="R1080" s="149">
        <f t="shared" si="72"/>
        <v>0</v>
      </c>
      <c r="S1080" s="149">
        <v>0</v>
      </c>
      <c r="T1080" s="150">
        <f t="shared" si="73"/>
        <v>0</v>
      </c>
      <c r="U1080" s="34"/>
      <c r="V1080" s="34"/>
      <c r="W1080" s="34"/>
      <c r="X1080" s="34"/>
      <c r="Y1080" s="34"/>
      <c r="Z1080" s="34"/>
      <c r="AA1080" s="34"/>
      <c r="AB1080" s="34"/>
      <c r="AC1080" s="34"/>
      <c r="AD1080" s="34"/>
      <c r="AE1080" s="34"/>
      <c r="AR1080" s="151" t="s">
        <v>1473</v>
      </c>
      <c r="AT1080" s="151" t="s">
        <v>251</v>
      </c>
      <c r="AU1080" s="151" t="s">
        <v>79</v>
      </c>
      <c r="AY1080" s="19" t="s">
        <v>152</v>
      </c>
      <c r="BE1080" s="152">
        <f t="shared" si="74"/>
        <v>0</v>
      </c>
      <c r="BF1080" s="152">
        <f t="shared" si="75"/>
        <v>0</v>
      </c>
      <c r="BG1080" s="152">
        <f t="shared" si="76"/>
        <v>0</v>
      </c>
      <c r="BH1080" s="152">
        <f t="shared" si="77"/>
        <v>0</v>
      </c>
      <c r="BI1080" s="152">
        <f t="shared" si="78"/>
        <v>0</v>
      </c>
      <c r="BJ1080" s="19" t="s">
        <v>77</v>
      </c>
      <c r="BK1080" s="152">
        <f t="shared" si="79"/>
        <v>0</v>
      </c>
      <c r="BL1080" s="19" t="s">
        <v>570</v>
      </c>
      <c r="BM1080" s="151" t="s">
        <v>2001</v>
      </c>
    </row>
    <row r="1081" spans="1:65" s="2" customFormat="1" ht="22.8">
      <c r="A1081" s="34"/>
      <c r="B1081" s="139"/>
      <c r="C1081" s="181" t="s">
        <v>2002</v>
      </c>
      <c r="D1081" s="181" t="s">
        <v>251</v>
      </c>
      <c r="E1081" s="182" t="s">
        <v>2003</v>
      </c>
      <c r="F1081" s="183" t="s">
        <v>2004</v>
      </c>
      <c r="G1081" s="184" t="s">
        <v>162</v>
      </c>
      <c r="H1081" s="185">
        <v>72.5</v>
      </c>
      <c r="I1081" s="186"/>
      <c r="J1081" s="187">
        <f t="shared" si="70"/>
        <v>0</v>
      </c>
      <c r="K1081" s="183" t="s">
        <v>3</v>
      </c>
      <c r="L1081" s="188"/>
      <c r="M1081" s="189" t="s">
        <v>3</v>
      </c>
      <c r="N1081" s="190" t="s">
        <v>40</v>
      </c>
      <c r="O1081" s="55"/>
      <c r="P1081" s="149">
        <f t="shared" si="71"/>
        <v>0</v>
      </c>
      <c r="Q1081" s="149">
        <v>0</v>
      </c>
      <c r="R1081" s="149">
        <f t="shared" si="72"/>
        <v>0</v>
      </c>
      <c r="S1081" s="149">
        <v>0</v>
      </c>
      <c r="T1081" s="150">
        <f t="shared" si="73"/>
        <v>0</v>
      </c>
      <c r="U1081" s="34"/>
      <c r="V1081" s="34"/>
      <c r="W1081" s="34"/>
      <c r="X1081" s="34"/>
      <c r="Y1081" s="34"/>
      <c r="Z1081" s="34"/>
      <c r="AA1081" s="34"/>
      <c r="AB1081" s="34"/>
      <c r="AC1081" s="34"/>
      <c r="AD1081" s="34"/>
      <c r="AE1081" s="34"/>
      <c r="AR1081" s="151" t="s">
        <v>1473</v>
      </c>
      <c r="AT1081" s="151" t="s">
        <v>251</v>
      </c>
      <c r="AU1081" s="151" t="s">
        <v>79</v>
      </c>
      <c r="AY1081" s="19" t="s">
        <v>152</v>
      </c>
      <c r="BE1081" s="152">
        <f t="shared" si="74"/>
        <v>0</v>
      </c>
      <c r="BF1081" s="152">
        <f t="shared" si="75"/>
        <v>0</v>
      </c>
      <c r="BG1081" s="152">
        <f t="shared" si="76"/>
        <v>0</v>
      </c>
      <c r="BH1081" s="152">
        <f t="shared" si="77"/>
        <v>0</v>
      </c>
      <c r="BI1081" s="152">
        <f t="shared" si="78"/>
        <v>0</v>
      </c>
      <c r="BJ1081" s="19" t="s">
        <v>77</v>
      </c>
      <c r="BK1081" s="152">
        <f t="shared" si="79"/>
        <v>0</v>
      </c>
      <c r="BL1081" s="19" t="s">
        <v>570</v>
      </c>
      <c r="BM1081" s="151" t="s">
        <v>2005</v>
      </c>
    </row>
    <row r="1082" spans="1:65" s="2" customFormat="1" ht="22.8">
      <c r="A1082" s="34"/>
      <c r="B1082" s="139"/>
      <c r="C1082" s="181" t="s">
        <v>2006</v>
      </c>
      <c r="D1082" s="181" t="s">
        <v>251</v>
      </c>
      <c r="E1082" s="182" t="s">
        <v>2007</v>
      </c>
      <c r="F1082" s="183" t="s">
        <v>1988</v>
      </c>
      <c r="G1082" s="184" t="s">
        <v>162</v>
      </c>
      <c r="H1082" s="185">
        <v>409.1</v>
      </c>
      <c r="I1082" s="186"/>
      <c r="J1082" s="187">
        <f t="shared" si="70"/>
        <v>0</v>
      </c>
      <c r="K1082" s="183" t="s">
        <v>3</v>
      </c>
      <c r="L1082" s="188"/>
      <c r="M1082" s="189" t="s">
        <v>3</v>
      </c>
      <c r="N1082" s="190" t="s">
        <v>40</v>
      </c>
      <c r="O1082" s="55"/>
      <c r="P1082" s="149">
        <f t="shared" si="71"/>
        <v>0</v>
      </c>
      <c r="Q1082" s="149">
        <v>0</v>
      </c>
      <c r="R1082" s="149">
        <f t="shared" si="72"/>
        <v>0</v>
      </c>
      <c r="S1082" s="149">
        <v>0</v>
      </c>
      <c r="T1082" s="150">
        <f t="shared" si="73"/>
        <v>0</v>
      </c>
      <c r="U1082" s="34"/>
      <c r="V1082" s="34"/>
      <c r="W1082" s="34"/>
      <c r="X1082" s="34"/>
      <c r="Y1082" s="34"/>
      <c r="Z1082" s="34"/>
      <c r="AA1082" s="34"/>
      <c r="AB1082" s="34"/>
      <c r="AC1082" s="34"/>
      <c r="AD1082" s="34"/>
      <c r="AE1082" s="34"/>
      <c r="AR1082" s="151" t="s">
        <v>1473</v>
      </c>
      <c r="AT1082" s="151" t="s">
        <v>251</v>
      </c>
      <c r="AU1082" s="151" t="s">
        <v>79</v>
      </c>
      <c r="AY1082" s="19" t="s">
        <v>152</v>
      </c>
      <c r="BE1082" s="152">
        <f t="shared" si="74"/>
        <v>0</v>
      </c>
      <c r="BF1082" s="152">
        <f t="shared" si="75"/>
        <v>0</v>
      </c>
      <c r="BG1082" s="152">
        <f t="shared" si="76"/>
        <v>0</v>
      </c>
      <c r="BH1082" s="152">
        <f t="shared" si="77"/>
        <v>0</v>
      </c>
      <c r="BI1082" s="152">
        <f t="shared" si="78"/>
        <v>0</v>
      </c>
      <c r="BJ1082" s="19" t="s">
        <v>77</v>
      </c>
      <c r="BK1082" s="152">
        <f t="shared" si="79"/>
        <v>0</v>
      </c>
      <c r="BL1082" s="19" t="s">
        <v>570</v>
      </c>
      <c r="BM1082" s="151" t="s">
        <v>2008</v>
      </c>
    </row>
    <row r="1083" spans="1:65" s="2" customFormat="1" ht="33" customHeight="1">
      <c r="A1083" s="34"/>
      <c r="B1083" s="139"/>
      <c r="C1083" s="140" t="s">
        <v>2009</v>
      </c>
      <c r="D1083" s="140" t="s">
        <v>154</v>
      </c>
      <c r="E1083" s="141" t="s">
        <v>2010</v>
      </c>
      <c r="F1083" s="142" t="s">
        <v>2011</v>
      </c>
      <c r="G1083" s="143" t="s">
        <v>162</v>
      </c>
      <c r="H1083" s="144">
        <v>718.02</v>
      </c>
      <c r="I1083" s="145"/>
      <c r="J1083" s="146">
        <f t="shared" si="70"/>
        <v>0</v>
      </c>
      <c r="K1083" s="142" t="s">
        <v>3</v>
      </c>
      <c r="L1083" s="35"/>
      <c r="M1083" s="147" t="s">
        <v>3</v>
      </c>
      <c r="N1083" s="148" t="s">
        <v>40</v>
      </c>
      <c r="O1083" s="55"/>
      <c r="P1083" s="149">
        <f t="shared" si="71"/>
        <v>0</v>
      </c>
      <c r="Q1083" s="149">
        <v>0</v>
      </c>
      <c r="R1083" s="149">
        <f t="shared" si="72"/>
        <v>0</v>
      </c>
      <c r="S1083" s="149">
        <v>0</v>
      </c>
      <c r="T1083" s="150">
        <f t="shared" si="73"/>
        <v>0</v>
      </c>
      <c r="U1083" s="34"/>
      <c r="V1083" s="34"/>
      <c r="W1083" s="34"/>
      <c r="X1083" s="34"/>
      <c r="Y1083" s="34"/>
      <c r="Z1083" s="34"/>
      <c r="AA1083" s="34"/>
      <c r="AB1083" s="34"/>
      <c r="AC1083" s="34"/>
      <c r="AD1083" s="34"/>
      <c r="AE1083" s="34"/>
      <c r="AR1083" s="151" t="s">
        <v>570</v>
      </c>
      <c r="AT1083" s="151" t="s">
        <v>154</v>
      </c>
      <c r="AU1083" s="151" t="s">
        <v>79</v>
      </c>
      <c r="AY1083" s="19" t="s">
        <v>152</v>
      </c>
      <c r="BE1083" s="152">
        <f t="shared" si="74"/>
        <v>0</v>
      </c>
      <c r="BF1083" s="152">
        <f t="shared" si="75"/>
        <v>0</v>
      </c>
      <c r="BG1083" s="152">
        <f t="shared" si="76"/>
        <v>0</v>
      </c>
      <c r="BH1083" s="152">
        <f t="shared" si="77"/>
        <v>0</v>
      </c>
      <c r="BI1083" s="152">
        <f t="shared" si="78"/>
        <v>0</v>
      </c>
      <c r="BJ1083" s="19" t="s">
        <v>77</v>
      </c>
      <c r="BK1083" s="152">
        <f t="shared" si="79"/>
        <v>0</v>
      </c>
      <c r="BL1083" s="19" t="s">
        <v>570</v>
      </c>
      <c r="BM1083" s="151" t="s">
        <v>2012</v>
      </c>
    </row>
    <row r="1084" spans="1:65" s="14" customFormat="1">
      <c r="B1084" s="166"/>
      <c r="D1084" s="153" t="s">
        <v>167</v>
      </c>
      <c r="E1084" s="167" t="s">
        <v>3</v>
      </c>
      <c r="F1084" s="168" t="s">
        <v>2013</v>
      </c>
      <c r="H1084" s="167" t="s">
        <v>3</v>
      </c>
      <c r="I1084" s="169"/>
      <c r="L1084" s="166"/>
      <c r="M1084" s="170"/>
      <c r="N1084" s="171"/>
      <c r="O1084" s="171"/>
      <c r="P1084" s="171"/>
      <c r="Q1084" s="171"/>
      <c r="R1084" s="171"/>
      <c r="S1084" s="171"/>
      <c r="T1084" s="172"/>
      <c r="AT1084" s="167" t="s">
        <v>167</v>
      </c>
      <c r="AU1084" s="167" t="s">
        <v>79</v>
      </c>
      <c r="AV1084" s="14" t="s">
        <v>77</v>
      </c>
      <c r="AW1084" s="14" t="s">
        <v>31</v>
      </c>
      <c r="AX1084" s="14" t="s">
        <v>69</v>
      </c>
      <c r="AY1084" s="167" t="s">
        <v>152</v>
      </c>
    </row>
    <row r="1085" spans="1:65" s="13" customFormat="1">
      <c r="B1085" s="158"/>
      <c r="D1085" s="153" t="s">
        <v>167</v>
      </c>
      <c r="E1085" s="159" t="s">
        <v>3</v>
      </c>
      <c r="F1085" s="160" t="s">
        <v>2014</v>
      </c>
      <c r="H1085" s="161">
        <v>718.02</v>
      </c>
      <c r="I1085" s="162"/>
      <c r="L1085" s="158"/>
      <c r="M1085" s="163"/>
      <c r="N1085" s="164"/>
      <c r="O1085" s="164"/>
      <c r="P1085" s="164"/>
      <c r="Q1085" s="164"/>
      <c r="R1085" s="164"/>
      <c r="S1085" s="164"/>
      <c r="T1085" s="165"/>
      <c r="AT1085" s="159" t="s">
        <v>167</v>
      </c>
      <c r="AU1085" s="159" t="s">
        <v>79</v>
      </c>
      <c r="AV1085" s="13" t="s">
        <v>79</v>
      </c>
      <c r="AW1085" s="13" t="s">
        <v>31</v>
      </c>
      <c r="AX1085" s="13" t="s">
        <v>77</v>
      </c>
      <c r="AY1085" s="159" t="s">
        <v>152</v>
      </c>
    </row>
    <row r="1086" spans="1:65" s="2" customFormat="1" ht="21.75" customHeight="1">
      <c r="A1086" s="34"/>
      <c r="B1086" s="139"/>
      <c r="C1086" s="140" t="s">
        <v>2015</v>
      </c>
      <c r="D1086" s="140" t="s">
        <v>154</v>
      </c>
      <c r="E1086" s="141" t="s">
        <v>2016</v>
      </c>
      <c r="F1086" s="142" t="s">
        <v>2017</v>
      </c>
      <c r="G1086" s="143" t="s">
        <v>162</v>
      </c>
      <c r="H1086" s="144">
        <v>718.02</v>
      </c>
      <c r="I1086" s="145"/>
      <c r="J1086" s="146">
        <f>ROUND(I1086*H1086,2)</f>
        <v>0</v>
      </c>
      <c r="K1086" s="142" t="s">
        <v>3</v>
      </c>
      <c r="L1086" s="35"/>
      <c r="M1086" s="147" t="s">
        <v>3</v>
      </c>
      <c r="N1086" s="148" t="s">
        <v>40</v>
      </c>
      <c r="O1086" s="55"/>
      <c r="P1086" s="149">
        <f>O1086*H1086</f>
        <v>0</v>
      </c>
      <c r="Q1086" s="149">
        <v>0</v>
      </c>
      <c r="R1086" s="149">
        <f>Q1086*H1086</f>
        <v>0</v>
      </c>
      <c r="S1086" s="149">
        <v>0</v>
      </c>
      <c r="T1086" s="150">
        <f>S1086*H1086</f>
        <v>0</v>
      </c>
      <c r="U1086" s="34"/>
      <c r="V1086" s="34"/>
      <c r="W1086" s="34"/>
      <c r="X1086" s="34"/>
      <c r="Y1086" s="34"/>
      <c r="Z1086" s="34"/>
      <c r="AA1086" s="34"/>
      <c r="AB1086" s="34"/>
      <c r="AC1086" s="34"/>
      <c r="AD1086" s="34"/>
      <c r="AE1086" s="34"/>
      <c r="AR1086" s="151" t="s">
        <v>570</v>
      </c>
      <c r="AT1086" s="151" t="s">
        <v>154</v>
      </c>
      <c r="AU1086" s="151" t="s">
        <v>79</v>
      </c>
      <c r="AY1086" s="19" t="s">
        <v>152</v>
      </c>
      <c r="BE1086" s="152">
        <f>IF(N1086="základní",J1086,0)</f>
        <v>0</v>
      </c>
      <c r="BF1086" s="152">
        <f>IF(N1086="snížená",J1086,0)</f>
        <v>0</v>
      </c>
      <c r="BG1086" s="152">
        <f>IF(N1086="zákl. přenesená",J1086,0)</f>
        <v>0</v>
      </c>
      <c r="BH1086" s="152">
        <f>IF(N1086="sníž. přenesená",J1086,0)</f>
        <v>0</v>
      </c>
      <c r="BI1086" s="152">
        <f>IF(N1086="nulová",J1086,0)</f>
        <v>0</v>
      </c>
      <c r="BJ1086" s="19" t="s">
        <v>77</v>
      </c>
      <c r="BK1086" s="152">
        <f>ROUND(I1086*H1086,2)</f>
        <v>0</v>
      </c>
      <c r="BL1086" s="19" t="s">
        <v>570</v>
      </c>
      <c r="BM1086" s="151" t="s">
        <v>2018</v>
      </c>
    </row>
    <row r="1087" spans="1:65" s="14" customFormat="1">
      <c r="B1087" s="166"/>
      <c r="D1087" s="153" t="s">
        <v>167</v>
      </c>
      <c r="E1087" s="167" t="s">
        <v>3</v>
      </c>
      <c r="F1087" s="168" t="s">
        <v>2019</v>
      </c>
      <c r="H1087" s="167" t="s">
        <v>3</v>
      </c>
      <c r="I1087" s="169"/>
      <c r="L1087" s="166"/>
      <c r="M1087" s="170"/>
      <c r="N1087" s="171"/>
      <c r="O1087" s="171"/>
      <c r="P1087" s="171"/>
      <c r="Q1087" s="171"/>
      <c r="R1087" s="171"/>
      <c r="S1087" s="171"/>
      <c r="T1087" s="172"/>
      <c r="AT1087" s="167" t="s">
        <v>167</v>
      </c>
      <c r="AU1087" s="167" t="s">
        <v>79</v>
      </c>
      <c r="AV1087" s="14" t="s">
        <v>77</v>
      </c>
      <c r="AW1087" s="14" t="s">
        <v>31</v>
      </c>
      <c r="AX1087" s="14" t="s">
        <v>69</v>
      </c>
      <c r="AY1087" s="167" t="s">
        <v>152</v>
      </c>
    </row>
    <row r="1088" spans="1:65" s="13" customFormat="1">
      <c r="B1088" s="158"/>
      <c r="D1088" s="153" t="s">
        <v>167</v>
      </c>
      <c r="E1088" s="159" t="s">
        <v>3</v>
      </c>
      <c r="F1088" s="160" t="s">
        <v>2014</v>
      </c>
      <c r="H1088" s="161">
        <v>718.02</v>
      </c>
      <c r="I1088" s="162"/>
      <c r="L1088" s="158"/>
      <c r="M1088" s="163"/>
      <c r="N1088" s="164"/>
      <c r="O1088" s="164"/>
      <c r="P1088" s="164"/>
      <c r="Q1088" s="164"/>
      <c r="R1088" s="164"/>
      <c r="S1088" s="164"/>
      <c r="T1088" s="165"/>
      <c r="AT1088" s="159" t="s">
        <v>167</v>
      </c>
      <c r="AU1088" s="159" t="s">
        <v>79</v>
      </c>
      <c r="AV1088" s="13" t="s">
        <v>79</v>
      </c>
      <c r="AW1088" s="13" t="s">
        <v>31</v>
      </c>
      <c r="AX1088" s="13" t="s">
        <v>77</v>
      </c>
      <c r="AY1088" s="159" t="s">
        <v>152</v>
      </c>
    </row>
    <row r="1089" spans="1:65" s="2" customFormat="1" ht="16.5" customHeight="1">
      <c r="A1089" s="34"/>
      <c r="B1089" s="139"/>
      <c r="C1089" s="140" t="s">
        <v>2020</v>
      </c>
      <c r="D1089" s="140" t="s">
        <v>154</v>
      </c>
      <c r="E1089" s="141" t="s">
        <v>2021</v>
      </c>
      <c r="F1089" s="142" t="s">
        <v>2022</v>
      </c>
      <c r="G1089" s="143" t="s">
        <v>162</v>
      </c>
      <c r="H1089" s="144">
        <v>718.02</v>
      </c>
      <c r="I1089" s="145"/>
      <c r="J1089" s="146">
        <f>ROUND(I1089*H1089,2)</f>
        <v>0</v>
      </c>
      <c r="K1089" s="142" t="s">
        <v>3</v>
      </c>
      <c r="L1089" s="35"/>
      <c r="M1089" s="147" t="s">
        <v>3</v>
      </c>
      <c r="N1089" s="148" t="s">
        <v>40</v>
      </c>
      <c r="O1089" s="55"/>
      <c r="P1089" s="149">
        <f>O1089*H1089</f>
        <v>0</v>
      </c>
      <c r="Q1089" s="149">
        <v>0</v>
      </c>
      <c r="R1089" s="149">
        <f>Q1089*H1089</f>
        <v>0</v>
      </c>
      <c r="S1089" s="149">
        <v>0</v>
      </c>
      <c r="T1089" s="150">
        <f>S1089*H1089</f>
        <v>0</v>
      </c>
      <c r="U1089" s="34"/>
      <c r="V1089" s="34"/>
      <c r="W1089" s="34"/>
      <c r="X1089" s="34"/>
      <c r="Y1089" s="34"/>
      <c r="Z1089" s="34"/>
      <c r="AA1089" s="34"/>
      <c r="AB1089" s="34"/>
      <c r="AC1089" s="34"/>
      <c r="AD1089" s="34"/>
      <c r="AE1089" s="34"/>
      <c r="AR1089" s="151" t="s">
        <v>570</v>
      </c>
      <c r="AT1089" s="151" t="s">
        <v>154</v>
      </c>
      <c r="AU1089" s="151" t="s">
        <v>79</v>
      </c>
      <c r="AY1089" s="19" t="s">
        <v>152</v>
      </c>
      <c r="BE1089" s="152">
        <f>IF(N1089="základní",J1089,0)</f>
        <v>0</v>
      </c>
      <c r="BF1089" s="152">
        <f>IF(N1089="snížená",J1089,0)</f>
        <v>0</v>
      </c>
      <c r="BG1089" s="152">
        <f>IF(N1089="zákl. přenesená",J1089,0)</f>
        <v>0</v>
      </c>
      <c r="BH1089" s="152">
        <f>IF(N1089="sníž. přenesená",J1089,0)</f>
        <v>0</v>
      </c>
      <c r="BI1089" s="152">
        <f>IF(N1089="nulová",J1089,0)</f>
        <v>0</v>
      </c>
      <c r="BJ1089" s="19" t="s">
        <v>77</v>
      </c>
      <c r="BK1089" s="152">
        <f>ROUND(I1089*H1089,2)</f>
        <v>0</v>
      </c>
      <c r="BL1089" s="19" t="s">
        <v>570</v>
      </c>
      <c r="BM1089" s="151" t="s">
        <v>2023</v>
      </c>
    </row>
    <row r="1090" spans="1:65" s="14" customFormat="1">
      <c r="B1090" s="166"/>
      <c r="D1090" s="153" t="s">
        <v>167</v>
      </c>
      <c r="E1090" s="167" t="s">
        <v>3</v>
      </c>
      <c r="F1090" s="168" t="s">
        <v>2024</v>
      </c>
      <c r="H1090" s="167" t="s">
        <v>3</v>
      </c>
      <c r="I1090" s="169"/>
      <c r="L1090" s="166"/>
      <c r="M1090" s="170"/>
      <c r="N1090" s="171"/>
      <c r="O1090" s="171"/>
      <c r="P1090" s="171"/>
      <c r="Q1090" s="171"/>
      <c r="R1090" s="171"/>
      <c r="S1090" s="171"/>
      <c r="T1090" s="172"/>
      <c r="AT1090" s="167" t="s">
        <v>167</v>
      </c>
      <c r="AU1090" s="167" t="s">
        <v>79</v>
      </c>
      <c r="AV1090" s="14" t="s">
        <v>77</v>
      </c>
      <c r="AW1090" s="14" t="s">
        <v>31</v>
      </c>
      <c r="AX1090" s="14" t="s">
        <v>69</v>
      </c>
      <c r="AY1090" s="167" t="s">
        <v>152</v>
      </c>
    </row>
    <row r="1091" spans="1:65" s="14" customFormat="1" ht="20.399999999999999">
      <c r="B1091" s="166"/>
      <c r="D1091" s="153" t="s">
        <v>167</v>
      </c>
      <c r="E1091" s="167" t="s">
        <v>3</v>
      </c>
      <c r="F1091" s="168" t="s">
        <v>2025</v>
      </c>
      <c r="H1091" s="167" t="s">
        <v>3</v>
      </c>
      <c r="I1091" s="169"/>
      <c r="L1091" s="166"/>
      <c r="M1091" s="170"/>
      <c r="N1091" s="171"/>
      <c r="O1091" s="171"/>
      <c r="P1091" s="171"/>
      <c r="Q1091" s="171"/>
      <c r="R1091" s="171"/>
      <c r="S1091" s="171"/>
      <c r="T1091" s="172"/>
      <c r="AT1091" s="167" t="s">
        <v>167</v>
      </c>
      <c r="AU1091" s="167" t="s">
        <v>79</v>
      </c>
      <c r="AV1091" s="14" t="s">
        <v>77</v>
      </c>
      <c r="AW1091" s="14" t="s">
        <v>31</v>
      </c>
      <c r="AX1091" s="14" t="s">
        <v>69</v>
      </c>
      <c r="AY1091" s="167" t="s">
        <v>152</v>
      </c>
    </row>
    <row r="1092" spans="1:65" s="13" customFormat="1">
      <c r="B1092" s="158"/>
      <c r="D1092" s="153" t="s">
        <v>167</v>
      </c>
      <c r="E1092" s="159" t="s">
        <v>3</v>
      </c>
      <c r="F1092" s="160" t="s">
        <v>2014</v>
      </c>
      <c r="H1092" s="161">
        <v>718.02</v>
      </c>
      <c r="I1092" s="162"/>
      <c r="L1092" s="158"/>
      <c r="M1092" s="163"/>
      <c r="N1092" s="164"/>
      <c r="O1092" s="164"/>
      <c r="P1092" s="164"/>
      <c r="Q1092" s="164"/>
      <c r="R1092" s="164"/>
      <c r="S1092" s="164"/>
      <c r="T1092" s="165"/>
      <c r="AT1092" s="159" t="s">
        <v>167</v>
      </c>
      <c r="AU1092" s="159" t="s">
        <v>79</v>
      </c>
      <c r="AV1092" s="13" t="s">
        <v>79</v>
      </c>
      <c r="AW1092" s="13" t="s">
        <v>31</v>
      </c>
      <c r="AX1092" s="13" t="s">
        <v>77</v>
      </c>
      <c r="AY1092" s="159" t="s">
        <v>152</v>
      </c>
    </row>
    <row r="1093" spans="1:65" s="2" customFormat="1" ht="16.5" customHeight="1">
      <c r="A1093" s="34"/>
      <c r="B1093" s="139"/>
      <c r="C1093" s="140" t="s">
        <v>2026</v>
      </c>
      <c r="D1093" s="140" t="s">
        <v>154</v>
      </c>
      <c r="E1093" s="141" t="s">
        <v>1627</v>
      </c>
      <c r="F1093" s="142" t="s">
        <v>1628</v>
      </c>
      <c r="G1093" s="143" t="s">
        <v>162</v>
      </c>
      <c r="H1093" s="144">
        <v>258.23</v>
      </c>
      <c r="I1093" s="145"/>
      <c r="J1093" s="146">
        <f>ROUND(I1093*H1093,2)</f>
        <v>0</v>
      </c>
      <c r="K1093" s="142" t="s">
        <v>3</v>
      </c>
      <c r="L1093" s="35"/>
      <c r="M1093" s="147" t="s">
        <v>3</v>
      </c>
      <c r="N1093" s="148" t="s">
        <v>40</v>
      </c>
      <c r="O1093" s="55"/>
      <c r="P1093" s="149">
        <f>O1093*H1093</f>
        <v>0</v>
      </c>
      <c r="Q1093" s="149">
        <v>0</v>
      </c>
      <c r="R1093" s="149">
        <f>Q1093*H1093</f>
        <v>0</v>
      </c>
      <c r="S1093" s="149">
        <v>0</v>
      </c>
      <c r="T1093" s="150">
        <f>S1093*H1093</f>
        <v>0</v>
      </c>
      <c r="U1093" s="34"/>
      <c r="V1093" s="34"/>
      <c r="W1093" s="34"/>
      <c r="X1093" s="34"/>
      <c r="Y1093" s="34"/>
      <c r="Z1093" s="34"/>
      <c r="AA1093" s="34"/>
      <c r="AB1093" s="34"/>
      <c r="AC1093" s="34"/>
      <c r="AD1093" s="34"/>
      <c r="AE1093" s="34"/>
      <c r="AR1093" s="151" t="s">
        <v>570</v>
      </c>
      <c r="AT1093" s="151" t="s">
        <v>154</v>
      </c>
      <c r="AU1093" s="151" t="s">
        <v>79</v>
      </c>
      <c r="AY1093" s="19" t="s">
        <v>152</v>
      </c>
      <c r="BE1093" s="152">
        <f>IF(N1093="základní",J1093,0)</f>
        <v>0</v>
      </c>
      <c r="BF1093" s="152">
        <f>IF(N1093="snížená",J1093,0)</f>
        <v>0</v>
      </c>
      <c r="BG1093" s="152">
        <f>IF(N1093="zákl. přenesená",J1093,0)</f>
        <v>0</v>
      </c>
      <c r="BH1093" s="152">
        <f>IF(N1093="sníž. přenesená",J1093,0)</f>
        <v>0</v>
      </c>
      <c r="BI1093" s="152">
        <f>IF(N1093="nulová",J1093,0)</f>
        <v>0</v>
      </c>
      <c r="BJ1093" s="19" t="s">
        <v>77</v>
      </c>
      <c r="BK1093" s="152">
        <f>ROUND(I1093*H1093,2)</f>
        <v>0</v>
      </c>
      <c r="BL1093" s="19" t="s">
        <v>570</v>
      </c>
      <c r="BM1093" s="151" t="s">
        <v>2027</v>
      </c>
    </row>
    <row r="1094" spans="1:65" s="14" customFormat="1">
      <c r="B1094" s="166"/>
      <c r="D1094" s="153" t="s">
        <v>167</v>
      </c>
      <c r="E1094" s="167" t="s">
        <v>3</v>
      </c>
      <c r="F1094" s="168" t="s">
        <v>2019</v>
      </c>
      <c r="H1094" s="167" t="s">
        <v>3</v>
      </c>
      <c r="I1094" s="169"/>
      <c r="L1094" s="166"/>
      <c r="M1094" s="170"/>
      <c r="N1094" s="171"/>
      <c r="O1094" s="171"/>
      <c r="P1094" s="171"/>
      <c r="Q1094" s="171"/>
      <c r="R1094" s="171"/>
      <c r="S1094" s="171"/>
      <c r="T1094" s="172"/>
      <c r="AT1094" s="167" t="s">
        <v>167</v>
      </c>
      <c r="AU1094" s="167" t="s">
        <v>79</v>
      </c>
      <c r="AV1094" s="14" t="s">
        <v>77</v>
      </c>
      <c r="AW1094" s="14" t="s">
        <v>31</v>
      </c>
      <c r="AX1094" s="14" t="s">
        <v>69</v>
      </c>
      <c r="AY1094" s="167" t="s">
        <v>152</v>
      </c>
    </row>
    <row r="1095" spans="1:65" s="13" customFormat="1">
      <c r="B1095" s="158"/>
      <c r="D1095" s="153" t="s">
        <v>167</v>
      </c>
      <c r="E1095" s="159" t="s">
        <v>3</v>
      </c>
      <c r="F1095" s="160" t="s">
        <v>2028</v>
      </c>
      <c r="H1095" s="161">
        <v>258.23</v>
      </c>
      <c r="I1095" s="162"/>
      <c r="L1095" s="158"/>
      <c r="M1095" s="163"/>
      <c r="N1095" s="164"/>
      <c r="O1095" s="164"/>
      <c r="P1095" s="164"/>
      <c r="Q1095" s="164"/>
      <c r="R1095" s="164"/>
      <c r="S1095" s="164"/>
      <c r="T1095" s="165"/>
      <c r="AT1095" s="159" t="s">
        <v>167</v>
      </c>
      <c r="AU1095" s="159" t="s">
        <v>79</v>
      </c>
      <c r="AV1095" s="13" t="s">
        <v>79</v>
      </c>
      <c r="AW1095" s="13" t="s">
        <v>31</v>
      </c>
      <c r="AX1095" s="13" t="s">
        <v>77</v>
      </c>
      <c r="AY1095" s="159" t="s">
        <v>152</v>
      </c>
    </row>
    <row r="1096" spans="1:65" s="2" customFormat="1" ht="16.5" customHeight="1">
      <c r="A1096" s="34"/>
      <c r="B1096" s="139"/>
      <c r="C1096" s="140" t="s">
        <v>2029</v>
      </c>
      <c r="D1096" s="140" t="s">
        <v>154</v>
      </c>
      <c r="E1096" s="141" t="s">
        <v>2030</v>
      </c>
      <c r="F1096" s="142" t="s">
        <v>2031</v>
      </c>
      <c r="G1096" s="143" t="s">
        <v>162</v>
      </c>
      <c r="H1096" s="144">
        <v>266.23</v>
      </c>
      <c r="I1096" s="145"/>
      <c r="J1096" s="146">
        <f>ROUND(I1096*H1096,2)</f>
        <v>0</v>
      </c>
      <c r="K1096" s="142" t="s">
        <v>3</v>
      </c>
      <c r="L1096" s="35"/>
      <c r="M1096" s="147" t="s">
        <v>3</v>
      </c>
      <c r="N1096" s="148" t="s">
        <v>40</v>
      </c>
      <c r="O1096" s="55"/>
      <c r="P1096" s="149">
        <f>O1096*H1096</f>
        <v>0</v>
      </c>
      <c r="Q1096" s="149">
        <v>0</v>
      </c>
      <c r="R1096" s="149">
        <f>Q1096*H1096</f>
        <v>0</v>
      </c>
      <c r="S1096" s="149">
        <v>0</v>
      </c>
      <c r="T1096" s="150">
        <f>S1096*H1096</f>
        <v>0</v>
      </c>
      <c r="U1096" s="34"/>
      <c r="V1096" s="34"/>
      <c r="W1096" s="34"/>
      <c r="X1096" s="34"/>
      <c r="Y1096" s="34"/>
      <c r="Z1096" s="34"/>
      <c r="AA1096" s="34"/>
      <c r="AB1096" s="34"/>
      <c r="AC1096" s="34"/>
      <c r="AD1096" s="34"/>
      <c r="AE1096" s="34"/>
      <c r="AR1096" s="151" t="s">
        <v>570</v>
      </c>
      <c r="AT1096" s="151" t="s">
        <v>154</v>
      </c>
      <c r="AU1096" s="151" t="s">
        <v>79</v>
      </c>
      <c r="AY1096" s="19" t="s">
        <v>152</v>
      </c>
      <c r="BE1096" s="152">
        <f>IF(N1096="základní",J1096,0)</f>
        <v>0</v>
      </c>
      <c r="BF1096" s="152">
        <f>IF(N1096="snížená",J1096,0)</f>
        <v>0</v>
      </c>
      <c r="BG1096" s="152">
        <f>IF(N1096="zákl. přenesená",J1096,0)</f>
        <v>0</v>
      </c>
      <c r="BH1096" s="152">
        <f>IF(N1096="sníž. přenesená",J1096,0)</f>
        <v>0</v>
      </c>
      <c r="BI1096" s="152">
        <f>IF(N1096="nulová",J1096,0)</f>
        <v>0</v>
      </c>
      <c r="BJ1096" s="19" t="s">
        <v>77</v>
      </c>
      <c r="BK1096" s="152">
        <f>ROUND(I1096*H1096,2)</f>
        <v>0</v>
      </c>
      <c r="BL1096" s="19" t="s">
        <v>570</v>
      </c>
      <c r="BM1096" s="151" t="s">
        <v>2032</v>
      </c>
    </row>
    <row r="1097" spans="1:65" s="14" customFormat="1">
      <c r="B1097" s="166"/>
      <c r="D1097" s="153" t="s">
        <v>167</v>
      </c>
      <c r="E1097" s="167" t="s">
        <v>3</v>
      </c>
      <c r="F1097" s="168" t="s">
        <v>2024</v>
      </c>
      <c r="H1097" s="167" t="s">
        <v>3</v>
      </c>
      <c r="I1097" s="169"/>
      <c r="L1097" s="166"/>
      <c r="M1097" s="170"/>
      <c r="N1097" s="171"/>
      <c r="O1097" s="171"/>
      <c r="P1097" s="171"/>
      <c r="Q1097" s="171"/>
      <c r="R1097" s="171"/>
      <c r="S1097" s="171"/>
      <c r="T1097" s="172"/>
      <c r="AT1097" s="167" t="s">
        <v>167</v>
      </c>
      <c r="AU1097" s="167" t="s">
        <v>79</v>
      </c>
      <c r="AV1097" s="14" t="s">
        <v>77</v>
      </c>
      <c r="AW1097" s="14" t="s">
        <v>31</v>
      </c>
      <c r="AX1097" s="14" t="s">
        <v>69</v>
      </c>
      <c r="AY1097" s="167" t="s">
        <v>152</v>
      </c>
    </row>
    <row r="1098" spans="1:65" s="14" customFormat="1" ht="20.399999999999999">
      <c r="B1098" s="166"/>
      <c r="D1098" s="153" t="s">
        <v>167</v>
      </c>
      <c r="E1098" s="167" t="s">
        <v>3</v>
      </c>
      <c r="F1098" s="168" t="s">
        <v>2025</v>
      </c>
      <c r="H1098" s="167" t="s">
        <v>3</v>
      </c>
      <c r="I1098" s="169"/>
      <c r="L1098" s="166"/>
      <c r="M1098" s="170"/>
      <c r="N1098" s="171"/>
      <c r="O1098" s="171"/>
      <c r="P1098" s="171"/>
      <c r="Q1098" s="171"/>
      <c r="R1098" s="171"/>
      <c r="S1098" s="171"/>
      <c r="T1098" s="172"/>
      <c r="AT1098" s="167" t="s">
        <v>167</v>
      </c>
      <c r="AU1098" s="167" t="s">
        <v>79</v>
      </c>
      <c r="AV1098" s="14" t="s">
        <v>77</v>
      </c>
      <c r="AW1098" s="14" t="s">
        <v>31</v>
      </c>
      <c r="AX1098" s="14" t="s">
        <v>69</v>
      </c>
      <c r="AY1098" s="167" t="s">
        <v>152</v>
      </c>
    </row>
    <row r="1099" spans="1:65" s="13" customFormat="1">
      <c r="B1099" s="158"/>
      <c r="D1099" s="153" t="s">
        <v>167</v>
      </c>
      <c r="E1099" s="159" t="s">
        <v>3</v>
      </c>
      <c r="F1099" s="160" t="s">
        <v>2033</v>
      </c>
      <c r="H1099" s="161">
        <v>266.23</v>
      </c>
      <c r="I1099" s="162"/>
      <c r="L1099" s="158"/>
      <c r="M1099" s="163"/>
      <c r="N1099" s="164"/>
      <c r="O1099" s="164"/>
      <c r="P1099" s="164"/>
      <c r="Q1099" s="164"/>
      <c r="R1099" s="164"/>
      <c r="S1099" s="164"/>
      <c r="T1099" s="165"/>
      <c r="AT1099" s="159" t="s">
        <v>167</v>
      </c>
      <c r="AU1099" s="159" t="s">
        <v>79</v>
      </c>
      <c r="AV1099" s="13" t="s">
        <v>79</v>
      </c>
      <c r="AW1099" s="13" t="s">
        <v>31</v>
      </c>
      <c r="AX1099" s="13" t="s">
        <v>77</v>
      </c>
      <c r="AY1099" s="159" t="s">
        <v>152</v>
      </c>
    </row>
    <row r="1100" spans="1:65" s="2" customFormat="1" ht="16.5" customHeight="1">
      <c r="A1100" s="34"/>
      <c r="B1100" s="139"/>
      <c r="C1100" s="140" t="s">
        <v>2034</v>
      </c>
      <c r="D1100" s="140" t="s">
        <v>154</v>
      </c>
      <c r="E1100" s="141" t="s">
        <v>2035</v>
      </c>
      <c r="F1100" s="142" t="s">
        <v>2036</v>
      </c>
      <c r="G1100" s="143" t="s">
        <v>162</v>
      </c>
      <c r="H1100" s="144">
        <v>266.23</v>
      </c>
      <c r="I1100" s="145"/>
      <c r="J1100" s="146">
        <f>ROUND(I1100*H1100,2)</f>
        <v>0</v>
      </c>
      <c r="K1100" s="142" t="s">
        <v>3</v>
      </c>
      <c r="L1100" s="35"/>
      <c r="M1100" s="147" t="s">
        <v>3</v>
      </c>
      <c r="N1100" s="148" t="s">
        <v>40</v>
      </c>
      <c r="O1100" s="55"/>
      <c r="P1100" s="149">
        <f>O1100*H1100</f>
        <v>0</v>
      </c>
      <c r="Q1100" s="149">
        <v>0</v>
      </c>
      <c r="R1100" s="149">
        <f>Q1100*H1100</f>
        <v>0</v>
      </c>
      <c r="S1100" s="149">
        <v>0</v>
      </c>
      <c r="T1100" s="150">
        <f>S1100*H1100</f>
        <v>0</v>
      </c>
      <c r="U1100" s="34"/>
      <c r="V1100" s="34"/>
      <c r="W1100" s="34"/>
      <c r="X1100" s="34"/>
      <c r="Y1100" s="34"/>
      <c r="Z1100" s="34"/>
      <c r="AA1100" s="34"/>
      <c r="AB1100" s="34"/>
      <c r="AC1100" s="34"/>
      <c r="AD1100" s="34"/>
      <c r="AE1100" s="34"/>
      <c r="AR1100" s="151" t="s">
        <v>570</v>
      </c>
      <c r="AT1100" s="151" t="s">
        <v>154</v>
      </c>
      <c r="AU1100" s="151" t="s">
        <v>79</v>
      </c>
      <c r="AY1100" s="19" t="s">
        <v>152</v>
      </c>
      <c r="BE1100" s="152">
        <f>IF(N1100="základní",J1100,0)</f>
        <v>0</v>
      </c>
      <c r="BF1100" s="152">
        <f>IF(N1100="snížená",J1100,0)</f>
        <v>0</v>
      </c>
      <c r="BG1100" s="152">
        <f>IF(N1100="zákl. přenesená",J1100,0)</f>
        <v>0</v>
      </c>
      <c r="BH1100" s="152">
        <f>IF(N1100="sníž. přenesená",J1100,0)</f>
        <v>0</v>
      </c>
      <c r="BI1100" s="152">
        <f>IF(N1100="nulová",J1100,0)</f>
        <v>0</v>
      </c>
      <c r="BJ1100" s="19" t="s">
        <v>77</v>
      </c>
      <c r="BK1100" s="152">
        <f>ROUND(I1100*H1100,2)</f>
        <v>0</v>
      </c>
      <c r="BL1100" s="19" t="s">
        <v>570</v>
      </c>
      <c r="BM1100" s="151" t="s">
        <v>2037</v>
      </c>
    </row>
    <row r="1101" spans="1:65" s="14" customFormat="1">
      <c r="B1101" s="166"/>
      <c r="D1101" s="153" t="s">
        <v>167</v>
      </c>
      <c r="E1101" s="167" t="s">
        <v>3</v>
      </c>
      <c r="F1101" s="168" t="s">
        <v>2019</v>
      </c>
      <c r="H1101" s="167" t="s">
        <v>3</v>
      </c>
      <c r="I1101" s="169"/>
      <c r="L1101" s="166"/>
      <c r="M1101" s="170"/>
      <c r="N1101" s="171"/>
      <c r="O1101" s="171"/>
      <c r="P1101" s="171"/>
      <c r="Q1101" s="171"/>
      <c r="R1101" s="171"/>
      <c r="S1101" s="171"/>
      <c r="T1101" s="172"/>
      <c r="AT1101" s="167" t="s">
        <v>167</v>
      </c>
      <c r="AU1101" s="167" t="s">
        <v>79</v>
      </c>
      <c r="AV1101" s="14" t="s">
        <v>77</v>
      </c>
      <c r="AW1101" s="14" t="s">
        <v>31</v>
      </c>
      <c r="AX1101" s="14" t="s">
        <v>69</v>
      </c>
      <c r="AY1101" s="167" t="s">
        <v>152</v>
      </c>
    </row>
    <row r="1102" spans="1:65" s="13" customFormat="1">
      <c r="B1102" s="158"/>
      <c r="D1102" s="153" t="s">
        <v>167</v>
      </c>
      <c r="E1102" s="159" t="s">
        <v>3</v>
      </c>
      <c r="F1102" s="160" t="s">
        <v>2033</v>
      </c>
      <c r="H1102" s="161">
        <v>266.23</v>
      </c>
      <c r="I1102" s="162"/>
      <c r="L1102" s="158"/>
      <c r="M1102" s="163"/>
      <c r="N1102" s="164"/>
      <c r="O1102" s="164"/>
      <c r="P1102" s="164"/>
      <c r="Q1102" s="164"/>
      <c r="R1102" s="164"/>
      <c r="S1102" s="164"/>
      <c r="T1102" s="165"/>
      <c r="AT1102" s="159" t="s">
        <v>167</v>
      </c>
      <c r="AU1102" s="159" t="s">
        <v>79</v>
      </c>
      <c r="AV1102" s="13" t="s">
        <v>79</v>
      </c>
      <c r="AW1102" s="13" t="s">
        <v>31</v>
      </c>
      <c r="AX1102" s="13" t="s">
        <v>77</v>
      </c>
      <c r="AY1102" s="159" t="s">
        <v>152</v>
      </c>
    </row>
    <row r="1103" spans="1:65" s="2" customFormat="1" ht="16.5" customHeight="1">
      <c r="A1103" s="34"/>
      <c r="B1103" s="139"/>
      <c r="C1103" s="140" t="s">
        <v>2038</v>
      </c>
      <c r="D1103" s="140" t="s">
        <v>154</v>
      </c>
      <c r="E1103" s="141" t="s">
        <v>2039</v>
      </c>
      <c r="F1103" s="142" t="s">
        <v>1628</v>
      </c>
      <c r="G1103" s="143" t="s">
        <v>162</v>
      </c>
      <c r="H1103" s="144">
        <v>207.14</v>
      </c>
      <c r="I1103" s="145"/>
      <c r="J1103" s="146">
        <f>ROUND(I1103*H1103,2)</f>
        <v>0</v>
      </c>
      <c r="K1103" s="142" t="s">
        <v>3</v>
      </c>
      <c r="L1103" s="35"/>
      <c r="M1103" s="147" t="s">
        <v>3</v>
      </c>
      <c r="N1103" s="148" t="s">
        <v>40</v>
      </c>
      <c r="O1103" s="55"/>
      <c r="P1103" s="149">
        <f>O1103*H1103</f>
        <v>0</v>
      </c>
      <c r="Q1103" s="149">
        <v>0</v>
      </c>
      <c r="R1103" s="149">
        <f>Q1103*H1103</f>
        <v>0</v>
      </c>
      <c r="S1103" s="149">
        <v>0</v>
      </c>
      <c r="T1103" s="150">
        <f>S1103*H1103</f>
        <v>0</v>
      </c>
      <c r="U1103" s="34"/>
      <c r="V1103" s="34"/>
      <c r="W1103" s="34"/>
      <c r="X1103" s="34"/>
      <c r="Y1103" s="34"/>
      <c r="Z1103" s="34"/>
      <c r="AA1103" s="34"/>
      <c r="AB1103" s="34"/>
      <c r="AC1103" s="34"/>
      <c r="AD1103" s="34"/>
      <c r="AE1103" s="34"/>
      <c r="AR1103" s="151" t="s">
        <v>570</v>
      </c>
      <c r="AT1103" s="151" t="s">
        <v>154</v>
      </c>
      <c r="AU1103" s="151" t="s">
        <v>79</v>
      </c>
      <c r="AY1103" s="19" t="s">
        <v>152</v>
      </c>
      <c r="BE1103" s="152">
        <f>IF(N1103="základní",J1103,0)</f>
        <v>0</v>
      </c>
      <c r="BF1103" s="152">
        <f>IF(N1103="snížená",J1103,0)</f>
        <v>0</v>
      </c>
      <c r="BG1103" s="152">
        <f>IF(N1103="zákl. přenesená",J1103,0)</f>
        <v>0</v>
      </c>
      <c r="BH1103" s="152">
        <f>IF(N1103="sníž. přenesená",J1103,0)</f>
        <v>0</v>
      </c>
      <c r="BI1103" s="152">
        <f>IF(N1103="nulová",J1103,0)</f>
        <v>0</v>
      </c>
      <c r="BJ1103" s="19" t="s">
        <v>77</v>
      </c>
      <c r="BK1103" s="152">
        <f>ROUND(I1103*H1103,2)</f>
        <v>0</v>
      </c>
      <c r="BL1103" s="19" t="s">
        <v>570</v>
      </c>
      <c r="BM1103" s="151" t="s">
        <v>2040</v>
      </c>
    </row>
    <row r="1104" spans="1:65" s="14" customFormat="1">
      <c r="B1104" s="166"/>
      <c r="D1104" s="153" t="s">
        <v>167</v>
      </c>
      <c r="E1104" s="167" t="s">
        <v>3</v>
      </c>
      <c r="F1104" s="168" t="s">
        <v>2019</v>
      </c>
      <c r="H1104" s="167" t="s">
        <v>3</v>
      </c>
      <c r="I1104" s="169"/>
      <c r="L1104" s="166"/>
      <c r="M1104" s="170"/>
      <c r="N1104" s="171"/>
      <c r="O1104" s="171"/>
      <c r="P1104" s="171"/>
      <c r="Q1104" s="171"/>
      <c r="R1104" s="171"/>
      <c r="S1104" s="171"/>
      <c r="T1104" s="172"/>
      <c r="AT1104" s="167" t="s">
        <v>167</v>
      </c>
      <c r="AU1104" s="167" t="s">
        <v>79</v>
      </c>
      <c r="AV1104" s="14" t="s">
        <v>77</v>
      </c>
      <c r="AW1104" s="14" t="s">
        <v>31</v>
      </c>
      <c r="AX1104" s="14" t="s">
        <v>69</v>
      </c>
      <c r="AY1104" s="167" t="s">
        <v>152</v>
      </c>
    </row>
    <row r="1105" spans="1:51" s="13" customFormat="1">
      <c r="B1105" s="158"/>
      <c r="D1105" s="153" t="s">
        <v>167</v>
      </c>
      <c r="E1105" s="159" t="s">
        <v>3</v>
      </c>
      <c r="F1105" s="160" t="s">
        <v>2041</v>
      </c>
      <c r="H1105" s="161">
        <v>207.14</v>
      </c>
      <c r="I1105" s="162"/>
      <c r="L1105" s="158"/>
      <c r="M1105" s="200"/>
      <c r="N1105" s="201"/>
      <c r="O1105" s="201"/>
      <c r="P1105" s="201"/>
      <c r="Q1105" s="201"/>
      <c r="R1105" s="201"/>
      <c r="S1105" s="201"/>
      <c r="T1105" s="202"/>
      <c r="AT1105" s="159" t="s">
        <v>167</v>
      </c>
      <c r="AU1105" s="159" t="s">
        <v>79</v>
      </c>
      <c r="AV1105" s="13" t="s">
        <v>79</v>
      </c>
      <c r="AW1105" s="13" t="s">
        <v>31</v>
      </c>
      <c r="AX1105" s="13" t="s">
        <v>77</v>
      </c>
      <c r="AY1105" s="159" t="s">
        <v>152</v>
      </c>
    </row>
    <row r="1106" spans="1:51" s="2" customFormat="1" ht="7.05" customHeight="1">
      <c r="A1106" s="34"/>
      <c r="B1106" s="44"/>
      <c r="C1106" s="45"/>
      <c r="D1106" s="45"/>
      <c r="E1106" s="45"/>
      <c r="F1106" s="45"/>
      <c r="G1106" s="45"/>
      <c r="H1106" s="45"/>
      <c r="I1106" s="45"/>
      <c r="J1106" s="45"/>
      <c r="K1106" s="45"/>
      <c r="L1106" s="35"/>
      <c r="M1106" s="34"/>
      <c r="O1106" s="34"/>
      <c r="P1106" s="34"/>
      <c r="Q1106" s="34"/>
      <c r="R1106" s="34"/>
      <c r="S1106" s="34"/>
      <c r="T1106" s="34"/>
      <c r="U1106" s="34"/>
      <c r="V1106" s="34"/>
      <c r="W1106" s="34"/>
      <c r="X1106" s="34"/>
      <c r="Y1106" s="34"/>
      <c r="Z1106" s="34"/>
      <c r="AA1106" s="34"/>
      <c r="AB1106" s="34"/>
      <c r="AC1106" s="34"/>
      <c r="AD1106" s="34"/>
      <c r="AE1106" s="34"/>
    </row>
  </sheetData>
  <autoFilter ref="C105:K1105" xr:uid="{00000000-0009-0000-0000-000001000000}"/>
  <mergeCells count="9">
    <mergeCell ref="E50:H50"/>
    <mergeCell ref="E96:H96"/>
    <mergeCell ref="E98:H9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M212"/>
  <sheetViews>
    <sheetView showGridLines="0" topLeftCell="A18" workbookViewId="0">
      <selection activeCell="F186" sqref="F186"/>
    </sheetView>
  </sheetViews>
  <sheetFormatPr defaultRowHeight="10.199999999999999"/>
  <cols>
    <col min="1" max="1" width="8.28515625" style="1" customWidth="1"/>
    <col min="2" max="2" width="1.28515625" style="1" customWidth="1"/>
    <col min="3" max="3" width="4.140625" style="1" customWidth="1"/>
    <col min="4" max="4" width="4.28515625" style="1" customWidth="1"/>
    <col min="5" max="5" width="17.140625" style="1" customWidth="1"/>
    <col min="6" max="6" width="50.7109375" style="1" customWidth="1"/>
    <col min="7" max="7" width="7.42578125" style="1" customWidth="1"/>
    <col min="8" max="8" width="14" style="1" customWidth="1"/>
    <col min="9" max="9" width="15.7109375" style="1" customWidth="1"/>
    <col min="10" max="11" width="22.28515625" style="1" customWidth="1"/>
    <col min="12" max="12" width="9.28515625" style="1" customWidth="1"/>
    <col min="13" max="13" width="10.71093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7.049999999999997" customHeight="1">
      <c r="L2" s="294" t="s">
        <v>6</v>
      </c>
      <c r="M2" s="295"/>
      <c r="N2" s="295"/>
      <c r="O2" s="295"/>
      <c r="P2" s="295"/>
      <c r="Q2" s="295"/>
      <c r="R2" s="295"/>
      <c r="S2" s="295"/>
      <c r="T2" s="295"/>
      <c r="U2" s="295"/>
      <c r="V2" s="295"/>
      <c r="AT2" s="19" t="s">
        <v>82</v>
      </c>
    </row>
    <row r="3" spans="1:46" s="1" customFormat="1" ht="7.05" customHeight="1">
      <c r="B3" s="20"/>
      <c r="C3" s="21"/>
      <c r="D3" s="21"/>
      <c r="E3" s="21"/>
      <c r="F3" s="21"/>
      <c r="G3" s="21"/>
      <c r="H3" s="21"/>
      <c r="I3" s="21"/>
      <c r="J3" s="21"/>
      <c r="K3" s="21"/>
      <c r="L3" s="22"/>
      <c r="AT3" s="19" t="s">
        <v>79</v>
      </c>
    </row>
    <row r="4" spans="1:46" s="1" customFormat="1" ht="25.05" customHeight="1">
      <c r="B4" s="22"/>
      <c r="D4" s="23" t="s">
        <v>101</v>
      </c>
      <c r="L4" s="22"/>
      <c r="M4" s="90" t="s">
        <v>11</v>
      </c>
      <c r="AT4" s="19" t="s">
        <v>4</v>
      </c>
    </row>
    <row r="5" spans="1:46" s="1" customFormat="1" ht="7.05" customHeight="1">
      <c r="B5" s="22"/>
      <c r="L5" s="22"/>
    </row>
    <row r="6" spans="1:46" s="1" customFormat="1" ht="12" customHeight="1">
      <c r="B6" s="22"/>
      <c r="D6" s="29" t="s">
        <v>17</v>
      </c>
      <c r="L6" s="22"/>
    </row>
    <row r="7" spans="1:46" s="1" customFormat="1" ht="16.5" customHeight="1">
      <c r="B7" s="22"/>
      <c r="E7" s="333" t="str">
        <f>'Rekapitulace stavby'!K6</f>
        <v>Sportovní hala Bordovice úprava</v>
      </c>
      <c r="F7" s="334"/>
      <c r="G7" s="334"/>
      <c r="H7" s="334"/>
      <c r="L7" s="22"/>
    </row>
    <row r="8" spans="1:46" s="2" customFormat="1" ht="12" customHeight="1">
      <c r="A8" s="34"/>
      <c r="B8" s="35"/>
      <c r="C8" s="34"/>
      <c r="D8" s="29" t="s">
        <v>102</v>
      </c>
      <c r="E8" s="34"/>
      <c r="F8" s="34"/>
      <c r="G8" s="34"/>
      <c r="H8" s="34"/>
      <c r="I8" s="34"/>
      <c r="J8" s="34"/>
      <c r="K8" s="34"/>
      <c r="L8" s="91"/>
      <c r="S8" s="34"/>
      <c r="T8" s="34"/>
      <c r="U8" s="34"/>
      <c r="V8" s="34"/>
      <c r="W8" s="34"/>
      <c r="X8" s="34"/>
      <c r="Y8" s="34"/>
      <c r="Z8" s="34"/>
      <c r="AA8" s="34"/>
      <c r="AB8" s="34"/>
      <c r="AC8" s="34"/>
      <c r="AD8" s="34"/>
      <c r="AE8" s="34"/>
    </row>
    <row r="9" spans="1:46" s="2" customFormat="1" ht="16.5" customHeight="1">
      <c r="A9" s="34"/>
      <c r="B9" s="35"/>
      <c r="C9" s="34"/>
      <c r="D9" s="34"/>
      <c r="E9" s="316" t="s">
        <v>2042</v>
      </c>
      <c r="F9" s="332"/>
      <c r="G9" s="332"/>
      <c r="H9" s="332"/>
      <c r="I9" s="34"/>
      <c r="J9" s="34"/>
      <c r="K9" s="34"/>
      <c r="L9" s="91"/>
      <c r="S9" s="34"/>
      <c r="T9" s="34"/>
      <c r="U9" s="34"/>
      <c r="V9" s="34"/>
      <c r="W9" s="34"/>
      <c r="X9" s="34"/>
      <c r="Y9" s="34"/>
      <c r="Z9" s="34"/>
      <c r="AA9" s="34"/>
      <c r="AB9" s="34"/>
      <c r="AC9" s="34"/>
      <c r="AD9" s="34"/>
      <c r="AE9" s="34"/>
    </row>
    <row r="10" spans="1:46" s="2" customFormat="1">
      <c r="A10" s="34"/>
      <c r="B10" s="35"/>
      <c r="C10" s="34"/>
      <c r="D10" s="34"/>
      <c r="E10" s="34"/>
      <c r="F10" s="34"/>
      <c r="G10" s="34"/>
      <c r="H10" s="34"/>
      <c r="I10" s="34"/>
      <c r="J10" s="34"/>
      <c r="K10" s="34"/>
      <c r="L10" s="91"/>
      <c r="S10" s="34"/>
      <c r="T10" s="34"/>
      <c r="U10" s="34"/>
      <c r="V10" s="34"/>
      <c r="W10" s="34"/>
      <c r="X10" s="34"/>
      <c r="Y10" s="34"/>
      <c r="Z10" s="34"/>
      <c r="AA10" s="34"/>
      <c r="AB10" s="34"/>
      <c r="AC10" s="34"/>
      <c r="AD10" s="34"/>
      <c r="AE10" s="34"/>
    </row>
    <row r="11" spans="1:46" s="2" customFormat="1" ht="12" customHeight="1">
      <c r="A11" s="34"/>
      <c r="B11" s="35"/>
      <c r="C11" s="34"/>
      <c r="D11" s="29" t="s">
        <v>19</v>
      </c>
      <c r="E11" s="34"/>
      <c r="F11" s="27" t="s">
        <v>3</v>
      </c>
      <c r="G11" s="34"/>
      <c r="H11" s="34"/>
      <c r="I11" s="29" t="s">
        <v>20</v>
      </c>
      <c r="J11" s="27" t="s">
        <v>3</v>
      </c>
      <c r="K11" s="34"/>
      <c r="L11" s="91"/>
      <c r="S11" s="34"/>
      <c r="T11" s="34"/>
      <c r="U11" s="34"/>
      <c r="V11" s="34"/>
      <c r="W11" s="34"/>
      <c r="X11" s="34"/>
      <c r="Y11" s="34"/>
      <c r="Z11" s="34"/>
      <c r="AA11" s="34"/>
      <c r="AB11" s="34"/>
      <c r="AC11" s="34"/>
      <c r="AD11" s="34"/>
      <c r="AE11" s="34"/>
    </row>
    <row r="12" spans="1:46" s="2" customFormat="1" ht="12" customHeight="1">
      <c r="A12" s="34"/>
      <c r="B12" s="35"/>
      <c r="C12" s="34"/>
      <c r="D12" s="29" t="s">
        <v>21</v>
      </c>
      <c r="E12" s="34"/>
      <c r="F12" s="27" t="s">
        <v>22</v>
      </c>
      <c r="G12" s="34"/>
      <c r="H12" s="34"/>
      <c r="I12" s="29" t="s">
        <v>23</v>
      </c>
      <c r="J12" s="52" t="str">
        <f>'Rekapitulace stavby'!AN8</f>
        <v>27. 3. 2021</v>
      </c>
      <c r="K12" s="34"/>
      <c r="L12" s="91"/>
      <c r="S12" s="34"/>
      <c r="T12" s="34"/>
      <c r="U12" s="34"/>
      <c r="V12" s="34"/>
      <c r="W12" s="34"/>
      <c r="X12" s="34"/>
      <c r="Y12" s="34"/>
      <c r="Z12" s="34"/>
      <c r="AA12" s="34"/>
      <c r="AB12" s="34"/>
      <c r="AC12" s="34"/>
      <c r="AD12" s="34"/>
      <c r="AE12" s="34"/>
    </row>
    <row r="13" spans="1:46" s="2" customFormat="1" ht="10.8" customHeight="1">
      <c r="A13" s="34"/>
      <c r="B13" s="35"/>
      <c r="C13" s="34"/>
      <c r="D13" s="34"/>
      <c r="E13" s="34"/>
      <c r="F13" s="34"/>
      <c r="G13" s="34"/>
      <c r="H13" s="34"/>
      <c r="I13" s="34"/>
      <c r="J13" s="34"/>
      <c r="K13" s="34"/>
      <c r="L13" s="91"/>
      <c r="S13" s="34"/>
      <c r="T13" s="34"/>
      <c r="U13" s="34"/>
      <c r="V13" s="34"/>
      <c r="W13" s="34"/>
      <c r="X13" s="34"/>
      <c r="Y13" s="34"/>
      <c r="Z13" s="34"/>
      <c r="AA13" s="34"/>
      <c r="AB13" s="34"/>
      <c r="AC13" s="34"/>
      <c r="AD13" s="34"/>
      <c r="AE13" s="34"/>
    </row>
    <row r="14" spans="1:46" s="2" customFormat="1" ht="12" customHeight="1">
      <c r="A14" s="34"/>
      <c r="B14" s="35"/>
      <c r="C14" s="34"/>
      <c r="D14" s="29" t="s">
        <v>25</v>
      </c>
      <c r="E14" s="34"/>
      <c r="F14" s="34"/>
      <c r="G14" s="34"/>
      <c r="H14" s="34"/>
      <c r="I14" s="29" t="s">
        <v>26</v>
      </c>
      <c r="J14" s="27" t="s">
        <v>3</v>
      </c>
      <c r="K14" s="34"/>
      <c r="L14" s="91"/>
      <c r="S14" s="34"/>
      <c r="T14" s="34"/>
      <c r="U14" s="34"/>
      <c r="V14" s="34"/>
      <c r="W14" s="34"/>
      <c r="X14" s="34"/>
      <c r="Y14" s="34"/>
      <c r="Z14" s="34"/>
      <c r="AA14" s="34"/>
      <c r="AB14" s="34"/>
      <c r="AC14" s="34"/>
      <c r="AD14" s="34"/>
      <c r="AE14" s="34"/>
    </row>
    <row r="15" spans="1:46" s="2" customFormat="1" ht="18" customHeight="1">
      <c r="A15" s="34"/>
      <c r="B15" s="35"/>
      <c r="C15" s="34"/>
      <c r="D15" s="34"/>
      <c r="E15" s="27" t="s">
        <v>104</v>
      </c>
      <c r="F15" s="34"/>
      <c r="G15" s="34"/>
      <c r="H15" s="34"/>
      <c r="I15" s="29" t="s">
        <v>27</v>
      </c>
      <c r="J15" s="27" t="s">
        <v>3</v>
      </c>
      <c r="K15" s="34"/>
      <c r="L15" s="91"/>
      <c r="S15" s="34"/>
      <c r="T15" s="34"/>
      <c r="U15" s="34"/>
      <c r="V15" s="34"/>
      <c r="W15" s="34"/>
      <c r="X15" s="34"/>
      <c r="Y15" s="34"/>
      <c r="Z15" s="34"/>
      <c r="AA15" s="34"/>
      <c r="AB15" s="34"/>
      <c r="AC15" s="34"/>
      <c r="AD15" s="34"/>
      <c r="AE15" s="34"/>
    </row>
    <row r="16" spans="1:46" s="2" customFormat="1" ht="7.05" customHeight="1">
      <c r="A16" s="34"/>
      <c r="B16" s="35"/>
      <c r="C16" s="34"/>
      <c r="D16" s="34"/>
      <c r="E16" s="34"/>
      <c r="F16" s="34"/>
      <c r="G16" s="34"/>
      <c r="H16" s="34"/>
      <c r="I16" s="34"/>
      <c r="J16" s="34"/>
      <c r="K16" s="34"/>
      <c r="L16" s="91"/>
      <c r="S16" s="34"/>
      <c r="T16" s="34"/>
      <c r="U16" s="34"/>
      <c r="V16" s="34"/>
      <c r="W16" s="34"/>
      <c r="X16" s="34"/>
      <c r="Y16" s="34"/>
      <c r="Z16" s="34"/>
      <c r="AA16" s="34"/>
      <c r="AB16" s="34"/>
      <c r="AC16" s="34"/>
      <c r="AD16" s="34"/>
      <c r="AE16" s="34"/>
    </row>
    <row r="17" spans="1:31" s="2" customFormat="1" ht="12" customHeight="1">
      <c r="A17" s="34"/>
      <c r="B17" s="35"/>
      <c r="C17" s="34"/>
      <c r="D17" s="29" t="s">
        <v>28</v>
      </c>
      <c r="E17" s="34"/>
      <c r="F17" s="34"/>
      <c r="G17" s="34"/>
      <c r="H17" s="34"/>
      <c r="I17" s="29" t="s">
        <v>26</v>
      </c>
      <c r="J17" s="30" t="str">
        <f>'Rekapitulace stavby'!AN13</f>
        <v>Vyplň údaj</v>
      </c>
      <c r="K17" s="34"/>
      <c r="L17" s="91"/>
      <c r="S17" s="34"/>
      <c r="T17" s="34"/>
      <c r="U17" s="34"/>
      <c r="V17" s="34"/>
      <c r="W17" s="34"/>
      <c r="X17" s="34"/>
      <c r="Y17" s="34"/>
      <c r="Z17" s="34"/>
      <c r="AA17" s="34"/>
      <c r="AB17" s="34"/>
      <c r="AC17" s="34"/>
      <c r="AD17" s="34"/>
      <c r="AE17" s="34"/>
    </row>
    <row r="18" spans="1:31" s="2" customFormat="1" ht="18" customHeight="1">
      <c r="A18" s="34"/>
      <c r="B18" s="35"/>
      <c r="C18" s="34"/>
      <c r="D18" s="34"/>
      <c r="E18" s="335" t="str">
        <f>'Rekapitulace stavby'!E14</f>
        <v>Vyplň údaj</v>
      </c>
      <c r="F18" s="306"/>
      <c r="G18" s="306"/>
      <c r="H18" s="306"/>
      <c r="I18" s="29" t="s">
        <v>27</v>
      </c>
      <c r="J18" s="30" t="str">
        <f>'Rekapitulace stavby'!AN14</f>
        <v>Vyplň údaj</v>
      </c>
      <c r="K18" s="34"/>
      <c r="L18" s="91"/>
      <c r="S18" s="34"/>
      <c r="T18" s="34"/>
      <c r="U18" s="34"/>
      <c r="V18" s="34"/>
      <c r="W18" s="34"/>
      <c r="X18" s="34"/>
      <c r="Y18" s="34"/>
      <c r="Z18" s="34"/>
      <c r="AA18" s="34"/>
      <c r="AB18" s="34"/>
      <c r="AC18" s="34"/>
      <c r="AD18" s="34"/>
      <c r="AE18" s="34"/>
    </row>
    <row r="19" spans="1:31" s="2" customFormat="1" ht="7.05" customHeight="1">
      <c r="A19" s="34"/>
      <c r="B19" s="35"/>
      <c r="C19" s="34"/>
      <c r="D19" s="34"/>
      <c r="E19" s="34"/>
      <c r="F19" s="34"/>
      <c r="G19" s="34"/>
      <c r="H19" s="34"/>
      <c r="I19" s="34"/>
      <c r="J19" s="34"/>
      <c r="K19" s="34"/>
      <c r="L19" s="91"/>
      <c r="S19" s="34"/>
      <c r="T19" s="34"/>
      <c r="U19" s="34"/>
      <c r="V19" s="34"/>
      <c r="W19" s="34"/>
      <c r="X19" s="34"/>
      <c r="Y19" s="34"/>
      <c r="Z19" s="34"/>
      <c r="AA19" s="34"/>
      <c r="AB19" s="34"/>
      <c r="AC19" s="34"/>
      <c r="AD19" s="34"/>
      <c r="AE19" s="34"/>
    </row>
    <row r="20" spans="1:31" s="2" customFormat="1" ht="12" customHeight="1">
      <c r="A20" s="34"/>
      <c r="B20" s="35"/>
      <c r="C20" s="34"/>
      <c r="D20" s="29" t="s">
        <v>30</v>
      </c>
      <c r="E20" s="34"/>
      <c r="F20" s="34"/>
      <c r="G20" s="34"/>
      <c r="H20" s="34"/>
      <c r="I20" s="29" t="s">
        <v>26</v>
      </c>
      <c r="J20" s="27" t="s">
        <v>3</v>
      </c>
      <c r="K20" s="34"/>
      <c r="L20" s="91"/>
      <c r="S20" s="34"/>
      <c r="T20" s="34"/>
      <c r="U20" s="34"/>
      <c r="V20" s="34"/>
      <c r="W20" s="34"/>
      <c r="X20" s="34"/>
      <c r="Y20" s="34"/>
      <c r="Z20" s="34"/>
      <c r="AA20" s="34"/>
      <c r="AB20" s="34"/>
      <c r="AC20" s="34"/>
      <c r="AD20" s="34"/>
      <c r="AE20" s="34"/>
    </row>
    <row r="21" spans="1:31" s="2" customFormat="1" ht="18" customHeight="1">
      <c r="A21" s="34"/>
      <c r="B21" s="35"/>
      <c r="C21" s="34"/>
      <c r="D21" s="34"/>
      <c r="E21" s="27" t="s">
        <v>105</v>
      </c>
      <c r="F21" s="34"/>
      <c r="G21" s="34"/>
      <c r="H21" s="34"/>
      <c r="I21" s="29" t="s">
        <v>27</v>
      </c>
      <c r="J21" s="27" t="s">
        <v>3</v>
      </c>
      <c r="K21" s="34"/>
      <c r="L21" s="91"/>
      <c r="S21" s="34"/>
      <c r="T21" s="34"/>
      <c r="U21" s="34"/>
      <c r="V21" s="34"/>
      <c r="W21" s="34"/>
      <c r="X21" s="34"/>
      <c r="Y21" s="34"/>
      <c r="Z21" s="34"/>
      <c r="AA21" s="34"/>
      <c r="AB21" s="34"/>
      <c r="AC21" s="34"/>
      <c r="AD21" s="34"/>
      <c r="AE21" s="34"/>
    </row>
    <row r="22" spans="1:31" s="2" customFormat="1" ht="7.05" customHeight="1">
      <c r="A22" s="34"/>
      <c r="B22" s="35"/>
      <c r="C22" s="34"/>
      <c r="D22" s="34"/>
      <c r="E22" s="34"/>
      <c r="F22" s="34"/>
      <c r="G22" s="34"/>
      <c r="H22" s="34"/>
      <c r="I22" s="34"/>
      <c r="J22" s="34"/>
      <c r="K22" s="34"/>
      <c r="L22" s="91"/>
      <c r="S22" s="34"/>
      <c r="T22" s="34"/>
      <c r="U22" s="34"/>
      <c r="V22" s="34"/>
      <c r="W22" s="34"/>
      <c r="X22" s="34"/>
      <c r="Y22" s="34"/>
      <c r="Z22" s="34"/>
      <c r="AA22" s="34"/>
      <c r="AB22" s="34"/>
      <c r="AC22" s="34"/>
      <c r="AD22" s="34"/>
      <c r="AE22" s="34"/>
    </row>
    <row r="23" spans="1:31" s="2" customFormat="1" ht="12" customHeight="1">
      <c r="A23" s="34"/>
      <c r="B23" s="35"/>
      <c r="C23" s="34"/>
      <c r="D23" s="29" t="s">
        <v>32</v>
      </c>
      <c r="E23" s="34"/>
      <c r="F23" s="34"/>
      <c r="G23" s="34"/>
      <c r="H23" s="34"/>
      <c r="I23" s="29" t="s">
        <v>26</v>
      </c>
      <c r="J23" s="27" t="str">
        <f>IF('Rekapitulace stavby'!AN19="","",'Rekapitulace stavby'!AN19)</f>
        <v/>
      </c>
      <c r="K23" s="34"/>
      <c r="L23" s="91"/>
      <c r="S23" s="34"/>
      <c r="T23" s="34"/>
      <c r="U23" s="34"/>
      <c r="V23" s="34"/>
      <c r="W23" s="34"/>
      <c r="X23" s="34"/>
      <c r="Y23" s="34"/>
      <c r="Z23" s="34"/>
      <c r="AA23" s="34"/>
      <c r="AB23" s="34"/>
      <c r="AC23" s="34"/>
      <c r="AD23" s="34"/>
      <c r="AE23" s="34"/>
    </row>
    <row r="24" spans="1:31" s="2" customFormat="1" ht="18" customHeight="1">
      <c r="A24" s="34"/>
      <c r="B24" s="35"/>
      <c r="C24" s="34"/>
      <c r="D24" s="34"/>
      <c r="E24" s="27" t="str">
        <f>IF('Rekapitulace stavby'!E20="","",'Rekapitulace stavby'!E20)</f>
        <v xml:space="preserve"> </v>
      </c>
      <c r="F24" s="34"/>
      <c r="G24" s="34"/>
      <c r="H24" s="34"/>
      <c r="I24" s="29" t="s">
        <v>27</v>
      </c>
      <c r="J24" s="27" t="str">
        <f>IF('Rekapitulace stavby'!AN20="","",'Rekapitulace stavby'!AN20)</f>
        <v/>
      </c>
      <c r="K24" s="34"/>
      <c r="L24" s="91"/>
      <c r="S24" s="34"/>
      <c r="T24" s="34"/>
      <c r="U24" s="34"/>
      <c r="V24" s="34"/>
      <c r="W24" s="34"/>
      <c r="X24" s="34"/>
      <c r="Y24" s="34"/>
      <c r="Z24" s="34"/>
      <c r="AA24" s="34"/>
      <c r="AB24" s="34"/>
      <c r="AC24" s="34"/>
      <c r="AD24" s="34"/>
      <c r="AE24" s="34"/>
    </row>
    <row r="25" spans="1:31" s="2" customFormat="1" ht="7.05" customHeight="1">
      <c r="A25" s="34"/>
      <c r="B25" s="35"/>
      <c r="C25" s="34"/>
      <c r="D25" s="34"/>
      <c r="E25" s="34"/>
      <c r="F25" s="34"/>
      <c r="G25" s="34"/>
      <c r="H25" s="34"/>
      <c r="I25" s="34"/>
      <c r="J25" s="34"/>
      <c r="K25" s="34"/>
      <c r="L25" s="91"/>
      <c r="S25" s="34"/>
      <c r="T25" s="34"/>
      <c r="U25" s="34"/>
      <c r="V25" s="34"/>
      <c r="W25" s="34"/>
      <c r="X25" s="34"/>
      <c r="Y25" s="34"/>
      <c r="Z25" s="34"/>
      <c r="AA25" s="34"/>
      <c r="AB25" s="34"/>
      <c r="AC25" s="34"/>
      <c r="AD25" s="34"/>
      <c r="AE25" s="34"/>
    </row>
    <row r="26" spans="1:31" s="2" customFormat="1" ht="12" customHeight="1">
      <c r="A26" s="34"/>
      <c r="B26" s="35"/>
      <c r="C26" s="34"/>
      <c r="D26" s="29" t="s">
        <v>33</v>
      </c>
      <c r="E26" s="34"/>
      <c r="F26" s="34"/>
      <c r="G26" s="34"/>
      <c r="H26" s="34"/>
      <c r="I26" s="34"/>
      <c r="J26" s="34"/>
      <c r="K26" s="34"/>
      <c r="L26" s="91"/>
      <c r="S26" s="34"/>
      <c r="T26" s="34"/>
      <c r="U26" s="34"/>
      <c r="V26" s="34"/>
      <c r="W26" s="34"/>
      <c r="X26" s="34"/>
      <c r="Y26" s="34"/>
      <c r="Z26" s="34"/>
      <c r="AA26" s="34"/>
      <c r="AB26" s="34"/>
      <c r="AC26" s="34"/>
      <c r="AD26" s="34"/>
      <c r="AE26" s="34"/>
    </row>
    <row r="27" spans="1:31" s="8" customFormat="1" ht="16.5" customHeight="1">
      <c r="A27" s="92"/>
      <c r="B27" s="93"/>
      <c r="C27" s="92"/>
      <c r="D27" s="92"/>
      <c r="E27" s="310" t="s">
        <v>3</v>
      </c>
      <c r="F27" s="310"/>
      <c r="G27" s="310"/>
      <c r="H27" s="310"/>
      <c r="I27" s="92"/>
      <c r="J27" s="92"/>
      <c r="K27" s="92"/>
      <c r="L27" s="94"/>
      <c r="S27" s="92"/>
      <c r="T27" s="92"/>
      <c r="U27" s="92"/>
      <c r="V27" s="92"/>
      <c r="W27" s="92"/>
      <c r="X27" s="92"/>
      <c r="Y27" s="92"/>
      <c r="Z27" s="92"/>
      <c r="AA27" s="92"/>
      <c r="AB27" s="92"/>
      <c r="AC27" s="92"/>
      <c r="AD27" s="92"/>
      <c r="AE27" s="92"/>
    </row>
    <row r="28" spans="1:31" s="2" customFormat="1" ht="7.05" customHeight="1">
      <c r="A28" s="34"/>
      <c r="B28" s="35"/>
      <c r="C28" s="34"/>
      <c r="D28" s="34"/>
      <c r="E28" s="34"/>
      <c r="F28" s="34"/>
      <c r="G28" s="34"/>
      <c r="H28" s="34"/>
      <c r="I28" s="34"/>
      <c r="J28" s="34"/>
      <c r="K28" s="34"/>
      <c r="L28" s="91"/>
      <c r="S28" s="34"/>
      <c r="T28" s="34"/>
      <c r="U28" s="34"/>
      <c r="V28" s="34"/>
      <c r="W28" s="34"/>
      <c r="X28" s="34"/>
      <c r="Y28" s="34"/>
      <c r="Z28" s="34"/>
      <c r="AA28" s="34"/>
      <c r="AB28" s="34"/>
      <c r="AC28" s="34"/>
      <c r="AD28" s="34"/>
      <c r="AE28" s="34"/>
    </row>
    <row r="29" spans="1:31" s="2" customFormat="1" ht="7.05" customHeight="1">
      <c r="A29" s="34"/>
      <c r="B29" s="35"/>
      <c r="C29" s="34"/>
      <c r="D29" s="63"/>
      <c r="E29" s="63"/>
      <c r="F29" s="63"/>
      <c r="G29" s="63"/>
      <c r="H29" s="63"/>
      <c r="I29" s="63"/>
      <c r="J29" s="63"/>
      <c r="K29" s="63"/>
      <c r="L29" s="91"/>
      <c r="S29" s="34"/>
      <c r="T29" s="34"/>
      <c r="U29" s="34"/>
      <c r="V29" s="34"/>
      <c r="W29" s="34"/>
      <c r="X29" s="34"/>
      <c r="Y29" s="34"/>
      <c r="Z29" s="34"/>
      <c r="AA29" s="34"/>
      <c r="AB29" s="34"/>
      <c r="AC29" s="34"/>
      <c r="AD29" s="34"/>
      <c r="AE29" s="34"/>
    </row>
    <row r="30" spans="1:31" s="2" customFormat="1" ht="25.35" customHeight="1">
      <c r="A30" s="34"/>
      <c r="B30" s="35"/>
      <c r="C30" s="34"/>
      <c r="D30" s="95" t="s">
        <v>35</v>
      </c>
      <c r="E30" s="34"/>
      <c r="F30" s="34"/>
      <c r="G30" s="34"/>
      <c r="H30" s="34"/>
      <c r="I30" s="34"/>
      <c r="J30" s="68">
        <f>ROUND(J90, 2)</f>
        <v>0</v>
      </c>
      <c r="K30" s="34"/>
      <c r="L30" s="91"/>
      <c r="S30" s="34"/>
      <c r="T30" s="34"/>
      <c r="U30" s="34"/>
      <c r="V30" s="34"/>
      <c r="W30" s="34"/>
      <c r="X30" s="34"/>
      <c r="Y30" s="34"/>
      <c r="Z30" s="34"/>
      <c r="AA30" s="34"/>
      <c r="AB30" s="34"/>
      <c r="AC30" s="34"/>
      <c r="AD30" s="34"/>
      <c r="AE30" s="34"/>
    </row>
    <row r="31" spans="1:31" s="2" customFormat="1" ht="7.05" customHeight="1">
      <c r="A31" s="34"/>
      <c r="B31" s="35"/>
      <c r="C31" s="34"/>
      <c r="D31" s="63"/>
      <c r="E31" s="63"/>
      <c r="F31" s="63"/>
      <c r="G31" s="63"/>
      <c r="H31" s="63"/>
      <c r="I31" s="63"/>
      <c r="J31" s="63"/>
      <c r="K31" s="63"/>
      <c r="L31" s="91"/>
      <c r="S31" s="34"/>
      <c r="T31" s="34"/>
      <c r="U31" s="34"/>
      <c r="V31" s="34"/>
      <c r="W31" s="34"/>
      <c r="X31" s="34"/>
      <c r="Y31" s="34"/>
      <c r="Z31" s="34"/>
      <c r="AA31" s="34"/>
      <c r="AB31" s="34"/>
      <c r="AC31" s="34"/>
      <c r="AD31" s="34"/>
      <c r="AE31" s="34"/>
    </row>
    <row r="32" spans="1:31" s="2" customFormat="1" ht="14.4" customHeight="1">
      <c r="A32" s="34"/>
      <c r="B32" s="35"/>
      <c r="C32" s="34"/>
      <c r="D32" s="34"/>
      <c r="E32" s="34"/>
      <c r="F32" s="38" t="s">
        <v>37</v>
      </c>
      <c r="G32" s="34"/>
      <c r="H32" s="34"/>
      <c r="I32" s="38" t="s">
        <v>36</v>
      </c>
      <c r="J32" s="38" t="s">
        <v>38</v>
      </c>
      <c r="K32" s="34"/>
      <c r="L32" s="91"/>
      <c r="S32" s="34"/>
      <c r="T32" s="34"/>
      <c r="U32" s="34"/>
      <c r="V32" s="34"/>
      <c r="W32" s="34"/>
      <c r="X32" s="34"/>
      <c r="Y32" s="34"/>
      <c r="Z32" s="34"/>
      <c r="AA32" s="34"/>
      <c r="AB32" s="34"/>
      <c r="AC32" s="34"/>
      <c r="AD32" s="34"/>
      <c r="AE32" s="34"/>
    </row>
    <row r="33" spans="1:31" s="2" customFormat="1" ht="14.4" customHeight="1">
      <c r="A33" s="34"/>
      <c r="B33" s="35"/>
      <c r="C33" s="34"/>
      <c r="D33" s="96" t="s">
        <v>39</v>
      </c>
      <c r="E33" s="29" t="s">
        <v>40</v>
      </c>
      <c r="F33" s="97">
        <f>ROUND((SUM(BE90:BE211)),  2)</f>
        <v>0</v>
      </c>
      <c r="G33" s="34"/>
      <c r="H33" s="34"/>
      <c r="I33" s="98">
        <v>0.21</v>
      </c>
      <c r="J33" s="97">
        <f>ROUND(((SUM(BE90:BE211))*I33),  2)</f>
        <v>0</v>
      </c>
      <c r="K33" s="34"/>
      <c r="L33" s="91"/>
      <c r="S33" s="34"/>
      <c r="T33" s="34"/>
      <c r="U33" s="34"/>
      <c r="V33" s="34"/>
      <c r="W33" s="34"/>
      <c r="X33" s="34"/>
      <c r="Y33" s="34"/>
      <c r="Z33" s="34"/>
      <c r="AA33" s="34"/>
      <c r="AB33" s="34"/>
      <c r="AC33" s="34"/>
      <c r="AD33" s="34"/>
      <c r="AE33" s="34"/>
    </row>
    <row r="34" spans="1:31" s="2" customFormat="1" ht="14.4" customHeight="1">
      <c r="A34" s="34"/>
      <c r="B34" s="35"/>
      <c r="C34" s="34"/>
      <c r="D34" s="34"/>
      <c r="E34" s="29" t="s">
        <v>41</v>
      </c>
      <c r="F34" s="97">
        <f>ROUND((SUM(BF90:BF211)),  2)</f>
        <v>0</v>
      </c>
      <c r="G34" s="34"/>
      <c r="H34" s="34"/>
      <c r="I34" s="98">
        <v>0.15</v>
      </c>
      <c r="J34" s="97">
        <f>ROUND(((SUM(BF90:BF211))*I34),  2)</f>
        <v>0</v>
      </c>
      <c r="K34" s="34"/>
      <c r="L34" s="91"/>
      <c r="S34" s="34"/>
      <c r="T34" s="34"/>
      <c r="U34" s="34"/>
      <c r="V34" s="34"/>
      <c r="W34" s="34"/>
      <c r="X34" s="34"/>
      <c r="Y34" s="34"/>
      <c r="Z34" s="34"/>
      <c r="AA34" s="34"/>
      <c r="AB34" s="34"/>
      <c r="AC34" s="34"/>
      <c r="AD34" s="34"/>
      <c r="AE34" s="34"/>
    </row>
    <row r="35" spans="1:31" s="2" customFormat="1" ht="14.4" hidden="1" customHeight="1">
      <c r="A35" s="34"/>
      <c r="B35" s="35"/>
      <c r="C35" s="34"/>
      <c r="D35" s="34"/>
      <c r="E35" s="29" t="s">
        <v>42</v>
      </c>
      <c r="F35" s="97">
        <f>ROUND((SUM(BG90:BG211)),  2)</f>
        <v>0</v>
      </c>
      <c r="G35" s="34"/>
      <c r="H35" s="34"/>
      <c r="I35" s="98">
        <v>0.21</v>
      </c>
      <c r="J35" s="97">
        <f>0</f>
        <v>0</v>
      </c>
      <c r="K35" s="34"/>
      <c r="L35" s="91"/>
      <c r="S35" s="34"/>
      <c r="T35" s="34"/>
      <c r="U35" s="34"/>
      <c r="V35" s="34"/>
      <c r="W35" s="34"/>
      <c r="X35" s="34"/>
      <c r="Y35" s="34"/>
      <c r="Z35" s="34"/>
      <c r="AA35" s="34"/>
      <c r="AB35" s="34"/>
      <c r="AC35" s="34"/>
      <c r="AD35" s="34"/>
      <c r="AE35" s="34"/>
    </row>
    <row r="36" spans="1:31" s="2" customFormat="1" ht="14.4" hidden="1" customHeight="1">
      <c r="A36" s="34"/>
      <c r="B36" s="35"/>
      <c r="C36" s="34"/>
      <c r="D36" s="34"/>
      <c r="E36" s="29" t="s">
        <v>43</v>
      </c>
      <c r="F36" s="97">
        <f>ROUND((SUM(BH90:BH211)),  2)</f>
        <v>0</v>
      </c>
      <c r="G36" s="34"/>
      <c r="H36" s="34"/>
      <c r="I36" s="98">
        <v>0.15</v>
      </c>
      <c r="J36" s="97">
        <f>0</f>
        <v>0</v>
      </c>
      <c r="K36" s="34"/>
      <c r="L36" s="91"/>
      <c r="S36" s="34"/>
      <c r="T36" s="34"/>
      <c r="U36" s="34"/>
      <c r="V36" s="34"/>
      <c r="W36" s="34"/>
      <c r="X36" s="34"/>
      <c r="Y36" s="34"/>
      <c r="Z36" s="34"/>
      <c r="AA36" s="34"/>
      <c r="AB36" s="34"/>
      <c r="AC36" s="34"/>
      <c r="AD36" s="34"/>
      <c r="AE36" s="34"/>
    </row>
    <row r="37" spans="1:31" s="2" customFormat="1" ht="14.4" hidden="1" customHeight="1">
      <c r="A37" s="34"/>
      <c r="B37" s="35"/>
      <c r="C37" s="34"/>
      <c r="D37" s="34"/>
      <c r="E37" s="29" t="s">
        <v>44</v>
      </c>
      <c r="F37" s="97">
        <f>ROUND((SUM(BI90:BI211)),  2)</f>
        <v>0</v>
      </c>
      <c r="G37" s="34"/>
      <c r="H37" s="34"/>
      <c r="I37" s="98">
        <v>0</v>
      </c>
      <c r="J37" s="97">
        <f>0</f>
        <v>0</v>
      </c>
      <c r="K37" s="34"/>
      <c r="L37" s="91"/>
      <c r="S37" s="34"/>
      <c r="T37" s="34"/>
      <c r="U37" s="34"/>
      <c r="V37" s="34"/>
      <c r="W37" s="34"/>
      <c r="X37" s="34"/>
      <c r="Y37" s="34"/>
      <c r="Z37" s="34"/>
      <c r="AA37" s="34"/>
      <c r="AB37" s="34"/>
      <c r="AC37" s="34"/>
      <c r="AD37" s="34"/>
      <c r="AE37" s="34"/>
    </row>
    <row r="38" spans="1:31" s="2" customFormat="1" ht="7.05" customHeight="1">
      <c r="A38" s="34"/>
      <c r="B38" s="35"/>
      <c r="C38" s="34"/>
      <c r="D38" s="34"/>
      <c r="E38" s="34"/>
      <c r="F38" s="34"/>
      <c r="G38" s="34"/>
      <c r="H38" s="34"/>
      <c r="I38" s="34"/>
      <c r="J38" s="34"/>
      <c r="K38" s="34"/>
      <c r="L38" s="91"/>
      <c r="S38" s="34"/>
      <c r="T38" s="34"/>
      <c r="U38" s="34"/>
      <c r="V38" s="34"/>
      <c r="W38" s="34"/>
      <c r="X38" s="34"/>
      <c r="Y38" s="34"/>
      <c r="Z38" s="34"/>
      <c r="AA38" s="34"/>
      <c r="AB38" s="34"/>
      <c r="AC38" s="34"/>
      <c r="AD38" s="34"/>
      <c r="AE38" s="34"/>
    </row>
    <row r="39" spans="1:31" s="2" customFormat="1" ht="25.35" customHeight="1">
      <c r="A39" s="34"/>
      <c r="B39" s="35"/>
      <c r="C39" s="99"/>
      <c r="D39" s="100" t="s">
        <v>45</v>
      </c>
      <c r="E39" s="57"/>
      <c r="F39" s="57"/>
      <c r="G39" s="101" t="s">
        <v>46</v>
      </c>
      <c r="H39" s="102" t="s">
        <v>47</v>
      </c>
      <c r="I39" s="57"/>
      <c r="J39" s="103">
        <f>SUM(J30:J37)</f>
        <v>0</v>
      </c>
      <c r="K39" s="104"/>
      <c r="L39" s="91"/>
      <c r="S39" s="34"/>
      <c r="T39" s="34"/>
      <c r="U39" s="34"/>
      <c r="V39" s="34"/>
      <c r="W39" s="34"/>
      <c r="X39" s="34"/>
      <c r="Y39" s="34"/>
      <c r="Z39" s="34"/>
      <c r="AA39" s="34"/>
      <c r="AB39" s="34"/>
      <c r="AC39" s="34"/>
      <c r="AD39" s="34"/>
      <c r="AE39" s="34"/>
    </row>
    <row r="40" spans="1:31" s="2" customFormat="1" ht="14.4" customHeight="1">
      <c r="A40" s="34"/>
      <c r="B40" s="44"/>
      <c r="C40" s="45"/>
      <c r="D40" s="45"/>
      <c r="E40" s="45"/>
      <c r="F40" s="45"/>
      <c r="G40" s="45"/>
      <c r="H40" s="45"/>
      <c r="I40" s="45"/>
      <c r="J40" s="45"/>
      <c r="K40" s="45"/>
      <c r="L40" s="91"/>
      <c r="S40" s="34"/>
      <c r="T40" s="34"/>
      <c r="U40" s="34"/>
      <c r="V40" s="34"/>
      <c r="W40" s="34"/>
      <c r="X40" s="34"/>
      <c r="Y40" s="34"/>
      <c r="Z40" s="34"/>
      <c r="AA40" s="34"/>
      <c r="AB40" s="34"/>
      <c r="AC40" s="34"/>
      <c r="AD40" s="34"/>
      <c r="AE40" s="34"/>
    </row>
    <row r="44" spans="1:31" s="2" customFormat="1" ht="7.05" customHeight="1">
      <c r="A44" s="34"/>
      <c r="B44" s="46"/>
      <c r="C44" s="47"/>
      <c r="D44" s="47"/>
      <c r="E44" s="47"/>
      <c r="F44" s="47"/>
      <c r="G44" s="47"/>
      <c r="H44" s="47"/>
      <c r="I44" s="47"/>
      <c r="J44" s="47"/>
      <c r="K44" s="47"/>
      <c r="L44" s="91"/>
      <c r="S44" s="34"/>
      <c r="T44" s="34"/>
      <c r="U44" s="34"/>
      <c r="V44" s="34"/>
      <c r="W44" s="34"/>
      <c r="X44" s="34"/>
      <c r="Y44" s="34"/>
      <c r="Z44" s="34"/>
      <c r="AA44" s="34"/>
      <c r="AB44" s="34"/>
      <c r="AC44" s="34"/>
      <c r="AD44" s="34"/>
      <c r="AE44" s="34"/>
    </row>
    <row r="45" spans="1:31" s="2" customFormat="1" ht="25.05" customHeight="1">
      <c r="A45" s="34"/>
      <c r="B45" s="35"/>
      <c r="C45" s="23" t="s">
        <v>106</v>
      </c>
      <c r="D45" s="34"/>
      <c r="E45" s="34"/>
      <c r="F45" s="34"/>
      <c r="G45" s="34"/>
      <c r="H45" s="34"/>
      <c r="I45" s="34"/>
      <c r="J45" s="34"/>
      <c r="K45" s="34"/>
      <c r="L45" s="91"/>
      <c r="S45" s="34"/>
      <c r="T45" s="34"/>
      <c r="U45" s="34"/>
      <c r="V45" s="34"/>
      <c r="W45" s="34"/>
      <c r="X45" s="34"/>
      <c r="Y45" s="34"/>
      <c r="Z45" s="34"/>
      <c r="AA45" s="34"/>
      <c r="AB45" s="34"/>
      <c r="AC45" s="34"/>
      <c r="AD45" s="34"/>
      <c r="AE45" s="34"/>
    </row>
    <row r="46" spans="1:31" s="2" customFormat="1" ht="7.05" customHeight="1">
      <c r="A46" s="34"/>
      <c r="B46" s="35"/>
      <c r="C46" s="34"/>
      <c r="D46" s="34"/>
      <c r="E46" s="34"/>
      <c r="F46" s="34"/>
      <c r="G46" s="34"/>
      <c r="H46" s="34"/>
      <c r="I46" s="34"/>
      <c r="J46" s="34"/>
      <c r="K46" s="34"/>
      <c r="L46" s="91"/>
      <c r="S46" s="34"/>
      <c r="T46" s="34"/>
      <c r="U46" s="34"/>
      <c r="V46" s="34"/>
      <c r="W46" s="34"/>
      <c r="X46" s="34"/>
      <c r="Y46" s="34"/>
      <c r="Z46" s="34"/>
      <c r="AA46" s="34"/>
      <c r="AB46" s="34"/>
      <c r="AC46" s="34"/>
      <c r="AD46" s="34"/>
      <c r="AE46" s="34"/>
    </row>
    <row r="47" spans="1:31" s="2" customFormat="1" ht="12" customHeight="1">
      <c r="A47" s="34"/>
      <c r="B47" s="35"/>
      <c r="C47" s="29" t="s">
        <v>17</v>
      </c>
      <c r="D47" s="34"/>
      <c r="E47" s="34"/>
      <c r="F47" s="34"/>
      <c r="G47" s="34"/>
      <c r="H47" s="34"/>
      <c r="I47" s="34"/>
      <c r="J47" s="34"/>
      <c r="K47" s="34"/>
      <c r="L47" s="91"/>
      <c r="S47" s="34"/>
      <c r="T47" s="34"/>
      <c r="U47" s="34"/>
      <c r="V47" s="34"/>
      <c r="W47" s="34"/>
      <c r="X47" s="34"/>
      <c r="Y47" s="34"/>
      <c r="Z47" s="34"/>
      <c r="AA47" s="34"/>
      <c r="AB47" s="34"/>
      <c r="AC47" s="34"/>
      <c r="AD47" s="34"/>
      <c r="AE47" s="34"/>
    </row>
    <row r="48" spans="1:31" s="2" customFormat="1" ht="16.5" customHeight="1">
      <c r="A48" s="34"/>
      <c r="B48" s="35"/>
      <c r="C48" s="34"/>
      <c r="D48" s="34"/>
      <c r="E48" s="333" t="str">
        <f>E7</f>
        <v>Sportovní hala Bordovice úprava</v>
      </c>
      <c r="F48" s="334"/>
      <c r="G48" s="334"/>
      <c r="H48" s="334"/>
      <c r="I48" s="34"/>
      <c r="J48" s="34"/>
      <c r="K48" s="34"/>
      <c r="L48" s="91"/>
      <c r="S48" s="34"/>
      <c r="T48" s="34"/>
      <c r="U48" s="34"/>
      <c r="V48" s="34"/>
      <c r="W48" s="34"/>
      <c r="X48" s="34"/>
      <c r="Y48" s="34"/>
      <c r="Z48" s="34"/>
      <c r="AA48" s="34"/>
      <c r="AB48" s="34"/>
      <c r="AC48" s="34"/>
      <c r="AD48" s="34"/>
      <c r="AE48" s="34"/>
    </row>
    <row r="49" spans="1:47" s="2" customFormat="1" ht="12" customHeight="1">
      <c r="A49" s="34"/>
      <c r="B49" s="35"/>
      <c r="C49" s="29" t="s">
        <v>102</v>
      </c>
      <c r="D49" s="34"/>
      <c r="E49" s="34"/>
      <c r="F49" s="34"/>
      <c r="G49" s="34"/>
      <c r="H49" s="34"/>
      <c r="I49" s="34"/>
      <c r="J49" s="34"/>
      <c r="K49" s="34"/>
      <c r="L49" s="91"/>
      <c r="S49" s="34"/>
      <c r="T49" s="34"/>
      <c r="U49" s="34"/>
      <c r="V49" s="34"/>
      <c r="W49" s="34"/>
      <c r="X49" s="34"/>
      <c r="Y49" s="34"/>
      <c r="Z49" s="34"/>
      <c r="AA49" s="34"/>
      <c r="AB49" s="34"/>
      <c r="AC49" s="34"/>
      <c r="AD49" s="34"/>
      <c r="AE49" s="34"/>
    </row>
    <row r="50" spans="1:47" s="2" customFormat="1" ht="16.5" customHeight="1">
      <c r="A50" s="34"/>
      <c r="B50" s="35"/>
      <c r="C50" s="34"/>
      <c r="D50" s="34"/>
      <c r="E50" s="316" t="str">
        <f>E9</f>
        <v>02 - Zpevněné plochy</v>
      </c>
      <c r="F50" s="332"/>
      <c r="G50" s="332"/>
      <c r="H50" s="332"/>
      <c r="I50" s="34"/>
      <c r="J50" s="34"/>
      <c r="K50" s="34"/>
      <c r="L50" s="91"/>
      <c r="S50" s="34"/>
      <c r="T50" s="34"/>
      <c r="U50" s="34"/>
      <c r="V50" s="34"/>
      <c r="W50" s="34"/>
      <c r="X50" s="34"/>
      <c r="Y50" s="34"/>
      <c r="Z50" s="34"/>
      <c r="AA50" s="34"/>
      <c r="AB50" s="34"/>
      <c r="AC50" s="34"/>
      <c r="AD50" s="34"/>
      <c r="AE50" s="34"/>
    </row>
    <row r="51" spans="1:47" s="2" customFormat="1" ht="7.05" customHeight="1">
      <c r="A51" s="34"/>
      <c r="B51" s="35"/>
      <c r="C51" s="34"/>
      <c r="D51" s="34"/>
      <c r="E51" s="34"/>
      <c r="F51" s="34"/>
      <c r="G51" s="34"/>
      <c r="H51" s="34"/>
      <c r="I51" s="34"/>
      <c r="J51" s="34"/>
      <c r="K51" s="34"/>
      <c r="L51" s="91"/>
      <c r="S51" s="34"/>
      <c r="T51" s="34"/>
      <c r="U51" s="34"/>
      <c r="V51" s="34"/>
      <c r="W51" s="34"/>
      <c r="X51" s="34"/>
      <c r="Y51" s="34"/>
      <c r="Z51" s="34"/>
      <c r="AA51" s="34"/>
      <c r="AB51" s="34"/>
      <c r="AC51" s="34"/>
      <c r="AD51" s="34"/>
      <c r="AE51" s="34"/>
    </row>
    <row r="52" spans="1:47" s="2" customFormat="1" ht="12" customHeight="1">
      <c r="A52" s="34"/>
      <c r="B52" s="35"/>
      <c r="C52" s="29" t="s">
        <v>21</v>
      </c>
      <c r="D52" s="34"/>
      <c r="E52" s="34"/>
      <c r="F52" s="27" t="str">
        <f>F12</f>
        <v xml:space="preserve"> </v>
      </c>
      <c r="G52" s="34"/>
      <c r="H52" s="34"/>
      <c r="I52" s="29" t="s">
        <v>23</v>
      </c>
      <c r="J52" s="52" t="str">
        <f>IF(J12="","",J12)</f>
        <v>27. 3. 2021</v>
      </c>
      <c r="K52" s="34"/>
      <c r="L52" s="91"/>
      <c r="S52" s="34"/>
      <c r="T52" s="34"/>
      <c r="U52" s="34"/>
      <c r="V52" s="34"/>
      <c r="W52" s="34"/>
      <c r="X52" s="34"/>
      <c r="Y52" s="34"/>
      <c r="Z52" s="34"/>
      <c r="AA52" s="34"/>
      <c r="AB52" s="34"/>
      <c r="AC52" s="34"/>
      <c r="AD52" s="34"/>
      <c r="AE52" s="34"/>
    </row>
    <row r="53" spans="1:47" s="2" customFormat="1" ht="7.05" customHeight="1">
      <c r="A53" s="34"/>
      <c r="B53" s="35"/>
      <c r="C53" s="34"/>
      <c r="D53" s="34"/>
      <c r="E53" s="34"/>
      <c r="F53" s="34"/>
      <c r="G53" s="34"/>
      <c r="H53" s="34"/>
      <c r="I53" s="34"/>
      <c r="J53" s="34"/>
      <c r="K53" s="34"/>
      <c r="L53" s="91"/>
      <c r="S53" s="34"/>
      <c r="T53" s="34"/>
      <c r="U53" s="34"/>
      <c r="V53" s="34"/>
      <c r="W53" s="34"/>
      <c r="X53" s="34"/>
      <c r="Y53" s="34"/>
      <c r="Z53" s="34"/>
      <c r="AA53" s="34"/>
      <c r="AB53" s="34"/>
      <c r="AC53" s="34"/>
      <c r="AD53" s="34"/>
      <c r="AE53" s="34"/>
    </row>
    <row r="54" spans="1:47" s="2" customFormat="1" ht="40.049999999999997" customHeight="1">
      <c r="A54" s="34"/>
      <c r="B54" s="35"/>
      <c r="C54" s="29" t="s">
        <v>25</v>
      </c>
      <c r="D54" s="34"/>
      <c r="E54" s="34"/>
      <c r="F54" s="27" t="str">
        <f>E15</f>
        <v>Obec Bordovice, Bordovice 130, 744 01 Bordovice</v>
      </c>
      <c r="G54" s="34"/>
      <c r="H54" s="34"/>
      <c r="I54" s="29" t="s">
        <v>30</v>
      </c>
      <c r="J54" s="32" t="str">
        <f>E21</f>
        <v>ing.arch. Tomáš Kudělka, Kunín 104, 742 53 Kunín</v>
      </c>
      <c r="K54" s="34"/>
      <c r="L54" s="91"/>
      <c r="S54" s="34"/>
      <c r="T54" s="34"/>
      <c r="U54" s="34"/>
      <c r="V54" s="34"/>
      <c r="W54" s="34"/>
      <c r="X54" s="34"/>
      <c r="Y54" s="34"/>
      <c r="Z54" s="34"/>
      <c r="AA54" s="34"/>
      <c r="AB54" s="34"/>
      <c r="AC54" s="34"/>
      <c r="AD54" s="34"/>
      <c r="AE54" s="34"/>
    </row>
    <row r="55" spans="1:47" s="2" customFormat="1" ht="15.15" customHeight="1">
      <c r="A55" s="34"/>
      <c r="B55" s="35"/>
      <c r="C55" s="29" t="s">
        <v>28</v>
      </c>
      <c r="D55" s="34"/>
      <c r="E55" s="34"/>
      <c r="F55" s="27" t="str">
        <f>IF(E18="","",E18)</f>
        <v>Vyplň údaj</v>
      </c>
      <c r="G55" s="34"/>
      <c r="H55" s="34"/>
      <c r="I55" s="29" t="s">
        <v>32</v>
      </c>
      <c r="J55" s="32" t="str">
        <f>E24</f>
        <v xml:space="preserve"> </v>
      </c>
      <c r="K55" s="34"/>
      <c r="L55" s="91"/>
      <c r="S55" s="34"/>
      <c r="T55" s="34"/>
      <c r="U55" s="34"/>
      <c r="V55" s="34"/>
      <c r="W55" s="34"/>
      <c r="X55" s="34"/>
      <c r="Y55" s="34"/>
      <c r="Z55" s="34"/>
      <c r="AA55" s="34"/>
      <c r="AB55" s="34"/>
      <c r="AC55" s="34"/>
      <c r="AD55" s="34"/>
      <c r="AE55" s="34"/>
    </row>
    <row r="56" spans="1:47" s="2" customFormat="1" ht="10.199999999999999" customHeight="1">
      <c r="A56" s="34"/>
      <c r="B56" s="35"/>
      <c r="C56" s="34"/>
      <c r="D56" s="34"/>
      <c r="E56" s="34"/>
      <c r="F56" s="34"/>
      <c r="G56" s="34"/>
      <c r="H56" s="34"/>
      <c r="I56" s="34"/>
      <c r="J56" s="34"/>
      <c r="K56" s="34"/>
      <c r="L56" s="91"/>
      <c r="S56" s="34"/>
      <c r="T56" s="34"/>
      <c r="U56" s="34"/>
      <c r="V56" s="34"/>
      <c r="W56" s="34"/>
      <c r="X56" s="34"/>
      <c r="Y56" s="34"/>
      <c r="Z56" s="34"/>
      <c r="AA56" s="34"/>
      <c r="AB56" s="34"/>
      <c r="AC56" s="34"/>
      <c r="AD56" s="34"/>
      <c r="AE56" s="34"/>
    </row>
    <row r="57" spans="1:47" s="2" customFormat="1" ht="29.25" customHeight="1">
      <c r="A57" s="34"/>
      <c r="B57" s="35"/>
      <c r="C57" s="105" t="s">
        <v>107</v>
      </c>
      <c r="D57" s="99"/>
      <c r="E57" s="99"/>
      <c r="F57" s="99"/>
      <c r="G57" s="99"/>
      <c r="H57" s="99"/>
      <c r="I57" s="99"/>
      <c r="J57" s="106" t="s">
        <v>108</v>
      </c>
      <c r="K57" s="99"/>
      <c r="L57" s="91"/>
      <c r="S57" s="34"/>
      <c r="T57" s="34"/>
      <c r="U57" s="34"/>
      <c r="V57" s="34"/>
      <c r="W57" s="34"/>
      <c r="X57" s="34"/>
      <c r="Y57" s="34"/>
      <c r="Z57" s="34"/>
      <c r="AA57" s="34"/>
      <c r="AB57" s="34"/>
      <c r="AC57" s="34"/>
      <c r="AD57" s="34"/>
      <c r="AE57" s="34"/>
    </row>
    <row r="58" spans="1:47" s="2" customFormat="1" ht="10.199999999999999" customHeight="1">
      <c r="A58" s="34"/>
      <c r="B58" s="35"/>
      <c r="C58" s="34"/>
      <c r="D58" s="34"/>
      <c r="E58" s="34"/>
      <c r="F58" s="34"/>
      <c r="G58" s="34"/>
      <c r="H58" s="34"/>
      <c r="I58" s="34"/>
      <c r="J58" s="34"/>
      <c r="K58" s="34"/>
      <c r="L58" s="91"/>
      <c r="S58" s="34"/>
      <c r="T58" s="34"/>
      <c r="U58" s="34"/>
      <c r="V58" s="34"/>
      <c r="W58" s="34"/>
      <c r="X58" s="34"/>
      <c r="Y58" s="34"/>
      <c r="Z58" s="34"/>
      <c r="AA58" s="34"/>
      <c r="AB58" s="34"/>
      <c r="AC58" s="34"/>
      <c r="AD58" s="34"/>
      <c r="AE58" s="34"/>
    </row>
    <row r="59" spans="1:47" s="2" customFormat="1" ht="22.8" customHeight="1">
      <c r="A59" s="34"/>
      <c r="B59" s="35"/>
      <c r="C59" s="107" t="s">
        <v>67</v>
      </c>
      <c r="D59" s="34"/>
      <c r="E59" s="34"/>
      <c r="F59" s="34"/>
      <c r="G59" s="34"/>
      <c r="H59" s="34"/>
      <c r="I59" s="34"/>
      <c r="J59" s="68">
        <f>J90</f>
        <v>0</v>
      </c>
      <c r="K59" s="34"/>
      <c r="L59" s="91"/>
      <c r="S59" s="34"/>
      <c r="T59" s="34"/>
      <c r="U59" s="34"/>
      <c r="V59" s="34"/>
      <c r="W59" s="34"/>
      <c r="X59" s="34"/>
      <c r="Y59" s="34"/>
      <c r="Z59" s="34"/>
      <c r="AA59" s="34"/>
      <c r="AB59" s="34"/>
      <c r="AC59" s="34"/>
      <c r="AD59" s="34"/>
      <c r="AE59" s="34"/>
      <c r="AU59" s="19" t="s">
        <v>109</v>
      </c>
    </row>
    <row r="60" spans="1:47" s="9" customFormat="1" ht="25.05" customHeight="1">
      <c r="B60" s="108"/>
      <c r="D60" s="109" t="s">
        <v>110</v>
      </c>
      <c r="E60" s="110"/>
      <c r="F60" s="110"/>
      <c r="G60" s="110"/>
      <c r="H60" s="110"/>
      <c r="I60" s="110"/>
      <c r="J60" s="111">
        <f>J91</f>
        <v>0</v>
      </c>
      <c r="L60" s="108"/>
    </row>
    <row r="61" spans="1:47" s="10" customFormat="1" ht="19.95" customHeight="1">
      <c r="B61" s="112"/>
      <c r="D61" s="113" t="s">
        <v>111</v>
      </c>
      <c r="E61" s="114"/>
      <c r="F61" s="114"/>
      <c r="G61" s="114"/>
      <c r="H61" s="114"/>
      <c r="I61" s="114"/>
      <c r="J61" s="115">
        <f>J92</f>
        <v>0</v>
      </c>
      <c r="L61" s="112"/>
    </row>
    <row r="62" spans="1:47" s="10" customFormat="1" ht="19.95" customHeight="1">
      <c r="B62" s="112"/>
      <c r="D62" s="113" t="s">
        <v>112</v>
      </c>
      <c r="E62" s="114"/>
      <c r="F62" s="114"/>
      <c r="G62" s="114"/>
      <c r="H62" s="114"/>
      <c r="I62" s="114"/>
      <c r="J62" s="115">
        <f>J117</f>
        <v>0</v>
      </c>
      <c r="L62" s="112"/>
    </row>
    <row r="63" spans="1:47" s="10" customFormat="1" ht="19.95" customHeight="1">
      <c r="B63" s="112"/>
      <c r="D63" s="113" t="s">
        <v>2043</v>
      </c>
      <c r="E63" s="114"/>
      <c r="F63" s="114"/>
      <c r="G63" s="114"/>
      <c r="H63" s="114"/>
      <c r="I63" s="114"/>
      <c r="J63" s="115">
        <f>J123</f>
        <v>0</v>
      </c>
      <c r="L63" s="112"/>
    </row>
    <row r="64" spans="1:47" s="10" customFormat="1" ht="19.95" customHeight="1">
      <c r="B64" s="112"/>
      <c r="D64" s="113" t="s">
        <v>113</v>
      </c>
      <c r="E64" s="114"/>
      <c r="F64" s="114"/>
      <c r="G64" s="114"/>
      <c r="H64" s="114"/>
      <c r="I64" s="114"/>
      <c r="J64" s="115">
        <f>J135</f>
        <v>0</v>
      </c>
      <c r="L64" s="112"/>
    </row>
    <row r="65" spans="1:31" s="10" customFormat="1" ht="19.95" customHeight="1">
      <c r="B65" s="112"/>
      <c r="D65" s="113" t="s">
        <v>116</v>
      </c>
      <c r="E65" s="114"/>
      <c r="F65" s="114"/>
      <c r="G65" s="114"/>
      <c r="H65" s="114"/>
      <c r="I65" s="114"/>
      <c r="J65" s="115">
        <f>J158</f>
        <v>0</v>
      </c>
      <c r="L65" s="112"/>
    </row>
    <row r="66" spans="1:31" s="10" customFormat="1" ht="14.85" customHeight="1">
      <c r="B66" s="112"/>
      <c r="D66" s="113" t="s">
        <v>2044</v>
      </c>
      <c r="E66" s="114"/>
      <c r="F66" s="114"/>
      <c r="G66" s="114"/>
      <c r="H66" s="114"/>
      <c r="I66" s="114"/>
      <c r="J66" s="115">
        <f>J187</f>
        <v>0</v>
      </c>
      <c r="L66" s="112"/>
    </row>
    <row r="67" spans="1:31" s="10" customFormat="1" ht="19.95" customHeight="1">
      <c r="B67" s="112"/>
      <c r="D67" s="113" t="s">
        <v>2045</v>
      </c>
      <c r="E67" s="114"/>
      <c r="F67" s="114"/>
      <c r="G67" s="114"/>
      <c r="H67" s="114"/>
      <c r="I67" s="114"/>
      <c r="J67" s="115">
        <f>J193</f>
        <v>0</v>
      </c>
      <c r="L67" s="112"/>
    </row>
    <row r="68" spans="1:31" s="10" customFormat="1" ht="19.95" customHeight="1">
      <c r="B68" s="112"/>
      <c r="D68" s="113" t="s">
        <v>117</v>
      </c>
      <c r="E68" s="114"/>
      <c r="F68" s="114"/>
      <c r="G68" s="114"/>
      <c r="H68" s="114"/>
      <c r="I68" s="114"/>
      <c r="J68" s="115">
        <f>J199</f>
        <v>0</v>
      </c>
      <c r="L68" s="112"/>
    </row>
    <row r="69" spans="1:31" s="9" customFormat="1" ht="25.05" customHeight="1">
      <c r="B69" s="108"/>
      <c r="D69" s="109" t="s">
        <v>118</v>
      </c>
      <c r="E69" s="110"/>
      <c r="F69" s="110"/>
      <c r="G69" s="110"/>
      <c r="H69" s="110"/>
      <c r="I69" s="110"/>
      <c r="J69" s="111">
        <f>J201</f>
        <v>0</v>
      </c>
      <c r="L69" s="108"/>
    </row>
    <row r="70" spans="1:31" s="10" customFormat="1" ht="19.95" customHeight="1">
      <c r="B70" s="112"/>
      <c r="D70" s="113" t="s">
        <v>119</v>
      </c>
      <c r="E70" s="114"/>
      <c r="F70" s="114"/>
      <c r="G70" s="114"/>
      <c r="H70" s="114"/>
      <c r="I70" s="114"/>
      <c r="J70" s="115">
        <f>J202</f>
        <v>0</v>
      </c>
      <c r="L70" s="112"/>
    </row>
    <row r="71" spans="1:31" s="2" customFormat="1" ht="21.75" customHeight="1">
      <c r="A71" s="34"/>
      <c r="B71" s="35"/>
      <c r="C71" s="34"/>
      <c r="D71" s="34"/>
      <c r="E71" s="34"/>
      <c r="F71" s="34"/>
      <c r="G71" s="34"/>
      <c r="H71" s="34"/>
      <c r="I71" s="34"/>
      <c r="J71" s="34"/>
      <c r="K71" s="34"/>
      <c r="L71" s="91"/>
      <c r="S71" s="34"/>
      <c r="T71" s="34"/>
      <c r="U71" s="34"/>
      <c r="V71" s="34"/>
      <c r="W71" s="34"/>
      <c r="X71" s="34"/>
      <c r="Y71" s="34"/>
      <c r="Z71" s="34"/>
      <c r="AA71" s="34"/>
      <c r="AB71" s="34"/>
      <c r="AC71" s="34"/>
      <c r="AD71" s="34"/>
      <c r="AE71" s="34"/>
    </row>
    <row r="72" spans="1:31" s="2" customFormat="1" ht="7.05" customHeight="1">
      <c r="A72" s="34"/>
      <c r="B72" s="44"/>
      <c r="C72" s="45"/>
      <c r="D72" s="45"/>
      <c r="E72" s="45"/>
      <c r="F72" s="45"/>
      <c r="G72" s="45"/>
      <c r="H72" s="45"/>
      <c r="I72" s="45"/>
      <c r="J72" s="45"/>
      <c r="K72" s="45"/>
      <c r="L72" s="91"/>
      <c r="S72" s="34"/>
      <c r="T72" s="34"/>
      <c r="U72" s="34"/>
      <c r="V72" s="34"/>
      <c r="W72" s="34"/>
      <c r="X72" s="34"/>
      <c r="Y72" s="34"/>
      <c r="Z72" s="34"/>
      <c r="AA72" s="34"/>
      <c r="AB72" s="34"/>
      <c r="AC72" s="34"/>
      <c r="AD72" s="34"/>
      <c r="AE72" s="34"/>
    </row>
    <row r="76" spans="1:31" s="2" customFormat="1" ht="7.05" customHeight="1">
      <c r="A76" s="34"/>
      <c r="B76" s="46"/>
      <c r="C76" s="47"/>
      <c r="D76" s="47"/>
      <c r="E76" s="47"/>
      <c r="F76" s="47"/>
      <c r="G76" s="47"/>
      <c r="H76" s="47"/>
      <c r="I76" s="47"/>
      <c r="J76" s="47"/>
      <c r="K76" s="47"/>
      <c r="L76" s="91"/>
      <c r="S76" s="34"/>
      <c r="T76" s="34"/>
      <c r="U76" s="34"/>
      <c r="V76" s="34"/>
      <c r="W76" s="34"/>
      <c r="X76" s="34"/>
      <c r="Y76" s="34"/>
      <c r="Z76" s="34"/>
      <c r="AA76" s="34"/>
      <c r="AB76" s="34"/>
      <c r="AC76" s="34"/>
      <c r="AD76" s="34"/>
      <c r="AE76" s="34"/>
    </row>
    <row r="77" spans="1:31" s="2" customFormat="1" ht="25.05" customHeight="1">
      <c r="A77" s="34"/>
      <c r="B77" s="35"/>
      <c r="C77" s="23" t="s">
        <v>137</v>
      </c>
      <c r="D77" s="34"/>
      <c r="E77" s="34"/>
      <c r="F77" s="34"/>
      <c r="G77" s="34"/>
      <c r="H77" s="34"/>
      <c r="I77" s="34"/>
      <c r="J77" s="34"/>
      <c r="K77" s="34"/>
      <c r="L77" s="91"/>
      <c r="S77" s="34"/>
      <c r="T77" s="34"/>
      <c r="U77" s="34"/>
      <c r="V77" s="34"/>
      <c r="W77" s="34"/>
      <c r="X77" s="34"/>
      <c r="Y77" s="34"/>
      <c r="Z77" s="34"/>
      <c r="AA77" s="34"/>
      <c r="AB77" s="34"/>
      <c r="AC77" s="34"/>
      <c r="AD77" s="34"/>
      <c r="AE77" s="34"/>
    </row>
    <row r="78" spans="1:31" s="2" customFormat="1" ht="7.05" customHeight="1">
      <c r="A78" s="34"/>
      <c r="B78" s="35"/>
      <c r="C78" s="34"/>
      <c r="D78" s="34"/>
      <c r="E78" s="34"/>
      <c r="F78" s="34"/>
      <c r="G78" s="34"/>
      <c r="H78" s="34"/>
      <c r="I78" s="34"/>
      <c r="J78" s="34"/>
      <c r="K78" s="34"/>
      <c r="L78" s="91"/>
      <c r="S78" s="34"/>
      <c r="T78" s="34"/>
      <c r="U78" s="34"/>
      <c r="V78" s="34"/>
      <c r="W78" s="34"/>
      <c r="X78" s="34"/>
      <c r="Y78" s="34"/>
      <c r="Z78" s="34"/>
      <c r="AA78" s="34"/>
      <c r="AB78" s="34"/>
      <c r="AC78" s="34"/>
      <c r="AD78" s="34"/>
      <c r="AE78" s="34"/>
    </row>
    <row r="79" spans="1:31" s="2" customFormat="1" ht="12" customHeight="1">
      <c r="A79" s="34"/>
      <c r="B79" s="35"/>
      <c r="C79" s="29" t="s">
        <v>17</v>
      </c>
      <c r="D79" s="34"/>
      <c r="E79" s="34"/>
      <c r="F79" s="34"/>
      <c r="G79" s="34"/>
      <c r="H79" s="34"/>
      <c r="I79" s="34"/>
      <c r="J79" s="34"/>
      <c r="K79" s="34"/>
      <c r="L79" s="91"/>
      <c r="S79" s="34"/>
      <c r="T79" s="34"/>
      <c r="U79" s="34"/>
      <c r="V79" s="34"/>
      <c r="W79" s="34"/>
      <c r="X79" s="34"/>
      <c r="Y79" s="34"/>
      <c r="Z79" s="34"/>
      <c r="AA79" s="34"/>
      <c r="AB79" s="34"/>
      <c r="AC79" s="34"/>
      <c r="AD79" s="34"/>
      <c r="AE79" s="34"/>
    </row>
    <row r="80" spans="1:31" s="2" customFormat="1" ht="16.5" customHeight="1">
      <c r="A80" s="34"/>
      <c r="B80" s="35"/>
      <c r="C80" s="34"/>
      <c r="D80" s="34"/>
      <c r="E80" s="333" t="str">
        <f>E7</f>
        <v>Sportovní hala Bordovice úprava</v>
      </c>
      <c r="F80" s="334"/>
      <c r="G80" s="334"/>
      <c r="H80" s="334"/>
      <c r="I80" s="34"/>
      <c r="J80" s="34"/>
      <c r="K80" s="34"/>
      <c r="L80" s="91"/>
      <c r="S80" s="34"/>
      <c r="T80" s="34"/>
      <c r="U80" s="34"/>
      <c r="V80" s="34"/>
      <c r="W80" s="34"/>
      <c r="X80" s="34"/>
      <c r="Y80" s="34"/>
      <c r="Z80" s="34"/>
      <c r="AA80" s="34"/>
      <c r="AB80" s="34"/>
      <c r="AC80" s="34"/>
      <c r="AD80" s="34"/>
      <c r="AE80" s="34"/>
    </row>
    <row r="81" spans="1:65" s="2" customFormat="1" ht="12" customHeight="1">
      <c r="A81" s="34"/>
      <c r="B81" s="35"/>
      <c r="C81" s="29" t="s">
        <v>102</v>
      </c>
      <c r="D81" s="34"/>
      <c r="E81" s="34"/>
      <c r="F81" s="34"/>
      <c r="G81" s="34"/>
      <c r="H81" s="34"/>
      <c r="I81" s="34"/>
      <c r="J81" s="34"/>
      <c r="K81" s="34"/>
      <c r="L81" s="91"/>
      <c r="S81" s="34"/>
      <c r="T81" s="34"/>
      <c r="U81" s="34"/>
      <c r="V81" s="34"/>
      <c r="W81" s="34"/>
      <c r="X81" s="34"/>
      <c r="Y81" s="34"/>
      <c r="Z81" s="34"/>
      <c r="AA81" s="34"/>
      <c r="AB81" s="34"/>
      <c r="AC81" s="34"/>
      <c r="AD81" s="34"/>
      <c r="AE81" s="34"/>
    </row>
    <row r="82" spans="1:65" s="2" customFormat="1" ht="16.5" customHeight="1">
      <c r="A82" s="34"/>
      <c r="B82" s="35"/>
      <c r="C82" s="34"/>
      <c r="D82" s="34"/>
      <c r="E82" s="316" t="str">
        <f>E9</f>
        <v>02 - Zpevněné plochy</v>
      </c>
      <c r="F82" s="332"/>
      <c r="G82" s="332"/>
      <c r="H82" s="332"/>
      <c r="I82" s="34"/>
      <c r="J82" s="34"/>
      <c r="K82" s="34"/>
      <c r="L82" s="91"/>
      <c r="S82" s="34"/>
      <c r="T82" s="34"/>
      <c r="U82" s="34"/>
      <c r="V82" s="34"/>
      <c r="W82" s="34"/>
      <c r="X82" s="34"/>
      <c r="Y82" s="34"/>
      <c r="Z82" s="34"/>
      <c r="AA82" s="34"/>
      <c r="AB82" s="34"/>
      <c r="AC82" s="34"/>
      <c r="AD82" s="34"/>
      <c r="AE82" s="34"/>
    </row>
    <row r="83" spans="1:65" s="2" customFormat="1" ht="7.05" customHeight="1">
      <c r="A83" s="34"/>
      <c r="B83" s="35"/>
      <c r="C83" s="34"/>
      <c r="D83" s="34"/>
      <c r="E83" s="34"/>
      <c r="F83" s="34"/>
      <c r="G83" s="34"/>
      <c r="H83" s="34"/>
      <c r="I83" s="34"/>
      <c r="J83" s="34"/>
      <c r="K83" s="34"/>
      <c r="L83" s="91"/>
      <c r="S83" s="34"/>
      <c r="T83" s="34"/>
      <c r="U83" s="34"/>
      <c r="V83" s="34"/>
      <c r="W83" s="34"/>
      <c r="X83" s="34"/>
      <c r="Y83" s="34"/>
      <c r="Z83" s="34"/>
      <c r="AA83" s="34"/>
      <c r="AB83" s="34"/>
      <c r="AC83" s="34"/>
      <c r="AD83" s="34"/>
      <c r="AE83" s="34"/>
    </row>
    <row r="84" spans="1:65" s="2" customFormat="1" ht="12" customHeight="1">
      <c r="A84" s="34"/>
      <c r="B84" s="35"/>
      <c r="C84" s="29" t="s">
        <v>21</v>
      </c>
      <c r="D84" s="34"/>
      <c r="E84" s="34"/>
      <c r="F84" s="27" t="str">
        <f>F12</f>
        <v xml:space="preserve"> </v>
      </c>
      <c r="G84" s="34"/>
      <c r="H84" s="34"/>
      <c r="I84" s="29" t="s">
        <v>23</v>
      </c>
      <c r="J84" s="52" t="str">
        <f>IF(J12="","",J12)</f>
        <v>27. 3. 2021</v>
      </c>
      <c r="K84" s="34"/>
      <c r="L84" s="91"/>
      <c r="S84" s="34"/>
      <c r="T84" s="34"/>
      <c r="U84" s="34"/>
      <c r="V84" s="34"/>
      <c r="W84" s="34"/>
      <c r="X84" s="34"/>
      <c r="Y84" s="34"/>
      <c r="Z84" s="34"/>
      <c r="AA84" s="34"/>
      <c r="AB84" s="34"/>
      <c r="AC84" s="34"/>
      <c r="AD84" s="34"/>
      <c r="AE84" s="34"/>
    </row>
    <row r="85" spans="1:65" s="2" customFormat="1" ht="7.05" customHeight="1">
      <c r="A85" s="34"/>
      <c r="B85" s="35"/>
      <c r="C85" s="34"/>
      <c r="D85" s="34"/>
      <c r="E85" s="34"/>
      <c r="F85" s="34"/>
      <c r="G85" s="34"/>
      <c r="H85" s="34"/>
      <c r="I85" s="34"/>
      <c r="J85" s="34"/>
      <c r="K85" s="34"/>
      <c r="L85" s="91"/>
      <c r="S85" s="34"/>
      <c r="T85" s="34"/>
      <c r="U85" s="34"/>
      <c r="V85" s="34"/>
      <c r="W85" s="34"/>
      <c r="X85" s="34"/>
      <c r="Y85" s="34"/>
      <c r="Z85" s="34"/>
      <c r="AA85" s="34"/>
      <c r="AB85" s="34"/>
      <c r="AC85" s="34"/>
      <c r="AD85" s="34"/>
      <c r="AE85" s="34"/>
    </row>
    <row r="86" spans="1:65" s="2" customFormat="1" ht="40.049999999999997" customHeight="1">
      <c r="A86" s="34"/>
      <c r="B86" s="35"/>
      <c r="C86" s="29" t="s">
        <v>25</v>
      </c>
      <c r="D86" s="34"/>
      <c r="E86" s="34"/>
      <c r="F86" s="27" t="str">
        <f>E15</f>
        <v>Obec Bordovice, Bordovice 130, 744 01 Bordovice</v>
      </c>
      <c r="G86" s="34"/>
      <c r="H86" s="34"/>
      <c r="I86" s="29" t="s">
        <v>30</v>
      </c>
      <c r="J86" s="32" t="str">
        <f>E21</f>
        <v>ing.arch. Tomáš Kudělka, Kunín 104, 742 53 Kunín</v>
      </c>
      <c r="K86" s="34"/>
      <c r="L86" s="91"/>
      <c r="S86" s="34"/>
      <c r="T86" s="34"/>
      <c r="U86" s="34"/>
      <c r="V86" s="34"/>
      <c r="W86" s="34"/>
      <c r="X86" s="34"/>
      <c r="Y86" s="34"/>
      <c r="Z86" s="34"/>
      <c r="AA86" s="34"/>
      <c r="AB86" s="34"/>
      <c r="AC86" s="34"/>
      <c r="AD86" s="34"/>
      <c r="AE86" s="34"/>
    </row>
    <row r="87" spans="1:65" s="2" customFormat="1" ht="15.15" customHeight="1">
      <c r="A87" s="34"/>
      <c r="B87" s="35"/>
      <c r="C87" s="29" t="s">
        <v>28</v>
      </c>
      <c r="D87" s="34"/>
      <c r="E87" s="34"/>
      <c r="F87" s="27" t="str">
        <f>IF(E18="","",E18)</f>
        <v>Vyplň údaj</v>
      </c>
      <c r="G87" s="34"/>
      <c r="H87" s="34"/>
      <c r="I87" s="29" t="s">
        <v>32</v>
      </c>
      <c r="J87" s="32" t="str">
        <f>E24</f>
        <v xml:space="preserve"> </v>
      </c>
      <c r="K87" s="34"/>
      <c r="L87" s="91"/>
      <c r="S87" s="34"/>
      <c r="T87" s="34"/>
      <c r="U87" s="34"/>
      <c r="V87" s="34"/>
      <c r="W87" s="34"/>
      <c r="X87" s="34"/>
      <c r="Y87" s="34"/>
      <c r="Z87" s="34"/>
      <c r="AA87" s="34"/>
      <c r="AB87" s="34"/>
      <c r="AC87" s="34"/>
      <c r="AD87" s="34"/>
      <c r="AE87" s="34"/>
    </row>
    <row r="88" spans="1:65" s="2" customFormat="1" ht="10.199999999999999" customHeight="1">
      <c r="A88" s="34"/>
      <c r="B88" s="35"/>
      <c r="C88" s="34"/>
      <c r="D88" s="34"/>
      <c r="E88" s="34"/>
      <c r="F88" s="34"/>
      <c r="G88" s="34"/>
      <c r="H88" s="34"/>
      <c r="I88" s="34"/>
      <c r="J88" s="34"/>
      <c r="K88" s="34"/>
      <c r="L88" s="91"/>
      <c r="S88" s="34"/>
      <c r="T88" s="34"/>
      <c r="U88" s="34"/>
      <c r="V88" s="34"/>
      <c r="W88" s="34"/>
      <c r="X88" s="34"/>
      <c r="Y88" s="34"/>
      <c r="Z88" s="34"/>
      <c r="AA88" s="34"/>
      <c r="AB88" s="34"/>
      <c r="AC88" s="34"/>
      <c r="AD88" s="34"/>
      <c r="AE88" s="34"/>
    </row>
    <row r="89" spans="1:65" s="11" customFormat="1" ht="29.25" customHeight="1">
      <c r="A89" s="116"/>
      <c r="B89" s="117"/>
      <c r="C89" s="118" t="s">
        <v>138</v>
      </c>
      <c r="D89" s="119" t="s">
        <v>54</v>
      </c>
      <c r="E89" s="119" t="s">
        <v>50</v>
      </c>
      <c r="F89" s="119" t="s">
        <v>51</v>
      </c>
      <c r="G89" s="119" t="s">
        <v>139</v>
      </c>
      <c r="H89" s="119" t="s">
        <v>140</v>
      </c>
      <c r="I89" s="119" t="s">
        <v>141</v>
      </c>
      <c r="J89" s="119" t="s">
        <v>108</v>
      </c>
      <c r="K89" s="120" t="s">
        <v>142</v>
      </c>
      <c r="L89" s="121"/>
      <c r="M89" s="59" t="s">
        <v>3</v>
      </c>
      <c r="N89" s="60" t="s">
        <v>39</v>
      </c>
      <c r="O89" s="60" t="s">
        <v>143</v>
      </c>
      <c r="P89" s="60" t="s">
        <v>144</v>
      </c>
      <c r="Q89" s="60" t="s">
        <v>145</v>
      </c>
      <c r="R89" s="60" t="s">
        <v>146</v>
      </c>
      <c r="S89" s="60" t="s">
        <v>147</v>
      </c>
      <c r="T89" s="61" t="s">
        <v>148</v>
      </c>
      <c r="U89" s="116"/>
      <c r="V89" s="116"/>
      <c r="W89" s="116"/>
      <c r="X89" s="116"/>
      <c r="Y89" s="116"/>
      <c r="Z89" s="116"/>
      <c r="AA89" s="116"/>
      <c r="AB89" s="116"/>
      <c r="AC89" s="116"/>
      <c r="AD89" s="116"/>
      <c r="AE89" s="116"/>
    </row>
    <row r="90" spans="1:65" s="2" customFormat="1" ht="22.8" customHeight="1">
      <c r="A90" s="34"/>
      <c r="B90" s="35"/>
      <c r="C90" s="66" t="s">
        <v>149</v>
      </c>
      <c r="D90" s="34"/>
      <c r="E90" s="34"/>
      <c r="F90" s="34"/>
      <c r="G90" s="34"/>
      <c r="H90" s="34"/>
      <c r="I90" s="34"/>
      <c r="J90" s="122">
        <f>BK90</f>
        <v>0</v>
      </c>
      <c r="K90" s="34"/>
      <c r="L90" s="35"/>
      <c r="M90" s="62"/>
      <c r="N90" s="53"/>
      <c r="O90" s="63"/>
      <c r="P90" s="123">
        <f>P91+P201</f>
        <v>0</v>
      </c>
      <c r="Q90" s="63"/>
      <c r="R90" s="123">
        <f>R91+R201</f>
        <v>776.39145370000006</v>
      </c>
      <c r="S90" s="63"/>
      <c r="T90" s="124">
        <f>T91+T201</f>
        <v>17.976700000000001</v>
      </c>
      <c r="U90" s="34"/>
      <c r="V90" s="34"/>
      <c r="W90" s="34"/>
      <c r="X90" s="34"/>
      <c r="Y90" s="34"/>
      <c r="Z90" s="34"/>
      <c r="AA90" s="34"/>
      <c r="AB90" s="34"/>
      <c r="AC90" s="34"/>
      <c r="AD90" s="34"/>
      <c r="AE90" s="34"/>
      <c r="AT90" s="19" t="s">
        <v>68</v>
      </c>
      <c r="AU90" s="19" t="s">
        <v>109</v>
      </c>
      <c r="BK90" s="125">
        <f>BK91+BK201</f>
        <v>0</v>
      </c>
    </row>
    <row r="91" spans="1:65" s="12" customFormat="1" ht="25.95" customHeight="1">
      <c r="B91" s="126"/>
      <c r="D91" s="127" t="s">
        <v>68</v>
      </c>
      <c r="E91" s="128" t="s">
        <v>150</v>
      </c>
      <c r="F91" s="128" t="s">
        <v>151</v>
      </c>
      <c r="I91" s="129"/>
      <c r="J91" s="130">
        <f>BK91</f>
        <v>0</v>
      </c>
      <c r="L91" s="126"/>
      <c r="M91" s="131"/>
      <c r="N91" s="132"/>
      <c r="O91" s="132"/>
      <c r="P91" s="133">
        <f>P92+P117+P123+P135+P158+P193+P199</f>
        <v>0</v>
      </c>
      <c r="Q91" s="132"/>
      <c r="R91" s="133">
        <f>R92+R117+R123+R135+R158+R193+R199</f>
        <v>776.34492104000003</v>
      </c>
      <c r="S91" s="132"/>
      <c r="T91" s="134">
        <f>T92+T117+T123+T135+T158+T193+T199</f>
        <v>17.976700000000001</v>
      </c>
      <c r="AR91" s="127" t="s">
        <v>77</v>
      </c>
      <c r="AT91" s="135" t="s">
        <v>68</v>
      </c>
      <c r="AU91" s="135" t="s">
        <v>69</v>
      </c>
      <c r="AY91" s="127" t="s">
        <v>152</v>
      </c>
      <c r="BK91" s="136">
        <f>BK92+BK117+BK123+BK135+BK158+BK193+BK199</f>
        <v>0</v>
      </c>
    </row>
    <row r="92" spans="1:65" s="12" customFormat="1" ht="22.8" customHeight="1">
      <c r="B92" s="126"/>
      <c r="D92" s="127" t="s">
        <v>68</v>
      </c>
      <c r="E92" s="137" t="s">
        <v>77</v>
      </c>
      <c r="F92" s="137" t="s">
        <v>153</v>
      </c>
      <c r="I92" s="129"/>
      <c r="J92" s="138">
        <f>BK92</f>
        <v>0</v>
      </c>
      <c r="L92" s="126"/>
      <c r="M92" s="131"/>
      <c r="N92" s="132"/>
      <c r="O92" s="132"/>
      <c r="P92" s="133">
        <f>SUM(P93:P116)</f>
        <v>0</v>
      </c>
      <c r="Q92" s="132"/>
      <c r="R92" s="133">
        <f>SUM(R93:R116)</f>
        <v>34.56</v>
      </c>
      <c r="S92" s="132"/>
      <c r="T92" s="134">
        <f>SUM(T93:T116)</f>
        <v>0</v>
      </c>
      <c r="AR92" s="127" t="s">
        <v>77</v>
      </c>
      <c r="AT92" s="135" t="s">
        <v>68</v>
      </c>
      <c r="AU92" s="135" t="s">
        <v>77</v>
      </c>
      <c r="AY92" s="127" t="s">
        <v>152</v>
      </c>
      <c r="BK92" s="136">
        <f>SUM(BK93:BK116)</f>
        <v>0</v>
      </c>
    </row>
    <row r="93" spans="1:65" s="2" customFormat="1" ht="22.8">
      <c r="A93" s="34"/>
      <c r="B93" s="139"/>
      <c r="C93" s="140" t="s">
        <v>77</v>
      </c>
      <c r="D93" s="140" t="s">
        <v>154</v>
      </c>
      <c r="E93" s="141" t="s">
        <v>155</v>
      </c>
      <c r="F93" s="142" t="s">
        <v>156</v>
      </c>
      <c r="G93" s="143" t="s">
        <v>157</v>
      </c>
      <c r="H93" s="144">
        <v>1</v>
      </c>
      <c r="I93" s="145"/>
      <c r="J93" s="146">
        <f>ROUND(I93*H93,2)</f>
        <v>0</v>
      </c>
      <c r="K93" s="142" t="s">
        <v>3</v>
      </c>
      <c r="L93" s="35"/>
      <c r="M93" s="147" t="s">
        <v>3</v>
      </c>
      <c r="N93" s="148" t="s">
        <v>40</v>
      </c>
      <c r="O93" s="55"/>
      <c r="P93" s="149">
        <f>O93*H93</f>
        <v>0</v>
      </c>
      <c r="Q93" s="149">
        <v>0</v>
      </c>
      <c r="R93" s="149">
        <f>Q93*H93</f>
        <v>0</v>
      </c>
      <c r="S93" s="149">
        <v>0</v>
      </c>
      <c r="T93" s="150">
        <f>S93*H93</f>
        <v>0</v>
      </c>
      <c r="U93" s="34"/>
      <c r="V93" s="34"/>
      <c r="W93" s="34"/>
      <c r="X93" s="34"/>
      <c r="Y93" s="34"/>
      <c r="Z93" s="34"/>
      <c r="AA93" s="34"/>
      <c r="AB93" s="34"/>
      <c r="AC93" s="34"/>
      <c r="AD93" s="34"/>
      <c r="AE93" s="34"/>
      <c r="AR93" s="151" t="s">
        <v>158</v>
      </c>
      <c r="AT93" s="151" t="s">
        <v>154</v>
      </c>
      <c r="AU93" s="151" t="s">
        <v>79</v>
      </c>
      <c r="AY93" s="19" t="s">
        <v>152</v>
      </c>
      <c r="BE93" s="152">
        <f>IF(N93="základní",J93,0)</f>
        <v>0</v>
      </c>
      <c r="BF93" s="152">
        <f>IF(N93="snížená",J93,0)</f>
        <v>0</v>
      </c>
      <c r="BG93" s="152">
        <f>IF(N93="zákl. přenesená",J93,0)</f>
        <v>0</v>
      </c>
      <c r="BH93" s="152">
        <f>IF(N93="sníž. přenesená",J93,0)</f>
        <v>0</v>
      </c>
      <c r="BI93" s="152">
        <f>IF(N93="nulová",J93,0)</f>
        <v>0</v>
      </c>
      <c r="BJ93" s="19" t="s">
        <v>77</v>
      </c>
      <c r="BK93" s="152">
        <f>ROUND(I93*H93,2)</f>
        <v>0</v>
      </c>
      <c r="BL93" s="19" t="s">
        <v>158</v>
      </c>
      <c r="BM93" s="151" t="s">
        <v>2046</v>
      </c>
    </row>
    <row r="94" spans="1:65" s="2" customFormat="1" ht="33" customHeight="1">
      <c r="A94" s="34"/>
      <c r="B94" s="139"/>
      <c r="C94" s="140" t="s">
        <v>79</v>
      </c>
      <c r="D94" s="140" t="s">
        <v>154</v>
      </c>
      <c r="E94" s="141" t="s">
        <v>2047</v>
      </c>
      <c r="F94" s="142" t="s">
        <v>2048</v>
      </c>
      <c r="G94" s="143" t="s">
        <v>171</v>
      </c>
      <c r="H94" s="144">
        <v>340.15800000000002</v>
      </c>
      <c r="I94" s="145"/>
      <c r="J94" s="146">
        <f>ROUND(I94*H94,2)</f>
        <v>0</v>
      </c>
      <c r="K94" s="142" t="s">
        <v>163</v>
      </c>
      <c r="L94" s="35"/>
      <c r="M94" s="147" t="s">
        <v>3</v>
      </c>
      <c r="N94" s="148" t="s">
        <v>40</v>
      </c>
      <c r="O94" s="55"/>
      <c r="P94" s="149">
        <f>O94*H94</f>
        <v>0</v>
      </c>
      <c r="Q94" s="149">
        <v>0</v>
      </c>
      <c r="R94" s="149">
        <f>Q94*H94</f>
        <v>0</v>
      </c>
      <c r="S94" s="149">
        <v>0</v>
      </c>
      <c r="T94" s="150">
        <f>S94*H94</f>
        <v>0</v>
      </c>
      <c r="U94" s="34"/>
      <c r="V94" s="34"/>
      <c r="W94" s="34"/>
      <c r="X94" s="34"/>
      <c r="Y94" s="34"/>
      <c r="Z94" s="34"/>
      <c r="AA94" s="34"/>
      <c r="AB94" s="34"/>
      <c r="AC94" s="34"/>
      <c r="AD94" s="34"/>
      <c r="AE94" s="34"/>
      <c r="AR94" s="151" t="s">
        <v>158</v>
      </c>
      <c r="AT94" s="151" t="s">
        <v>154</v>
      </c>
      <c r="AU94" s="151" t="s">
        <v>79</v>
      </c>
      <c r="AY94" s="19" t="s">
        <v>152</v>
      </c>
      <c r="BE94" s="152">
        <f>IF(N94="základní",J94,0)</f>
        <v>0</v>
      </c>
      <c r="BF94" s="152">
        <f>IF(N94="snížená",J94,0)</f>
        <v>0</v>
      </c>
      <c r="BG94" s="152">
        <f>IF(N94="zákl. přenesená",J94,0)</f>
        <v>0</v>
      </c>
      <c r="BH94" s="152">
        <f>IF(N94="sníž. přenesená",J94,0)</f>
        <v>0</v>
      </c>
      <c r="BI94" s="152">
        <f>IF(N94="nulová",J94,0)</f>
        <v>0</v>
      </c>
      <c r="BJ94" s="19" t="s">
        <v>77</v>
      </c>
      <c r="BK94" s="152">
        <f>ROUND(I94*H94,2)</f>
        <v>0</v>
      </c>
      <c r="BL94" s="19" t="s">
        <v>158</v>
      </c>
      <c r="BM94" s="151" t="s">
        <v>2049</v>
      </c>
    </row>
    <row r="95" spans="1:65" s="14" customFormat="1">
      <c r="B95" s="166"/>
      <c r="D95" s="153" t="s">
        <v>167</v>
      </c>
      <c r="E95" s="167" t="s">
        <v>3</v>
      </c>
      <c r="F95" s="168" t="s">
        <v>3898</v>
      </c>
      <c r="H95" s="167" t="s">
        <v>3</v>
      </c>
      <c r="I95" s="169"/>
      <c r="L95" s="166"/>
      <c r="M95" s="170"/>
      <c r="N95" s="171"/>
      <c r="O95" s="171"/>
      <c r="P95" s="171"/>
      <c r="Q95" s="171"/>
      <c r="R95" s="171"/>
      <c r="S95" s="171"/>
      <c r="T95" s="172"/>
      <c r="AT95" s="167" t="s">
        <v>167</v>
      </c>
      <c r="AU95" s="167" t="s">
        <v>79</v>
      </c>
      <c r="AV95" s="14" t="s">
        <v>77</v>
      </c>
      <c r="AW95" s="14" t="s">
        <v>31</v>
      </c>
      <c r="AX95" s="14" t="s">
        <v>69</v>
      </c>
      <c r="AY95" s="167" t="s">
        <v>152</v>
      </c>
    </row>
    <row r="96" spans="1:65" s="13" customFormat="1">
      <c r="B96" s="158"/>
      <c r="D96" s="153" t="s">
        <v>167</v>
      </c>
      <c r="E96" s="159" t="s">
        <v>3</v>
      </c>
      <c r="F96" s="160" t="s">
        <v>2050</v>
      </c>
      <c r="H96" s="161">
        <v>171.09899999999999</v>
      </c>
      <c r="I96" s="162"/>
      <c r="L96" s="158"/>
      <c r="M96" s="163"/>
      <c r="N96" s="164"/>
      <c r="O96" s="164"/>
      <c r="P96" s="164"/>
      <c r="Q96" s="164"/>
      <c r="R96" s="164"/>
      <c r="S96" s="164"/>
      <c r="T96" s="165"/>
      <c r="AT96" s="159" t="s">
        <v>167</v>
      </c>
      <c r="AU96" s="159" t="s">
        <v>79</v>
      </c>
      <c r="AV96" s="13" t="s">
        <v>79</v>
      </c>
      <c r="AW96" s="13" t="s">
        <v>31</v>
      </c>
      <c r="AX96" s="13" t="s">
        <v>69</v>
      </c>
      <c r="AY96" s="159" t="s">
        <v>152</v>
      </c>
    </row>
    <row r="97" spans="1:65" s="14" customFormat="1">
      <c r="B97" s="166"/>
      <c r="D97" s="153" t="s">
        <v>167</v>
      </c>
      <c r="E97" s="167" t="s">
        <v>3</v>
      </c>
      <c r="F97" s="168" t="s">
        <v>2051</v>
      </c>
      <c r="H97" s="167" t="s">
        <v>3</v>
      </c>
      <c r="I97" s="169"/>
      <c r="L97" s="166"/>
      <c r="M97" s="170"/>
      <c r="N97" s="171"/>
      <c r="O97" s="171"/>
      <c r="P97" s="171"/>
      <c r="Q97" s="171"/>
      <c r="R97" s="171"/>
      <c r="S97" s="171"/>
      <c r="T97" s="172"/>
      <c r="AT97" s="167" t="s">
        <v>167</v>
      </c>
      <c r="AU97" s="167" t="s">
        <v>79</v>
      </c>
      <c r="AV97" s="14" t="s">
        <v>77</v>
      </c>
      <c r="AW97" s="14" t="s">
        <v>31</v>
      </c>
      <c r="AX97" s="14" t="s">
        <v>69</v>
      </c>
      <c r="AY97" s="167" t="s">
        <v>152</v>
      </c>
    </row>
    <row r="98" spans="1:65" s="13" customFormat="1">
      <c r="B98" s="158"/>
      <c r="D98" s="153" t="s">
        <v>167</v>
      </c>
      <c r="E98" s="159" t="s">
        <v>3</v>
      </c>
      <c r="F98" s="160" t="s">
        <v>2052</v>
      </c>
      <c r="H98" s="161">
        <v>169.059</v>
      </c>
      <c r="I98" s="162"/>
      <c r="L98" s="158"/>
      <c r="M98" s="163"/>
      <c r="N98" s="164"/>
      <c r="O98" s="164"/>
      <c r="P98" s="164"/>
      <c r="Q98" s="164"/>
      <c r="R98" s="164"/>
      <c r="S98" s="164"/>
      <c r="T98" s="165"/>
      <c r="AT98" s="159" t="s">
        <v>167</v>
      </c>
      <c r="AU98" s="159" t="s">
        <v>79</v>
      </c>
      <c r="AV98" s="13" t="s">
        <v>79</v>
      </c>
      <c r="AW98" s="13" t="s">
        <v>31</v>
      </c>
      <c r="AX98" s="13" t="s">
        <v>69</v>
      </c>
      <c r="AY98" s="159" t="s">
        <v>152</v>
      </c>
    </row>
    <row r="99" spans="1:65" s="15" customFormat="1">
      <c r="B99" s="173"/>
      <c r="D99" s="153" t="s">
        <v>167</v>
      </c>
      <c r="E99" s="174" t="s">
        <v>3</v>
      </c>
      <c r="F99" s="175" t="s">
        <v>206</v>
      </c>
      <c r="H99" s="176">
        <v>340.15800000000002</v>
      </c>
      <c r="I99" s="177"/>
      <c r="L99" s="173"/>
      <c r="M99" s="178"/>
      <c r="N99" s="179"/>
      <c r="O99" s="179"/>
      <c r="P99" s="179"/>
      <c r="Q99" s="179"/>
      <c r="R99" s="179"/>
      <c r="S99" s="179"/>
      <c r="T99" s="180"/>
      <c r="AT99" s="174" t="s">
        <v>167</v>
      </c>
      <c r="AU99" s="174" t="s">
        <v>79</v>
      </c>
      <c r="AV99" s="15" t="s">
        <v>158</v>
      </c>
      <c r="AW99" s="15" t="s">
        <v>31</v>
      </c>
      <c r="AX99" s="15" t="s">
        <v>77</v>
      </c>
      <c r="AY99" s="174" t="s">
        <v>152</v>
      </c>
    </row>
    <row r="100" spans="1:65" s="2" customFormat="1" ht="44.25" customHeight="1">
      <c r="A100" s="34"/>
      <c r="B100" s="139"/>
      <c r="C100" s="140" t="s">
        <v>168</v>
      </c>
      <c r="D100" s="140" t="s">
        <v>154</v>
      </c>
      <c r="E100" s="141" t="s">
        <v>2053</v>
      </c>
      <c r="F100" s="142" t="s">
        <v>2054</v>
      </c>
      <c r="G100" s="143" t="s">
        <v>171</v>
      </c>
      <c r="H100" s="144">
        <v>0.504</v>
      </c>
      <c r="I100" s="145"/>
      <c r="J100" s="146">
        <f>ROUND(I100*H100,2)</f>
        <v>0</v>
      </c>
      <c r="K100" s="142" t="s">
        <v>163</v>
      </c>
      <c r="L100" s="35"/>
      <c r="M100" s="147" t="s">
        <v>3</v>
      </c>
      <c r="N100" s="148" t="s">
        <v>40</v>
      </c>
      <c r="O100" s="55"/>
      <c r="P100" s="149">
        <f>O100*H100</f>
        <v>0</v>
      </c>
      <c r="Q100" s="149">
        <v>0</v>
      </c>
      <c r="R100" s="149">
        <f>Q100*H100</f>
        <v>0</v>
      </c>
      <c r="S100" s="149">
        <v>0</v>
      </c>
      <c r="T100" s="150">
        <f>S100*H100</f>
        <v>0</v>
      </c>
      <c r="U100" s="34"/>
      <c r="V100" s="34"/>
      <c r="W100" s="34"/>
      <c r="X100" s="34"/>
      <c r="Y100" s="34"/>
      <c r="Z100" s="34"/>
      <c r="AA100" s="34"/>
      <c r="AB100" s="34"/>
      <c r="AC100" s="34"/>
      <c r="AD100" s="34"/>
      <c r="AE100" s="34"/>
      <c r="AR100" s="151" t="s">
        <v>158</v>
      </c>
      <c r="AT100" s="151" t="s">
        <v>154</v>
      </c>
      <c r="AU100" s="151" t="s">
        <v>79</v>
      </c>
      <c r="AY100" s="19" t="s">
        <v>152</v>
      </c>
      <c r="BE100" s="152">
        <f>IF(N100="základní",J100,0)</f>
        <v>0</v>
      </c>
      <c r="BF100" s="152">
        <f>IF(N100="snížená",J100,0)</f>
        <v>0</v>
      </c>
      <c r="BG100" s="152">
        <f>IF(N100="zákl. přenesená",J100,0)</f>
        <v>0</v>
      </c>
      <c r="BH100" s="152">
        <f>IF(N100="sníž. přenesená",J100,0)</f>
        <v>0</v>
      </c>
      <c r="BI100" s="152">
        <f>IF(N100="nulová",J100,0)</f>
        <v>0</v>
      </c>
      <c r="BJ100" s="19" t="s">
        <v>77</v>
      </c>
      <c r="BK100" s="152">
        <f>ROUND(I100*H100,2)</f>
        <v>0</v>
      </c>
      <c r="BL100" s="19" t="s">
        <v>158</v>
      </c>
      <c r="BM100" s="151" t="s">
        <v>2055</v>
      </c>
    </row>
    <row r="101" spans="1:65" s="2" customFormat="1" ht="19.2">
      <c r="A101" s="34"/>
      <c r="B101" s="35"/>
      <c r="C101" s="34"/>
      <c r="D101" s="153" t="s">
        <v>165</v>
      </c>
      <c r="E101" s="34"/>
      <c r="F101" s="154" t="s">
        <v>2056</v>
      </c>
      <c r="G101" s="34"/>
      <c r="H101" s="34"/>
      <c r="I101" s="155"/>
      <c r="J101" s="34"/>
      <c r="K101" s="34"/>
      <c r="L101" s="35"/>
      <c r="M101" s="156"/>
      <c r="N101" s="157"/>
      <c r="O101" s="55"/>
      <c r="P101" s="55"/>
      <c r="Q101" s="55"/>
      <c r="R101" s="55"/>
      <c r="S101" s="55"/>
      <c r="T101" s="56"/>
      <c r="U101" s="34"/>
      <c r="V101" s="34"/>
      <c r="W101" s="34"/>
      <c r="X101" s="34"/>
      <c r="Y101" s="34"/>
      <c r="Z101" s="34"/>
      <c r="AA101" s="34"/>
      <c r="AB101" s="34"/>
      <c r="AC101" s="34"/>
      <c r="AD101" s="34"/>
      <c r="AE101" s="34"/>
      <c r="AT101" s="19" t="s">
        <v>165</v>
      </c>
      <c r="AU101" s="19" t="s">
        <v>79</v>
      </c>
    </row>
    <row r="102" spans="1:65" s="13" customFormat="1">
      <c r="B102" s="158"/>
      <c r="D102" s="153" t="s">
        <v>167</v>
      </c>
      <c r="E102" s="159" t="s">
        <v>3</v>
      </c>
      <c r="F102" s="160" t="s">
        <v>3899</v>
      </c>
      <c r="H102" s="161">
        <v>0.504</v>
      </c>
      <c r="I102" s="162"/>
      <c r="L102" s="158"/>
      <c r="M102" s="163"/>
      <c r="N102" s="164"/>
      <c r="O102" s="164"/>
      <c r="P102" s="164"/>
      <c r="Q102" s="164"/>
      <c r="R102" s="164"/>
      <c r="S102" s="164"/>
      <c r="T102" s="165"/>
      <c r="AT102" s="159" t="s">
        <v>167</v>
      </c>
      <c r="AU102" s="159" t="s">
        <v>79</v>
      </c>
      <c r="AV102" s="13" t="s">
        <v>79</v>
      </c>
      <c r="AW102" s="13" t="s">
        <v>31</v>
      </c>
      <c r="AX102" s="13" t="s">
        <v>77</v>
      </c>
      <c r="AY102" s="159" t="s">
        <v>152</v>
      </c>
    </row>
    <row r="103" spans="1:65" s="2" customFormat="1" ht="16.5" customHeight="1">
      <c r="A103" s="34"/>
      <c r="B103" s="139"/>
      <c r="C103" s="140" t="s">
        <v>158</v>
      </c>
      <c r="D103" s="140" t="s">
        <v>154</v>
      </c>
      <c r="E103" s="141" t="s">
        <v>183</v>
      </c>
      <c r="F103" s="142" t="s">
        <v>184</v>
      </c>
      <c r="G103" s="143" t="s">
        <v>171</v>
      </c>
      <c r="H103" s="144">
        <v>63.253999999999998</v>
      </c>
      <c r="I103" s="145"/>
      <c r="J103" s="146">
        <f>ROUND(I103*H103,2)</f>
        <v>0</v>
      </c>
      <c r="K103" s="142" t="s">
        <v>3</v>
      </c>
      <c r="L103" s="35"/>
      <c r="M103" s="147" t="s">
        <v>3</v>
      </c>
      <c r="N103" s="148" t="s">
        <v>40</v>
      </c>
      <c r="O103" s="55"/>
      <c r="P103" s="149">
        <f>O103*H103</f>
        <v>0</v>
      </c>
      <c r="Q103" s="149">
        <v>0</v>
      </c>
      <c r="R103" s="149">
        <f>Q103*H103</f>
        <v>0</v>
      </c>
      <c r="S103" s="149">
        <v>0</v>
      </c>
      <c r="T103" s="150">
        <f>S103*H103</f>
        <v>0</v>
      </c>
      <c r="U103" s="34"/>
      <c r="V103" s="34"/>
      <c r="W103" s="34"/>
      <c r="X103" s="34"/>
      <c r="Y103" s="34"/>
      <c r="Z103" s="34"/>
      <c r="AA103" s="34"/>
      <c r="AB103" s="34"/>
      <c r="AC103" s="34"/>
      <c r="AD103" s="34"/>
      <c r="AE103" s="34"/>
      <c r="AR103" s="151" t="s">
        <v>158</v>
      </c>
      <c r="AT103" s="151" t="s">
        <v>154</v>
      </c>
      <c r="AU103" s="151" t="s">
        <v>79</v>
      </c>
      <c r="AY103" s="19" t="s">
        <v>152</v>
      </c>
      <c r="BE103" s="152">
        <f>IF(N103="základní",J103,0)</f>
        <v>0</v>
      </c>
      <c r="BF103" s="152">
        <f>IF(N103="snížená",J103,0)</f>
        <v>0</v>
      </c>
      <c r="BG103" s="152">
        <f>IF(N103="zákl. přenesená",J103,0)</f>
        <v>0</v>
      </c>
      <c r="BH103" s="152">
        <f>IF(N103="sníž. přenesená",J103,0)</f>
        <v>0</v>
      </c>
      <c r="BI103" s="152">
        <f>IF(N103="nulová",J103,0)</f>
        <v>0</v>
      </c>
      <c r="BJ103" s="19" t="s">
        <v>77</v>
      </c>
      <c r="BK103" s="152">
        <f>ROUND(I103*H103,2)</f>
        <v>0</v>
      </c>
      <c r="BL103" s="19" t="s">
        <v>158</v>
      </c>
      <c r="BM103" s="151" t="s">
        <v>2057</v>
      </c>
    </row>
    <row r="104" spans="1:65" s="2" customFormat="1" ht="57">
      <c r="A104" s="34"/>
      <c r="B104" s="139"/>
      <c r="C104" s="140" t="s">
        <v>178</v>
      </c>
      <c r="D104" s="140" t="s">
        <v>154</v>
      </c>
      <c r="E104" s="141" t="s">
        <v>228</v>
      </c>
      <c r="F104" s="142" t="s">
        <v>229</v>
      </c>
      <c r="G104" s="143" t="s">
        <v>171</v>
      </c>
      <c r="H104" s="144">
        <v>63.253999999999998</v>
      </c>
      <c r="I104" s="145"/>
      <c r="J104" s="146">
        <f>ROUND(I104*H104,2)</f>
        <v>0</v>
      </c>
      <c r="K104" s="142" t="s">
        <v>163</v>
      </c>
      <c r="L104" s="35"/>
      <c r="M104" s="147" t="s">
        <v>3</v>
      </c>
      <c r="N104" s="148" t="s">
        <v>40</v>
      </c>
      <c r="O104" s="55"/>
      <c r="P104" s="149">
        <f>O104*H104</f>
        <v>0</v>
      </c>
      <c r="Q104" s="149">
        <v>0</v>
      </c>
      <c r="R104" s="149">
        <f>Q104*H104</f>
        <v>0</v>
      </c>
      <c r="S104" s="149">
        <v>0</v>
      </c>
      <c r="T104" s="150">
        <f>S104*H104</f>
        <v>0</v>
      </c>
      <c r="U104" s="34"/>
      <c r="V104" s="34"/>
      <c r="W104" s="34"/>
      <c r="X104" s="34"/>
      <c r="Y104" s="34"/>
      <c r="Z104" s="34"/>
      <c r="AA104" s="34"/>
      <c r="AB104" s="34"/>
      <c r="AC104" s="34"/>
      <c r="AD104" s="34"/>
      <c r="AE104" s="34"/>
      <c r="AR104" s="151" t="s">
        <v>158</v>
      </c>
      <c r="AT104" s="151" t="s">
        <v>154</v>
      </c>
      <c r="AU104" s="151" t="s">
        <v>79</v>
      </c>
      <c r="AY104" s="19" t="s">
        <v>152</v>
      </c>
      <c r="BE104" s="152">
        <f>IF(N104="základní",J104,0)</f>
        <v>0</v>
      </c>
      <c r="BF104" s="152">
        <f>IF(N104="snížená",J104,0)</f>
        <v>0</v>
      </c>
      <c r="BG104" s="152">
        <f>IF(N104="zákl. přenesená",J104,0)</f>
        <v>0</v>
      </c>
      <c r="BH104" s="152">
        <f>IF(N104="sníž. přenesená",J104,0)</f>
        <v>0</v>
      </c>
      <c r="BI104" s="152">
        <f>IF(N104="nulová",J104,0)</f>
        <v>0</v>
      </c>
      <c r="BJ104" s="19" t="s">
        <v>77</v>
      </c>
      <c r="BK104" s="152">
        <f>ROUND(I104*H104,2)</f>
        <v>0</v>
      </c>
      <c r="BL104" s="19" t="s">
        <v>158</v>
      </c>
      <c r="BM104" s="151" t="s">
        <v>2058</v>
      </c>
    </row>
    <row r="105" spans="1:65" s="13" customFormat="1">
      <c r="B105" s="158"/>
      <c r="D105" s="153" t="s">
        <v>167</v>
      </c>
      <c r="E105" s="159" t="s">
        <v>3</v>
      </c>
      <c r="F105" s="160" t="s">
        <v>3900</v>
      </c>
      <c r="H105" s="161">
        <v>63.253999999999998</v>
      </c>
      <c r="I105" s="162"/>
      <c r="L105" s="158"/>
      <c r="M105" s="163"/>
      <c r="N105" s="164"/>
      <c r="O105" s="164"/>
      <c r="P105" s="164"/>
      <c r="Q105" s="164"/>
      <c r="R105" s="164"/>
      <c r="S105" s="164"/>
      <c r="T105" s="165"/>
      <c r="AT105" s="159" t="s">
        <v>167</v>
      </c>
      <c r="AU105" s="159" t="s">
        <v>79</v>
      </c>
      <c r="AV105" s="13" t="s">
        <v>79</v>
      </c>
      <c r="AW105" s="13" t="s">
        <v>31</v>
      </c>
      <c r="AX105" s="13" t="s">
        <v>77</v>
      </c>
      <c r="AY105" s="159" t="s">
        <v>152</v>
      </c>
    </row>
    <row r="106" spans="1:65" s="2" customFormat="1" ht="44.25" customHeight="1">
      <c r="A106" s="34"/>
      <c r="B106" s="139"/>
      <c r="C106" s="140" t="s">
        <v>186</v>
      </c>
      <c r="D106" s="140" t="s">
        <v>154</v>
      </c>
      <c r="E106" s="141" t="s">
        <v>174</v>
      </c>
      <c r="F106" s="142" t="s">
        <v>175</v>
      </c>
      <c r="G106" s="143" t="s">
        <v>171</v>
      </c>
      <c r="H106" s="144">
        <v>63.253999999999998</v>
      </c>
      <c r="I106" s="145"/>
      <c r="J106" s="146">
        <f>ROUND(I106*H106,2)</f>
        <v>0</v>
      </c>
      <c r="K106" s="142" t="s">
        <v>163</v>
      </c>
      <c r="L106" s="35"/>
      <c r="M106" s="147" t="s">
        <v>3</v>
      </c>
      <c r="N106" s="148" t="s">
        <v>40</v>
      </c>
      <c r="O106" s="55"/>
      <c r="P106" s="149">
        <f>O106*H106</f>
        <v>0</v>
      </c>
      <c r="Q106" s="149">
        <v>0</v>
      </c>
      <c r="R106" s="149">
        <f>Q106*H106</f>
        <v>0</v>
      </c>
      <c r="S106" s="149">
        <v>0</v>
      </c>
      <c r="T106" s="150">
        <f>S106*H106</f>
        <v>0</v>
      </c>
      <c r="U106" s="34"/>
      <c r="V106" s="34"/>
      <c r="W106" s="34"/>
      <c r="X106" s="34"/>
      <c r="Y106" s="34"/>
      <c r="Z106" s="34"/>
      <c r="AA106" s="34"/>
      <c r="AB106" s="34"/>
      <c r="AC106" s="34"/>
      <c r="AD106" s="34"/>
      <c r="AE106" s="34"/>
      <c r="AR106" s="151" t="s">
        <v>158</v>
      </c>
      <c r="AT106" s="151" t="s">
        <v>154</v>
      </c>
      <c r="AU106" s="151" t="s">
        <v>79</v>
      </c>
      <c r="AY106" s="19" t="s">
        <v>152</v>
      </c>
      <c r="BE106" s="152">
        <f>IF(N106="základní",J106,0)</f>
        <v>0</v>
      </c>
      <c r="BF106" s="152">
        <f>IF(N106="snížená",J106,0)</f>
        <v>0</v>
      </c>
      <c r="BG106" s="152">
        <f>IF(N106="zákl. přenesená",J106,0)</f>
        <v>0</v>
      </c>
      <c r="BH106" s="152">
        <f>IF(N106="sníž. přenesená",J106,0)</f>
        <v>0</v>
      </c>
      <c r="BI106" s="152">
        <f>IF(N106="nulová",J106,0)</f>
        <v>0</v>
      </c>
      <c r="BJ106" s="19" t="s">
        <v>77</v>
      </c>
      <c r="BK106" s="152">
        <f>ROUND(I106*H106,2)</f>
        <v>0</v>
      </c>
      <c r="BL106" s="19" t="s">
        <v>158</v>
      </c>
      <c r="BM106" s="151" t="s">
        <v>2060</v>
      </c>
    </row>
    <row r="107" spans="1:65" s="2" customFormat="1" ht="19.2">
      <c r="A107" s="34"/>
      <c r="B107" s="35"/>
      <c r="C107" s="34"/>
      <c r="D107" s="153" t="s">
        <v>165</v>
      </c>
      <c r="E107" s="34"/>
      <c r="F107" s="154" t="s">
        <v>3901</v>
      </c>
      <c r="G107" s="34"/>
      <c r="H107" s="34"/>
      <c r="I107" s="155"/>
      <c r="J107" s="34"/>
      <c r="K107" s="34"/>
      <c r="L107" s="35"/>
      <c r="M107" s="156"/>
      <c r="N107" s="157"/>
      <c r="O107" s="55"/>
      <c r="P107" s="55"/>
      <c r="Q107" s="55"/>
      <c r="R107" s="55"/>
      <c r="S107" s="55"/>
      <c r="T107" s="56"/>
      <c r="U107" s="34"/>
      <c r="V107" s="34"/>
      <c r="W107" s="34"/>
      <c r="X107" s="34"/>
      <c r="Y107" s="34"/>
      <c r="Z107" s="34"/>
      <c r="AA107" s="34"/>
      <c r="AB107" s="34"/>
      <c r="AC107" s="34"/>
      <c r="AD107" s="34"/>
      <c r="AE107" s="34"/>
      <c r="AT107" s="19" t="s">
        <v>165</v>
      </c>
      <c r="AU107" s="19" t="s">
        <v>79</v>
      </c>
    </row>
    <row r="108" spans="1:65" s="13" customFormat="1">
      <c r="B108" s="158"/>
      <c r="D108" s="153" t="s">
        <v>167</v>
      </c>
      <c r="E108" s="159" t="s">
        <v>3</v>
      </c>
      <c r="F108" s="160" t="s">
        <v>2059</v>
      </c>
      <c r="H108" s="161">
        <v>63.253999999999998</v>
      </c>
      <c r="I108" s="162"/>
      <c r="L108" s="158"/>
      <c r="M108" s="163"/>
      <c r="N108" s="164"/>
      <c r="O108" s="164"/>
      <c r="P108" s="164"/>
      <c r="Q108" s="164"/>
      <c r="R108" s="164"/>
      <c r="S108" s="164"/>
      <c r="T108" s="165"/>
      <c r="AT108" s="159" t="s">
        <v>167</v>
      </c>
      <c r="AU108" s="159" t="s">
        <v>79</v>
      </c>
      <c r="AV108" s="13" t="s">
        <v>79</v>
      </c>
      <c r="AW108" s="13" t="s">
        <v>31</v>
      </c>
      <c r="AX108" s="13" t="s">
        <v>77</v>
      </c>
      <c r="AY108" s="159" t="s">
        <v>152</v>
      </c>
    </row>
    <row r="109" spans="1:65" s="2" customFormat="1" ht="44.25" customHeight="1">
      <c r="A109" s="34"/>
      <c r="B109" s="139"/>
      <c r="C109" s="140" t="s">
        <v>191</v>
      </c>
      <c r="D109" s="140" t="s">
        <v>154</v>
      </c>
      <c r="E109" s="141" t="s">
        <v>235</v>
      </c>
      <c r="F109" s="142" t="s">
        <v>236</v>
      </c>
      <c r="G109" s="143" t="s">
        <v>171</v>
      </c>
      <c r="H109" s="144">
        <v>34.56</v>
      </c>
      <c r="I109" s="145"/>
      <c r="J109" s="146">
        <f>ROUND(I109*H109,2)</f>
        <v>0</v>
      </c>
      <c r="K109" s="142" t="s">
        <v>163</v>
      </c>
      <c r="L109" s="35"/>
      <c r="M109" s="147" t="s">
        <v>3</v>
      </c>
      <c r="N109" s="148" t="s">
        <v>40</v>
      </c>
      <c r="O109" s="55"/>
      <c r="P109" s="149">
        <f>O109*H109</f>
        <v>0</v>
      </c>
      <c r="Q109" s="149">
        <v>0</v>
      </c>
      <c r="R109" s="149">
        <f>Q109*H109</f>
        <v>0</v>
      </c>
      <c r="S109" s="149">
        <v>0</v>
      </c>
      <c r="T109" s="150">
        <f>S109*H109</f>
        <v>0</v>
      </c>
      <c r="U109" s="34"/>
      <c r="V109" s="34"/>
      <c r="W109" s="34"/>
      <c r="X109" s="34"/>
      <c r="Y109" s="34"/>
      <c r="Z109" s="34"/>
      <c r="AA109" s="34"/>
      <c r="AB109" s="34"/>
      <c r="AC109" s="34"/>
      <c r="AD109" s="34"/>
      <c r="AE109" s="34"/>
      <c r="AR109" s="151" t="s">
        <v>158</v>
      </c>
      <c r="AT109" s="151" t="s">
        <v>154</v>
      </c>
      <c r="AU109" s="151" t="s">
        <v>79</v>
      </c>
      <c r="AY109" s="19" t="s">
        <v>152</v>
      </c>
      <c r="BE109" s="152">
        <f>IF(N109="základní",J109,0)</f>
        <v>0</v>
      </c>
      <c r="BF109" s="152">
        <f>IF(N109="snížená",J109,0)</f>
        <v>0</v>
      </c>
      <c r="BG109" s="152">
        <f>IF(N109="zákl. přenesená",J109,0)</f>
        <v>0</v>
      </c>
      <c r="BH109" s="152">
        <f>IF(N109="sníž. přenesená",J109,0)</f>
        <v>0</v>
      </c>
      <c r="BI109" s="152">
        <f>IF(N109="nulová",J109,0)</f>
        <v>0</v>
      </c>
      <c r="BJ109" s="19" t="s">
        <v>77</v>
      </c>
      <c r="BK109" s="152">
        <f>ROUND(I109*H109,2)</f>
        <v>0</v>
      </c>
      <c r="BL109" s="19" t="s">
        <v>158</v>
      </c>
      <c r="BM109" s="151" t="s">
        <v>2061</v>
      </c>
    </row>
    <row r="110" spans="1:65" s="13" customFormat="1">
      <c r="B110" s="158"/>
      <c r="D110" s="153" t="s">
        <v>167</v>
      </c>
      <c r="E110" s="159" t="s">
        <v>3</v>
      </c>
      <c r="F110" s="160" t="s">
        <v>2062</v>
      </c>
      <c r="H110" s="161">
        <v>34.56</v>
      </c>
      <c r="I110" s="162"/>
      <c r="L110" s="158"/>
      <c r="M110" s="163"/>
      <c r="N110" s="164"/>
      <c r="O110" s="164"/>
      <c r="P110" s="164"/>
      <c r="Q110" s="164"/>
      <c r="R110" s="164"/>
      <c r="S110" s="164"/>
      <c r="T110" s="165"/>
      <c r="AT110" s="159" t="s">
        <v>167</v>
      </c>
      <c r="AU110" s="159" t="s">
        <v>79</v>
      </c>
      <c r="AV110" s="13" t="s">
        <v>79</v>
      </c>
      <c r="AW110" s="13" t="s">
        <v>31</v>
      </c>
      <c r="AX110" s="13" t="s">
        <v>77</v>
      </c>
      <c r="AY110" s="159" t="s">
        <v>152</v>
      </c>
    </row>
    <row r="111" spans="1:65" s="2" customFormat="1" ht="16.5" customHeight="1">
      <c r="A111" s="34"/>
      <c r="B111" s="139"/>
      <c r="C111" s="181" t="s">
        <v>207</v>
      </c>
      <c r="D111" s="181" t="s">
        <v>251</v>
      </c>
      <c r="E111" s="182" t="s">
        <v>252</v>
      </c>
      <c r="F111" s="183" t="s">
        <v>253</v>
      </c>
      <c r="G111" s="184" t="s">
        <v>254</v>
      </c>
      <c r="H111" s="185">
        <v>34.56</v>
      </c>
      <c r="I111" s="186"/>
      <c r="J111" s="187">
        <f>ROUND(I111*H111,2)</f>
        <v>0</v>
      </c>
      <c r="K111" s="183" t="s">
        <v>163</v>
      </c>
      <c r="L111" s="188"/>
      <c r="M111" s="189" t="s">
        <v>3</v>
      </c>
      <c r="N111" s="190" t="s">
        <v>40</v>
      </c>
      <c r="O111" s="55"/>
      <c r="P111" s="149">
        <f>O111*H111</f>
        <v>0</v>
      </c>
      <c r="Q111" s="149">
        <v>1</v>
      </c>
      <c r="R111" s="149">
        <f>Q111*H111</f>
        <v>34.56</v>
      </c>
      <c r="S111" s="149">
        <v>0</v>
      </c>
      <c r="T111" s="150">
        <f>S111*H111</f>
        <v>0</v>
      </c>
      <c r="U111" s="34"/>
      <c r="V111" s="34"/>
      <c r="W111" s="34"/>
      <c r="X111" s="34"/>
      <c r="Y111" s="34"/>
      <c r="Z111" s="34"/>
      <c r="AA111" s="34"/>
      <c r="AB111" s="34"/>
      <c r="AC111" s="34"/>
      <c r="AD111" s="34"/>
      <c r="AE111" s="34"/>
      <c r="AR111" s="151" t="s">
        <v>207</v>
      </c>
      <c r="AT111" s="151" t="s">
        <v>251</v>
      </c>
      <c r="AU111" s="151" t="s">
        <v>79</v>
      </c>
      <c r="AY111" s="19" t="s">
        <v>152</v>
      </c>
      <c r="BE111" s="152">
        <f>IF(N111="základní",J111,0)</f>
        <v>0</v>
      </c>
      <c r="BF111" s="152">
        <f>IF(N111="snížená",J111,0)</f>
        <v>0</v>
      </c>
      <c r="BG111" s="152">
        <f>IF(N111="zákl. přenesená",J111,0)</f>
        <v>0</v>
      </c>
      <c r="BH111" s="152">
        <f>IF(N111="sníž. přenesená",J111,0)</f>
        <v>0</v>
      </c>
      <c r="BI111" s="152">
        <f>IF(N111="nulová",J111,0)</f>
        <v>0</v>
      </c>
      <c r="BJ111" s="19" t="s">
        <v>77</v>
      </c>
      <c r="BK111" s="152">
        <f>ROUND(I111*H111,2)</f>
        <v>0</v>
      </c>
      <c r="BL111" s="19" t="s">
        <v>158</v>
      </c>
      <c r="BM111" s="151" t="s">
        <v>2063</v>
      </c>
    </row>
    <row r="112" spans="1:65" s="2" customFormat="1" ht="44.25" customHeight="1">
      <c r="A112" s="34"/>
      <c r="B112" s="139"/>
      <c r="C112" s="140" t="s">
        <v>221</v>
      </c>
      <c r="D112" s="140" t="s">
        <v>154</v>
      </c>
      <c r="E112" s="141" t="s">
        <v>235</v>
      </c>
      <c r="F112" s="142" t="s">
        <v>236</v>
      </c>
      <c r="G112" s="143" t="s">
        <v>171</v>
      </c>
      <c r="H112" s="144">
        <v>277.40800000000002</v>
      </c>
      <c r="I112" s="145"/>
      <c r="J112" s="146">
        <f>ROUND(I112*H112,2)</f>
        <v>0</v>
      </c>
      <c r="K112" s="142" t="s">
        <v>163</v>
      </c>
      <c r="L112" s="35"/>
      <c r="M112" s="147" t="s">
        <v>3</v>
      </c>
      <c r="N112" s="148" t="s">
        <v>40</v>
      </c>
      <c r="O112" s="55"/>
      <c r="P112" s="149">
        <f>O112*H112</f>
        <v>0</v>
      </c>
      <c r="Q112" s="149">
        <v>0</v>
      </c>
      <c r="R112" s="149">
        <f>Q112*H112</f>
        <v>0</v>
      </c>
      <c r="S112" s="149">
        <v>0</v>
      </c>
      <c r="T112" s="150">
        <f>S112*H112</f>
        <v>0</v>
      </c>
      <c r="U112" s="34"/>
      <c r="V112" s="34"/>
      <c r="W112" s="34"/>
      <c r="X112" s="34"/>
      <c r="Y112" s="34"/>
      <c r="Z112" s="34"/>
      <c r="AA112" s="34"/>
      <c r="AB112" s="34"/>
      <c r="AC112" s="34"/>
      <c r="AD112" s="34"/>
      <c r="AE112" s="34"/>
      <c r="AR112" s="151" t="s">
        <v>158</v>
      </c>
      <c r="AT112" s="151" t="s">
        <v>154</v>
      </c>
      <c r="AU112" s="151" t="s">
        <v>79</v>
      </c>
      <c r="AY112" s="19" t="s">
        <v>152</v>
      </c>
      <c r="BE112" s="152">
        <f>IF(N112="základní",J112,0)</f>
        <v>0</v>
      </c>
      <c r="BF112" s="152">
        <f>IF(N112="snížená",J112,0)</f>
        <v>0</v>
      </c>
      <c r="BG112" s="152">
        <f>IF(N112="zákl. přenesená",J112,0)</f>
        <v>0</v>
      </c>
      <c r="BH112" s="152">
        <f>IF(N112="sníž. přenesená",J112,0)</f>
        <v>0</v>
      </c>
      <c r="BI112" s="152">
        <f>IF(N112="nulová",J112,0)</f>
        <v>0</v>
      </c>
      <c r="BJ112" s="19" t="s">
        <v>77</v>
      </c>
      <c r="BK112" s="152">
        <f>ROUND(I112*H112,2)</f>
        <v>0</v>
      </c>
      <c r="BL112" s="19" t="s">
        <v>158</v>
      </c>
      <c r="BM112" s="151" t="s">
        <v>2064</v>
      </c>
    </row>
    <row r="113" spans="1:65" s="13" customFormat="1">
      <c r="B113" s="158"/>
      <c r="D113" s="153" t="s">
        <v>167</v>
      </c>
      <c r="E113" s="159" t="s">
        <v>3</v>
      </c>
      <c r="F113" s="160" t="s">
        <v>2065</v>
      </c>
      <c r="H113" s="161">
        <v>277.40800000000002</v>
      </c>
      <c r="I113" s="162"/>
      <c r="L113" s="158"/>
      <c r="M113" s="163"/>
      <c r="N113" s="164"/>
      <c r="O113" s="164"/>
      <c r="P113" s="164"/>
      <c r="Q113" s="164"/>
      <c r="R113" s="164"/>
      <c r="S113" s="164"/>
      <c r="T113" s="165"/>
      <c r="AT113" s="159" t="s">
        <v>167</v>
      </c>
      <c r="AU113" s="159" t="s">
        <v>79</v>
      </c>
      <c r="AV113" s="13" t="s">
        <v>79</v>
      </c>
      <c r="AW113" s="13" t="s">
        <v>31</v>
      </c>
      <c r="AX113" s="13" t="s">
        <v>77</v>
      </c>
      <c r="AY113" s="159" t="s">
        <v>152</v>
      </c>
    </row>
    <row r="114" spans="1:65" s="2" customFormat="1" ht="33" customHeight="1">
      <c r="A114" s="34"/>
      <c r="B114" s="139"/>
      <c r="C114" s="140" t="s">
        <v>227</v>
      </c>
      <c r="D114" s="140" t="s">
        <v>154</v>
      </c>
      <c r="E114" s="141" t="s">
        <v>257</v>
      </c>
      <c r="F114" s="142" t="s">
        <v>258</v>
      </c>
      <c r="G114" s="143" t="s">
        <v>162</v>
      </c>
      <c r="H114" s="144">
        <v>563.53</v>
      </c>
      <c r="I114" s="145"/>
      <c r="J114" s="146">
        <f>ROUND(I114*H114,2)</f>
        <v>0</v>
      </c>
      <c r="K114" s="142" t="s">
        <v>163</v>
      </c>
      <c r="L114" s="35"/>
      <c r="M114" s="147" t="s">
        <v>3</v>
      </c>
      <c r="N114" s="148" t="s">
        <v>40</v>
      </c>
      <c r="O114" s="55"/>
      <c r="P114" s="149">
        <f>O114*H114</f>
        <v>0</v>
      </c>
      <c r="Q114" s="149">
        <v>0</v>
      </c>
      <c r="R114" s="149">
        <f>Q114*H114</f>
        <v>0</v>
      </c>
      <c r="S114" s="149">
        <v>0</v>
      </c>
      <c r="T114" s="150">
        <f>S114*H114</f>
        <v>0</v>
      </c>
      <c r="U114" s="34"/>
      <c r="V114" s="34"/>
      <c r="W114" s="34"/>
      <c r="X114" s="34"/>
      <c r="Y114" s="34"/>
      <c r="Z114" s="34"/>
      <c r="AA114" s="34"/>
      <c r="AB114" s="34"/>
      <c r="AC114" s="34"/>
      <c r="AD114" s="34"/>
      <c r="AE114" s="34"/>
      <c r="AR114" s="151" t="s">
        <v>158</v>
      </c>
      <c r="AT114" s="151" t="s">
        <v>154</v>
      </c>
      <c r="AU114" s="151" t="s">
        <v>79</v>
      </c>
      <c r="AY114" s="19" t="s">
        <v>152</v>
      </c>
      <c r="BE114" s="152">
        <f>IF(N114="základní",J114,0)</f>
        <v>0</v>
      </c>
      <c r="BF114" s="152">
        <f>IF(N114="snížená",J114,0)</f>
        <v>0</v>
      </c>
      <c r="BG114" s="152">
        <f>IF(N114="zákl. přenesená",J114,0)</f>
        <v>0</v>
      </c>
      <c r="BH114" s="152">
        <f>IF(N114="sníž. přenesená",J114,0)</f>
        <v>0</v>
      </c>
      <c r="BI114" s="152">
        <f>IF(N114="nulová",J114,0)</f>
        <v>0</v>
      </c>
      <c r="BJ114" s="19" t="s">
        <v>77</v>
      </c>
      <c r="BK114" s="152">
        <f>ROUND(I114*H114,2)</f>
        <v>0</v>
      </c>
      <c r="BL114" s="19" t="s">
        <v>158</v>
      </c>
      <c r="BM114" s="151" t="s">
        <v>2066</v>
      </c>
    </row>
    <row r="115" spans="1:65" s="14" customFormat="1">
      <c r="B115" s="166"/>
      <c r="D115" s="153" t="s">
        <v>167</v>
      </c>
      <c r="E115" s="167" t="s">
        <v>3</v>
      </c>
      <c r="F115" s="168" t="s">
        <v>2051</v>
      </c>
      <c r="H115" s="167" t="s">
        <v>3</v>
      </c>
      <c r="I115" s="169"/>
      <c r="L115" s="166"/>
      <c r="M115" s="170"/>
      <c r="N115" s="171"/>
      <c r="O115" s="171"/>
      <c r="P115" s="171"/>
      <c r="Q115" s="171"/>
      <c r="R115" s="171"/>
      <c r="S115" s="171"/>
      <c r="T115" s="172"/>
      <c r="AT115" s="167" t="s">
        <v>167</v>
      </c>
      <c r="AU115" s="167" t="s">
        <v>79</v>
      </c>
      <c r="AV115" s="14" t="s">
        <v>77</v>
      </c>
      <c r="AW115" s="14" t="s">
        <v>31</v>
      </c>
      <c r="AX115" s="14" t="s">
        <v>69</v>
      </c>
      <c r="AY115" s="167" t="s">
        <v>152</v>
      </c>
    </row>
    <row r="116" spans="1:65" s="13" customFormat="1">
      <c r="B116" s="158"/>
      <c r="D116" s="153" t="s">
        <v>167</v>
      </c>
      <c r="E116" s="159" t="s">
        <v>3</v>
      </c>
      <c r="F116" s="160" t="s">
        <v>2067</v>
      </c>
      <c r="H116" s="161">
        <v>563.53</v>
      </c>
      <c r="I116" s="162"/>
      <c r="L116" s="158"/>
      <c r="M116" s="163"/>
      <c r="N116" s="164"/>
      <c r="O116" s="164"/>
      <c r="P116" s="164"/>
      <c r="Q116" s="164"/>
      <c r="R116" s="164"/>
      <c r="S116" s="164"/>
      <c r="T116" s="165"/>
      <c r="AT116" s="159" t="s">
        <v>167</v>
      </c>
      <c r="AU116" s="159" t="s">
        <v>79</v>
      </c>
      <c r="AV116" s="13" t="s">
        <v>79</v>
      </c>
      <c r="AW116" s="13" t="s">
        <v>31</v>
      </c>
      <c r="AX116" s="13" t="s">
        <v>77</v>
      </c>
      <c r="AY116" s="159" t="s">
        <v>152</v>
      </c>
    </row>
    <row r="117" spans="1:65" s="12" customFormat="1" ht="22.8" customHeight="1">
      <c r="B117" s="126"/>
      <c r="D117" s="127" t="s">
        <v>68</v>
      </c>
      <c r="E117" s="137" t="s">
        <v>79</v>
      </c>
      <c r="F117" s="137" t="s">
        <v>261</v>
      </c>
      <c r="I117" s="129"/>
      <c r="J117" s="138">
        <f>BK117</f>
        <v>0</v>
      </c>
      <c r="L117" s="126"/>
      <c r="M117" s="131"/>
      <c r="N117" s="132"/>
      <c r="O117" s="132"/>
      <c r="P117" s="133">
        <f>SUM(P118:P122)</f>
        <v>0</v>
      </c>
      <c r="Q117" s="132"/>
      <c r="R117" s="133">
        <f>SUM(R118:R122)</f>
        <v>69.290092760000007</v>
      </c>
      <c r="S117" s="132"/>
      <c r="T117" s="134">
        <f>SUM(T118:T122)</f>
        <v>0</v>
      </c>
      <c r="AR117" s="127" t="s">
        <v>77</v>
      </c>
      <c r="AT117" s="135" t="s">
        <v>68</v>
      </c>
      <c r="AU117" s="135" t="s">
        <v>77</v>
      </c>
      <c r="AY117" s="127" t="s">
        <v>152</v>
      </c>
      <c r="BK117" s="136">
        <f>SUM(BK118:BK122)</f>
        <v>0</v>
      </c>
    </row>
    <row r="118" spans="1:65" s="2" customFormat="1" ht="22.8">
      <c r="A118" s="34"/>
      <c r="B118" s="139"/>
      <c r="C118" s="140" t="s">
        <v>232</v>
      </c>
      <c r="D118" s="140" t="s">
        <v>154</v>
      </c>
      <c r="E118" s="141" t="s">
        <v>282</v>
      </c>
      <c r="F118" s="142" t="s">
        <v>283</v>
      </c>
      <c r="G118" s="143" t="s">
        <v>171</v>
      </c>
      <c r="H118" s="144">
        <v>28.19</v>
      </c>
      <c r="I118" s="145"/>
      <c r="J118" s="146">
        <f>ROUND(I118*H118,2)</f>
        <v>0</v>
      </c>
      <c r="K118" s="142" t="s">
        <v>163</v>
      </c>
      <c r="L118" s="35"/>
      <c r="M118" s="147" t="s">
        <v>3</v>
      </c>
      <c r="N118" s="148" t="s">
        <v>40</v>
      </c>
      <c r="O118" s="55"/>
      <c r="P118" s="149">
        <f>O118*H118</f>
        <v>0</v>
      </c>
      <c r="Q118" s="149">
        <v>2.45329</v>
      </c>
      <c r="R118" s="149">
        <f>Q118*H118</f>
        <v>69.158245100000002</v>
      </c>
      <c r="S118" s="149">
        <v>0</v>
      </c>
      <c r="T118" s="150">
        <f>S118*H118</f>
        <v>0</v>
      </c>
      <c r="U118" s="34"/>
      <c r="V118" s="34"/>
      <c r="W118" s="34"/>
      <c r="X118" s="34"/>
      <c r="Y118" s="34"/>
      <c r="Z118" s="34"/>
      <c r="AA118" s="34"/>
      <c r="AB118" s="34"/>
      <c r="AC118" s="34"/>
      <c r="AD118" s="34"/>
      <c r="AE118" s="34"/>
      <c r="AR118" s="151" t="s">
        <v>158</v>
      </c>
      <c r="AT118" s="151" t="s">
        <v>154</v>
      </c>
      <c r="AU118" s="151" t="s">
        <v>79</v>
      </c>
      <c r="AY118" s="19" t="s">
        <v>152</v>
      </c>
      <c r="BE118" s="152">
        <f>IF(N118="základní",J118,0)</f>
        <v>0</v>
      </c>
      <c r="BF118" s="152">
        <f>IF(N118="snížená",J118,0)</f>
        <v>0</v>
      </c>
      <c r="BG118" s="152">
        <f>IF(N118="zákl. přenesená",J118,0)</f>
        <v>0</v>
      </c>
      <c r="BH118" s="152">
        <f>IF(N118="sníž. přenesená",J118,0)</f>
        <v>0</v>
      </c>
      <c r="BI118" s="152">
        <f>IF(N118="nulová",J118,0)</f>
        <v>0</v>
      </c>
      <c r="BJ118" s="19" t="s">
        <v>77</v>
      </c>
      <c r="BK118" s="152">
        <f>ROUND(I118*H118,2)</f>
        <v>0</v>
      </c>
      <c r="BL118" s="19" t="s">
        <v>158</v>
      </c>
      <c r="BM118" s="151" t="s">
        <v>2068</v>
      </c>
    </row>
    <row r="119" spans="1:65" s="13" customFormat="1">
      <c r="B119" s="158"/>
      <c r="D119" s="153" t="s">
        <v>167</v>
      </c>
      <c r="E119" s="159" t="s">
        <v>3</v>
      </c>
      <c r="F119" s="160" t="s">
        <v>2069</v>
      </c>
      <c r="H119" s="161">
        <v>28.19</v>
      </c>
      <c r="I119" s="162"/>
      <c r="L119" s="158"/>
      <c r="M119" s="163"/>
      <c r="N119" s="164"/>
      <c r="O119" s="164"/>
      <c r="P119" s="164"/>
      <c r="Q119" s="164"/>
      <c r="R119" s="164"/>
      <c r="S119" s="164"/>
      <c r="T119" s="165"/>
      <c r="AT119" s="159" t="s">
        <v>167</v>
      </c>
      <c r="AU119" s="159" t="s">
        <v>79</v>
      </c>
      <c r="AV119" s="13" t="s">
        <v>79</v>
      </c>
      <c r="AW119" s="13" t="s">
        <v>31</v>
      </c>
      <c r="AX119" s="13" t="s">
        <v>77</v>
      </c>
      <c r="AY119" s="159" t="s">
        <v>152</v>
      </c>
    </row>
    <row r="120" spans="1:65" s="2" customFormat="1" ht="16.5" customHeight="1">
      <c r="A120" s="34"/>
      <c r="B120" s="139"/>
      <c r="C120" s="140" t="s">
        <v>234</v>
      </c>
      <c r="D120" s="140" t="s">
        <v>154</v>
      </c>
      <c r="E120" s="141" t="s">
        <v>2070</v>
      </c>
      <c r="F120" s="142" t="s">
        <v>2071</v>
      </c>
      <c r="G120" s="143" t="s">
        <v>162</v>
      </c>
      <c r="H120" s="144">
        <v>49.014000000000003</v>
      </c>
      <c r="I120" s="145"/>
      <c r="J120" s="146">
        <f>ROUND(I120*H120,2)</f>
        <v>0</v>
      </c>
      <c r="K120" s="142" t="s">
        <v>163</v>
      </c>
      <c r="L120" s="35"/>
      <c r="M120" s="147" t="s">
        <v>3</v>
      </c>
      <c r="N120" s="148" t="s">
        <v>40</v>
      </c>
      <c r="O120" s="55"/>
      <c r="P120" s="149">
        <f>O120*H120</f>
        <v>0</v>
      </c>
      <c r="Q120" s="149">
        <v>2.6900000000000001E-3</v>
      </c>
      <c r="R120" s="149">
        <f>Q120*H120</f>
        <v>0.13184766000000001</v>
      </c>
      <c r="S120" s="149">
        <v>0</v>
      </c>
      <c r="T120" s="150">
        <f>S120*H120</f>
        <v>0</v>
      </c>
      <c r="U120" s="34"/>
      <c r="V120" s="34"/>
      <c r="W120" s="34"/>
      <c r="X120" s="34"/>
      <c r="Y120" s="34"/>
      <c r="Z120" s="34"/>
      <c r="AA120" s="34"/>
      <c r="AB120" s="34"/>
      <c r="AC120" s="34"/>
      <c r="AD120" s="34"/>
      <c r="AE120" s="34"/>
      <c r="AR120" s="151" t="s">
        <v>158</v>
      </c>
      <c r="AT120" s="151" t="s">
        <v>154</v>
      </c>
      <c r="AU120" s="151" t="s">
        <v>79</v>
      </c>
      <c r="AY120" s="19" t="s">
        <v>152</v>
      </c>
      <c r="BE120" s="152">
        <f>IF(N120="základní",J120,0)</f>
        <v>0</v>
      </c>
      <c r="BF120" s="152">
        <f>IF(N120="snížená",J120,0)</f>
        <v>0</v>
      </c>
      <c r="BG120" s="152">
        <f>IF(N120="zákl. přenesená",J120,0)</f>
        <v>0</v>
      </c>
      <c r="BH120" s="152">
        <f>IF(N120="sníž. přenesená",J120,0)</f>
        <v>0</v>
      </c>
      <c r="BI120" s="152">
        <f>IF(N120="nulová",J120,0)</f>
        <v>0</v>
      </c>
      <c r="BJ120" s="19" t="s">
        <v>77</v>
      </c>
      <c r="BK120" s="152">
        <f>ROUND(I120*H120,2)</f>
        <v>0</v>
      </c>
      <c r="BL120" s="19" t="s">
        <v>158</v>
      </c>
      <c r="BM120" s="151" t="s">
        <v>2072</v>
      </c>
    </row>
    <row r="121" spans="1:65" s="13" customFormat="1">
      <c r="B121" s="158"/>
      <c r="D121" s="153" t="s">
        <v>167</v>
      </c>
      <c r="E121" s="159" t="s">
        <v>3</v>
      </c>
      <c r="F121" s="160" t="s">
        <v>2073</v>
      </c>
      <c r="H121" s="161">
        <v>49.014000000000003</v>
      </c>
      <c r="I121" s="162"/>
      <c r="L121" s="158"/>
      <c r="M121" s="163"/>
      <c r="N121" s="164"/>
      <c r="O121" s="164"/>
      <c r="P121" s="164"/>
      <c r="Q121" s="164"/>
      <c r="R121" s="164"/>
      <c r="S121" s="164"/>
      <c r="T121" s="165"/>
      <c r="AT121" s="159" t="s">
        <v>167</v>
      </c>
      <c r="AU121" s="159" t="s">
        <v>79</v>
      </c>
      <c r="AV121" s="13" t="s">
        <v>79</v>
      </c>
      <c r="AW121" s="13" t="s">
        <v>31</v>
      </c>
      <c r="AX121" s="13" t="s">
        <v>77</v>
      </c>
      <c r="AY121" s="159" t="s">
        <v>152</v>
      </c>
    </row>
    <row r="122" spans="1:65" s="2" customFormat="1" ht="16.5" customHeight="1">
      <c r="A122" s="34"/>
      <c r="B122" s="139"/>
      <c r="C122" s="140" t="s">
        <v>250</v>
      </c>
      <c r="D122" s="140" t="s">
        <v>154</v>
      </c>
      <c r="E122" s="141" t="s">
        <v>2074</v>
      </c>
      <c r="F122" s="142" t="s">
        <v>2075</v>
      </c>
      <c r="G122" s="143" t="s">
        <v>162</v>
      </c>
      <c r="H122" s="144">
        <v>49.014000000000003</v>
      </c>
      <c r="I122" s="145"/>
      <c r="J122" s="146">
        <f>ROUND(I122*H122,2)</f>
        <v>0</v>
      </c>
      <c r="K122" s="142" t="s">
        <v>163</v>
      </c>
      <c r="L122" s="35"/>
      <c r="M122" s="147" t="s">
        <v>3</v>
      </c>
      <c r="N122" s="148" t="s">
        <v>40</v>
      </c>
      <c r="O122" s="55"/>
      <c r="P122" s="149">
        <f>O122*H122</f>
        <v>0</v>
      </c>
      <c r="Q122" s="149">
        <v>0</v>
      </c>
      <c r="R122" s="149">
        <f>Q122*H122</f>
        <v>0</v>
      </c>
      <c r="S122" s="149">
        <v>0</v>
      </c>
      <c r="T122" s="150">
        <f>S122*H122</f>
        <v>0</v>
      </c>
      <c r="U122" s="34"/>
      <c r="V122" s="34"/>
      <c r="W122" s="34"/>
      <c r="X122" s="34"/>
      <c r="Y122" s="34"/>
      <c r="Z122" s="34"/>
      <c r="AA122" s="34"/>
      <c r="AB122" s="34"/>
      <c r="AC122" s="34"/>
      <c r="AD122" s="34"/>
      <c r="AE122" s="34"/>
      <c r="AR122" s="151" t="s">
        <v>158</v>
      </c>
      <c r="AT122" s="151" t="s">
        <v>154</v>
      </c>
      <c r="AU122" s="151" t="s">
        <v>79</v>
      </c>
      <c r="AY122" s="19" t="s">
        <v>152</v>
      </c>
      <c r="BE122" s="152">
        <f>IF(N122="základní",J122,0)</f>
        <v>0</v>
      </c>
      <c r="BF122" s="152">
        <f>IF(N122="snížená",J122,0)</f>
        <v>0</v>
      </c>
      <c r="BG122" s="152">
        <f>IF(N122="zákl. přenesená",J122,0)</f>
        <v>0</v>
      </c>
      <c r="BH122" s="152">
        <f>IF(N122="sníž. přenesená",J122,0)</f>
        <v>0</v>
      </c>
      <c r="BI122" s="152">
        <f>IF(N122="nulová",J122,0)</f>
        <v>0</v>
      </c>
      <c r="BJ122" s="19" t="s">
        <v>77</v>
      </c>
      <c r="BK122" s="152">
        <f>ROUND(I122*H122,2)</f>
        <v>0</v>
      </c>
      <c r="BL122" s="19" t="s">
        <v>158</v>
      </c>
      <c r="BM122" s="151" t="s">
        <v>2076</v>
      </c>
    </row>
    <row r="123" spans="1:65" s="12" customFormat="1" ht="22.8" customHeight="1">
      <c r="B123" s="126"/>
      <c r="D123" s="127" t="s">
        <v>68</v>
      </c>
      <c r="E123" s="137" t="s">
        <v>168</v>
      </c>
      <c r="F123" s="137" t="s">
        <v>2077</v>
      </c>
      <c r="I123" s="129"/>
      <c r="J123" s="138">
        <f>BK123</f>
        <v>0</v>
      </c>
      <c r="L123" s="126"/>
      <c r="M123" s="131"/>
      <c r="N123" s="132"/>
      <c r="O123" s="132"/>
      <c r="P123" s="133">
        <f>SUM(P124:P134)</f>
        <v>0</v>
      </c>
      <c r="Q123" s="132"/>
      <c r="R123" s="133">
        <f>SUM(R124:R134)</f>
        <v>497.75574</v>
      </c>
      <c r="S123" s="132"/>
      <c r="T123" s="134">
        <f>SUM(T124:T134)</f>
        <v>0</v>
      </c>
      <c r="AR123" s="127" t="s">
        <v>77</v>
      </c>
      <c r="AT123" s="135" t="s">
        <v>68</v>
      </c>
      <c r="AU123" s="135" t="s">
        <v>77</v>
      </c>
      <c r="AY123" s="127" t="s">
        <v>152</v>
      </c>
      <c r="BK123" s="136">
        <f>SUM(BK124:BK134)</f>
        <v>0</v>
      </c>
    </row>
    <row r="124" spans="1:65" s="2" customFormat="1" ht="34.200000000000003">
      <c r="A124" s="34"/>
      <c r="B124" s="139"/>
      <c r="C124" s="140" t="s">
        <v>256</v>
      </c>
      <c r="D124" s="140" t="s">
        <v>154</v>
      </c>
      <c r="E124" s="141" t="s">
        <v>2078</v>
      </c>
      <c r="F124" s="142" t="s">
        <v>2079</v>
      </c>
      <c r="G124" s="143" t="s">
        <v>484</v>
      </c>
      <c r="H124" s="144">
        <v>37</v>
      </c>
      <c r="I124" s="145"/>
      <c r="J124" s="146">
        <f>ROUND(I124*H124,2)</f>
        <v>0</v>
      </c>
      <c r="K124" s="142" t="s">
        <v>163</v>
      </c>
      <c r="L124" s="35"/>
      <c r="M124" s="147" t="s">
        <v>3</v>
      </c>
      <c r="N124" s="148" t="s">
        <v>40</v>
      </c>
      <c r="O124" s="55"/>
      <c r="P124" s="149">
        <f>O124*H124</f>
        <v>0</v>
      </c>
      <c r="Q124" s="149">
        <v>9.0020000000000003E-2</v>
      </c>
      <c r="R124" s="149">
        <f>Q124*H124</f>
        <v>3.33074</v>
      </c>
      <c r="S124" s="149">
        <v>0</v>
      </c>
      <c r="T124" s="150">
        <f>S124*H124</f>
        <v>0</v>
      </c>
      <c r="U124" s="34"/>
      <c r="V124" s="34"/>
      <c r="W124" s="34"/>
      <c r="X124" s="34"/>
      <c r="Y124" s="34"/>
      <c r="Z124" s="34"/>
      <c r="AA124" s="34"/>
      <c r="AB124" s="34"/>
      <c r="AC124" s="34"/>
      <c r="AD124" s="34"/>
      <c r="AE124" s="34"/>
      <c r="AR124" s="151" t="s">
        <v>158</v>
      </c>
      <c r="AT124" s="151" t="s">
        <v>154</v>
      </c>
      <c r="AU124" s="151" t="s">
        <v>79</v>
      </c>
      <c r="AY124" s="19" t="s">
        <v>152</v>
      </c>
      <c r="BE124" s="152">
        <f>IF(N124="základní",J124,0)</f>
        <v>0</v>
      </c>
      <c r="BF124" s="152">
        <f>IF(N124="snížená",J124,0)</f>
        <v>0</v>
      </c>
      <c r="BG124" s="152">
        <f>IF(N124="zákl. přenesená",J124,0)</f>
        <v>0</v>
      </c>
      <c r="BH124" s="152">
        <f>IF(N124="sníž. přenesená",J124,0)</f>
        <v>0</v>
      </c>
      <c r="BI124" s="152">
        <f>IF(N124="nulová",J124,0)</f>
        <v>0</v>
      </c>
      <c r="BJ124" s="19" t="s">
        <v>77</v>
      </c>
      <c r="BK124" s="152">
        <f>ROUND(I124*H124,2)</f>
        <v>0</v>
      </c>
      <c r="BL124" s="19" t="s">
        <v>158</v>
      </c>
      <c r="BM124" s="151" t="s">
        <v>2080</v>
      </c>
    </row>
    <row r="125" spans="1:65" s="13" customFormat="1">
      <c r="B125" s="158"/>
      <c r="D125" s="153" t="s">
        <v>167</v>
      </c>
      <c r="E125" s="159" t="s">
        <v>3</v>
      </c>
      <c r="F125" s="160" t="s">
        <v>3902</v>
      </c>
      <c r="H125" s="161">
        <v>37</v>
      </c>
      <c r="I125" s="162"/>
      <c r="L125" s="158"/>
      <c r="M125" s="163"/>
      <c r="N125" s="164"/>
      <c r="O125" s="164"/>
      <c r="P125" s="164"/>
      <c r="Q125" s="164"/>
      <c r="R125" s="164"/>
      <c r="S125" s="164"/>
      <c r="T125" s="165"/>
      <c r="AT125" s="159" t="s">
        <v>167</v>
      </c>
      <c r="AU125" s="159" t="s">
        <v>79</v>
      </c>
      <c r="AV125" s="13" t="s">
        <v>79</v>
      </c>
      <c r="AW125" s="13" t="s">
        <v>31</v>
      </c>
      <c r="AX125" s="13" t="s">
        <v>77</v>
      </c>
      <c r="AY125" s="159" t="s">
        <v>152</v>
      </c>
    </row>
    <row r="126" spans="1:65" s="2" customFormat="1" ht="16.5" customHeight="1">
      <c r="A126" s="34"/>
      <c r="B126" s="139"/>
      <c r="C126" s="181" t="s">
        <v>9</v>
      </c>
      <c r="D126" s="181" t="s">
        <v>251</v>
      </c>
      <c r="E126" s="182" t="s">
        <v>2081</v>
      </c>
      <c r="F126" s="183" t="s">
        <v>2082</v>
      </c>
      <c r="G126" s="184" t="s">
        <v>484</v>
      </c>
      <c r="H126" s="185">
        <v>3</v>
      </c>
      <c r="I126" s="186"/>
      <c r="J126" s="187">
        <f>ROUND(I126*H126,2)</f>
        <v>0</v>
      </c>
      <c r="K126" s="183" t="s">
        <v>3</v>
      </c>
      <c r="L126" s="188"/>
      <c r="M126" s="189" t="s">
        <v>3</v>
      </c>
      <c r="N126" s="190" t="s">
        <v>40</v>
      </c>
      <c r="O126" s="55"/>
      <c r="P126" s="149">
        <f>O126*H126</f>
        <v>0</v>
      </c>
      <c r="Q126" s="149">
        <v>0.56999999999999995</v>
      </c>
      <c r="R126" s="149">
        <f>Q126*H126</f>
        <v>1.71</v>
      </c>
      <c r="S126" s="149">
        <v>0</v>
      </c>
      <c r="T126" s="150">
        <f>S126*H126</f>
        <v>0</v>
      </c>
      <c r="U126" s="34"/>
      <c r="V126" s="34"/>
      <c r="W126" s="34"/>
      <c r="X126" s="34"/>
      <c r="Y126" s="34"/>
      <c r="Z126" s="34"/>
      <c r="AA126" s="34"/>
      <c r="AB126" s="34"/>
      <c r="AC126" s="34"/>
      <c r="AD126" s="34"/>
      <c r="AE126" s="34"/>
      <c r="AR126" s="151" t="s">
        <v>207</v>
      </c>
      <c r="AT126" s="151" t="s">
        <v>251</v>
      </c>
      <c r="AU126" s="151" t="s">
        <v>79</v>
      </c>
      <c r="AY126" s="19" t="s">
        <v>152</v>
      </c>
      <c r="BE126" s="152">
        <f>IF(N126="základní",J126,0)</f>
        <v>0</v>
      </c>
      <c r="BF126" s="152">
        <f>IF(N126="snížená",J126,0)</f>
        <v>0</v>
      </c>
      <c r="BG126" s="152">
        <f>IF(N126="zákl. přenesená",J126,0)</f>
        <v>0</v>
      </c>
      <c r="BH126" s="152">
        <f>IF(N126="sníž. přenesená",J126,0)</f>
        <v>0</v>
      </c>
      <c r="BI126" s="152">
        <f>IF(N126="nulová",J126,0)</f>
        <v>0</v>
      </c>
      <c r="BJ126" s="19" t="s">
        <v>77</v>
      </c>
      <c r="BK126" s="152">
        <f>ROUND(I126*H126,2)</f>
        <v>0</v>
      </c>
      <c r="BL126" s="19" t="s">
        <v>158</v>
      </c>
      <c r="BM126" s="151" t="s">
        <v>2083</v>
      </c>
    </row>
    <row r="127" spans="1:65" s="2" customFormat="1" ht="16.5" customHeight="1">
      <c r="A127" s="34"/>
      <c r="B127" s="139"/>
      <c r="C127" s="181" t="s">
        <v>266</v>
      </c>
      <c r="D127" s="181" t="s">
        <v>251</v>
      </c>
      <c r="E127" s="182" t="s">
        <v>2084</v>
      </c>
      <c r="F127" s="183" t="s">
        <v>2085</v>
      </c>
      <c r="G127" s="184" t="s">
        <v>484</v>
      </c>
      <c r="H127" s="185">
        <v>1</v>
      </c>
      <c r="I127" s="186"/>
      <c r="J127" s="187">
        <f>ROUND(I127*H127,2)</f>
        <v>0</v>
      </c>
      <c r="K127" s="183" t="s">
        <v>3</v>
      </c>
      <c r="L127" s="188"/>
      <c r="M127" s="189" t="s">
        <v>3</v>
      </c>
      <c r="N127" s="190" t="s">
        <v>40</v>
      </c>
      <c r="O127" s="55"/>
      <c r="P127" s="149">
        <f>O127*H127</f>
        <v>0</v>
      </c>
      <c r="Q127" s="149">
        <v>460</v>
      </c>
      <c r="R127" s="149">
        <f>Q127*H127</f>
        <v>460</v>
      </c>
      <c r="S127" s="149">
        <v>0</v>
      </c>
      <c r="T127" s="150">
        <f>S127*H127</f>
        <v>0</v>
      </c>
      <c r="U127" s="34"/>
      <c r="V127" s="34"/>
      <c r="W127" s="34"/>
      <c r="X127" s="34"/>
      <c r="Y127" s="34"/>
      <c r="Z127" s="34"/>
      <c r="AA127" s="34"/>
      <c r="AB127" s="34"/>
      <c r="AC127" s="34"/>
      <c r="AD127" s="34"/>
      <c r="AE127" s="34"/>
      <c r="AR127" s="151" t="s">
        <v>207</v>
      </c>
      <c r="AT127" s="151" t="s">
        <v>251</v>
      </c>
      <c r="AU127" s="151" t="s">
        <v>79</v>
      </c>
      <c r="AY127" s="19" t="s">
        <v>152</v>
      </c>
      <c r="BE127" s="152">
        <f>IF(N127="základní",J127,0)</f>
        <v>0</v>
      </c>
      <c r="BF127" s="152">
        <f>IF(N127="snížená",J127,0)</f>
        <v>0</v>
      </c>
      <c r="BG127" s="152">
        <f>IF(N127="zákl. přenesená",J127,0)</f>
        <v>0</v>
      </c>
      <c r="BH127" s="152">
        <f>IF(N127="sníž. přenesená",J127,0)</f>
        <v>0</v>
      </c>
      <c r="BI127" s="152">
        <f>IF(N127="nulová",J127,0)</f>
        <v>0</v>
      </c>
      <c r="BJ127" s="19" t="s">
        <v>77</v>
      </c>
      <c r="BK127" s="152">
        <f>ROUND(I127*H127,2)</f>
        <v>0</v>
      </c>
      <c r="BL127" s="19" t="s">
        <v>158</v>
      </c>
      <c r="BM127" s="151" t="s">
        <v>2086</v>
      </c>
    </row>
    <row r="128" spans="1:65" s="2" customFormat="1" ht="16.5" customHeight="1">
      <c r="A128" s="34"/>
      <c r="B128" s="139"/>
      <c r="C128" s="181" t="s">
        <v>270</v>
      </c>
      <c r="D128" s="181" t="s">
        <v>251</v>
      </c>
      <c r="E128" s="182" t="s">
        <v>2087</v>
      </c>
      <c r="F128" s="183" t="s">
        <v>2088</v>
      </c>
      <c r="G128" s="184" t="s">
        <v>484</v>
      </c>
      <c r="H128" s="185">
        <v>22</v>
      </c>
      <c r="I128" s="186"/>
      <c r="J128" s="187">
        <f>ROUND(I128*H128,2)</f>
        <v>0</v>
      </c>
      <c r="K128" s="183" t="s">
        <v>3</v>
      </c>
      <c r="L128" s="188"/>
      <c r="M128" s="189" t="s">
        <v>3</v>
      </c>
      <c r="N128" s="190" t="s">
        <v>40</v>
      </c>
      <c r="O128" s="55"/>
      <c r="P128" s="149">
        <f>O128*H128</f>
        <v>0</v>
      </c>
      <c r="Q128" s="149">
        <v>0.93</v>
      </c>
      <c r="R128" s="149">
        <f>Q128*H128</f>
        <v>20.46</v>
      </c>
      <c r="S128" s="149">
        <v>0</v>
      </c>
      <c r="T128" s="150">
        <f>S128*H128</f>
        <v>0</v>
      </c>
      <c r="U128" s="34"/>
      <c r="V128" s="34"/>
      <c r="W128" s="34"/>
      <c r="X128" s="34"/>
      <c r="Y128" s="34"/>
      <c r="Z128" s="34"/>
      <c r="AA128" s="34"/>
      <c r="AB128" s="34"/>
      <c r="AC128" s="34"/>
      <c r="AD128" s="34"/>
      <c r="AE128" s="34"/>
      <c r="AR128" s="151" t="s">
        <v>207</v>
      </c>
      <c r="AT128" s="151" t="s">
        <v>251</v>
      </c>
      <c r="AU128" s="151" t="s">
        <v>79</v>
      </c>
      <c r="AY128" s="19" t="s">
        <v>152</v>
      </c>
      <c r="BE128" s="152">
        <f>IF(N128="základní",J128,0)</f>
        <v>0</v>
      </c>
      <c r="BF128" s="152">
        <f>IF(N128="snížená",J128,0)</f>
        <v>0</v>
      </c>
      <c r="BG128" s="152">
        <f>IF(N128="zákl. přenesená",J128,0)</f>
        <v>0</v>
      </c>
      <c r="BH128" s="152">
        <f>IF(N128="sníž. přenesená",J128,0)</f>
        <v>0</v>
      </c>
      <c r="BI128" s="152">
        <f>IF(N128="nulová",J128,0)</f>
        <v>0</v>
      </c>
      <c r="BJ128" s="19" t="s">
        <v>77</v>
      </c>
      <c r="BK128" s="152">
        <f>ROUND(I128*H128,2)</f>
        <v>0</v>
      </c>
      <c r="BL128" s="19" t="s">
        <v>158</v>
      </c>
      <c r="BM128" s="151" t="s">
        <v>2089</v>
      </c>
    </row>
    <row r="129" spans="1:65" s="13" customFormat="1">
      <c r="B129" s="158"/>
      <c r="D129" s="153" t="s">
        <v>167</v>
      </c>
      <c r="E129" s="159" t="s">
        <v>3</v>
      </c>
      <c r="F129" s="160" t="s">
        <v>2090</v>
      </c>
      <c r="H129" s="161">
        <v>22</v>
      </c>
      <c r="I129" s="162"/>
      <c r="L129" s="158"/>
      <c r="M129" s="163"/>
      <c r="N129" s="164"/>
      <c r="O129" s="164"/>
      <c r="P129" s="164"/>
      <c r="Q129" s="164"/>
      <c r="R129" s="164"/>
      <c r="S129" s="164"/>
      <c r="T129" s="165"/>
      <c r="AT129" s="159" t="s">
        <v>167</v>
      </c>
      <c r="AU129" s="159" t="s">
        <v>79</v>
      </c>
      <c r="AV129" s="13" t="s">
        <v>79</v>
      </c>
      <c r="AW129" s="13" t="s">
        <v>31</v>
      </c>
      <c r="AX129" s="13" t="s">
        <v>77</v>
      </c>
      <c r="AY129" s="159" t="s">
        <v>152</v>
      </c>
    </row>
    <row r="130" spans="1:65" s="2" customFormat="1" ht="16.5" customHeight="1">
      <c r="A130" s="34"/>
      <c r="B130" s="139"/>
      <c r="C130" s="181" t="s">
        <v>275</v>
      </c>
      <c r="D130" s="181" t="s">
        <v>251</v>
      </c>
      <c r="E130" s="182" t="s">
        <v>2091</v>
      </c>
      <c r="F130" s="183" t="s">
        <v>2092</v>
      </c>
      <c r="G130" s="184" t="s">
        <v>484</v>
      </c>
      <c r="H130" s="185">
        <v>1</v>
      </c>
      <c r="I130" s="186"/>
      <c r="J130" s="187">
        <f>ROUND(I130*H130,2)</f>
        <v>0</v>
      </c>
      <c r="K130" s="183" t="s">
        <v>3</v>
      </c>
      <c r="L130" s="188"/>
      <c r="M130" s="189" t="s">
        <v>3</v>
      </c>
      <c r="N130" s="190" t="s">
        <v>40</v>
      </c>
      <c r="O130" s="55"/>
      <c r="P130" s="149">
        <f>O130*H130</f>
        <v>0</v>
      </c>
      <c r="Q130" s="149">
        <v>0.46</v>
      </c>
      <c r="R130" s="149">
        <f>Q130*H130</f>
        <v>0.46</v>
      </c>
      <c r="S130" s="149">
        <v>0</v>
      </c>
      <c r="T130" s="150">
        <f>S130*H130</f>
        <v>0</v>
      </c>
      <c r="U130" s="34"/>
      <c r="V130" s="34"/>
      <c r="W130" s="34"/>
      <c r="X130" s="34"/>
      <c r="Y130" s="34"/>
      <c r="Z130" s="34"/>
      <c r="AA130" s="34"/>
      <c r="AB130" s="34"/>
      <c r="AC130" s="34"/>
      <c r="AD130" s="34"/>
      <c r="AE130" s="34"/>
      <c r="AR130" s="151" t="s">
        <v>207</v>
      </c>
      <c r="AT130" s="151" t="s">
        <v>251</v>
      </c>
      <c r="AU130" s="151" t="s">
        <v>79</v>
      </c>
      <c r="AY130" s="19" t="s">
        <v>152</v>
      </c>
      <c r="BE130" s="152">
        <f>IF(N130="základní",J130,0)</f>
        <v>0</v>
      </c>
      <c r="BF130" s="152">
        <f>IF(N130="snížená",J130,0)</f>
        <v>0</v>
      </c>
      <c r="BG130" s="152">
        <f>IF(N130="zákl. přenesená",J130,0)</f>
        <v>0</v>
      </c>
      <c r="BH130" s="152">
        <f>IF(N130="sníž. přenesená",J130,0)</f>
        <v>0</v>
      </c>
      <c r="BI130" s="152">
        <f>IF(N130="nulová",J130,0)</f>
        <v>0</v>
      </c>
      <c r="BJ130" s="19" t="s">
        <v>77</v>
      </c>
      <c r="BK130" s="152">
        <f>ROUND(I130*H130,2)</f>
        <v>0</v>
      </c>
      <c r="BL130" s="19" t="s">
        <v>158</v>
      </c>
      <c r="BM130" s="151" t="s">
        <v>2093</v>
      </c>
    </row>
    <row r="131" spans="1:65" s="2" customFormat="1" ht="16.5" customHeight="1">
      <c r="A131" s="34"/>
      <c r="B131" s="139"/>
      <c r="C131" s="181" t="s">
        <v>281</v>
      </c>
      <c r="D131" s="181" t="s">
        <v>251</v>
      </c>
      <c r="E131" s="182" t="s">
        <v>2094</v>
      </c>
      <c r="F131" s="183" t="s">
        <v>2095</v>
      </c>
      <c r="G131" s="184" t="s">
        <v>484</v>
      </c>
      <c r="H131" s="185">
        <v>7</v>
      </c>
      <c r="I131" s="186"/>
      <c r="J131" s="187">
        <f>ROUND(I131*H131,2)</f>
        <v>0</v>
      </c>
      <c r="K131" s="183" t="s">
        <v>3</v>
      </c>
      <c r="L131" s="188"/>
      <c r="M131" s="189" t="s">
        <v>3</v>
      </c>
      <c r="N131" s="190" t="s">
        <v>40</v>
      </c>
      <c r="O131" s="55"/>
      <c r="P131" s="149">
        <f>O131*H131</f>
        <v>0</v>
      </c>
      <c r="Q131" s="149">
        <v>1.1850000000000001</v>
      </c>
      <c r="R131" s="149">
        <f>Q131*H131</f>
        <v>8.2949999999999999</v>
      </c>
      <c r="S131" s="149">
        <v>0</v>
      </c>
      <c r="T131" s="150">
        <f>S131*H131</f>
        <v>0</v>
      </c>
      <c r="U131" s="34"/>
      <c r="V131" s="34"/>
      <c r="W131" s="34"/>
      <c r="X131" s="34"/>
      <c r="Y131" s="34"/>
      <c r="Z131" s="34"/>
      <c r="AA131" s="34"/>
      <c r="AB131" s="34"/>
      <c r="AC131" s="34"/>
      <c r="AD131" s="34"/>
      <c r="AE131" s="34"/>
      <c r="AR131" s="151" t="s">
        <v>207</v>
      </c>
      <c r="AT131" s="151" t="s">
        <v>251</v>
      </c>
      <c r="AU131" s="151" t="s">
        <v>79</v>
      </c>
      <c r="AY131" s="19" t="s">
        <v>152</v>
      </c>
      <c r="BE131" s="152">
        <f>IF(N131="základní",J131,0)</f>
        <v>0</v>
      </c>
      <c r="BF131" s="152">
        <f>IF(N131="snížená",J131,0)</f>
        <v>0</v>
      </c>
      <c r="BG131" s="152">
        <f>IF(N131="zákl. přenesená",J131,0)</f>
        <v>0</v>
      </c>
      <c r="BH131" s="152">
        <f>IF(N131="sníž. přenesená",J131,0)</f>
        <v>0</v>
      </c>
      <c r="BI131" s="152">
        <f>IF(N131="nulová",J131,0)</f>
        <v>0</v>
      </c>
      <c r="BJ131" s="19" t="s">
        <v>77</v>
      </c>
      <c r="BK131" s="152">
        <f>ROUND(I131*H131,2)</f>
        <v>0</v>
      </c>
      <c r="BL131" s="19" t="s">
        <v>158</v>
      </c>
      <c r="BM131" s="151" t="s">
        <v>2096</v>
      </c>
    </row>
    <row r="132" spans="1:65" s="13" customFormat="1">
      <c r="B132" s="158"/>
      <c r="D132" s="153" t="s">
        <v>167</v>
      </c>
      <c r="E132" s="159" t="s">
        <v>3</v>
      </c>
      <c r="F132" s="160" t="s">
        <v>2097</v>
      </c>
      <c r="H132" s="161">
        <v>7</v>
      </c>
      <c r="I132" s="162"/>
      <c r="L132" s="158"/>
      <c r="M132" s="163"/>
      <c r="N132" s="164"/>
      <c r="O132" s="164"/>
      <c r="P132" s="164"/>
      <c r="Q132" s="164"/>
      <c r="R132" s="164"/>
      <c r="S132" s="164"/>
      <c r="T132" s="165"/>
      <c r="AT132" s="159" t="s">
        <v>167</v>
      </c>
      <c r="AU132" s="159" t="s">
        <v>79</v>
      </c>
      <c r="AV132" s="13" t="s">
        <v>79</v>
      </c>
      <c r="AW132" s="13" t="s">
        <v>31</v>
      </c>
      <c r="AX132" s="13" t="s">
        <v>77</v>
      </c>
      <c r="AY132" s="159" t="s">
        <v>152</v>
      </c>
    </row>
    <row r="133" spans="1:65" s="2" customFormat="1" ht="16.5" customHeight="1">
      <c r="A133" s="34"/>
      <c r="B133" s="139"/>
      <c r="C133" s="181" t="s">
        <v>290</v>
      </c>
      <c r="D133" s="181" t="s">
        <v>251</v>
      </c>
      <c r="E133" s="182" t="s">
        <v>2098</v>
      </c>
      <c r="F133" s="183" t="s">
        <v>2099</v>
      </c>
      <c r="G133" s="184" t="s">
        <v>484</v>
      </c>
      <c r="H133" s="185">
        <v>2</v>
      </c>
      <c r="I133" s="186"/>
      <c r="J133" s="187">
        <f>ROUND(I133*H133,2)</f>
        <v>0</v>
      </c>
      <c r="K133" s="183" t="s">
        <v>3</v>
      </c>
      <c r="L133" s="188"/>
      <c r="M133" s="189" t="s">
        <v>3</v>
      </c>
      <c r="N133" s="190" t="s">
        <v>40</v>
      </c>
      <c r="O133" s="55"/>
      <c r="P133" s="149">
        <f>O133*H133</f>
        <v>0</v>
      </c>
      <c r="Q133" s="149">
        <v>0.85</v>
      </c>
      <c r="R133" s="149">
        <f>Q133*H133</f>
        <v>1.7</v>
      </c>
      <c r="S133" s="149">
        <v>0</v>
      </c>
      <c r="T133" s="150">
        <f>S133*H133</f>
        <v>0</v>
      </c>
      <c r="U133" s="34"/>
      <c r="V133" s="34"/>
      <c r="W133" s="34"/>
      <c r="X133" s="34"/>
      <c r="Y133" s="34"/>
      <c r="Z133" s="34"/>
      <c r="AA133" s="34"/>
      <c r="AB133" s="34"/>
      <c r="AC133" s="34"/>
      <c r="AD133" s="34"/>
      <c r="AE133" s="34"/>
      <c r="AR133" s="151" t="s">
        <v>207</v>
      </c>
      <c r="AT133" s="151" t="s">
        <v>251</v>
      </c>
      <c r="AU133" s="151" t="s">
        <v>79</v>
      </c>
      <c r="AY133" s="19" t="s">
        <v>152</v>
      </c>
      <c r="BE133" s="152">
        <f>IF(N133="základní",J133,0)</f>
        <v>0</v>
      </c>
      <c r="BF133" s="152">
        <f>IF(N133="snížená",J133,0)</f>
        <v>0</v>
      </c>
      <c r="BG133" s="152">
        <f>IF(N133="zákl. přenesená",J133,0)</f>
        <v>0</v>
      </c>
      <c r="BH133" s="152">
        <f>IF(N133="sníž. přenesená",J133,0)</f>
        <v>0</v>
      </c>
      <c r="BI133" s="152">
        <f>IF(N133="nulová",J133,0)</f>
        <v>0</v>
      </c>
      <c r="BJ133" s="19" t="s">
        <v>77</v>
      </c>
      <c r="BK133" s="152">
        <f>ROUND(I133*H133,2)</f>
        <v>0</v>
      </c>
      <c r="BL133" s="19" t="s">
        <v>158</v>
      </c>
      <c r="BM133" s="151" t="s">
        <v>2100</v>
      </c>
    </row>
    <row r="134" spans="1:65" s="2" customFormat="1" ht="16.5" customHeight="1">
      <c r="A134" s="34"/>
      <c r="B134" s="139"/>
      <c r="C134" s="181" t="s">
        <v>8</v>
      </c>
      <c r="D134" s="181" t="s">
        <v>251</v>
      </c>
      <c r="E134" s="182" t="s">
        <v>2101</v>
      </c>
      <c r="F134" s="183" t="s">
        <v>2102</v>
      </c>
      <c r="G134" s="184" t="s">
        <v>484</v>
      </c>
      <c r="H134" s="185">
        <v>1</v>
      </c>
      <c r="I134" s="186"/>
      <c r="J134" s="187">
        <f>ROUND(I134*H134,2)</f>
        <v>0</v>
      </c>
      <c r="K134" s="183" t="s">
        <v>3</v>
      </c>
      <c r="L134" s="188"/>
      <c r="M134" s="189" t="s">
        <v>3</v>
      </c>
      <c r="N134" s="190" t="s">
        <v>40</v>
      </c>
      <c r="O134" s="55"/>
      <c r="P134" s="149">
        <f>O134*H134</f>
        <v>0</v>
      </c>
      <c r="Q134" s="149">
        <v>1.8</v>
      </c>
      <c r="R134" s="149">
        <f>Q134*H134</f>
        <v>1.8</v>
      </c>
      <c r="S134" s="149">
        <v>0</v>
      </c>
      <c r="T134" s="150">
        <f>S134*H134</f>
        <v>0</v>
      </c>
      <c r="U134" s="34"/>
      <c r="V134" s="34"/>
      <c r="W134" s="34"/>
      <c r="X134" s="34"/>
      <c r="Y134" s="34"/>
      <c r="Z134" s="34"/>
      <c r="AA134" s="34"/>
      <c r="AB134" s="34"/>
      <c r="AC134" s="34"/>
      <c r="AD134" s="34"/>
      <c r="AE134" s="34"/>
      <c r="AR134" s="151" t="s">
        <v>207</v>
      </c>
      <c r="AT134" s="151" t="s">
        <v>251</v>
      </c>
      <c r="AU134" s="151" t="s">
        <v>79</v>
      </c>
      <c r="AY134" s="19" t="s">
        <v>152</v>
      </c>
      <c r="BE134" s="152">
        <f>IF(N134="základní",J134,0)</f>
        <v>0</v>
      </c>
      <c r="BF134" s="152">
        <f>IF(N134="snížená",J134,0)</f>
        <v>0</v>
      </c>
      <c r="BG134" s="152">
        <f>IF(N134="zákl. přenesená",J134,0)</f>
        <v>0</v>
      </c>
      <c r="BH134" s="152">
        <f>IF(N134="sníž. přenesená",J134,0)</f>
        <v>0</v>
      </c>
      <c r="BI134" s="152">
        <f>IF(N134="nulová",J134,0)</f>
        <v>0</v>
      </c>
      <c r="BJ134" s="19" t="s">
        <v>77</v>
      </c>
      <c r="BK134" s="152">
        <f>ROUND(I134*H134,2)</f>
        <v>0</v>
      </c>
      <c r="BL134" s="19" t="s">
        <v>158</v>
      </c>
      <c r="BM134" s="151" t="s">
        <v>2103</v>
      </c>
    </row>
    <row r="135" spans="1:65" s="12" customFormat="1" ht="22.8" customHeight="1">
      <c r="B135" s="126"/>
      <c r="D135" s="127" t="s">
        <v>68</v>
      </c>
      <c r="E135" s="137" t="s">
        <v>178</v>
      </c>
      <c r="F135" s="137" t="s">
        <v>403</v>
      </c>
      <c r="I135" s="129"/>
      <c r="J135" s="138">
        <f>BK135</f>
        <v>0</v>
      </c>
      <c r="L135" s="126"/>
      <c r="M135" s="131"/>
      <c r="N135" s="132"/>
      <c r="O135" s="132"/>
      <c r="P135" s="133">
        <f>SUM(P136:P157)</f>
        <v>0</v>
      </c>
      <c r="Q135" s="132"/>
      <c r="R135" s="133">
        <f>SUM(R136:R157)</f>
        <v>143.6019866</v>
      </c>
      <c r="S135" s="132"/>
      <c r="T135" s="134">
        <f>SUM(T136:T157)</f>
        <v>0</v>
      </c>
      <c r="AR135" s="127" t="s">
        <v>77</v>
      </c>
      <c r="AT135" s="135" t="s">
        <v>68</v>
      </c>
      <c r="AU135" s="135" t="s">
        <v>77</v>
      </c>
      <c r="AY135" s="127" t="s">
        <v>152</v>
      </c>
      <c r="BK135" s="136">
        <f>SUM(BK136:BK157)</f>
        <v>0</v>
      </c>
    </row>
    <row r="136" spans="1:65" s="2" customFormat="1" ht="22.8">
      <c r="A136" s="34"/>
      <c r="B136" s="139"/>
      <c r="C136" s="140" t="s">
        <v>316</v>
      </c>
      <c r="D136" s="140" t="s">
        <v>154</v>
      </c>
      <c r="E136" s="141" t="s">
        <v>2104</v>
      </c>
      <c r="F136" s="142" t="s">
        <v>2105</v>
      </c>
      <c r="G136" s="143" t="s">
        <v>162</v>
      </c>
      <c r="H136" s="144">
        <v>563.53</v>
      </c>
      <c r="I136" s="145"/>
      <c r="J136" s="146">
        <f>ROUND(I136*H136,2)</f>
        <v>0</v>
      </c>
      <c r="K136" s="142" t="s">
        <v>163</v>
      </c>
      <c r="L136" s="35"/>
      <c r="M136" s="147" t="s">
        <v>3</v>
      </c>
      <c r="N136" s="148" t="s">
        <v>40</v>
      </c>
      <c r="O136" s="55"/>
      <c r="P136" s="149">
        <f>O136*H136</f>
        <v>0</v>
      </c>
      <c r="Q136" s="149">
        <v>0</v>
      </c>
      <c r="R136" s="149">
        <f>Q136*H136</f>
        <v>0</v>
      </c>
      <c r="S136" s="149">
        <v>0</v>
      </c>
      <c r="T136" s="150">
        <f>S136*H136</f>
        <v>0</v>
      </c>
      <c r="U136" s="34"/>
      <c r="V136" s="34"/>
      <c r="W136" s="34"/>
      <c r="X136" s="34"/>
      <c r="Y136" s="34"/>
      <c r="Z136" s="34"/>
      <c r="AA136" s="34"/>
      <c r="AB136" s="34"/>
      <c r="AC136" s="34"/>
      <c r="AD136" s="34"/>
      <c r="AE136" s="34"/>
      <c r="AR136" s="151" t="s">
        <v>158</v>
      </c>
      <c r="AT136" s="151" t="s">
        <v>154</v>
      </c>
      <c r="AU136" s="151" t="s">
        <v>79</v>
      </c>
      <c r="AY136" s="19" t="s">
        <v>152</v>
      </c>
      <c r="BE136" s="152">
        <f>IF(N136="základní",J136,0)</f>
        <v>0</v>
      </c>
      <c r="BF136" s="152">
        <f>IF(N136="snížená",J136,0)</f>
        <v>0</v>
      </c>
      <c r="BG136" s="152">
        <f>IF(N136="zákl. přenesená",J136,0)</f>
        <v>0</v>
      </c>
      <c r="BH136" s="152">
        <f>IF(N136="sníž. přenesená",J136,0)</f>
        <v>0</v>
      </c>
      <c r="BI136" s="152">
        <f>IF(N136="nulová",J136,0)</f>
        <v>0</v>
      </c>
      <c r="BJ136" s="19" t="s">
        <v>77</v>
      </c>
      <c r="BK136" s="152">
        <f>ROUND(I136*H136,2)</f>
        <v>0</v>
      </c>
      <c r="BL136" s="19" t="s">
        <v>158</v>
      </c>
      <c r="BM136" s="151" t="s">
        <v>2106</v>
      </c>
    </row>
    <row r="137" spans="1:65" s="13" customFormat="1" ht="20.399999999999999">
      <c r="B137" s="158"/>
      <c r="D137" s="153" t="s">
        <v>167</v>
      </c>
      <c r="E137" s="159" t="s">
        <v>3</v>
      </c>
      <c r="F137" s="160" t="s">
        <v>3903</v>
      </c>
      <c r="H137" s="161">
        <v>563.53</v>
      </c>
      <c r="I137" s="162"/>
      <c r="L137" s="158"/>
      <c r="M137" s="163"/>
      <c r="N137" s="164"/>
      <c r="O137" s="164"/>
      <c r="P137" s="164"/>
      <c r="Q137" s="164"/>
      <c r="R137" s="164"/>
      <c r="S137" s="164"/>
      <c r="T137" s="165"/>
      <c r="AT137" s="159" t="s">
        <v>167</v>
      </c>
      <c r="AU137" s="159" t="s">
        <v>79</v>
      </c>
      <c r="AV137" s="13" t="s">
        <v>79</v>
      </c>
      <c r="AW137" s="13" t="s">
        <v>31</v>
      </c>
      <c r="AX137" s="13" t="s">
        <v>77</v>
      </c>
      <c r="AY137" s="159" t="s">
        <v>152</v>
      </c>
    </row>
    <row r="138" spans="1:65" s="2" customFormat="1" ht="22.8">
      <c r="A138" s="34"/>
      <c r="B138" s="139"/>
      <c r="C138" s="140" t="s">
        <v>328</v>
      </c>
      <c r="D138" s="140" t="s">
        <v>154</v>
      </c>
      <c r="E138" s="141" t="s">
        <v>2107</v>
      </c>
      <c r="F138" s="142" t="s">
        <v>2108</v>
      </c>
      <c r="G138" s="143" t="s">
        <v>162</v>
      </c>
      <c r="H138" s="144">
        <v>512.29999999999995</v>
      </c>
      <c r="I138" s="145"/>
      <c r="J138" s="146">
        <f>ROUND(I138*H138,2)</f>
        <v>0</v>
      </c>
      <c r="K138" s="142" t="s">
        <v>2109</v>
      </c>
      <c r="L138" s="35"/>
      <c r="M138" s="147" t="s">
        <v>3</v>
      </c>
      <c r="N138" s="148" t="s">
        <v>40</v>
      </c>
      <c r="O138" s="55"/>
      <c r="P138" s="149">
        <f>O138*H138</f>
        <v>0</v>
      </c>
      <c r="Q138" s="149">
        <v>0</v>
      </c>
      <c r="R138" s="149">
        <f>Q138*H138</f>
        <v>0</v>
      </c>
      <c r="S138" s="149">
        <v>0</v>
      </c>
      <c r="T138" s="150">
        <f>S138*H138</f>
        <v>0</v>
      </c>
      <c r="U138" s="34"/>
      <c r="V138" s="34"/>
      <c r="W138" s="34"/>
      <c r="X138" s="34"/>
      <c r="Y138" s="34"/>
      <c r="Z138" s="34"/>
      <c r="AA138" s="34"/>
      <c r="AB138" s="34"/>
      <c r="AC138" s="34"/>
      <c r="AD138" s="34"/>
      <c r="AE138" s="34"/>
      <c r="AR138" s="151" t="s">
        <v>158</v>
      </c>
      <c r="AT138" s="151" t="s">
        <v>154</v>
      </c>
      <c r="AU138" s="151" t="s">
        <v>79</v>
      </c>
      <c r="AY138" s="19" t="s">
        <v>152</v>
      </c>
      <c r="BE138" s="152">
        <f>IF(N138="základní",J138,0)</f>
        <v>0</v>
      </c>
      <c r="BF138" s="152">
        <f>IF(N138="snížená",J138,0)</f>
        <v>0</v>
      </c>
      <c r="BG138" s="152">
        <f>IF(N138="zákl. přenesená",J138,0)</f>
        <v>0</v>
      </c>
      <c r="BH138" s="152">
        <f>IF(N138="sníž. přenesená",J138,0)</f>
        <v>0</v>
      </c>
      <c r="BI138" s="152">
        <f>IF(N138="nulová",J138,0)</f>
        <v>0</v>
      </c>
      <c r="BJ138" s="19" t="s">
        <v>77</v>
      </c>
      <c r="BK138" s="152">
        <f>ROUND(I138*H138,2)</f>
        <v>0</v>
      </c>
      <c r="BL138" s="19" t="s">
        <v>158</v>
      </c>
      <c r="BM138" s="151" t="s">
        <v>2110</v>
      </c>
    </row>
    <row r="139" spans="1:65" s="13" customFormat="1">
      <c r="B139" s="158"/>
      <c r="D139" s="153" t="s">
        <v>167</v>
      </c>
      <c r="E139" s="159" t="s">
        <v>3</v>
      </c>
      <c r="F139" s="160" t="s">
        <v>3904</v>
      </c>
      <c r="H139" s="161">
        <v>512.29999999999995</v>
      </c>
      <c r="I139" s="162"/>
      <c r="L139" s="158"/>
      <c r="M139" s="163"/>
      <c r="N139" s="164"/>
      <c r="O139" s="164"/>
      <c r="P139" s="164"/>
      <c r="Q139" s="164"/>
      <c r="R139" s="164"/>
      <c r="S139" s="164"/>
      <c r="T139" s="165"/>
      <c r="AT139" s="159" t="s">
        <v>167</v>
      </c>
      <c r="AU139" s="159" t="s">
        <v>79</v>
      </c>
      <c r="AV139" s="13" t="s">
        <v>79</v>
      </c>
      <c r="AW139" s="13" t="s">
        <v>31</v>
      </c>
      <c r="AX139" s="13" t="s">
        <v>77</v>
      </c>
      <c r="AY139" s="159" t="s">
        <v>152</v>
      </c>
    </row>
    <row r="140" spans="1:65" s="2" customFormat="1" ht="78" customHeight="1">
      <c r="A140" s="34"/>
      <c r="B140" s="139"/>
      <c r="C140" s="140" t="s">
        <v>332</v>
      </c>
      <c r="D140" s="140" t="s">
        <v>154</v>
      </c>
      <c r="E140" s="141" t="s">
        <v>2111</v>
      </c>
      <c r="F140" s="142" t="s">
        <v>2112</v>
      </c>
      <c r="G140" s="143" t="s">
        <v>162</v>
      </c>
      <c r="H140" s="144">
        <v>291.23</v>
      </c>
      <c r="I140" s="145"/>
      <c r="J140" s="146">
        <f>ROUND(I140*H140,2)</f>
        <v>0</v>
      </c>
      <c r="K140" s="142" t="s">
        <v>2109</v>
      </c>
      <c r="L140" s="35"/>
      <c r="M140" s="147" t="s">
        <v>3</v>
      </c>
      <c r="N140" s="148" t="s">
        <v>40</v>
      </c>
      <c r="O140" s="55"/>
      <c r="P140" s="149">
        <f>O140*H140</f>
        <v>0</v>
      </c>
      <c r="Q140" s="149">
        <v>0.10362</v>
      </c>
      <c r="R140" s="149">
        <f>Q140*H140</f>
        <v>30.177252600000003</v>
      </c>
      <c r="S140" s="149">
        <v>0</v>
      </c>
      <c r="T140" s="150">
        <f>S140*H140</f>
        <v>0</v>
      </c>
      <c r="U140" s="34"/>
      <c r="V140" s="34"/>
      <c r="W140" s="34"/>
      <c r="X140" s="34"/>
      <c r="Y140" s="34"/>
      <c r="Z140" s="34"/>
      <c r="AA140" s="34"/>
      <c r="AB140" s="34"/>
      <c r="AC140" s="34"/>
      <c r="AD140" s="34"/>
      <c r="AE140" s="34"/>
      <c r="AR140" s="151" t="s">
        <v>158</v>
      </c>
      <c r="AT140" s="151" t="s">
        <v>154</v>
      </c>
      <c r="AU140" s="151" t="s">
        <v>79</v>
      </c>
      <c r="AY140" s="19" t="s">
        <v>152</v>
      </c>
      <c r="BE140" s="152">
        <f>IF(N140="základní",J140,0)</f>
        <v>0</v>
      </c>
      <c r="BF140" s="152">
        <f>IF(N140="snížená",J140,0)</f>
        <v>0</v>
      </c>
      <c r="BG140" s="152">
        <f>IF(N140="zákl. přenesená",J140,0)</f>
        <v>0</v>
      </c>
      <c r="BH140" s="152">
        <f>IF(N140="sníž. přenesená",J140,0)</f>
        <v>0</v>
      </c>
      <c r="BI140" s="152">
        <f>IF(N140="nulová",J140,0)</f>
        <v>0</v>
      </c>
      <c r="BJ140" s="19" t="s">
        <v>77</v>
      </c>
      <c r="BK140" s="152">
        <f>ROUND(I140*H140,2)</f>
        <v>0</v>
      </c>
      <c r="BL140" s="19" t="s">
        <v>158</v>
      </c>
      <c r="BM140" s="151" t="s">
        <v>2113</v>
      </c>
    </row>
    <row r="141" spans="1:65" s="13" customFormat="1">
      <c r="B141" s="158"/>
      <c r="D141" s="153" t="s">
        <v>167</v>
      </c>
      <c r="E141" s="159" t="s">
        <v>3</v>
      </c>
      <c r="F141" s="160" t="s">
        <v>2114</v>
      </c>
      <c r="H141" s="161">
        <v>291.23</v>
      </c>
      <c r="I141" s="162"/>
      <c r="L141" s="158"/>
      <c r="M141" s="163"/>
      <c r="N141" s="164"/>
      <c r="O141" s="164"/>
      <c r="P141" s="164"/>
      <c r="Q141" s="164"/>
      <c r="R141" s="164"/>
      <c r="S141" s="164"/>
      <c r="T141" s="165"/>
      <c r="AT141" s="159" t="s">
        <v>167</v>
      </c>
      <c r="AU141" s="159" t="s">
        <v>79</v>
      </c>
      <c r="AV141" s="13" t="s">
        <v>79</v>
      </c>
      <c r="AW141" s="13" t="s">
        <v>31</v>
      </c>
      <c r="AX141" s="13" t="s">
        <v>77</v>
      </c>
      <c r="AY141" s="159" t="s">
        <v>152</v>
      </c>
    </row>
    <row r="142" spans="1:65" s="2" customFormat="1" ht="21.75" customHeight="1">
      <c r="A142" s="34"/>
      <c r="B142" s="139"/>
      <c r="C142" s="181" t="s">
        <v>340</v>
      </c>
      <c r="D142" s="181" t="s">
        <v>251</v>
      </c>
      <c r="E142" s="182" t="s">
        <v>2115</v>
      </c>
      <c r="F142" s="183" t="s">
        <v>2116</v>
      </c>
      <c r="G142" s="184" t="s">
        <v>162</v>
      </c>
      <c r="H142" s="185">
        <v>297.05500000000001</v>
      </c>
      <c r="I142" s="186"/>
      <c r="J142" s="187">
        <f>ROUND(I142*H142,2)</f>
        <v>0</v>
      </c>
      <c r="K142" s="183" t="s">
        <v>163</v>
      </c>
      <c r="L142" s="188"/>
      <c r="M142" s="189" t="s">
        <v>3</v>
      </c>
      <c r="N142" s="190" t="s">
        <v>40</v>
      </c>
      <c r="O142" s="55"/>
      <c r="P142" s="149">
        <f>O142*H142</f>
        <v>0</v>
      </c>
      <c r="Q142" s="149">
        <v>0.17599999999999999</v>
      </c>
      <c r="R142" s="149">
        <f>Q142*H142</f>
        <v>52.281680000000001</v>
      </c>
      <c r="S142" s="149">
        <v>0</v>
      </c>
      <c r="T142" s="150">
        <f>S142*H142</f>
        <v>0</v>
      </c>
      <c r="U142" s="34"/>
      <c r="V142" s="34"/>
      <c r="W142" s="34"/>
      <c r="X142" s="34"/>
      <c r="Y142" s="34"/>
      <c r="Z142" s="34"/>
      <c r="AA142" s="34"/>
      <c r="AB142" s="34"/>
      <c r="AC142" s="34"/>
      <c r="AD142" s="34"/>
      <c r="AE142" s="34"/>
      <c r="AR142" s="151" t="s">
        <v>207</v>
      </c>
      <c r="AT142" s="151" t="s">
        <v>251</v>
      </c>
      <c r="AU142" s="151" t="s">
        <v>79</v>
      </c>
      <c r="AY142" s="19" t="s">
        <v>152</v>
      </c>
      <c r="BE142" s="152">
        <f>IF(N142="základní",J142,0)</f>
        <v>0</v>
      </c>
      <c r="BF142" s="152">
        <f>IF(N142="snížená",J142,0)</f>
        <v>0</v>
      </c>
      <c r="BG142" s="152">
        <f>IF(N142="zákl. přenesená",J142,0)</f>
        <v>0</v>
      </c>
      <c r="BH142" s="152">
        <f>IF(N142="sníž. přenesená",J142,0)</f>
        <v>0</v>
      </c>
      <c r="BI142" s="152">
        <f>IF(N142="nulová",J142,0)</f>
        <v>0</v>
      </c>
      <c r="BJ142" s="19" t="s">
        <v>77</v>
      </c>
      <c r="BK142" s="152">
        <f>ROUND(I142*H142,2)</f>
        <v>0</v>
      </c>
      <c r="BL142" s="19" t="s">
        <v>158</v>
      </c>
      <c r="BM142" s="151" t="s">
        <v>2117</v>
      </c>
    </row>
    <row r="143" spans="1:65" s="13" customFormat="1">
      <c r="B143" s="158"/>
      <c r="D143" s="153" t="s">
        <v>167</v>
      </c>
      <c r="E143" s="159" t="s">
        <v>3</v>
      </c>
      <c r="F143" s="160" t="s">
        <v>3905</v>
      </c>
      <c r="H143" s="161">
        <v>297.05500000000001</v>
      </c>
      <c r="I143" s="162"/>
      <c r="L143" s="158"/>
      <c r="M143" s="163"/>
      <c r="N143" s="164"/>
      <c r="O143" s="164"/>
      <c r="P143" s="164"/>
      <c r="Q143" s="164"/>
      <c r="R143" s="164"/>
      <c r="S143" s="164"/>
      <c r="T143" s="165"/>
      <c r="AT143" s="159" t="s">
        <v>167</v>
      </c>
      <c r="AU143" s="159" t="s">
        <v>79</v>
      </c>
      <c r="AV143" s="13" t="s">
        <v>79</v>
      </c>
      <c r="AW143" s="13" t="s">
        <v>31</v>
      </c>
      <c r="AX143" s="13" t="s">
        <v>77</v>
      </c>
      <c r="AY143" s="159" t="s">
        <v>152</v>
      </c>
    </row>
    <row r="144" spans="1:65" s="2" customFormat="1" ht="79.8">
      <c r="A144" s="34"/>
      <c r="B144" s="139"/>
      <c r="C144" s="140" t="s">
        <v>346</v>
      </c>
      <c r="D144" s="140" t="s">
        <v>154</v>
      </c>
      <c r="E144" s="141" t="s">
        <v>2118</v>
      </c>
      <c r="F144" s="142" t="s">
        <v>2119</v>
      </c>
      <c r="G144" s="143" t="s">
        <v>162</v>
      </c>
      <c r="H144" s="144">
        <v>8.4179999999999993</v>
      </c>
      <c r="I144" s="145"/>
      <c r="J144" s="146">
        <f>ROUND(I144*H144,2)</f>
        <v>0</v>
      </c>
      <c r="K144" s="142" t="s">
        <v>163</v>
      </c>
      <c r="L144" s="35"/>
      <c r="M144" s="147" t="s">
        <v>3</v>
      </c>
      <c r="N144" s="148" t="s">
        <v>40</v>
      </c>
      <c r="O144" s="55"/>
      <c r="P144" s="149">
        <f>O144*H144</f>
        <v>0</v>
      </c>
      <c r="Q144" s="149">
        <v>0</v>
      </c>
      <c r="R144" s="149">
        <f>Q144*H144</f>
        <v>0</v>
      </c>
      <c r="S144" s="149">
        <v>0</v>
      </c>
      <c r="T144" s="150">
        <f>S144*H144</f>
        <v>0</v>
      </c>
      <c r="U144" s="34"/>
      <c r="V144" s="34"/>
      <c r="W144" s="34"/>
      <c r="X144" s="34"/>
      <c r="Y144" s="34"/>
      <c r="Z144" s="34"/>
      <c r="AA144" s="34"/>
      <c r="AB144" s="34"/>
      <c r="AC144" s="34"/>
      <c r="AD144" s="34"/>
      <c r="AE144" s="34"/>
      <c r="AR144" s="151" t="s">
        <v>158</v>
      </c>
      <c r="AT144" s="151" t="s">
        <v>154</v>
      </c>
      <c r="AU144" s="151" t="s">
        <v>79</v>
      </c>
      <c r="AY144" s="19" t="s">
        <v>152</v>
      </c>
      <c r="BE144" s="152">
        <f>IF(N144="základní",J144,0)</f>
        <v>0</v>
      </c>
      <c r="BF144" s="152">
        <f>IF(N144="snížená",J144,0)</f>
        <v>0</v>
      </c>
      <c r="BG144" s="152">
        <f>IF(N144="zákl. přenesená",J144,0)</f>
        <v>0</v>
      </c>
      <c r="BH144" s="152">
        <f>IF(N144="sníž. přenesená",J144,0)</f>
        <v>0</v>
      </c>
      <c r="BI144" s="152">
        <f>IF(N144="nulová",J144,0)</f>
        <v>0</v>
      </c>
      <c r="BJ144" s="19" t="s">
        <v>77</v>
      </c>
      <c r="BK144" s="152">
        <f>ROUND(I144*H144,2)</f>
        <v>0</v>
      </c>
      <c r="BL144" s="19" t="s">
        <v>158</v>
      </c>
      <c r="BM144" s="151" t="s">
        <v>2120</v>
      </c>
    </row>
    <row r="145" spans="1:65" s="14" customFormat="1">
      <c r="B145" s="166"/>
      <c r="D145" s="153" t="s">
        <v>167</v>
      </c>
      <c r="E145" s="167" t="s">
        <v>3</v>
      </c>
      <c r="F145" s="168" t="s">
        <v>2121</v>
      </c>
      <c r="H145" s="167" t="s">
        <v>3</v>
      </c>
      <c r="I145" s="169"/>
      <c r="L145" s="166"/>
      <c r="M145" s="170"/>
      <c r="N145" s="171"/>
      <c r="O145" s="171"/>
      <c r="P145" s="171"/>
      <c r="Q145" s="171"/>
      <c r="R145" s="171"/>
      <c r="S145" s="171"/>
      <c r="T145" s="172"/>
      <c r="AT145" s="167" t="s">
        <v>167</v>
      </c>
      <c r="AU145" s="167" t="s">
        <v>79</v>
      </c>
      <c r="AV145" s="14" t="s">
        <v>77</v>
      </c>
      <c r="AW145" s="14" t="s">
        <v>31</v>
      </c>
      <c r="AX145" s="14" t="s">
        <v>69</v>
      </c>
      <c r="AY145" s="167" t="s">
        <v>152</v>
      </c>
    </row>
    <row r="146" spans="1:65" s="13" customFormat="1">
      <c r="B146" s="158"/>
      <c r="D146" s="153" t="s">
        <v>167</v>
      </c>
      <c r="E146" s="159" t="s">
        <v>3</v>
      </c>
      <c r="F146" s="160" t="s">
        <v>3906</v>
      </c>
      <c r="H146" s="161">
        <v>8.4179999999999993</v>
      </c>
      <c r="I146" s="162"/>
      <c r="L146" s="158"/>
      <c r="M146" s="163"/>
      <c r="N146" s="164"/>
      <c r="O146" s="164"/>
      <c r="P146" s="164"/>
      <c r="Q146" s="164"/>
      <c r="R146" s="164"/>
      <c r="S146" s="164"/>
      <c r="T146" s="165"/>
      <c r="AT146" s="159" t="s">
        <v>167</v>
      </c>
      <c r="AU146" s="159" t="s">
        <v>79</v>
      </c>
      <c r="AV146" s="13" t="s">
        <v>79</v>
      </c>
      <c r="AW146" s="13" t="s">
        <v>31</v>
      </c>
      <c r="AX146" s="13" t="s">
        <v>77</v>
      </c>
      <c r="AY146" s="159" t="s">
        <v>152</v>
      </c>
    </row>
    <row r="147" spans="1:65" s="2" customFormat="1" ht="68.400000000000006">
      <c r="A147" s="34"/>
      <c r="B147" s="139"/>
      <c r="C147" s="140" t="s">
        <v>352</v>
      </c>
      <c r="D147" s="140" t="s">
        <v>154</v>
      </c>
      <c r="E147" s="141" t="s">
        <v>2122</v>
      </c>
      <c r="F147" s="142" t="s">
        <v>2123</v>
      </c>
      <c r="G147" s="143" t="s">
        <v>162</v>
      </c>
      <c r="H147" s="144">
        <v>127.59</v>
      </c>
      <c r="I147" s="145"/>
      <c r="J147" s="146">
        <f>ROUND(I147*H147,2)</f>
        <v>0</v>
      </c>
      <c r="K147" s="142" t="s">
        <v>163</v>
      </c>
      <c r="L147" s="35"/>
      <c r="M147" s="147" t="s">
        <v>3</v>
      </c>
      <c r="N147" s="148" t="s">
        <v>40</v>
      </c>
      <c r="O147" s="55"/>
      <c r="P147" s="149">
        <f>O147*H147</f>
        <v>0</v>
      </c>
      <c r="Q147" s="149">
        <v>0.10100000000000001</v>
      </c>
      <c r="R147" s="149">
        <f>Q147*H147</f>
        <v>12.886590000000002</v>
      </c>
      <c r="S147" s="149">
        <v>0</v>
      </c>
      <c r="T147" s="150">
        <f>S147*H147</f>
        <v>0</v>
      </c>
      <c r="U147" s="34"/>
      <c r="V147" s="34"/>
      <c r="W147" s="34"/>
      <c r="X147" s="34"/>
      <c r="Y147" s="34"/>
      <c r="Z147" s="34"/>
      <c r="AA147" s="34"/>
      <c r="AB147" s="34"/>
      <c r="AC147" s="34"/>
      <c r="AD147" s="34"/>
      <c r="AE147" s="34"/>
      <c r="AR147" s="151" t="s">
        <v>158</v>
      </c>
      <c r="AT147" s="151" t="s">
        <v>154</v>
      </c>
      <c r="AU147" s="151" t="s">
        <v>79</v>
      </c>
      <c r="AY147" s="19" t="s">
        <v>152</v>
      </c>
      <c r="BE147" s="152">
        <f>IF(N147="základní",J147,0)</f>
        <v>0</v>
      </c>
      <c r="BF147" s="152">
        <f>IF(N147="snížená",J147,0)</f>
        <v>0</v>
      </c>
      <c r="BG147" s="152">
        <f>IF(N147="zákl. přenesená",J147,0)</f>
        <v>0</v>
      </c>
      <c r="BH147" s="152">
        <f>IF(N147="sníž. přenesená",J147,0)</f>
        <v>0</v>
      </c>
      <c r="BI147" s="152">
        <f>IF(N147="nulová",J147,0)</f>
        <v>0</v>
      </c>
      <c r="BJ147" s="19" t="s">
        <v>77</v>
      </c>
      <c r="BK147" s="152">
        <f>ROUND(I147*H147,2)</f>
        <v>0</v>
      </c>
      <c r="BL147" s="19" t="s">
        <v>158</v>
      </c>
      <c r="BM147" s="151" t="s">
        <v>2124</v>
      </c>
    </row>
    <row r="148" spans="1:65" s="13" customFormat="1">
      <c r="B148" s="158"/>
      <c r="D148" s="153" t="s">
        <v>167</v>
      </c>
      <c r="E148" s="159" t="s">
        <v>3</v>
      </c>
      <c r="F148" s="160" t="s">
        <v>3907</v>
      </c>
      <c r="H148" s="161">
        <v>127.59</v>
      </c>
      <c r="I148" s="162"/>
      <c r="L148" s="158"/>
      <c r="M148" s="163"/>
      <c r="N148" s="164"/>
      <c r="O148" s="164"/>
      <c r="P148" s="164"/>
      <c r="Q148" s="164"/>
      <c r="R148" s="164"/>
      <c r="S148" s="164"/>
      <c r="T148" s="165"/>
      <c r="AT148" s="159" t="s">
        <v>167</v>
      </c>
      <c r="AU148" s="159" t="s">
        <v>79</v>
      </c>
      <c r="AV148" s="13" t="s">
        <v>79</v>
      </c>
      <c r="AW148" s="13" t="s">
        <v>31</v>
      </c>
      <c r="AX148" s="13" t="s">
        <v>77</v>
      </c>
      <c r="AY148" s="159" t="s">
        <v>152</v>
      </c>
    </row>
    <row r="149" spans="1:65" s="2" customFormat="1" ht="22.8">
      <c r="A149" s="34"/>
      <c r="B149" s="139"/>
      <c r="C149" s="181" t="s">
        <v>358</v>
      </c>
      <c r="D149" s="181" t="s">
        <v>251</v>
      </c>
      <c r="E149" s="182" t="s">
        <v>2125</v>
      </c>
      <c r="F149" s="183" t="s">
        <v>2126</v>
      </c>
      <c r="G149" s="184" t="s">
        <v>162</v>
      </c>
      <c r="H149" s="185">
        <v>121.55500000000001</v>
      </c>
      <c r="I149" s="186"/>
      <c r="J149" s="187">
        <f>ROUND(I149*H149,2)</f>
        <v>0</v>
      </c>
      <c r="K149" s="183" t="s">
        <v>3</v>
      </c>
      <c r="L149" s="188"/>
      <c r="M149" s="189" t="s">
        <v>3</v>
      </c>
      <c r="N149" s="190" t="s">
        <v>40</v>
      </c>
      <c r="O149" s="55"/>
      <c r="P149" s="149">
        <f>O149*H149</f>
        <v>0</v>
      </c>
      <c r="Q149" s="149">
        <v>0.15</v>
      </c>
      <c r="R149" s="149">
        <f>Q149*H149</f>
        <v>18.233250000000002</v>
      </c>
      <c r="S149" s="149">
        <v>0</v>
      </c>
      <c r="T149" s="150">
        <f>S149*H149</f>
        <v>0</v>
      </c>
      <c r="U149" s="34"/>
      <c r="V149" s="34"/>
      <c r="W149" s="34"/>
      <c r="X149" s="34"/>
      <c r="Y149" s="34"/>
      <c r="Z149" s="34"/>
      <c r="AA149" s="34"/>
      <c r="AB149" s="34"/>
      <c r="AC149" s="34"/>
      <c r="AD149" s="34"/>
      <c r="AE149" s="34"/>
      <c r="AR149" s="151" t="s">
        <v>207</v>
      </c>
      <c r="AT149" s="151" t="s">
        <v>251</v>
      </c>
      <c r="AU149" s="151" t="s">
        <v>79</v>
      </c>
      <c r="AY149" s="19" t="s">
        <v>152</v>
      </c>
      <c r="BE149" s="152">
        <f>IF(N149="základní",J149,0)</f>
        <v>0</v>
      </c>
      <c r="BF149" s="152">
        <f>IF(N149="snížená",J149,0)</f>
        <v>0</v>
      </c>
      <c r="BG149" s="152">
        <f>IF(N149="zákl. přenesená",J149,0)</f>
        <v>0</v>
      </c>
      <c r="BH149" s="152">
        <f>IF(N149="sníž. přenesená",J149,0)</f>
        <v>0</v>
      </c>
      <c r="BI149" s="152">
        <f>IF(N149="nulová",J149,0)</f>
        <v>0</v>
      </c>
      <c r="BJ149" s="19" t="s">
        <v>77</v>
      </c>
      <c r="BK149" s="152">
        <f>ROUND(I149*H149,2)</f>
        <v>0</v>
      </c>
      <c r="BL149" s="19" t="s">
        <v>158</v>
      </c>
      <c r="BM149" s="151" t="s">
        <v>2127</v>
      </c>
    </row>
    <row r="150" spans="1:65" s="13" customFormat="1">
      <c r="B150" s="158"/>
      <c r="D150" s="153" t="s">
        <v>167</v>
      </c>
      <c r="E150" s="159" t="s">
        <v>3</v>
      </c>
      <c r="F150" s="160" t="s">
        <v>3908</v>
      </c>
      <c r="H150" s="161">
        <v>119.172</v>
      </c>
      <c r="I150" s="162"/>
      <c r="L150" s="158"/>
      <c r="M150" s="163"/>
      <c r="N150" s="164"/>
      <c r="O150" s="164"/>
      <c r="P150" s="164"/>
      <c r="Q150" s="164"/>
      <c r="R150" s="164"/>
      <c r="S150" s="164"/>
      <c r="T150" s="165"/>
      <c r="AT150" s="159" t="s">
        <v>167</v>
      </c>
      <c r="AU150" s="159" t="s">
        <v>79</v>
      </c>
      <c r="AV150" s="13" t="s">
        <v>79</v>
      </c>
      <c r="AW150" s="13" t="s">
        <v>31</v>
      </c>
      <c r="AX150" s="13" t="s">
        <v>77</v>
      </c>
      <c r="AY150" s="159" t="s">
        <v>152</v>
      </c>
    </row>
    <row r="151" spans="1:65" s="13" customFormat="1">
      <c r="B151" s="158"/>
      <c r="D151" s="153" t="s">
        <v>167</v>
      </c>
      <c r="F151" s="160" t="s">
        <v>2128</v>
      </c>
      <c r="H151" s="161">
        <v>121.55500000000001</v>
      </c>
      <c r="I151" s="162"/>
      <c r="L151" s="158"/>
      <c r="M151" s="163"/>
      <c r="N151" s="164"/>
      <c r="O151" s="164"/>
      <c r="P151" s="164"/>
      <c r="Q151" s="164"/>
      <c r="R151" s="164"/>
      <c r="S151" s="164"/>
      <c r="T151" s="165"/>
      <c r="AT151" s="159" t="s">
        <v>167</v>
      </c>
      <c r="AU151" s="159" t="s">
        <v>79</v>
      </c>
      <c r="AV151" s="13" t="s">
        <v>79</v>
      </c>
      <c r="AW151" s="13" t="s">
        <v>4</v>
      </c>
      <c r="AX151" s="13" t="s">
        <v>77</v>
      </c>
      <c r="AY151" s="159" t="s">
        <v>152</v>
      </c>
    </row>
    <row r="152" spans="1:65" s="2" customFormat="1" ht="22.8">
      <c r="A152" s="34"/>
      <c r="B152" s="139"/>
      <c r="C152" s="181" t="s">
        <v>363</v>
      </c>
      <c r="D152" s="181" t="s">
        <v>251</v>
      </c>
      <c r="E152" s="182" t="s">
        <v>2129</v>
      </c>
      <c r="F152" s="183" t="s">
        <v>2130</v>
      </c>
      <c r="G152" s="184" t="s">
        <v>162</v>
      </c>
      <c r="H152" s="185">
        <v>8.5860000000000003</v>
      </c>
      <c r="I152" s="186"/>
      <c r="J152" s="187">
        <f>ROUND(I152*H152,2)</f>
        <v>0</v>
      </c>
      <c r="K152" s="183" t="s">
        <v>163</v>
      </c>
      <c r="L152" s="188"/>
      <c r="M152" s="189" t="s">
        <v>3</v>
      </c>
      <c r="N152" s="190" t="s">
        <v>40</v>
      </c>
      <c r="O152" s="55"/>
      <c r="P152" s="149">
        <f>O152*H152</f>
        <v>0</v>
      </c>
      <c r="Q152" s="149">
        <v>0.17499999999999999</v>
      </c>
      <c r="R152" s="149">
        <f>Q152*H152</f>
        <v>1.5025500000000001</v>
      </c>
      <c r="S152" s="149">
        <v>0</v>
      </c>
      <c r="T152" s="150">
        <f>S152*H152</f>
        <v>0</v>
      </c>
      <c r="U152" s="34"/>
      <c r="V152" s="34"/>
      <c r="W152" s="34"/>
      <c r="X152" s="34"/>
      <c r="Y152" s="34"/>
      <c r="Z152" s="34"/>
      <c r="AA152" s="34"/>
      <c r="AB152" s="34"/>
      <c r="AC152" s="34"/>
      <c r="AD152" s="34"/>
      <c r="AE152" s="34"/>
      <c r="AR152" s="151" t="s">
        <v>207</v>
      </c>
      <c r="AT152" s="151" t="s">
        <v>251</v>
      </c>
      <c r="AU152" s="151" t="s">
        <v>79</v>
      </c>
      <c r="AY152" s="19" t="s">
        <v>152</v>
      </c>
      <c r="BE152" s="152">
        <f>IF(N152="základní",J152,0)</f>
        <v>0</v>
      </c>
      <c r="BF152" s="152">
        <f>IF(N152="snížená",J152,0)</f>
        <v>0</v>
      </c>
      <c r="BG152" s="152">
        <f>IF(N152="zákl. přenesená",J152,0)</f>
        <v>0</v>
      </c>
      <c r="BH152" s="152">
        <f>IF(N152="sníž. přenesená",J152,0)</f>
        <v>0</v>
      </c>
      <c r="BI152" s="152">
        <f>IF(N152="nulová",J152,0)</f>
        <v>0</v>
      </c>
      <c r="BJ152" s="19" t="s">
        <v>77</v>
      </c>
      <c r="BK152" s="152">
        <f>ROUND(I152*H152,2)</f>
        <v>0</v>
      </c>
      <c r="BL152" s="19" t="s">
        <v>158</v>
      </c>
      <c r="BM152" s="151" t="s">
        <v>2131</v>
      </c>
    </row>
    <row r="153" spans="1:65" s="14" customFormat="1">
      <c r="B153" s="166"/>
      <c r="D153" s="153" t="s">
        <v>167</v>
      </c>
      <c r="E153" s="167" t="s">
        <v>3</v>
      </c>
      <c r="F153" s="168" t="s">
        <v>2121</v>
      </c>
      <c r="H153" s="167" t="s">
        <v>3</v>
      </c>
      <c r="I153" s="169"/>
      <c r="L153" s="166"/>
      <c r="M153" s="170"/>
      <c r="N153" s="171"/>
      <c r="O153" s="171"/>
      <c r="P153" s="171"/>
      <c r="Q153" s="171"/>
      <c r="R153" s="171"/>
      <c r="S153" s="171"/>
      <c r="T153" s="172"/>
      <c r="AT153" s="167" t="s">
        <v>167</v>
      </c>
      <c r="AU153" s="167" t="s">
        <v>79</v>
      </c>
      <c r="AV153" s="14" t="s">
        <v>77</v>
      </c>
      <c r="AW153" s="14" t="s">
        <v>31</v>
      </c>
      <c r="AX153" s="14" t="s">
        <v>69</v>
      </c>
      <c r="AY153" s="167" t="s">
        <v>152</v>
      </c>
    </row>
    <row r="154" spans="1:65" s="13" customFormat="1">
      <c r="B154" s="158"/>
      <c r="D154" s="153" t="s">
        <v>167</v>
      </c>
      <c r="E154" s="159" t="s">
        <v>3</v>
      </c>
      <c r="F154" s="160" t="s">
        <v>2132</v>
      </c>
      <c r="H154" s="161">
        <v>8.5860000000000003</v>
      </c>
      <c r="I154" s="162"/>
      <c r="L154" s="158"/>
      <c r="M154" s="163"/>
      <c r="N154" s="164"/>
      <c r="O154" s="164"/>
      <c r="P154" s="164"/>
      <c r="Q154" s="164"/>
      <c r="R154" s="164"/>
      <c r="S154" s="164"/>
      <c r="T154" s="165"/>
      <c r="AT154" s="159" t="s">
        <v>167</v>
      </c>
      <c r="AU154" s="159" t="s">
        <v>79</v>
      </c>
      <c r="AV154" s="13" t="s">
        <v>79</v>
      </c>
      <c r="AW154" s="13" t="s">
        <v>31</v>
      </c>
      <c r="AX154" s="13" t="s">
        <v>77</v>
      </c>
      <c r="AY154" s="159" t="s">
        <v>152</v>
      </c>
    </row>
    <row r="155" spans="1:65" s="2" customFormat="1" ht="66.75" customHeight="1">
      <c r="A155" s="34"/>
      <c r="B155" s="139"/>
      <c r="C155" s="140" t="s">
        <v>373</v>
      </c>
      <c r="D155" s="140" t="s">
        <v>154</v>
      </c>
      <c r="E155" s="141" t="s">
        <v>2133</v>
      </c>
      <c r="F155" s="142" t="s">
        <v>2134</v>
      </c>
      <c r="G155" s="143" t="s">
        <v>162</v>
      </c>
      <c r="H155" s="144">
        <v>93.48</v>
      </c>
      <c r="I155" s="145"/>
      <c r="J155" s="146">
        <f>ROUND(I155*H155,2)</f>
        <v>0</v>
      </c>
      <c r="K155" s="142" t="s">
        <v>163</v>
      </c>
      <c r="L155" s="35"/>
      <c r="M155" s="147" t="s">
        <v>3</v>
      </c>
      <c r="N155" s="148" t="s">
        <v>40</v>
      </c>
      <c r="O155" s="55"/>
      <c r="P155" s="149">
        <f>O155*H155</f>
        <v>0</v>
      </c>
      <c r="Q155" s="149">
        <v>8.8800000000000004E-2</v>
      </c>
      <c r="R155" s="149">
        <f>Q155*H155</f>
        <v>8.301024</v>
      </c>
      <c r="S155" s="149">
        <v>0</v>
      </c>
      <c r="T155" s="150">
        <f>S155*H155</f>
        <v>0</v>
      </c>
      <c r="U155" s="34"/>
      <c r="V155" s="34"/>
      <c r="W155" s="34"/>
      <c r="X155" s="34"/>
      <c r="Y155" s="34"/>
      <c r="Z155" s="34"/>
      <c r="AA155" s="34"/>
      <c r="AB155" s="34"/>
      <c r="AC155" s="34"/>
      <c r="AD155" s="34"/>
      <c r="AE155" s="34"/>
      <c r="AR155" s="151" t="s">
        <v>158</v>
      </c>
      <c r="AT155" s="151" t="s">
        <v>154</v>
      </c>
      <c r="AU155" s="151" t="s">
        <v>79</v>
      </c>
      <c r="AY155" s="19" t="s">
        <v>152</v>
      </c>
      <c r="BE155" s="152">
        <f>IF(N155="základní",J155,0)</f>
        <v>0</v>
      </c>
      <c r="BF155" s="152">
        <f>IF(N155="snížená",J155,0)</f>
        <v>0</v>
      </c>
      <c r="BG155" s="152">
        <f>IF(N155="zákl. přenesená",J155,0)</f>
        <v>0</v>
      </c>
      <c r="BH155" s="152">
        <f>IF(N155="sníž. přenesená",J155,0)</f>
        <v>0</v>
      </c>
      <c r="BI155" s="152">
        <f>IF(N155="nulová",J155,0)</f>
        <v>0</v>
      </c>
      <c r="BJ155" s="19" t="s">
        <v>77</v>
      </c>
      <c r="BK155" s="152">
        <f>ROUND(I155*H155,2)</f>
        <v>0</v>
      </c>
      <c r="BL155" s="19" t="s">
        <v>158</v>
      </c>
      <c r="BM155" s="151" t="s">
        <v>2135</v>
      </c>
    </row>
    <row r="156" spans="1:65" s="2" customFormat="1" ht="22.8">
      <c r="A156" s="34"/>
      <c r="B156" s="139"/>
      <c r="C156" s="181" t="s">
        <v>382</v>
      </c>
      <c r="D156" s="181" t="s">
        <v>251</v>
      </c>
      <c r="E156" s="182" t="s">
        <v>2136</v>
      </c>
      <c r="F156" s="183" t="s">
        <v>2137</v>
      </c>
      <c r="G156" s="184" t="s">
        <v>162</v>
      </c>
      <c r="H156" s="185">
        <v>96.284000000000006</v>
      </c>
      <c r="I156" s="186"/>
      <c r="J156" s="187">
        <f>ROUND(I156*H156,2)</f>
        <v>0</v>
      </c>
      <c r="K156" s="183" t="s">
        <v>163</v>
      </c>
      <c r="L156" s="188"/>
      <c r="M156" s="189" t="s">
        <v>3</v>
      </c>
      <c r="N156" s="190" t="s">
        <v>40</v>
      </c>
      <c r="O156" s="55"/>
      <c r="P156" s="149">
        <f>O156*H156</f>
        <v>0</v>
      </c>
      <c r="Q156" s="149">
        <v>0.21</v>
      </c>
      <c r="R156" s="149">
        <f>Q156*H156</f>
        <v>20.219640000000002</v>
      </c>
      <c r="S156" s="149">
        <v>0</v>
      </c>
      <c r="T156" s="150">
        <f>S156*H156</f>
        <v>0</v>
      </c>
      <c r="U156" s="34"/>
      <c r="V156" s="34"/>
      <c r="W156" s="34"/>
      <c r="X156" s="34"/>
      <c r="Y156" s="34"/>
      <c r="Z156" s="34"/>
      <c r="AA156" s="34"/>
      <c r="AB156" s="34"/>
      <c r="AC156" s="34"/>
      <c r="AD156" s="34"/>
      <c r="AE156" s="34"/>
      <c r="AR156" s="151" t="s">
        <v>207</v>
      </c>
      <c r="AT156" s="151" t="s">
        <v>251</v>
      </c>
      <c r="AU156" s="151" t="s">
        <v>79</v>
      </c>
      <c r="AY156" s="19" t="s">
        <v>152</v>
      </c>
      <c r="BE156" s="152">
        <f>IF(N156="základní",J156,0)</f>
        <v>0</v>
      </c>
      <c r="BF156" s="152">
        <f>IF(N156="snížená",J156,0)</f>
        <v>0</v>
      </c>
      <c r="BG156" s="152">
        <f>IF(N156="zákl. přenesená",J156,0)</f>
        <v>0</v>
      </c>
      <c r="BH156" s="152">
        <f>IF(N156="sníž. přenesená",J156,0)</f>
        <v>0</v>
      </c>
      <c r="BI156" s="152">
        <f>IF(N156="nulová",J156,0)</f>
        <v>0</v>
      </c>
      <c r="BJ156" s="19" t="s">
        <v>77</v>
      </c>
      <c r="BK156" s="152">
        <f>ROUND(I156*H156,2)</f>
        <v>0</v>
      </c>
      <c r="BL156" s="19" t="s">
        <v>158</v>
      </c>
      <c r="BM156" s="151" t="s">
        <v>2138</v>
      </c>
    </row>
    <row r="157" spans="1:65" s="13" customFormat="1" ht="20.399999999999999">
      <c r="B157" s="158"/>
      <c r="D157" s="153" t="s">
        <v>167</v>
      </c>
      <c r="F157" s="160" t="s">
        <v>3909</v>
      </c>
      <c r="H157" s="161">
        <v>96.284000000000006</v>
      </c>
      <c r="I157" s="162"/>
      <c r="L157" s="158"/>
      <c r="M157" s="163"/>
      <c r="N157" s="164"/>
      <c r="O157" s="164"/>
      <c r="P157" s="164"/>
      <c r="Q157" s="164"/>
      <c r="R157" s="164"/>
      <c r="S157" s="164"/>
      <c r="T157" s="165"/>
      <c r="AT157" s="159" t="s">
        <v>167</v>
      </c>
      <c r="AU157" s="159" t="s">
        <v>79</v>
      </c>
      <c r="AV157" s="13" t="s">
        <v>79</v>
      </c>
      <c r="AW157" s="13" t="s">
        <v>4</v>
      </c>
      <c r="AX157" s="13" t="s">
        <v>77</v>
      </c>
      <c r="AY157" s="159" t="s">
        <v>152</v>
      </c>
    </row>
    <row r="158" spans="1:65" s="12" customFormat="1" ht="22.8" customHeight="1">
      <c r="B158" s="126"/>
      <c r="D158" s="127" t="s">
        <v>68</v>
      </c>
      <c r="E158" s="137" t="s">
        <v>221</v>
      </c>
      <c r="F158" s="137" t="s">
        <v>569</v>
      </c>
      <c r="I158" s="129"/>
      <c r="J158" s="138">
        <f>BK158</f>
        <v>0</v>
      </c>
      <c r="L158" s="126"/>
      <c r="M158" s="131"/>
      <c r="N158" s="132"/>
      <c r="O158" s="132"/>
      <c r="P158" s="133">
        <f>P159+SUM(P160:P187)</f>
        <v>0</v>
      </c>
      <c r="Q158" s="132"/>
      <c r="R158" s="133">
        <f>R159+SUM(R160:R187)</f>
        <v>31.137101680000008</v>
      </c>
      <c r="S158" s="132"/>
      <c r="T158" s="134">
        <f>T159+SUM(T160:T187)</f>
        <v>17.976700000000001</v>
      </c>
      <c r="AR158" s="127" t="s">
        <v>77</v>
      </c>
      <c r="AT158" s="135" t="s">
        <v>68</v>
      </c>
      <c r="AU158" s="135" t="s">
        <v>77</v>
      </c>
      <c r="AY158" s="127" t="s">
        <v>152</v>
      </c>
      <c r="BK158" s="136">
        <f>BK159+SUM(BK160:BK187)</f>
        <v>0</v>
      </c>
    </row>
    <row r="159" spans="1:65" s="2" customFormat="1" ht="45.6">
      <c r="A159" s="34"/>
      <c r="B159" s="139"/>
      <c r="C159" s="140" t="s">
        <v>386</v>
      </c>
      <c r="D159" s="140" t="s">
        <v>154</v>
      </c>
      <c r="E159" s="141" t="s">
        <v>571</v>
      </c>
      <c r="F159" s="142" t="s">
        <v>572</v>
      </c>
      <c r="G159" s="143" t="s">
        <v>278</v>
      </c>
      <c r="H159" s="144">
        <v>77</v>
      </c>
      <c r="I159" s="145"/>
      <c r="J159" s="146">
        <f>ROUND(I159*H159,2)</f>
        <v>0</v>
      </c>
      <c r="K159" s="142" t="s">
        <v>163</v>
      </c>
      <c r="L159" s="35"/>
      <c r="M159" s="147" t="s">
        <v>3</v>
      </c>
      <c r="N159" s="148" t="s">
        <v>40</v>
      </c>
      <c r="O159" s="55"/>
      <c r="P159" s="149">
        <f>O159*H159</f>
        <v>0</v>
      </c>
      <c r="Q159" s="149">
        <v>0.1295</v>
      </c>
      <c r="R159" s="149">
        <f>Q159*H159</f>
        <v>9.9715000000000007</v>
      </c>
      <c r="S159" s="149">
        <v>0</v>
      </c>
      <c r="T159" s="150">
        <f>S159*H159</f>
        <v>0</v>
      </c>
      <c r="U159" s="34"/>
      <c r="V159" s="34"/>
      <c r="W159" s="34"/>
      <c r="X159" s="34"/>
      <c r="Y159" s="34"/>
      <c r="Z159" s="34"/>
      <c r="AA159" s="34"/>
      <c r="AB159" s="34"/>
      <c r="AC159" s="34"/>
      <c r="AD159" s="34"/>
      <c r="AE159" s="34"/>
      <c r="AR159" s="151" t="s">
        <v>158</v>
      </c>
      <c r="AT159" s="151" t="s">
        <v>154</v>
      </c>
      <c r="AU159" s="151" t="s">
        <v>79</v>
      </c>
      <c r="AY159" s="19" t="s">
        <v>152</v>
      </c>
      <c r="BE159" s="152">
        <f>IF(N159="základní",J159,0)</f>
        <v>0</v>
      </c>
      <c r="BF159" s="152">
        <f>IF(N159="snížená",J159,0)</f>
        <v>0</v>
      </c>
      <c r="BG159" s="152">
        <f>IF(N159="zákl. přenesená",J159,0)</f>
        <v>0</v>
      </c>
      <c r="BH159" s="152">
        <f>IF(N159="sníž. přenesená",J159,0)</f>
        <v>0</v>
      </c>
      <c r="BI159" s="152">
        <f>IF(N159="nulová",J159,0)</f>
        <v>0</v>
      </c>
      <c r="BJ159" s="19" t="s">
        <v>77</v>
      </c>
      <c r="BK159" s="152">
        <f>ROUND(I159*H159,2)</f>
        <v>0</v>
      </c>
      <c r="BL159" s="19" t="s">
        <v>158</v>
      </c>
      <c r="BM159" s="151" t="s">
        <v>2139</v>
      </c>
    </row>
    <row r="160" spans="1:65" s="2" customFormat="1" ht="19.2">
      <c r="A160" s="34"/>
      <c r="B160" s="35"/>
      <c r="C160" s="34"/>
      <c r="D160" s="153" t="s">
        <v>165</v>
      </c>
      <c r="E160" s="34"/>
      <c r="F160" s="154" t="s">
        <v>2140</v>
      </c>
      <c r="G160" s="34"/>
      <c r="H160" s="34"/>
      <c r="I160" s="155"/>
      <c r="J160" s="34"/>
      <c r="K160" s="34"/>
      <c r="L160" s="35"/>
      <c r="M160" s="156"/>
      <c r="N160" s="157"/>
      <c r="O160" s="55"/>
      <c r="P160" s="55"/>
      <c r="Q160" s="55"/>
      <c r="R160" s="55"/>
      <c r="S160" s="55"/>
      <c r="T160" s="56"/>
      <c r="U160" s="34"/>
      <c r="V160" s="34"/>
      <c r="W160" s="34"/>
      <c r="X160" s="34"/>
      <c r="Y160" s="34"/>
      <c r="Z160" s="34"/>
      <c r="AA160" s="34"/>
      <c r="AB160" s="34"/>
      <c r="AC160" s="34"/>
      <c r="AD160" s="34"/>
      <c r="AE160" s="34"/>
      <c r="AT160" s="19" t="s">
        <v>165</v>
      </c>
      <c r="AU160" s="19" t="s">
        <v>79</v>
      </c>
    </row>
    <row r="161" spans="1:65" s="13" customFormat="1">
      <c r="B161" s="158"/>
      <c r="D161" s="153" t="s">
        <v>167</v>
      </c>
      <c r="E161" s="159" t="s">
        <v>3</v>
      </c>
      <c r="F161" s="160" t="s">
        <v>2141</v>
      </c>
      <c r="H161" s="161">
        <v>77</v>
      </c>
      <c r="I161" s="162"/>
      <c r="L161" s="158"/>
      <c r="M161" s="163"/>
      <c r="N161" s="164"/>
      <c r="O161" s="164"/>
      <c r="P161" s="164"/>
      <c r="Q161" s="164"/>
      <c r="R161" s="164"/>
      <c r="S161" s="164"/>
      <c r="T161" s="165"/>
      <c r="AT161" s="159" t="s">
        <v>167</v>
      </c>
      <c r="AU161" s="159" t="s">
        <v>79</v>
      </c>
      <c r="AV161" s="13" t="s">
        <v>79</v>
      </c>
      <c r="AW161" s="13" t="s">
        <v>31</v>
      </c>
      <c r="AX161" s="13" t="s">
        <v>77</v>
      </c>
      <c r="AY161" s="159" t="s">
        <v>152</v>
      </c>
    </row>
    <row r="162" spans="1:65" s="2" customFormat="1" ht="16.5" customHeight="1">
      <c r="A162" s="34"/>
      <c r="B162" s="139"/>
      <c r="C162" s="181" t="s">
        <v>399</v>
      </c>
      <c r="D162" s="181" t="s">
        <v>251</v>
      </c>
      <c r="E162" s="182" t="s">
        <v>2142</v>
      </c>
      <c r="F162" s="183" t="s">
        <v>2143</v>
      </c>
      <c r="G162" s="184" t="s">
        <v>278</v>
      </c>
      <c r="H162" s="185">
        <v>47.389000000000003</v>
      </c>
      <c r="I162" s="186"/>
      <c r="J162" s="187">
        <f>ROUND(I162*H162,2)</f>
        <v>0</v>
      </c>
      <c r="K162" s="183" t="s">
        <v>163</v>
      </c>
      <c r="L162" s="188"/>
      <c r="M162" s="189" t="s">
        <v>3</v>
      </c>
      <c r="N162" s="190" t="s">
        <v>40</v>
      </c>
      <c r="O162" s="55"/>
      <c r="P162" s="149">
        <f>O162*H162</f>
        <v>0</v>
      </c>
      <c r="Q162" s="149">
        <v>5.6120000000000003E-2</v>
      </c>
      <c r="R162" s="149">
        <f>Q162*H162</f>
        <v>2.6594706800000005</v>
      </c>
      <c r="S162" s="149">
        <v>0</v>
      </c>
      <c r="T162" s="150">
        <f>S162*H162</f>
        <v>0</v>
      </c>
      <c r="U162" s="34"/>
      <c r="V162" s="34"/>
      <c r="W162" s="34"/>
      <c r="X162" s="34"/>
      <c r="Y162" s="34"/>
      <c r="Z162" s="34"/>
      <c r="AA162" s="34"/>
      <c r="AB162" s="34"/>
      <c r="AC162" s="34"/>
      <c r="AD162" s="34"/>
      <c r="AE162" s="34"/>
      <c r="AR162" s="151" t="s">
        <v>207</v>
      </c>
      <c r="AT162" s="151" t="s">
        <v>251</v>
      </c>
      <c r="AU162" s="151" t="s">
        <v>79</v>
      </c>
      <c r="AY162" s="19" t="s">
        <v>152</v>
      </c>
      <c r="BE162" s="152">
        <f>IF(N162="základní",J162,0)</f>
        <v>0</v>
      </c>
      <c r="BF162" s="152">
        <f>IF(N162="snížená",J162,0)</f>
        <v>0</v>
      </c>
      <c r="BG162" s="152">
        <f>IF(N162="zákl. přenesená",J162,0)</f>
        <v>0</v>
      </c>
      <c r="BH162" s="152">
        <f>IF(N162="sníž. přenesená",J162,0)</f>
        <v>0</v>
      </c>
      <c r="BI162" s="152">
        <f>IF(N162="nulová",J162,0)</f>
        <v>0</v>
      </c>
      <c r="BJ162" s="19" t="s">
        <v>77</v>
      </c>
      <c r="BK162" s="152">
        <f>ROUND(I162*H162,2)</f>
        <v>0</v>
      </c>
      <c r="BL162" s="19" t="s">
        <v>158</v>
      </c>
      <c r="BM162" s="151" t="s">
        <v>2144</v>
      </c>
    </row>
    <row r="163" spans="1:65" s="13" customFormat="1">
      <c r="B163" s="158"/>
      <c r="D163" s="153" t="s">
        <v>167</v>
      </c>
      <c r="E163" s="159" t="s">
        <v>3</v>
      </c>
      <c r="F163" s="160" t="s">
        <v>3910</v>
      </c>
      <c r="H163" s="161">
        <v>46.46</v>
      </c>
      <c r="I163" s="162"/>
      <c r="L163" s="158"/>
      <c r="M163" s="163"/>
      <c r="N163" s="164"/>
      <c r="O163" s="164"/>
      <c r="P163" s="164"/>
      <c r="Q163" s="164"/>
      <c r="R163" s="164"/>
      <c r="S163" s="164"/>
      <c r="T163" s="165"/>
      <c r="AT163" s="159" t="s">
        <v>167</v>
      </c>
      <c r="AU163" s="159" t="s">
        <v>79</v>
      </c>
      <c r="AV163" s="13" t="s">
        <v>79</v>
      </c>
      <c r="AW163" s="13" t="s">
        <v>31</v>
      </c>
      <c r="AX163" s="13" t="s">
        <v>77</v>
      </c>
      <c r="AY163" s="159" t="s">
        <v>152</v>
      </c>
    </row>
    <row r="164" spans="1:65" s="13" customFormat="1">
      <c r="B164" s="158"/>
      <c r="D164" s="153" t="s">
        <v>167</v>
      </c>
      <c r="F164" s="160" t="s">
        <v>2145</v>
      </c>
      <c r="H164" s="161">
        <v>47.389000000000003</v>
      </c>
      <c r="I164" s="162"/>
      <c r="L164" s="158"/>
      <c r="M164" s="163"/>
      <c r="N164" s="164"/>
      <c r="O164" s="164"/>
      <c r="P164" s="164"/>
      <c r="Q164" s="164"/>
      <c r="R164" s="164"/>
      <c r="S164" s="164"/>
      <c r="T164" s="165"/>
      <c r="AT164" s="159" t="s">
        <v>167</v>
      </c>
      <c r="AU164" s="159" t="s">
        <v>79</v>
      </c>
      <c r="AV164" s="13" t="s">
        <v>79</v>
      </c>
      <c r="AW164" s="13" t="s">
        <v>4</v>
      </c>
      <c r="AX164" s="13" t="s">
        <v>77</v>
      </c>
      <c r="AY164" s="159" t="s">
        <v>152</v>
      </c>
    </row>
    <row r="165" spans="1:65" s="2" customFormat="1" ht="22.8">
      <c r="A165" s="34"/>
      <c r="B165" s="139"/>
      <c r="C165" s="181" t="s">
        <v>404</v>
      </c>
      <c r="D165" s="181" t="s">
        <v>251</v>
      </c>
      <c r="E165" s="182" t="s">
        <v>2146</v>
      </c>
      <c r="F165" s="183" t="s">
        <v>2147</v>
      </c>
      <c r="G165" s="184" t="s">
        <v>278</v>
      </c>
      <c r="H165" s="185">
        <v>31.31</v>
      </c>
      <c r="I165" s="186"/>
      <c r="J165" s="187">
        <f>ROUND(I165*H165,2)</f>
        <v>0</v>
      </c>
      <c r="K165" s="183" t="s">
        <v>163</v>
      </c>
      <c r="L165" s="188"/>
      <c r="M165" s="189" t="s">
        <v>3</v>
      </c>
      <c r="N165" s="190" t="s">
        <v>40</v>
      </c>
      <c r="O165" s="55"/>
      <c r="P165" s="149">
        <f>O165*H165</f>
        <v>0</v>
      </c>
      <c r="Q165" s="149">
        <v>4.8300000000000003E-2</v>
      </c>
      <c r="R165" s="149">
        <f>Q165*H165</f>
        <v>1.512273</v>
      </c>
      <c r="S165" s="149">
        <v>0</v>
      </c>
      <c r="T165" s="150">
        <f>S165*H165</f>
        <v>0</v>
      </c>
      <c r="U165" s="34"/>
      <c r="V165" s="34"/>
      <c r="W165" s="34"/>
      <c r="X165" s="34"/>
      <c r="Y165" s="34"/>
      <c r="Z165" s="34"/>
      <c r="AA165" s="34"/>
      <c r="AB165" s="34"/>
      <c r="AC165" s="34"/>
      <c r="AD165" s="34"/>
      <c r="AE165" s="34"/>
      <c r="AR165" s="151" t="s">
        <v>207</v>
      </c>
      <c r="AT165" s="151" t="s">
        <v>251</v>
      </c>
      <c r="AU165" s="151" t="s">
        <v>79</v>
      </c>
      <c r="AY165" s="19" t="s">
        <v>152</v>
      </c>
      <c r="BE165" s="152">
        <f>IF(N165="základní",J165,0)</f>
        <v>0</v>
      </c>
      <c r="BF165" s="152">
        <f>IF(N165="snížená",J165,0)</f>
        <v>0</v>
      </c>
      <c r="BG165" s="152">
        <f>IF(N165="zákl. přenesená",J165,0)</f>
        <v>0</v>
      </c>
      <c r="BH165" s="152">
        <f>IF(N165="sníž. přenesená",J165,0)</f>
        <v>0</v>
      </c>
      <c r="BI165" s="152">
        <f>IF(N165="nulová",J165,0)</f>
        <v>0</v>
      </c>
      <c r="BJ165" s="19" t="s">
        <v>77</v>
      </c>
      <c r="BK165" s="152">
        <f>ROUND(I165*H165,2)</f>
        <v>0</v>
      </c>
      <c r="BL165" s="19" t="s">
        <v>158</v>
      </c>
      <c r="BM165" s="151" t="s">
        <v>2148</v>
      </c>
    </row>
    <row r="166" spans="1:65" s="13" customFormat="1">
      <c r="B166" s="158"/>
      <c r="D166" s="153" t="s">
        <v>167</v>
      </c>
      <c r="E166" s="159" t="s">
        <v>3</v>
      </c>
      <c r="F166" s="160" t="s">
        <v>2149</v>
      </c>
      <c r="H166" s="161">
        <v>31.31</v>
      </c>
      <c r="I166" s="162"/>
      <c r="L166" s="158"/>
      <c r="M166" s="163"/>
      <c r="N166" s="164"/>
      <c r="O166" s="164"/>
      <c r="P166" s="164"/>
      <c r="Q166" s="164"/>
      <c r="R166" s="164"/>
      <c r="S166" s="164"/>
      <c r="T166" s="165"/>
      <c r="AT166" s="159" t="s">
        <v>167</v>
      </c>
      <c r="AU166" s="159" t="s">
        <v>79</v>
      </c>
      <c r="AV166" s="13" t="s">
        <v>79</v>
      </c>
      <c r="AW166" s="13" t="s">
        <v>31</v>
      </c>
      <c r="AX166" s="13" t="s">
        <v>77</v>
      </c>
      <c r="AY166" s="159" t="s">
        <v>152</v>
      </c>
    </row>
    <row r="167" spans="1:65" s="2" customFormat="1" ht="55.5" customHeight="1">
      <c r="A167" s="34"/>
      <c r="B167" s="139"/>
      <c r="C167" s="140" t="s">
        <v>411</v>
      </c>
      <c r="D167" s="140" t="s">
        <v>154</v>
      </c>
      <c r="E167" s="141" t="s">
        <v>416</v>
      </c>
      <c r="F167" s="142" t="s">
        <v>417</v>
      </c>
      <c r="G167" s="143" t="s">
        <v>278</v>
      </c>
      <c r="H167" s="144">
        <v>38.15</v>
      </c>
      <c r="I167" s="145"/>
      <c r="J167" s="146">
        <f>ROUND(I167*H167,2)</f>
        <v>0</v>
      </c>
      <c r="K167" s="142" t="s">
        <v>163</v>
      </c>
      <c r="L167" s="35"/>
      <c r="M167" s="147" t="s">
        <v>3</v>
      </c>
      <c r="N167" s="148" t="s">
        <v>40</v>
      </c>
      <c r="O167" s="55"/>
      <c r="P167" s="149">
        <f>O167*H167</f>
        <v>0</v>
      </c>
      <c r="Q167" s="149">
        <v>0.11808</v>
      </c>
      <c r="R167" s="149">
        <f>Q167*H167</f>
        <v>4.5047519999999999</v>
      </c>
      <c r="S167" s="149">
        <v>0</v>
      </c>
      <c r="T167" s="150">
        <f>S167*H167</f>
        <v>0</v>
      </c>
      <c r="U167" s="34"/>
      <c r="V167" s="34"/>
      <c r="W167" s="34"/>
      <c r="X167" s="34"/>
      <c r="Y167" s="34"/>
      <c r="Z167" s="34"/>
      <c r="AA167" s="34"/>
      <c r="AB167" s="34"/>
      <c r="AC167" s="34"/>
      <c r="AD167" s="34"/>
      <c r="AE167" s="34"/>
      <c r="AR167" s="151" t="s">
        <v>158</v>
      </c>
      <c r="AT167" s="151" t="s">
        <v>154</v>
      </c>
      <c r="AU167" s="151" t="s">
        <v>79</v>
      </c>
      <c r="AY167" s="19" t="s">
        <v>152</v>
      </c>
      <c r="BE167" s="152">
        <f>IF(N167="základní",J167,0)</f>
        <v>0</v>
      </c>
      <c r="BF167" s="152">
        <f>IF(N167="snížená",J167,0)</f>
        <v>0</v>
      </c>
      <c r="BG167" s="152">
        <f>IF(N167="zákl. přenesená",J167,0)</f>
        <v>0</v>
      </c>
      <c r="BH167" s="152">
        <f>IF(N167="sníž. přenesená",J167,0)</f>
        <v>0</v>
      </c>
      <c r="BI167" s="152">
        <f>IF(N167="nulová",J167,0)</f>
        <v>0</v>
      </c>
      <c r="BJ167" s="19" t="s">
        <v>77</v>
      </c>
      <c r="BK167" s="152">
        <f>ROUND(I167*H167,2)</f>
        <v>0</v>
      </c>
      <c r="BL167" s="19" t="s">
        <v>158</v>
      </c>
      <c r="BM167" s="151" t="s">
        <v>2150</v>
      </c>
    </row>
    <row r="168" spans="1:65" s="13" customFormat="1">
      <c r="B168" s="158"/>
      <c r="D168" s="153" t="s">
        <v>167</v>
      </c>
      <c r="E168" s="159" t="s">
        <v>3</v>
      </c>
      <c r="F168" s="160" t="s">
        <v>2151</v>
      </c>
      <c r="H168" s="161">
        <v>38.15</v>
      </c>
      <c r="I168" s="162"/>
      <c r="L168" s="158"/>
      <c r="M168" s="163"/>
      <c r="N168" s="164"/>
      <c r="O168" s="164"/>
      <c r="P168" s="164"/>
      <c r="Q168" s="164"/>
      <c r="R168" s="164"/>
      <c r="S168" s="164"/>
      <c r="T168" s="165"/>
      <c r="AT168" s="159" t="s">
        <v>167</v>
      </c>
      <c r="AU168" s="159" t="s">
        <v>79</v>
      </c>
      <c r="AV168" s="13" t="s">
        <v>79</v>
      </c>
      <c r="AW168" s="13" t="s">
        <v>31</v>
      </c>
      <c r="AX168" s="13" t="s">
        <v>77</v>
      </c>
      <c r="AY168" s="159" t="s">
        <v>152</v>
      </c>
    </row>
    <row r="169" spans="1:65" s="2" customFormat="1" ht="16.5" customHeight="1">
      <c r="A169" s="34"/>
      <c r="B169" s="139"/>
      <c r="C169" s="181" t="s">
        <v>415</v>
      </c>
      <c r="D169" s="181" t="s">
        <v>251</v>
      </c>
      <c r="E169" s="182" t="s">
        <v>421</v>
      </c>
      <c r="F169" s="183" t="s">
        <v>422</v>
      </c>
      <c r="G169" s="184" t="s">
        <v>278</v>
      </c>
      <c r="H169" s="185">
        <v>56.664000000000001</v>
      </c>
      <c r="I169" s="186"/>
      <c r="J169" s="187">
        <f>ROUND(I169*H169,2)</f>
        <v>0</v>
      </c>
      <c r="K169" s="183" t="s">
        <v>163</v>
      </c>
      <c r="L169" s="188"/>
      <c r="M169" s="189" t="s">
        <v>3</v>
      </c>
      <c r="N169" s="190" t="s">
        <v>40</v>
      </c>
      <c r="O169" s="55"/>
      <c r="P169" s="149">
        <f>O169*H169</f>
        <v>0</v>
      </c>
      <c r="Q169" s="149">
        <v>0.13400000000000001</v>
      </c>
      <c r="R169" s="149">
        <f>Q169*H169</f>
        <v>7.5929760000000011</v>
      </c>
      <c r="S169" s="149">
        <v>0</v>
      </c>
      <c r="T169" s="150">
        <f>S169*H169</f>
        <v>0</v>
      </c>
      <c r="U169" s="34"/>
      <c r="V169" s="34"/>
      <c r="W169" s="34"/>
      <c r="X169" s="34"/>
      <c r="Y169" s="34"/>
      <c r="Z169" s="34"/>
      <c r="AA169" s="34"/>
      <c r="AB169" s="34"/>
      <c r="AC169" s="34"/>
      <c r="AD169" s="34"/>
      <c r="AE169" s="34"/>
      <c r="AR169" s="151" t="s">
        <v>207</v>
      </c>
      <c r="AT169" s="151" t="s">
        <v>251</v>
      </c>
      <c r="AU169" s="151" t="s">
        <v>79</v>
      </c>
      <c r="AY169" s="19" t="s">
        <v>152</v>
      </c>
      <c r="BE169" s="152">
        <f>IF(N169="základní",J169,0)</f>
        <v>0</v>
      </c>
      <c r="BF169" s="152">
        <f>IF(N169="snížená",J169,0)</f>
        <v>0</v>
      </c>
      <c r="BG169" s="152">
        <f>IF(N169="zákl. přenesená",J169,0)</f>
        <v>0</v>
      </c>
      <c r="BH169" s="152">
        <f>IF(N169="sníž. přenesená",J169,0)</f>
        <v>0</v>
      </c>
      <c r="BI169" s="152">
        <f>IF(N169="nulová",J169,0)</f>
        <v>0</v>
      </c>
      <c r="BJ169" s="19" t="s">
        <v>77</v>
      </c>
      <c r="BK169" s="152">
        <f>ROUND(I169*H169,2)</f>
        <v>0</v>
      </c>
      <c r="BL169" s="19" t="s">
        <v>158</v>
      </c>
      <c r="BM169" s="151" t="s">
        <v>2152</v>
      </c>
    </row>
    <row r="170" spans="1:65" s="13" customFormat="1">
      <c r="B170" s="158"/>
      <c r="D170" s="153" t="s">
        <v>167</v>
      </c>
      <c r="E170" s="159" t="s">
        <v>3</v>
      </c>
      <c r="F170" s="160" t="s">
        <v>3911</v>
      </c>
      <c r="H170" s="161">
        <v>56.664000000000001</v>
      </c>
      <c r="I170" s="162"/>
      <c r="L170" s="158"/>
      <c r="M170" s="163"/>
      <c r="N170" s="164"/>
      <c r="O170" s="164"/>
      <c r="P170" s="164"/>
      <c r="Q170" s="164"/>
      <c r="R170" s="164"/>
      <c r="S170" s="164"/>
      <c r="T170" s="165"/>
      <c r="AT170" s="159" t="s">
        <v>167</v>
      </c>
      <c r="AU170" s="159" t="s">
        <v>79</v>
      </c>
      <c r="AV170" s="13" t="s">
        <v>79</v>
      </c>
      <c r="AW170" s="13" t="s">
        <v>31</v>
      </c>
      <c r="AX170" s="13" t="s">
        <v>77</v>
      </c>
      <c r="AY170" s="159" t="s">
        <v>152</v>
      </c>
    </row>
    <row r="171" spans="1:65" s="2" customFormat="1" ht="34.200000000000003">
      <c r="A171" s="34"/>
      <c r="B171" s="139"/>
      <c r="C171" s="140" t="s">
        <v>420</v>
      </c>
      <c r="D171" s="140" t="s">
        <v>154</v>
      </c>
      <c r="E171" s="141" t="s">
        <v>2153</v>
      </c>
      <c r="F171" s="142" t="s">
        <v>2154</v>
      </c>
      <c r="G171" s="143" t="s">
        <v>278</v>
      </c>
      <c r="H171" s="144">
        <v>16</v>
      </c>
      <c r="I171" s="145"/>
      <c r="J171" s="146">
        <f>ROUND(I171*H171,2)</f>
        <v>0</v>
      </c>
      <c r="K171" s="142" t="s">
        <v>3</v>
      </c>
      <c r="L171" s="35"/>
      <c r="M171" s="147" t="s">
        <v>3</v>
      </c>
      <c r="N171" s="148" t="s">
        <v>40</v>
      </c>
      <c r="O171" s="55"/>
      <c r="P171" s="149">
        <f>O171*H171</f>
        <v>0</v>
      </c>
      <c r="Q171" s="149">
        <v>0.15396000000000001</v>
      </c>
      <c r="R171" s="149">
        <f>Q171*H171</f>
        <v>2.4633600000000002</v>
      </c>
      <c r="S171" s="149">
        <v>0</v>
      </c>
      <c r="T171" s="150">
        <f>S171*H171</f>
        <v>0</v>
      </c>
      <c r="U171" s="34"/>
      <c r="V171" s="34"/>
      <c r="W171" s="34"/>
      <c r="X171" s="34"/>
      <c r="Y171" s="34"/>
      <c r="Z171" s="34"/>
      <c r="AA171" s="34"/>
      <c r="AB171" s="34"/>
      <c r="AC171" s="34"/>
      <c r="AD171" s="34"/>
      <c r="AE171" s="34"/>
      <c r="AR171" s="151" t="s">
        <v>158</v>
      </c>
      <c r="AT171" s="151" t="s">
        <v>154</v>
      </c>
      <c r="AU171" s="151" t="s">
        <v>79</v>
      </c>
      <c r="AY171" s="19" t="s">
        <v>152</v>
      </c>
      <c r="BE171" s="152">
        <f>IF(N171="základní",J171,0)</f>
        <v>0</v>
      </c>
      <c r="BF171" s="152">
        <f>IF(N171="snížená",J171,0)</f>
        <v>0</v>
      </c>
      <c r="BG171" s="152">
        <f>IF(N171="zákl. přenesená",J171,0)</f>
        <v>0</v>
      </c>
      <c r="BH171" s="152">
        <f>IF(N171="sníž. přenesená",J171,0)</f>
        <v>0</v>
      </c>
      <c r="BI171" s="152">
        <f>IF(N171="nulová",J171,0)</f>
        <v>0</v>
      </c>
      <c r="BJ171" s="19" t="s">
        <v>77</v>
      </c>
      <c r="BK171" s="152">
        <f>ROUND(I171*H171,2)</f>
        <v>0</v>
      </c>
      <c r="BL171" s="19" t="s">
        <v>158</v>
      </c>
      <c r="BM171" s="151" t="s">
        <v>2155</v>
      </c>
    </row>
    <row r="172" spans="1:65" s="14" customFormat="1">
      <c r="B172" s="166"/>
      <c r="D172" s="153" t="s">
        <v>167</v>
      </c>
      <c r="E172" s="167" t="s">
        <v>3</v>
      </c>
      <c r="F172" s="168" t="s">
        <v>3912</v>
      </c>
      <c r="H172" s="167" t="s">
        <v>3</v>
      </c>
      <c r="I172" s="169"/>
      <c r="L172" s="166"/>
      <c r="M172" s="170"/>
      <c r="N172" s="171"/>
      <c r="O172" s="171"/>
      <c r="P172" s="171"/>
      <c r="Q172" s="171"/>
      <c r="R172" s="171"/>
      <c r="S172" s="171"/>
      <c r="T172" s="172"/>
      <c r="AT172" s="167" t="s">
        <v>167</v>
      </c>
      <c r="AU172" s="167" t="s">
        <v>79</v>
      </c>
      <c r="AV172" s="14" t="s">
        <v>77</v>
      </c>
      <c r="AW172" s="14" t="s">
        <v>31</v>
      </c>
      <c r="AX172" s="14" t="s">
        <v>69</v>
      </c>
      <c r="AY172" s="167" t="s">
        <v>152</v>
      </c>
    </row>
    <row r="173" spans="1:65" s="13" customFormat="1">
      <c r="B173" s="158"/>
      <c r="D173" s="153" t="s">
        <v>167</v>
      </c>
      <c r="E173" s="159" t="s">
        <v>3</v>
      </c>
      <c r="F173" s="160" t="s">
        <v>266</v>
      </c>
      <c r="H173" s="161">
        <v>16</v>
      </c>
      <c r="I173" s="162"/>
      <c r="L173" s="158"/>
      <c r="M173" s="163"/>
      <c r="N173" s="164"/>
      <c r="O173" s="164"/>
      <c r="P173" s="164"/>
      <c r="Q173" s="164"/>
      <c r="R173" s="164"/>
      <c r="S173" s="164"/>
      <c r="T173" s="165"/>
      <c r="AT173" s="159" t="s">
        <v>167</v>
      </c>
      <c r="AU173" s="159" t="s">
        <v>79</v>
      </c>
      <c r="AV173" s="13" t="s">
        <v>79</v>
      </c>
      <c r="AW173" s="13" t="s">
        <v>31</v>
      </c>
      <c r="AX173" s="13" t="s">
        <v>77</v>
      </c>
      <c r="AY173" s="159" t="s">
        <v>152</v>
      </c>
    </row>
    <row r="174" spans="1:65" s="2" customFormat="1" ht="22.8">
      <c r="A174" s="34"/>
      <c r="B174" s="139"/>
      <c r="C174" s="140" t="s">
        <v>575</v>
      </c>
      <c r="D174" s="140" t="s">
        <v>154</v>
      </c>
      <c r="E174" s="141" t="s">
        <v>2156</v>
      </c>
      <c r="F174" s="142" t="s">
        <v>2157</v>
      </c>
      <c r="G174" s="143" t="s">
        <v>278</v>
      </c>
      <c r="H174" s="144">
        <v>16</v>
      </c>
      <c r="I174" s="145"/>
      <c r="J174" s="146">
        <f t="shared" ref="J174:J186" si="0">ROUND(I174*H174,2)</f>
        <v>0</v>
      </c>
      <c r="K174" s="142" t="s">
        <v>3</v>
      </c>
      <c r="L174" s="35"/>
      <c r="M174" s="147" t="s">
        <v>3</v>
      </c>
      <c r="N174" s="148" t="s">
        <v>40</v>
      </c>
      <c r="O174" s="55"/>
      <c r="P174" s="149">
        <f t="shared" ref="P174:P186" si="1">O174*H174</f>
        <v>0</v>
      </c>
      <c r="Q174" s="149">
        <v>2.8000000000000001E-2</v>
      </c>
      <c r="R174" s="149">
        <f t="shared" ref="R174:R186" si="2">Q174*H174</f>
        <v>0.44800000000000001</v>
      </c>
      <c r="S174" s="149">
        <v>0</v>
      </c>
      <c r="T174" s="150">
        <f t="shared" ref="T174:T186" si="3">S174*H174</f>
        <v>0</v>
      </c>
      <c r="U174" s="34"/>
      <c r="V174" s="34"/>
      <c r="W174" s="34"/>
      <c r="X174" s="34"/>
      <c r="Y174" s="34"/>
      <c r="Z174" s="34"/>
      <c r="AA174" s="34"/>
      <c r="AB174" s="34"/>
      <c r="AC174" s="34"/>
      <c r="AD174" s="34"/>
      <c r="AE174" s="34"/>
      <c r="AR174" s="151" t="s">
        <v>158</v>
      </c>
      <c r="AT174" s="151" t="s">
        <v>154</v>
      </c>
      <c r="AU174" s="151" t="s">
        <v>79</v>
      </c>
      <c r="AY174" s="19" t="s">
        <v>152</v>
      </c>
      <c r="BE174" s="152">
        <f t="shared" ref="BE174:BE186" si="4">IF(N174="základní",J174,0)</f>
        <v>0</v>
      </c>
      <c r="BF174" s="152">
        <f t="shared" ref="BF174:BF186" si="5">IF(N174="snížená",J174,0)</f>
        <v>0</v>
      </c>
      <c r="BG174" s="152">
        <f t="shared" ref="BG174:BG186" si="6">IF(N174="zákl. přenesená",J174,0)</f>
        <v>0</v>
      </c>
      <c r="BH174" s="152">
        <f t="shared" ref="BH174:BH186" si="7">IF(N174="sníž. přenesená",J174,0)</f>
        <v>0</v>
      </c>
      <c r="BI174" s="152">
        <f t="shared" ref="BI174:BI186" si="8">IF(N174="nulová",J174,0)</f>
        <v>0</v>
      </c>
      <c r="BJ174" s="19" t="s">
        <v>77</v>
      </c>
      <c r="BK174" s="152">
        <f t="shared" ref="BK174:BK186" si="9">ROUND(I174*H174,2)</f>
        <v>0</v>
      </c>
      <c r="BL174" s="19" t="s">
        <v>158</v>
      </c>
      <c r="BM174" s="151" t="s">
        <v>2158</v>
      </c>
    </row>
    <row r="175" spans="1:65" s="2" customFormat="1" ht="22.8">
      <c r="A175" s="34"/>
      <c r="B175" s="139"/>
      <c r="C175" s="140" t="s">
        <v>425</v>
      </c>
      <c r="D175" s="140" t="s">
        <v>154</v>
      </c>
      <c r="E175" s="141" t="s">
        <v>2159</v>
      </c>
      <c r="F175" s="142" t="s">
        <v>2160</v>
      </c>
      <c r="G175" s="143" t="s">
        <v>484</v>
      </c>
      <c r="H175" s="144">
        <v>1</v>
      </c>
      <c r="I175" s="145"/>
      <c r="J175" s="146">
        <f t="shared" si="0"/>
        <v>0</v>
      </c>
      <c r="K175" s="142" t="s">
        <v>163</v>
      </c>
      <c r="L175" s="35"/>
      <c r="M175" s="147" t="s">
        <v>3</v>
      </c>
      <c r="N175" s="148" t="s">
        <v>40</v>
      </c>
      <c r="O175" s="55"/>
      <c r="P175" s="149">
        <f t="shared" si="1"/>
        <v>0</v>
      </c>
      <c r="Q175" s="149">
        <v>0.24457999999999999</v>
      </c>
      <c r="R175" s="149">
        <f t="shared" si="2"/>
        <v>0.24457999999999999</v>
      </c>
      <c r="S175" s="149">
        <v>0</v>
      </c>
      <c r="T175" s="150">
        <f t="shared" si="3"/>
        <v>0</v>
      </c>
      <c r="U175" s="34"/>
      <c r="V175" s="34"/>
      <c r="W175" s="34"/>
      <c r="X175" s="34"/>
      <c r="Y175" s="34"/>
      <c r="Z175" s="34"/>
      <c r="AA175" s="34"/>
      <c r="AB175" s="34"/>
      <c r="AC175" s="34"/>
      <c r="AD175" s="34"/>
      <c r="AE175" s="34"/>
      <c r="AR175" s="151" t="s">
        <v>158</v>
      </c>
      <c r="AT175" s="151" t="s">
        <v>154</v>
      </c>
      <c r="AU175" s="151" t="s">
        <v>79</v>
      </c>
      <c r="AY175" s="19" t="s">
        <v>152</v>
      </c>
      <c r="BE175" s="152">
        <f t="shared" si="4"/>
        <v>0</v>
      </c>
      <c r="BF175" s="152">
        <f t="shared" si="5"/>
        <v>0</v>
      </c>
      <c r="BG175" s="152">
        <f t="shared" si="6"/>
        <v>0</v>
      </c>
      <c r="BH175" s="152">
        <f t="shared" si="7"/>
        <v>0</v>
      </c>
      <c r="BI175" s="152">
        <f t="shared" si="8"/>
        <v>0</v>
      </c>
      <c r="BJ175" s="19" t="s">
        <v>77</v>
      </c>
      <c r="BK175" s="152">
        <f t="shared" si="9"/>
        <v>0</v>
      </c>
      <c r="BL175" s="19" t="s">
        <v>158</v>
      </c>
      <c r="BM175" s="151" t="s">
        <v>2161</v>
      </c>
    </row>
    <row r="176" spans="1:65" s="2" customFormat="1" ht="33" customHeight="1">
      <c r="A176" s="34"/>
      <c r="B176" s="139"/>
      <c r="C176" s="140" t="s">
        <v>431</v>
      </c>
      <c r="D176" s="140" t="s">
        <v>154</v>
      </c>
      <c r="E176" s="141" t="s">
        <v>2162</v>
      </c>
      <c r="F176" s="142" t="s">
        <v>2163</v>
      </c>
      <c r="G176" s="143" t="s">
        <v>484</v>
      </c>
      <c r="H176" s="144">
        <v>1</v>
      </c>
      <c r="I176" s="145"/>
      <c r="J176" s="146">
        <f t="shared" si="0"/>
        <v>0</v>
      </c>
      <c r="K176" s="142" t="s">
        <v>163</v>
      </c>
      <c r="L176" s="35"/>
      <c r="M176" s="147" t="s">
        <v>3</v>
      </c>
      <c r="N176" s="148" t="s">
        <v>40</v>
      </c>
      <c r="O176" s="55"/>
      <c r="P176" s="149">
        <f t="shared" si="1"/>
        <v>0</v>
      </c>
      <c r="Q176" s="149">
        <v>2E-3</v>
      </c>
      <c r="R176" s="149">
        <f t="shared" si="2"/>
        <v>2E-3</v>
      </c>
      <c r="S176" s="149">
        <v>0</v>
      </c>
      <c r="T176" s="150">
        <f t="shared" si="3"/>
        <v>0</v>
      </c>
      <c r="U176" s="34"/>
      <c r="V176" s="34"/>
      <c r="W176" s="34"/>
      <c r="X176" s="34"/>
      <c r="Y176" s="34"/>
      <c r="Z176" s="34"/>
      <c r="AA176" s="34"/>
      <c r="AB176" s="34"/>
      <c r="AC176" s="34"/>
      <c r="AD176" s="34"/>
      <c r="AE176" s="34"/>
      <c r="AR176" s="151" t="s">
        <v>158</v>
      </c>
      <c r="AT176" s="151" t="s">
        <v>154</v>
      </c>
      <c r="AU176" s="151" t="s">
        <v>79</v>
      </c>
      <c r="AY176" s="19" t="s">
        <v>152</v>
      </c>
      <c r="BE176" s="152">
        <f t="shared" si="4"/>
        <v>0</v>
      </c>
      <c r="BF176" s="152">
        <f t="shared" si="5"/>
        <v>0</v>
      </c>
      <c r="BG176" s="152">
        <f t="shared" si="6"/>
        <v>0</v>
      </c>
      <c r="BH176" s="152">
        <f t="shared" si="7"/>
        <v>0</v>
      </c>
      <c r="BI176" s="152">
        <f t="shared" si="8"/>
        <v>0</v>
      </c>
      <c r="BJ176" s="19" t="s">
        <v>77</v>
      </c>
      <c r="BK176" s="152">
        <f t="shared" si="9"/>
        <v>0</v>
      </c>
      <c r="BL176" s="19" t="s">
        <v>158</v>
      </c>
      <c r="BM176" s="151" t="s">
        <v>2164</v>
      </c>
    </row>
    <row r="177" spans="1:65" s="2" customFormat="1" ht="16.5" customHeight="1">
      <c r="A177" s="34"/>
      <c r="B177" s="139"/>
      <c r="C177" s="140" t="s">
        <v>435</v>
      </c>
      <c r="D177" s="140" t="s">
        <v>154</v>
      </c>
      <c r="E177" s="141" t="s">
        <v>2165</v>
      </c>
      <c r="F177" s="142" t="s">
        <v>2166</v>
      </c>
      <c r="G177" s="143" t="s">
        <v>484</v>
      </c>
      <c r="H177" s="144">
        <v>1</v>
      </c>
      <c r="I177" s="145"/>
      <c r="J177" s="146">
        <f t="shared" si="0"/>
        <v>0</v>
      </c>
      <c r="K177" s="142" t="s">
        <v>3</v>
      </c>
      <c r="L177" s="35"/>
      <c r="M177" s="147" t="s">
        <v>3</v>
      </c>
      <c r="N177" s="148" t="s">
        <v>40</v>
      </c>
      <c r="O177" s="55"/>
      <c r="P177" s="149">
        <f t="shared" si="1"/>
        <v>0</v>
      </c>
      <c r="Q177" s="149">
        <v>7.2870000000000004E-2</v>
      </c>
      <c r="R177" s="149">
        <f t="shared" si="2"/>
        <v>7.2870000000000004E-2</v>
      </c>
      <c r="S177" s="149">
        <v>0</v>
      </c>
      <c r="T177" s="150">
        <f t="shared" si="3"/>
        <v>0</v>
      </c>
      <c r="U177" s="34"/>
      <c r="V177" s="34"/>
      <c r="W177" s="34"/>
      <c r="X177" s="34"/>
      <c r="Y177" s="34"/>
      <c r="Z177" s="34"/>
      <c r="AA177" s="34"/>
      <c r="AB177" s="34"/>
      <c r="AC177" s="34"/>
      <c r="AD177" s="34"/>
      <c r="AE177" s="34"/>
      <c r="AR177" s="151" t="s">
        <v>158</v>
      </c>
      <c r="AT177" s="151" t="s">
        <v>154</v>
      </c>
      <c r="AU177" s="151" t="s">
        <v>79</v>
      </c>
      <c r="AY177" s="19" t="s">
        <v>152</v>
      </c>
      <c r="BE177" s="152">
        <f t="shared" si="4"/>
        <v>0</v>
      </c>
      <c r="BF177" s="152">
        <f t="shared" si="5"/>
        <v>0</v>
      </c>
      <c r="BG177" s="152">
        <f t="shared" si="6"/>
        <v>0</v>
      </c>
      <c r="BH177" s="152">
        <f t="shared" si="7"/>
        <v>0</v>
      </c>
      <c r="BI177" s="152">
        <f t="shared" si="8"/>
        <v>0</v>
      </c>
      <c r="BJ177" s="19" t="s">
        <v>77</v>
      </c>
      <c r="BK177" s="152">
        <f t="shared" si="9"/>
        <v>0</v>
      </c>
      <c r="BL177" s="19" t="s">
        <v>158</v>
      </c>
      <c r="BM177" s="151" t="s">
        <v>2167</v>
      </c>
    </row>
    <row r="178" spans="1:65" s="2" customFormat="1" ht="34.200000000000003">
      <c r="A178" s="34"/>
      <c r="B178" s="139"/>
      <c r="C178" s="181" t="s">
        <v>439</v>
      </c>
      <c r="D178" s="181" t="s">
        <v>251</v>
      </c>
      <c r="E178" s="182" t="s">
        <v>2168</v>
      </c>
      <c r="F178" s="183" t="s">
        <v>2169</v>
      </c>
      <c r="G178" s="184" t="s">
        <v>484</v>
      </c>
      <c r="H178" s="185">
        <v>1</v>
      </c>
      <c r="I178" s="186"/>
      <c r="J178" s="187">
        <f t="shared" si="0"/>
        <v>0</v>
      </c>
      <c r="K178" s="183" t="s">
        <v>3</v>
      </c>
      <c r="L178" s="188"/>
      <c r="M178" s="189" t="s">
        <v>3</v>
      </c>
      <c r="N178" s="190" t="s">
        <v>40</v>
      </c>
      <c r="O178" s="55"/>
      <c r="P178" s="149">
        <f t="shared" si="1"/>
        <v>0</v>
      </c>
      <c r="Q178" s="149">
        <v>6.0000000000000001E-3</v>
      </c>
      <c r="R178" s="149">
        <f t="shared" si="2"/>
        <v>6.0000000000000001E-3</v>
      </c>
      <c r="S178" s="149">
        <v>0</v>
      </c>
      <c r="T178" s="150">
        <f t="shared" si="3"/>
        <v>0</v>
      </c>
      <c r="U178" s="34"/>
      <c r="V178" s="34"/>
      <c r="W178" s="34"/>
      <c r="X178" s="34"/>
      <c r="Y178" s="34"/>
      <c r="Z178" s="34"/>
      <c r="AA178" s="34"/>
      <c r="AB178" s="34"/>
      <c r="AC178" s="34"/>
      <c r="AD178" s="34"/>
      <c r="AE178" s="34"/>
      <c r="AR178" s="151" t="s">
        <v>207</v>
      </c>
      <c r="AT178" s="151" t="s">
        <v>251</v>
      </c>
      <c r="AU178" s="151" t="s">
        <v>79</v>
      </c>
      <c r="AY178" s="19" t="s">
        <v>152</v>
      </c>
      <c r="BE178" s="152">
        <f t="shared" si="4"/>
        <v>0</v>
      </c>
      <c r="BF178" s="152">
        <f t="shared" si="5"/>
        <v>0</v>
      </c>
      <c r="BG178" s="152">
        <f t="shared" si="6"/>
        <v>0</v>
      </c>
      <c r="BH178" s="152">
        <f t="shared" si="7"/>
        <v>0</v>
      </c>
      <c r="BI178" s="152">
        <f t="shared" si="8"/>
        <v>0</v>
      </c>
      <c r="BJ178" s="19" t="s">
        <v>77</v>
      </c>
      <c r="BK178" s="152">
        <f t="shared" si="9"/>
        <v>0</v>
      </c>
      <c r="BL178" s="19" t="s">
        <v>158</v>
      </c>
      <c r="BM178" s="151" t="s">
        <v>2170</v>
      </c>
    </row>
    <row r="179" spans="1:65" s="2" customFormat="1" ht="22.8">
      <c r="A179" s="34"/>
      <c r="B179" s="139"/>
      <c r="C179" s="140" t="s">
        <v>559</v>
      </c>
      <c r="D179" s="140" t="s">
        <v>154</v>
      </c>
      <c r="E179" s="141" t="s">
        <v>2171</v>
      </c>
      <c r="F179" s="142" t="s">
        <v>2172</v>
      </c>
      <c r="G179" s="143" t="s">
        <v>484</v>
      </c>
      <c r="H179" s="144">
        <v>1</v>
      </c>
      <c r="I179" s="145"/>
      <c r="J179" s="146">
        <f t="shared" si="0"/>
        <v>0</v>
      </c>
      <c r="K179" s="142" t="s">
        <v>3</v>
      </c>
      <c r="L179" s="35"/>
      <c r="M179" s="147" t="s">
        <v>3</v>
      </c>
      <c r="N179" s="148" t="s">
        <v>40</v>
      </c>
      <c r="O179" s="55"/>
      <c r="P179" s="149">
        <f t="shared" si="1"/>
        <v>0</v>
      </c>
      <c r="Q179" s="149">
        <v>0.35743999999999998</v>
      </c>
      <c r="R179" s="149">
        <f t="shared" si="2"/>
        <v>0.35743999999999998</v>
      </c>
      <c r="S179" s="149">
        <v>0</v>
      </c>
      <c r="T179" s="150">
        <f t="shared" si="3"/>
        <v>0</v>
      </c>
      <c r="U179" s="34"/>
      <c r="V179" s="34"/>
      <c r="W179" s="34"/>
      <c r="X179" s="34"/>
      <c r="Y179" s="34"/>
      <c r="Z179" s="34"/>
      <c r="AA179" s="34"/>
      <c r="AB179" s="34"/>
      <c r="AC179" s="34"/>
      <c r="AD179" s="34"/>
      <c r="AE179" s="34"/>
      <c r="AR179" s="151" t="s">
        <v>158</v>
      </c>
      <c r="AT179" s="151" t="s">
        <v>154</v>
      </c>
      <c r="AU179" s="151" t="s">
        <v>79</v>
      </c>
      <c r="AY179" s="19" t="s">
        <v>152</v>
      </c>
      <c r="BE179" s="152">
        <f t="shared" si="4"/>
        <v>0</v>
      </c>
      <c r="BF179" s="152">
        <f t="shared" si="5"/>
        <v>0</v>
      </c>
      <c r="BG179" s="152">
        <f t="shared" si="6"/>
        <v>0</v>
      </c>
      <c r="BH179" s="152">
        <f t="shared" si="7"/>
        <v>0</v>
      </c>
      <c r="BI179" s="152">
        <f t="shared" si="8"/>
        <v>0</v>
      </c>
      <c r="BJ179" s="19" t="s">
        <v>77</v>
      </c>
      <c r="BK179" s="152">
        <f t="shared" si="9"/>
        <v>0</v>
      </c>
      <c r="BL179" s="19" t="s">
        <v>158</v>
      </c>
      <c r="BM179" s="151" t="s">
        <v>2173</v>
      </c>
    </row>
    <row r="180" spans="1:65" s="2" customFormat="1" ht="34.200000000000003">
      <c r="A180" s="34"/>
      <c r="B180" s="139"/>
      <c r="C180" s="140" t="s">
        <v>570</v>
      </c>
      <c r="D180" s="140" t="s">
        <v>154</v>
      </c>
      <c r="E180" s="141" t="s">
        <v>2174</v>
      </c>
      <c r="F180" s="142" t="s">
        <v>2175</v>
      </c>
      <c r="G180" s="143" t="s">
        <v>484</v>
      </c>
      <c r="H180" s="144">
        <v>2</v>
      </c>
      <c r="I180" s="145"/>
      <c r="J180" s="146">
        <f t="shared" si="0"/>
        <v>0</v>
      </c>
      <c r="K180" s="142" t="s">
        <v>3</v>
      </c>
      <c r="L180" s="35"/>
      <c r="M180" s="147" t="s">
        <v>3</v>
      </c>
      <c r="N180" s="148" t="s">
        <v>40</v>
      </c>
      <c r="O180" s="55"/>
      <c r="P180" s="149">
        <f t="shared" si="1"/>
        <v>0</v>
      </c>
      <c r="Q180" s="149">
        <v>0.35743999999999998</v>
      </c>
      <c r="R180" s="149">
        <f t="shared" si="2"/>
        <v>0.71487999999999996</v>
      </c>
      <c r="S180" s="149">
        <v>0</v>
      </c>
      <c r="T180" s="150">
        <f t="shared" si="3"/>
        <v>0</v>
      </c>
      <c r="U180" s="34"/>
      <c r="V180" s="34"/>
      <c r="W180" s="34"/>
      <c r="X180" s="34"/>
      <c r="Y180" s="34"/>
      <c r="Z180" s="34"/>
      <c r="AA180" s="34"/>
      <c r="AB180" s="34"/>
      <c r="AC180" s="34"/>
      <c r="AD180" s="34"/>
      <c r="AE180" s="34"/>
      <c r="AR180" s="151" t="s">
        <v>158</v>
      </c>
      <c r="AT180" s="151" t="s">
        <v>154</v>
      </c>
      <c r="AU180" s="151" t="s">
        <v>79</v>
      </c>
      <c r="AY180" s="19" t="s">
        <v>152</v>
      </c>
      <c r="BE180" s="152">
        <f t="shared" si="4"/>
        <v>0</v>
      </c>
      <c r="BF180" s="152">
        <f t="shared" si="5"/>
        <v>0</v>
      </c>
      <c r="BG180" s="152">
        <f t="shared" si="6"/>
        <v>0</v>
      </c>
      <c r="BH180" s="152">
        <f t="shared" si="7"/>
        <v>0</v>
      </c>
      <c r="BI180" s="152">
        <f t="shared" si="8"/>
        <v>0</v>
      </c>
      <c r="BJ180" s="19" t="s">
        <v>77</v>
      </c>
      <c r="BK180" s="152">
        <f t="shared" si="9"/>
        <v>0</v>
      </c>
      <c r="BL180" s="19" t="s">
        <v>158</v>
      </c>
      <c r="BM180" s="151" t="s">
        <v>2176</v>
      </c>
    </row>
    <row r="181" spans="1:65" s="2" customFormat="1" ht="34.200000000000003">
      <c r="A181" s="34"/>
      <c r="B181" s="139"/>
      <c r="C181" s="181" t="s">
        <v>451</v>
      </c>
      <c r="D181" s="181" t="s">
        <v>251</v>
      </c>
      <c r="E181" s="182" t="s">
        <v>2177</v>
      </c>
      <c r="F181" s="183" t="s">
        <v>2178</v>
      </c>
      <c r="G181" s="184" t="s">
        <v>484</v>
      </c>
      <c r="H181" s="185">
        <v>2</v>
      </c>
      <c r="I181" s="186"/>
      <c r="J181" s="187">
        <f t="shared" si="0"/>
        <v>0</v>
      </c>
      <c r="K181" s="183" t="s">
        <v>3</v>
      </c>
      <c r="L181" s="188"/>
      <c r="M181" s="189" t="s">
        <v>3</v>
      </c>
      <c r="N181" s="190" t="s">
        <v>40</v>
      </c>
      <c r="O181" s="55"/>
      <c r="P181" s="149">
        <f t="shared" si="1"/>
        <v>0</v>
      </c>
      <c r="Q181" s="149">
        <v>0</v>
      </c>
      <c r="R181" s="149">
        <f t="shared" si="2"/>
        <v>0</v>
      </c>
      <c r="S181" s="149">
        <v>0</v>
      </c>
      <c r="T181" s="150">
        <f t="shared" si="3"/>
        <v>0</v>
      </c>
      <c r="U181" s="34"/>
      <c r="V181" s="34"/>
      <c r="W181" s="34"/>
      <c r="X181" s="34"/>
      <c r="Y181" s="34"/>
      <c r="Z181" s="34"/>
      <c r="AA181" s="34"/>
      <c r="AB181" s="34"/>
      <c r="AC181" s="34"/>
      <c r="AD181" s="34"/>
      <c r="AE181" s="34"/>
      <c r="AR181" s="151" t="s">
        <v>207</v>
      </c>
      <c r="AT181" s="151" t="s">
        <v>251</v>
      </c>
      <c r="AU181" s="151" t="s">
        <v>79</v>
      </c>
      <c r="AY181" s="19" t="s">
        <v>152</v>
      </c>
      <c r="BE181" s="152">
        <f t="shared" si="4"/>
        <v>0</v>
      </c>
      <c r="BF181" s="152">
        <f t="shared" si="5"/>
        <v>0</v>
      </c>
      <c r="BG181" s="152">
        <f t="shared" si="6"/>
        <v>0</v>
      </c>
      <c r="BH181" s="152">
        <f t="shared" si="7"/>
        <v>0</v>
      </c>
      <c r="BI181" s="152">
        <f t="shared" si="8"/>
        <v>0</v>
      </c>
      <c r="BJ181" s="19" t="s">
        <v>77</v>
      </c>
      <c r="BK181" s="152">
        <f t="shared" si="9"/>
        <v>0</v>
      </c>
      <c r="BL181" s="19" t="s">
        <v>158</v>
      </c>
      <c r="BM181" s="151" t="s">
        <v>2179</v>
      </c>
    </row>
    <row r="182" spans="1:65" s="2" customFormat="1" ht="34.200000000000003">
      <c r="A182" s="34"/>
      <c r="B182" s="139"/>
      <c r="C182" s="181" t="s">
        <v>462</v>
      </c>
      <c r="D182" s="181" t="s">
        <v>251</v>
      </c>
      <c r="E182" s="182" t="s">
        <v>2180</v>
      </c>
      <c r="F182" s="183" t="s">
        <v>2181</v>
      </c>
      <c r="G182" s="184" t="s">
        <v>484</v>
      </c>
      <c r="H182" s="185">
        <v>1</v>
      </c>
      <c r="I182" s="186"/>
      <c r="J182" s="187">
        <f t="shared" si="0"/>
        <v>0</v>
      </c>
      <c r="K182" s="183" t="s">
        <v>3</v>
      </c>
      <c r="L182" s="188"/>
      <c r="M182" s="189" t="s">
        <v>3</v>
      </c>
      <c r="N182" s="190" t="s">
        <v>40</v>
      </c>
      <c r="O182" s="55"/>
      <c r="P182" s="149">
        <f t="shared" si="1"/>
        <v>0</v>
      </c>
      <c r="Q182" s="149">
        <v>0</v>
      </c>
      <c r="R182" s="149">
        <f t="shared" si="2"/>
        <v>0</v>
      </c>
      <c r="S182" s="149">
        <v>0</v>
      </c>
      <c r="T182" s="150">
        <f t="shared" si="3"/>
        <v>0</v>
      </c>
      <c r="U182" s="34"/>
      <c r="V182" s="34"/>
      <c r="W182" s="34"/>
      <c r="X182" s="34"/>
      <c r="Y182" s="34"/>
      <c r="Z182" s="34"/>
      <c r="AA182" s="34"/>
      <c r="AB182" s="34"/>
      <c r="AC182" s="34"/>
      <c r="AD182" s="34"/>
      <c r="AE182" s="34"/>
      <c r="AR182" s="151" t="s">
        <v>207</v>
      </c>
      <c r="AT182" s="151" t="s">
        <v>251</v>
      </c>
      <c r="AU182" s="151" t="s">
        <v>79</v>
      </c>
      <c r="AY182" s="19" t="s">
        <v>152</v>
      </c>
      <c r="BE182" s="152">
        <f t="shared" si="4"/>
        <v>0</v>
      </c>
      <c r="BF182" s="152">
        <f t="shared" si="5"/>
        <v>0</v>
      </c>
      <c r="BG182" s="152">
        <f t="shared" si="6"/>
        <v>0</v>
      </c>
      <c r="BH182" s="152">
        <f t="shared" si="7"/>
        <v>0</v>
      </c>
      <c r="BI182" s="152">
        <f t="shared" si="8"/>
        <v>0</v>
      </c>
      <c r="BJ182" s="19" t="s">
        <v>77</v>
      </c>
      <c r="BK182" s="152">
        <f t="shared" si="9"/>
        <v>0</v>
      </c>
      <c r="BL182" s="19" t="s">
        <v>158</v>
      </c>
      <c r="BM182" s="151" t="s">
        <v>2182</v>
      </c>
    </row>
    <row r="183" spans="1:65" s="2" customFormat="1" ht="22.8">
      <c r="A183" s="34"/>
      <c r="B183" s="139"/>
      <c r="C183" s="140" t="s">
        <v>467</v>
      </c>
      <c r="D183" s="140" t="s">
        <v>154</v>
      </c>
      <c r="E183" s="141" t="s">
        <v>2183</v>
      </c>
      <c r="F183" s="142" t="s">
        <v>2184</v>
      </c>
      <c r="G183" s="143" t="s">
        <v>484</v>
      </c>
      <c r="H183" s="144">
        <v>5</v>
      </c>
      <c r="I183" s="145"/>
      <c r="J183" s="146">
        <f t="shared" si="0"/>
        <v>0</v>
      </c>
      <c r="K183" s="142" t="s">
        <v>3</v>
      </c>
      <c r="L183" s="35"/>
      <c r="M183" s="147" t="s">
        <v>3</v>
      </c>
      <c r="N183" s="148" t="s">
        <v>40</v>
      </c>
      <c r="O183" s="55"/>
      <c r="P183" s="149">
        <f t="shared" si="1"/>
        <v>0</v>
      </c>
      <c r="Q183" s="149">
        <v>8.0000000000000004E-4</v>
      </c>
      <c r="R183" s="149">
        <f t="shared" si="2"/>
        <v>4.0000000000000001E-3</v>
      </c>
      <c r="S183" s="149">
        <v>0</v>
      </c>
      <c r="T183" s="150">
        <f t="shared" si="3"/>
        <v>0</v>
      </c>
      <c r="U183" s="34"/>
      <c r="V183" s="34"/>
      <c r="W183" s="34"/>
      <c r="X183" s="34"/>
      <c r="Y183" s="34"/>
      <c r="Z183" s="34"/>
      <c r="AA183" s="34"/>
      <c r="AB183" s="34"/>
      <c r="AC183" s="34"/>
      <c r="AD183" s="34"/>
      <c r="AE183" s="34"/>
      <c r="AR183" s="151" t="s">
        <v>158</v>
      </c>
      <c r="AT183" s="151" t="s">
        <v>154</v>
      </c>
      <c r="AU183" s="151" t="s">
        <v>79</v>
      </c>
      <c r="AY183" s="19" t="s">
        <v>152</v>
      </c>
      <c r="BE183" s="152">
        <f t="shared" si="4"/>
        <v>0</v>
      </c>
      <c r="BF183" s="152">
        <f t="shared" si="5"/>
        <v>0</v>
      </c>
      <c r="BG183" s="152">
        <f t="shared" si="6"/>
        <v>0</v>
      </c>
      <c r="BH183" s="152">
        <f t="shared" si="7"/>
        <v>0</v>
      </c>
      <c r="BI183" s="152">
        <f t="shared" si="8"/>
        <v>0</v>
      </c>
      <c r="BJ183" s="19" t="s">
        <v>77</v>
      </c>
      <c r="BK183" s="152">
        <f t="shared" si="9"/>
        <v>0</v>
      </c>
      <c r="BL183" s="19" t="s">
        <v>158</v>
      </c>
      <c r="BM183" s="151" t="s">
        <v>2185</v>
      </c>
    </row>
    <row r="184" spans="1:65" s="2" customFormat="1" ht="33" customHeight="1">
      <c r="A184" s="34"/>
      <c r="B184" s="139"/>
      <c r="C184" s="181" t="s">
        <v>471</v>
      </c>
      <c r="D184" s="181" t="s">
        <v>251</v>
      </c>
      <c r="E184" s="182" t="s">
        <v>2186</v>
      </c>
      <c r="F184" s="183" t="s">
        <v>2187</v>
      </c>
      <c r="G184" s="184" t="s">
        <v>484</v>
      </c>
      <c r="H184" s="185">
        <v>5</v>
      </c>
      <c r="I184" s="186"/>
      <c r="J184" s="187">
        <f t="shared" si="0"/>
        <v>0</v>
      </c>
      <c r="K184" s="183" t="s">
        <v>3</v>
      </c>
      <c r="L184" s="188"/>
      <c r="M184" s="189" t="s">
        <v>3</v>
      </c>
      <c r="N184" s="190" t="s">
        <v>40</v>
      </c>
      <c r="O184" s="55"/>
      <c r="P184" s="149">
        <f t="shared" si="1"/>
        <v>0</v>
      </c>
      <c r="Q184" s="149">
        <v>0.02</v>
      </c>
      <c r="R184" s="149">
        <f t="shared" si="2"/>
        <v>0.1</v>
      </c>
      <c r="S184" s="149">
        <v>0</v>
      </c>
      <c r="T184" s="150">
        <f t="shared" si="3"/>
        <v>0</v>
      </c>
      <c r="U184" s="34"/>
      <c r="V184" s="34"/>
      <c r="W184" s="34"/>
      <c r="X184" s="34"/>
      <c r="Y184" s="34"/>
      <c r="Z184" s="34"/>
      <c r="AA184" s="34"/>
      <c r="AB184" s="34"/>
      <c r="AC184" s="34"/>
      <c r="AD184" s="34"/>
      <c r="AE184" s="34"/>
      <c r="AR184" s="151" t="s">
        <v>207</v>
      </c>
      <c r="AT184" s="151" t="s">
        <v>251</v>
      </c>
      <c r="AU184" s="151" t="s">
        <v>79</v>
      </c>
      <c r="AY184" s="19" t="s">
        <v>152</v>
      </c>
      <c r="BE184" s="152">
        <f t="shared" si="4"/>
        <v>0</v>
      </c>
      <c r="BF184" s="152">
        <f t="shared" si="5"/>
        <v>0</v>
      </c>
      <c r="BG184" s="152">
        <f t="shared" si="6"/>
        <v>0</v>
      </c>
      <c r="BH184" s="152">
        <f t="shared" si="7"/>
        <v>0</v>
      </c>
      <c r="BI184" s="152">
        <f t="shared" si="8"/>
        <v>0</v>
      </c>
      <c r="BJ184" s="19" t="s">
        <v>77</v>
      </c>
      <c r="BK184" s="152">
        <f t="shared" si="9"/>
        <v>0</v>
      </c>
      <c r="BL184" s="19" t="s">
        <v>158</v>
      </c>
      <c r="BM184" s="151" t="s">
        <v>2188</v>
      </c>
    </row>
    <row r="185" spans="1:65" s="2" customFormat="1" ht="16.5" customHeight="1">
      <c r="A185" s="34"/>
      <c r="B185" s="139"/>
      <c r="C185" s="140" t="s">
        <v>476</v>
      </c>
      <c r="D185" s="140" t="s">
        <v>154</v>
      </c>
      <c r="E185" s="141" t="s">
        <v>2189</v>
      </c>
      <c r="F185" s="142" t="s">
        <v>2190</v>
      </c>
      <c r="G185" s="143" t="s">
        <v>484</v>
      </c>
      <c r="H185" s="144">
        <v>3</v>
      </c>
      <c r="I185" s="145"/>
      <c r="J185" s="146">
        <f t="shared" si="0"/>
        <v>0</v>
      </c>
      <c r="K185" s="142" t="s">
        <v>3</v>
      </c>
      <c r="L185" s="35"/>
      <c r="M185" s="147" t="s">
        <v>3</v>
      </c>
      <c r="N185" s="148" t="s">
        <v>40</v>
      </c>
      <c r="O185" s="55"/>
      <c r="P185" s="149">
        <f t="shared" si="1"/>
        <v>0</v>
      </c>
      <c r="Q185" s="149">
        <v>1.4999999999999999E-2</v>
      </c>
      <c r="R185" s="149">
        <f t="shared" si="2"/>
        <v>4.4999999999999998E-2</v>
      </c>
      <c r="S185" s="149">
        <v>0</v>
      </c>
      <c r="T185" s="150">
        <f t="shared" si="3"/>
        <v>0</v>
      </c>
      <c r="U185" s="34"/>
      <c r="V185" s="34"/>
      <c r="W185" s="34"/>
      <c r="X185" s="34"/>
      <c r="Y185" s="34"/>
      <c r="Z185" s="34"/>
      <c r="AA185" s="34"/>
      <c r="AB185" s="34"/>
      <c r="AC185" s="34"/>
      <c r="AD185" s="34"/>
      <c r="AE185" s="34"/>
      <c r="AR185" s="151" t="s">
        <v>158</v>
      </c>
      <c r="AT185" s="151" t="s">
        <v>154</v>
      </c>
      <c r="AU185" s="151" t="s">
        <v>79</v>
      </c>
      <c r="AY185" s="19" t="s">
        <v>152</v>
      </c>
      <c r="BE185" s="152">
        <f t="shared" si="4"/>
        <v>0</v>
      </c>
      <c r="BF185" s="152">
        <f t="shared" si="5"/>
        <v>0</v>
      </c>
      <c r="BG185" s="152">
        <f t="shared" si="6"/>
        <v>0</v>
      </c>
      <c r="BH185" s="152">
        <f t="shared" si="7"/>
        <v>0</v>
      </c>
      <c r="BI185" s="152">
        <f t="shared" si="8"/>
        <v>0</v>
      </c>
      <c r="BJ185" s="19" t="s">
        <v>77</v>
      </c>
      <c r="BK185" s="152">
        <f t="shared" si="9"/>
        <v>0</v>
      </c>
      <c r="BL185" s="19" t="s">
        <v>158</v>
      </c>
      <c r="BM185" s="151" t="s">
        <v>2191</v>
      </c>
    </row>
    <row r="186" spans="1:65" s="2" customFormat="1" ht="34.200000000000003">
      <c r="A186" s="34"/>
      <c r="B186" s="139"/>
      <c r="C186" s="181" t="s">
        <v>481</v>
      </c>
      <c r="D186" s="181" t="s">
        <v>251</v>
      </c>
      <c r="E186" s="182" t="s">
        <v>2192</v>
      </c>
      <c r="F186" s="183" t="s">
        <v>2193</v>
      </c>
      <c r="G186" s="184" t="s">
        <v>484</v>
      </c>
      <c r="H186" s="185">
        <v>3</v>
      </c>
      <c r="I186" s="186"/>
      <c r="J186" s="187">
        <f t="shared" si="0"/>
        <v>0</v>
      </c>
      <c r="K186" s="183" t="s">
        <v>3</v>
      </c>
      <c r="L186" s="188"/>
      <c r="M186" s="189" t="s">
        <v>3</v>
      </c>
      <c r="N186" s="190" t="s">
        <v>40</v>
      </c>
      <c r="O186" s="55"/>
      <c r="P186" s="149">
        <f t="shared" si="1"/>
        <v>0</v>
      </c>
      <c r="Q186" s="149">
        <v>0.14599999999999999</v>
      </c>
      <c r="R186" s="149">
        <f t="shared" si="2"/>
        <v>0.43799999999999994</v>
      </c>
      <c r="S186" s="149">
        <v>0</v>
      </c>
      <c r="T186" s="150">
        <f t="shared" si="3"/>
        <v>0</v>
      </c>
      <c r="U186" s="34"/>
      <c r="V186" s="34"/>
      <c r="W186" s="34"/>
      <c r="X186" s="34"/>
      <c r="Y186" s="34"/>
      <c r="Z186" s="34"/>
      <c r="AA186" s="34"/>
      <c r="AB186" s="34"/>
      <c r="AC186" s="34"/>
      <c r="AD186" s="34"/>
      <c r="AE186" s="34"/>
      <c r="AR186" s="151" t="s">
        <v>207</v>
      </c>
      <c r="AT186" s="151" t="s">
        <v>251</v>
      </c>
      <c r="AU186" s="151" t="s">
        <v>79</v>
      </c>
      <c r="AY186" s="19" t="s">
        <v>152</v>
      </c>
      <c r="BE186" s="152">
        <f t="shared" si="4"/>
        <v>0</v>
      </c>
      <c r="BF186" s="152">
        <f t="shared" si="5"/>
        <v>0</v>
      </c>
      <c r="BG186" s="152">
        <f t="shared" si="6"/>
        <v>0</v>
      </c>
      <c r="BH186" s="152">
        <f t="shared" si="7"/>
        <v>0</v>
      </c>
      <c r="BI186" s="152">
        <f t="shared" si="8"/>
        <v>0</v>
      </c>
      <c r="BJ186" s="19" t="s">
        <v>77</v>
      </c>
      <c r="BK186" s="152">
        <f t="shared" si="9"/>
        <v>0</v>
      </c>
      <c r="BL186" s="19" t="s">
        <v>158</v>
      </c>
      <c r="BM186" s="151" t="s">
        <v>2194</v>
      </c>
    </row>
    <row r="187" spans="1:65" s="12" customFormat="1" ht="20.85" customHeight="1">
      <c r="B187" s="126"/>
      <c r="D187" s="127" t="s">
        <v>68</v>
      </c>
      <c r="E187" s="137" t="s">
        <v>732</v>
      </c>
      <c r="F187" s="137" t="s">
        <v>2195</v>
      </c>
      <c r="I187" s="129"/>
      <c r="J187" s="138">
        <f>BK187</f>
        <v>0</v>
      </c>
      <c r="L187" s="126"/>
      <c r="M187" s="131"/>
      <c r="N187" s="132"/>
      <c r="O187" s="132"/>
      <c r="P187" s="133">
        <f>SUM(P188:P192)</f>
        <v>0</v>
      </c>
      <c r="Q187" s="132"/>
      <c r="R187" s="133">
        <f>SUM(R188:R192)</f>
        <v>0</v>
      </c>
      <c r="S187" s="132"/>
      <c r="T187" s="134">
        <f>SUM(T188:T192)</f>
        <v>17.976700000000001</v>
      </c>
      <c r="AR187" s="127" t="s">
        <v>77</v>
      </c>
      <c r="AT187" s="135" t="s">
        <v>68</v>
      </c>
      <c r="AU187" s="135" t="s">
        <v>79</v>
      </c>
      <c r="AY187" s="127" t="s">
        <v>152</v>
      </c>
      <c r="BK187" s="136">
        <f>SUM(BK188:BK192)</f>
        <v>0</v>
      </c>
    </row>
    <row r="188" spans="1:65" s="2" customFormat="1" ht="66.75" customHeight="1">
      <c r="A188" s="34"/>
      <c r="B188" s="139"/>
      <c r="C188" s="140" t="s">
        <v>488</v>
      </c>
      <c r="D188" s="140" t="s">
        <v>154</v>
      </c>
      <c r="E188" s="141" t="s">
        <v>2196</v>
      </c>
      <c r="F188" s="142" t="s">
        <v>2197</v>
      </c>
      <c r="G188" s="143" t="s">
        <v>162</v>
      </c>
      <c r="H188" s="144">
        <v>46.67</v>
      </c>
      <c r="I188" s="145"/>
      <c r="J188" s="146">
        <f>ROUND(I188*H188,2)</f>
        <v>0</v>
      </c>
      <c r="K188" s="142" t="s">
        <v>163</v>
      </c>
      <c r="L188" s="35"/>
      <c r="M188" s="147" t="s">
        <v>3</v>
      </c>
      <c r="N188" s="148" t="s">
        <v>40</v>
      </c>
      <c r="O188" s="55"/>
      <c r="P188" s="149">
        <f>O188*H188</f>
        <v>0</v>
      </c>
      <c r="Q188" s="149">
        <v>0</v>
      </c>
      <c r="R188" s="149">
        <f>Q188*H188</f>
        <v>0</v>
      </c>
      <c r="S188" s="149">
        <v>0.26</v>
      </c>
      <c r="T188" s="150">
        <f>S188*H188</f>
        <v>12.134200000000002</v>
      </c>
      <c r="U188" s="34"/>
      <c r="V188" s="34"/>
      <c r="W188" s="34"/>
      <c r="X188" s="34"/>
      <c r="Y188" s="34"/>
      <c r="Z188" s="34"/>
      <c r="AA188" s="34"/>
      <c r="AB188" s="34"/>
      <c r="AC188" s="34"/>
      <c r="AD188" s="34"/>
      <c r="AE188" s="34"/>
      <c r="AR188" s="151" t="s">
        <v>158</v>
      </c>
      <c r="AT188" s="151" t="s">
        <v>154</v>
      </c>
      <c r="AU188" s="151" t="s">
        <v>168</v>
      </c>
      <c r="AY188" s="19" t="s">
        <v>152</v>
      </c>
      <c r="BE188" s="152">
        <f>IF(N188="základní",J188,0)</f>
        <v>0</v>
      </c>
      <c r="BF188" s="152">
        <f>IF(N188="snížená",J188,0)</f>
        <v>0</v>
      </c>
      <c r="BG188" s="152">
        <f>IF(N188="zákl. přenesená",J188,0)</f>
        <v>0</v>
      </c>
      <c r="BH188" s="152">
        <f>IF(N188="sníž. přenesená",J188,0)</f>
        <v>0</v>
      </c>
      <c r="BI188" s="152">
        <f>IF(N188="nulová",J188,0)</f>
        <v>0</v>
      </c>
      <c r="BJ188" s="19" t="s">
        <v>77</v>
      </c>
      <c r="BK188" s="152">
        <f>ROUND(I188*H188,2)</f>
        <v>0</v>
      </c>
      <c r="BL188" s="19" t="s">
        <v>158</v>
      </c>
      <c r="BM188" s="151" t="s">
        <v>2198</v>
      </c>
    </row>
    <row r="189" spans="1:65" s="2" customFormat="1" ht="45.6">
      <c r="A189" s="34"/>
      <c r="B189" s="139"/>
      <c r="C189" s="140" t="s">
        <v>494</v>
      </c>
      <c r="D189" s="140" t="s">
        <v>154</v>
      </c>
      <c r="E189" s="141" t="s">
        <v>2199</v>
      </c>
      <c r="F189" s="142" t="s">
        <v>2200</v>
      </c>
      <c r="G189" s="143" t="s">
        <v>278</v>
      </c>
      <c r="H189" s="144">
        <v>28.5</v>
      </c>
      <c r="I189" s="145"/>
      <c r="J189" s="146">
        <f>ROUND(I189*H189,2)</f>
        <v>0</v>
      </c>
      <c r="K189" s="142" t="s">
        <v>163</v>
      </c>
      <c r="L189" s="35"/>
      <c r="M189" s="147" t="s">
        <v>3</v>
      </c>
      <c r="N189" s="148" t="s">
        <v>40</v>
      </c>
      <c r="O189" s="55"/>
      <c r="P189" s="149">
        <f>O189*H189</f>
        <v>0</v>
      </c>
      <c r="Q189" s="149">
        <v>0</v>
      </c>
      <c r="R189" s="149">
        <f>Q189*H189</f>
        <v>0</v>
      </c>
      <c r="S189" s="149">
        <v>0.20499999999999999</v>
      </c>
      <c r="T189" s="150">
        <f>S189*H189</f>
        <v>5.8424999999999994</v>
      </c>
      <c r="U189" s="34"/>
      <c r="V189" s="34"/>
      <c r="W189" s="34"/>
      <c r="X189" s="34"/>
      <c r="Y189" s="34"/>
      <c r="Z189" s="34"/>
      <c r="AA189" s="34"/>
      <c r="AB189" s="34"/>
      <c r="AC189" s="34"/>
      <c r="AD189" s="34"/>
      <c r="AE189" s="34"/>
      <c r="AR189" s="151" t="s">
        <v>158</v>
      </c>
      <c r="AT189" s="151" t="s">
        <v>154</v>
      </c>
      <c r="AU189" s="151" t="s">
        <v>168</v>
      </c>
      <c r="AY189" s="19" t="s">
        <v>152</v>
      </c>
      <c r="BE189" s="152">
        <f>IF(N189="základní",J189,0)</f>
        <v>0</v>
      </c>
      <c r="BF189" s="152">
        <f>IF(N189="snížená",J189,0)</f>
        <v>0</v>
      </c>
      <c r="BG189" s="152">
        <f>IF(N189="zákl. přenesená",J189,0)</f>
        <v>0</v>
      </c>
      <c r="BH189" s="152">
        <f>IF(N189="sníž. přenesená",J189,0)</f>
        <v>0</v>
      </c>
      <c r="BI189" s="152">
        <f>IF(N189="nulová",J189,0)</f>
        <v>0</v>
      </c>
      <c r="BJ189" s="19" t="s">
        <v>77</v>
      </c>
      <c r="BK189" s="152">
        <f>ROUND(I189*H189,2)</f>
        <v>0</v>
      </c>
      <c r="BL189" s="19" t="s">
        <v>158</v>
      </c>
      <c r="BM189" s="151" t="s">
        <v>2201</v>
      </c>
    </row>
    <row r="190" spans="1:65" s="13" customFormat="1">
      <c r="B190" s="158"/>
      <c r="D190" s="153" t="s">
        <v>167</v>
      </c>
      <c r="E190" s="159" t="s">
        <v>3</v>
      </c>
      <c r="F190" s="160" t="s">
        <v>3913</v>
      </c>
      <c r="H190" s="161">
        <v>28.5</v>
      </c>
      <c r="I190" s="162"/>
      <c r="L190" s="158"/>
      <c r="M190" s="163"/>
      <c r="N190" s="164"/>
      <c r="O190" s="164"/>
      <c r="P190" s="164"/>
      <c r="Q190" s="164"/>
      <c r="R190" s="164"/>
      <c r="S190" s="164"/>
      <c r="T190" s="165"/>
      <c r="AT190" s="159" t="s">
        <v>167</v>
      </c>
      <c r="AU190" s="159" t="s">
        <v>168</v>
      </c>
      <c r="AV190" s="13" t="s">
        <v>79</v>
      </c>
      <c r="AW190" s="13" t="s">
        <v>31</v>
      </c>
      <c r="AX190" s="13" t="s">
        <v>77</v>
      </c>
      <c r="AY190" s="159" t="s">
        <v>152</v>
      </c>
    </row>
    <row r="191" spans="1:65" s="2" customFormat="1" ht="22.8">
      <c r="A191" s="34"/>
      <c r="B191" s="139"/>
      <c r="C191" s="140" t="s">
        <v>499</v>
      </c>
      <c r="D191" s="140" t="s">
        <v>154</v>
      </c>
      <c r="E191" s="141" t="s">
        <v>2202</v>
      </c>
      <c r="F191" s="142" t="s">
        <v>2203</v>
      </c>
      <c r="G191" s="143" t="s">
        <v>278</v>
      </c>
      <c r="H191" s="144">
        <v>12</v>
      </c>
      <c r="I191" s="145"/>
      <c r="J191" s="146">
        <f>ROUND(I191*H191,2)</f>
        <v>0</v>
      </c>
      <c r="K191" s="142" t="s">
        <v>163</v>
      </c>
      <c r="L191" s="35"/>
      <c r="M191" s="147" t="s">
        <v>3</v>
      </c>
      <c r="N191" s="148" t="s">
        <v>40</v>
      </c>
      <c r="O191" s="55"/>
      <c r="P191" s="149">
        <f>O191*H191</f>
        <v>0</v>
      </c>
      <c r="Q191" s="149">
        <v>0</v>
      </c>
      <c r="R191" s="149">
        <f>Q191*H191</f>
        <v>0</v>
      </c>
      <c r="S191" s="149">
        <v>0</v>
      </c>
      <c r="T191" s="150">
        <f>S191*H191</f>
        <v>0</v>
      </c>
      <c r="U191" s="34"/>
      <c r="V191" s="34"/>
      <c r="W191" s="34"/>
      <c r="X191" s="34"/>
      <c r="Y191" s="34"/>
      <c r="Z191" s="34"/>
      <c r="AA191" s="34"/>
      <c r="AB191" s="34"/>
      <c r="AC191" s="34"/>
      <c r="AD191" s="34"/>
      <c r="AE191" s="34"/>
      <c r="AR191" s="151" t="s">
        <v>158</v>
      </c>
      <c r="AT191" s="151" t="s">
        <v>154</v>
      </c>
      <c r="AU191" s="151" t="s">
        <v>168</v>
      </c>
      <c r="AY191" s="19" t="s">
        <v>152</v>
      </c>
      <c r="BE191" s="152">
        <f>IF(N191="základní",J191,0)</f>
        <v>0</v>
      </c>
      <c r="BF191" s="152">
        <f>IF(N191="snížená",J191,0)</f>
        <v>0</v>
      </c>
      <c r="BG191" s="152">
        <f>IF(N191="zákl. přenesená",J191,0)</f>
        <v>0</v>
      </c>
      <c r="BH191" s="152">
        <f>IF(N191="sníž. přenesená",J191,0)</f>
        <v>0</v>
      </c>
      <c r="BI191" s="152">
        <f>IF(N191="nulová",J191,0)</f>
        <v>0</v>
      </c>
      <c r="BJ191" s="19" t="s">
        <v>77</v>
      </c>
      <c r="BK191" s="152">
        <f>ROUND(I191*H191,2)</f>
        <v>0</v>
      </c>
      <c r="BL191" s="19" t="s">
        <v>158</v>
      </c>
      <c r="BM191" s="151" t="s">
        <v>2204</v>
      </c>
    </row>
    <row r="192" spans="1:65" s="13" customFormat="1">
      <c r="B192" s="158"/>
      <c r="D192" s="153" t="s">
        <v>167</v>
      </c>
      <c r="E192" s="159" t="s">
        <v>3</v>
      </c>
      <c r="F192" s="160" t="s">
        <v>2205</v>
      </c>
      <c r="H192" s="161">
        <v>12</v>
      </c>
      <c r="I192" s="162"/>
      <c r="L192" s="158"/>
      <c r="M192" s="163"/>
      <c r="N192" s="164"/>
      <c r="O192" s="164"/>
      <c r="P192" s="164"/>
      <c r="Q192" s="164"/>
      <c r="R192" s="164"/>
      <c r="S192" s="164"/>
      <c r="T192" s="165"/>
      <c r="AT192" s="159" t="s">
        <v>167</v>
      </c>
      <c r="AU192" s="159" t="s">
        <v>168</v>
      </c>
      <c r="AV192" s="13" t="s">
        <v>79</v>
      </c>
      <c r="AW192" s="13" t="s">
        <v>31</v>
      </c>
      <c r="AX192" s="13" t="s">
        <v>77</v>
      </c>
      <c r="AY192" s="159" t="s">
        <v>152</v>
      </c>
    </row>
    <row r="193" spans="1:65" s="12" customFormat="1" ht="22.8" customHeight="1">
      <c r="B193" s="126"/>
      <c r="D193" s="127" t="s">
        <v>68</v>
      </c>
      <c r="E193" s="137" t="s">
        <v>2206</v>
      </c>
      <c r="F193" s="137" t="s">
        <v>2207</v>
      </c>
      <c r="I193" s="129"/>
      <c r="J193" s="138">
        <f>BK193</f>
        <v>0</v>
      </c>
      <c r="L193" s="126"/>
      <c r="M193" s="131"/>
      <c r="N193" s="132"/>
      <c r="O193" s="132"/>
      <c r="P193" s="133">
        <f>SUM(P194:P198)</f>
        <v>0</v>
      </c>
      <c r="Q193" s="132"/>
      <c r="R193" s="133">
        <f>SUM(R194:R198)</f>
        <v>0</v>
      </c>
      <c r="S193" s="132"/>
      <c r="T193" s="134">
        <f>SUM(T194:T198)</f>
        <v>0</v>
      </c>
      <c r="AR193" s="127" t="s">
        <v>77</v>
      </c>
      <c r="AT193" s="135" t="s">
        <v>68</v>
      </c>
      <c r="AU193" s="135" t="s">
        <v>77</v>
      </c>
      <c r="AY193" s="127" t="s">
        <v>152</v>
      </c>
      <c r="BK193" s="136">
        <f>SUM(BK194:BK198)</f>
        <v>0</v>
      </c>
    </row>
    <row r="194" spans="1:65" s="2" customFormat="1" ht="34.200000000000003">
      <c r="A194" s="34"/>
      <c r="B194" s="139"/>
      <c r="C194" s="140" t="s">
        <v>504</v>
      </c>
      <c r="D194" s="140" t="s">
        <v>154</v>
      </c>
      <c r="E194" s="141" t="s">
        <v>2208</v>
      </c>
      <c r="F194" s="142" t="s">
        <v>2209</v>
      </c>
      <c r="G194" s="143" t="s">
        <v>254</v>
      </c>
      <c r="H194" s="144">
        <v>17.977</v>
      </c>
      <c r="I194" s="145"/>
      <c r="J194" s="146">
        <f>ROUND(I194*H194,2)</f>
        <v>0</v>
      </c>
      <c r="K194" s="142" t="s">
        <v>163</v>
      </c>
      <c r="L194" s="35"/>
      <c r="M194" s="147" t="s">
        <v>3</v>
      </c>
      <c r="N194" s="148" t="s">
        <v>40</v>
      </c>
      <c r="O194" s="55"/>
      <c r="P194" s="149">
        <f>O194*H194</f>
        <v>0</v>
      </c>
      <c r="Q194" s="149">
        <v>0</v>
      </c>
      <c r="R194" s="149">
        <f>Q194*H194</f>
        <v>0</v>
      </c>
      <c r="S194" s="149">
        <v>0</v>
      </c>
      <c r="T194" s="150">
        <f>S194*H194</f>
        <v>0</v>
      </c>
      <c r="U194" s="34"/>
      <c r="V194" s="34"/>
      <c r="W194" s="34"/>
      <c r="X194" s="34"/>
      <c r="Y194" s="34"/>
      <c r="Z194" s="34"/>
      <c r="AA194" s="34"/>
      <c r="AB194" s="34"/>
      <c r="AC194" s="34"/>
      <c r="AD194" s="34"/>
      <c r="AE194" s="34"/>
      <c r="AR194" s="151" t="s">
        <v>158</v>
      </c>
      <c r="AT194" s="151" t="s">
        <v>154</v>
      </c>
      <c r="AU194" s="151" t="s">
        <v>79</v>
      </c>
      <c r="AY194" s="19" t="s">
        <v>152</v>
      </c>
      <c r="BE194" s="152">
        <f>IF(N194="základní",J194,0)</f>
        <v>0</v>
      </c>
      <c r="BF194" s="152">
        <f>IF(N194="snížená",J194,0)</f>
        <v>0</v>
      </c>
      <c r="BG194" s="152">
        <f>IF(N194="zákl. přenesená",J194,0)</f>
        <v>0</v>
      </c>
      <c r="BH194" s="152">
        <f>IF(N194="sníž. přenesená",J194,0)</f>
        <v>0</v>
      </c>
      <c r="BI194" s="152">
        <f>IF(N194="nulová",J194,0)</f>
        <v>0</v>
      </c>
      <c r="BJ194" s="19" t="s">
        <v>77</v>
      </c>
      <c r="BK194" s="152">
        <f>ROUND(I194*H194,2)</f>
        <v>0</v>
      </c>
      <c r="BL194" s="19" t="s">
        <v>158</v>
      </c>
      <c r="BM194" s="151" t="s">
        <v>2210</v>
      </c>
    </row>
    <row r="195" spans="1:65" s="2" customFormat="1" ht="34.200000000000003">
      <c r="A195" s="34"/>
      <c r="B195" s="139"/>
      <c r="C195" s="140" t="s">
        <v>508</v>
      </c>
      <c r="D195" s="140" t="s">
        <v>154</v>
      </c>
      <c r="E195" s="141" t="s">
        <v>2211</v>
      </c>
      <c r="F195" s="142" t="s">
        <v>2212</v>
      </c>
      <c r="G195" s="143" t="s">
        <v>254</v>
      </c>
      <c r="H195" s="144">
        <v>143.816</v>
      </c>
      <c r="I195" s="145"/>
      <c r="J195" s="146">
        <f>ROUND(I195*H195,2)</f>
        <v>0</v>
      </c>
      <c r="K195" s="142" t="s">
        <v>163</v>
      </c>
      <c r="L195" s="35"/>
      <c r="M195" s="147" t="s">
        <v>3</v>
      </c>
      <c r="N195" s="148" t="s">
        <v>40</v>
      </c>
      <c r="O195" s="55"/>
      <c r="P195" s="149">
        <f>O195*H195</f>
        <v>0</v>
      </c>
      <c r="Q195" s="149">
        <v>0</v>
      </c>
      <c r="R195" s="149">
        <f>Q195*H195</f>
        <v>0</v>
      </c>
      <c r="S195" s="149">
        <v>0</v>
      </c>
      <c r="T195" s="150">
        <f>S195*H195</f>
        <v>0</v>
      </c>
      <c r="U195" s="34"/>
      <c r="V195" s="34"/>
      <c r="W195" s="34"/>
      <c r="X195" s="34"/>
      <c r="Y195" s="34"/>
      <c r="Z195" s="34"/>
      <c r="AA195" s="34"/>
      <c r="AB195" s="34"/>
      <c r="AC195" s="34"/>
      <c r="AD195" s="34"/>
      <c r="AE195" s="34"/>
      <c r="AR195" s="151" t="s">
        <v>158</v>
      </c>
      <c r="AT195" s="151" t="s">
        <v>154</v>
      </c>
      <c r="AU195" s="151" t="s">
        <v>79</v>
      </c>
      <c r="AY195" s="19" t="s">
        <v>152</v>
      </c>
      <c r="BE195" s="152">
        <f>IF(N195="základní",J195,0)</f>
        <v>0</v>
      </c>
      <c r="BF195" s="152">
        <f>IF(N195="snížená",J195,0)</f>
        <v>0</v>
      </c>
      <c r="BG195" s="152">
        <f>IF(N195="zákl. přenesená",J195,0)</f>
        <v>0</v>
      </c>
      <c r="BH195" s="152">
        <f>IF(N195="sníž. přenesená",J195,0)</f>
        <v>0</v>
      </c>
      <c r="BI195" s="152">
        <f>IF(N195="nulová",J195,0)</f>
        <v>0</v>
      </c>
      <c r="BJ195" s="19" t="s">
        <v>77</v>
      </c>
      <c r="BK195" s="152">
        <f>ROUND(I195*H195,2)</f>
        <v>0</v>
      </c>
      <c r="BL195" s="19" t="s">
        <v>158</v>
      </c>
      <c r="BM195" s="151" t="s">
        <v>2213</v>
      </c>
    </row>
    <row r="196" spans="1:65" s="13" customFormat="1">
      <c r="B196" s="158"/>
      <c r="D196" s="153" t="s">
        <v>167</v>
      </c>
      <c r="F196" s="160" t="s">
        <v>3914</v>
      </c>
      <c r="H196" s="161">
        <v>143.816</v>
      </c>
      <c r="I196" s="162"/>
      <c r="L196" s="158"/>
      <c r="M196" s="163"/>
      <c r="N196" s="164"/>
      <c r="O196" s="164"/>
      <c r="P196" s="164"/>
      <c r="Q196" s="164"/>
      <c r="R196" s="164"/>
      <c r="S196" s="164"/>
      <c r="T196" s="165"/>
      <c r="AT196" s="159" t="s">
        <v>167</v>
      </c>
      <c r="AU196" s="159" t="s">
        <v>79</v>
      </c>
      <c r="AV196" s="13" t="s">
        <v>79</v>
      </c>
      <c r="AW196" s="13" t="s">
        <v>4</v>
      </c>
      <c r="AX196" s="13" t="s">
        <v>77</v>
      </c>
      <c r="AY196" s="159" t="s">
        <v>152</v>
      </c>
    </row>
    <row r="197" spans="1:65" s="2" customFormat="1" ht="22.8">
      <c r="A197" s="34"/>
      <c r="B197" s="139"/>
      <c r="C197" s="140" t="s">
        <v>513</v>
      </c>
      <c r="D197" s="140" t="s">
        <v>154</v>
      </c>
      <c r="E197" s="141" t="s">
        <v>2214</v>
      </c>
      <c r="F197" s="142" t="s">
        <v>2215</v>
      </c>
      <c r="G197" s="143" t="s">
        <v>254</v>
      </c>
      <c r="H197" s="144">
        <v>17.977</v>
      </c>
      <c r="I197" s="145"/>
      <c r="J197" s="146">
        <f>ROUND(I197*H197,2)</f>
        <v>0</v>
      </c>
      <c r="K197" s="142" t="s">
        <v>163</v>
      </c>
      <c r="L197" s="35"/>
      <c r="M197" s="147" t="s">
        <v>3</v>
      </c>
      <c r="N197" s="148" t="s">
        <v>40</v>
      </c>
      <c r="O197" s="55"/>
      <c r="P197" s="149">
        <f>O197*H197</f>
        <v>0</v>
      </c>
      <c r="Q197" s="149">
        <v>0</v>
      </c>
      <c r="R197" s="149">
        <f>Q197*H197</f>
        <v>0</v>
      </c>
      <c r="S197" s="149">
        <v>0</v>
      </c>
      <c r="T197" s="150">
        <f>S197*H197</f>
        <v>0</v>
      </c>
      <c r="U197" s="34"/>
      <c r="V197" s="34"/>
      <c r="W197" s="34"/>
      <c r="X197" s="34"/>
      <c r="Y197" s="34"/>
      <c r="Z197" s="34"/>
      <c r="AA197" s="34"/>
      <c r="AB197" s="34"/>
      <c r="AC197" s="34"/>
      <c r="AD197" s="34"/>
      <c r="AE197" s="34"/>
      <c r="AR197" s="151" t="s">
        <v>158</v>
      </c>
      <c r="AT197" s="151" t="s">
        <v>154</v>
      </c>
      <c r="AU197" s="151" t="s">
        <v>79</v>
      </c>
      <c r="AY197" s="19" t="s">
        <v>152</v>
      </c>
      <c r="BE197" s="152">
        <f>IF(N197="základní",J197,0)</f>
        <v>0</v>
      </c>
      <c r="BF197" s="152">
        <f>IF(N197="snížená",J197,0)</f>
        <v>0</v>
      </c>
      <c r="BG197" s="152">
        <f>IF(N197="zákl. přenesená",J197,0)</f>
        <v>0</v>
      </c>
      <c r="BH197" s="152">
        <f>IF(N197="sníž. přenesená",J197,0)</f>
        <v>0</v>
      </c>
      <c r="BI197" s="152">
        <f>IF(N197="nulová",J197,0)</f>
        <v>0</v>
      </c>
      <c r="BJ197" s="19" t="s">
        <v>77</v>
      </c>
      <c r="BK197" s="152">
        <f>ROUND(I197*H197,2)</f>
        <v>0</v>
      </c>
      <c r="BL197" s="19" t="s">
        <v>158</v>
      </c>
      <c r="BM197" s="151" t="s">
        <v>2216</v>
      </c>
    </row>
    <row r="198" spans="1:65" s="2" customFormat="1" ht="44.25" customHeight="1">
      <c r="A198" s="34"/>
      <c r="B198" s="139"/>
      <c r="C198" s="140" t="s">
        <v>525</v>
      </c>
      <c r="D198" s="140" t="s">
        <v>154</v>
      </c>
      <c r="E198" s="141" t="s">
        <v>2217</v>
      </c>
      <c r="F198" s="142" t="s">
        <v>2218</v>
      </c>
      <c r="G198" s="143" t="s">
        <v>254</v>
      </c>
      <c r="H198" s="144">
        <v>17.157</v>
      </c>
      <c r="I198" s="145"/>
      <c r="J198" s="146">
        <f>ROUND(I198*H198,2)</f>
        <v>0</v>
      </c>
      <c r="K198" s="142" t="s">
        <v>163</v>
      </c>
      <c r="L198" s="35"/>
      <c r="M198" s="147" t="s">
        <v>3</v>
      </c>
      <c r="N198" s="148" t="s">
        <v>40</v>
      </c>
      <c r="O198" s="55"/>
      <c r="P198" s="149">
        <f>O198*H198</f>
        <v>0</v>
      </c>
      <c r="Q198" s="149">
        <v>0</v>
      </c>
      <c r="R198" s="149">
        <f>Q198*H198</f>
        <v>0</v>
      </c>
      <c r="S198" s="149">
        <v>0</v>
      </c>
      <c r="T198" s="150">
        <f>S198*H198</f>
        <v>0</v>
      </c>
      <c r="U198" s="34"/>
      <c r="V198" s="34"/>
      <c r="W198" s="34"/>
      <c r="X198" s="34"/>
      <c r="Y198" s="34"/>
      <c r="Z198" s="34"/>
      <c r="AA198" s="34"/>
      <c r="AB198" s="34"/>
      <c r="AC198" s="34"/>
      <c r="AD198" s="34"/>
      <c r="AE198" s="34"/>
      <c r="AR198" s="151" t="s">
        <v>158</v>
      </c>
      <c r="AT198" s="151" t="s">
        <v>154</v>
      </c>
      <c r="AU198" s="151" t="s">
        <v>79</v>
      </c>
      <c r="AY198" s="19" t="s">
        <v>152</v>
      </c>
      <c r="BE198" s="152">
        <f>IF(N198="základní",J198,0)</f>
        <v>0</v>
      </c>
      <c r="BF198" s="152">
        <f>IF(N198="snížená",J198,0)</f>
        <v>0</v>
      </c>
      <c r="BG198" s="152">
        <f>IF(N198="zákl. přenesená",J198,0)</f>
        <v>0</v>
      </c>
      <c r="BH198" s="152">
        <f>IF(N198="sníž. přenesená",J198,0)</f>
        <v>0</v>
      </c>
      <c r="BI198" s="152">
        <f>IF(N198="nulová",J198,0)</f>
        <v>0</v>
      </c>
      <c r="BJ198" s="19" t="s">
        <v>77</v>
      </c>
      <c r="BK198" s="152">
        <f>ROUND(I198*H198,2)</f>
        <v>0</v>
      </c>
      <c r="BL198" s="19" t="s">
        <v>158</v>
      </c>
      <c r="BM198" s="151" t="s">
        <v>2219</v>
      </c>
    </row>
    <row r="199" spans="1:65" s="12" customFormat="1" ht="22.8" customHeight="1">
      <c r="B199" s="126"/>
      <c r="D199" s="127" t="s">
        <v>68</v>
      </c>
      <c r="E199" s="137" t="s">
        <v>630</v>
      </c>
      <c r="F199" s="137" t="s">
        <v>631</v>
      </c>
      <c r="I199" s="129"/>
      <c r="J199" s="138">
        <f>BK199</f>
        <v>0</v>
      </c>
      <c r="L199" s="126"/>
      <c r="M199" s="131"/>
      <c r="N199" s="132"/>
      <c r="O199" s="132"/>
      <c r="P199" s="133">
        <f>P200</f>
        <v>0</v>
      </c>
      <c r="Q199" s="132"/>
      <c r="R199" s="133">
        <f>R200</f>
        <v>0</v>
      </c>
      <c r="S199" s="132"/>
      <c r="T199" s="134">
        <f>T200</f>
        <v>0</v>
      </c>
      <c r="AR199" s="127" t="s">
        <v>77</v>
      </c>
      <c r="AT199" s="135" t="s">
        <v>68</v>
      </c>
      <c r="AU199" s="135" t="s">
        <v>77</v>
      </c>
      <c r="AY199" s="127" t="s">
        <v>152</v>
      </c>
      <c r="BK199" s="136">
        <f>BK200</f>
        <v>0</v>
      </c>
    </row>
    <row r="200" spans="1:65" s="2" customFormat="1" ht="34.200000000000003">
      <c r="A200" s="34"/>
      <c r="B200" s="139"/>
      <c r="C200" s="140" t="s">
        <v>530</v>
      </c>
      <c r="D200" s="140" t="s">
        <v>154</v>
      </c>
      <c r="E200" s="141" t="s">
        <v>2220</v>
      </c>
      <c r="F200" s="142" t="s">
        <v>2221</v>
      </c>
      <c r="G200" s="143" t="s">
        <v>254</v>
      </c>
      <c r="H200" s="144">
        <v>776.34500000000003</v>
      </c>
      <c r="I200" s="145"/>
      <c r="J200" s="146">
        <f>ROUND(I200*H200,2)</f>
        <v>0</v>
      </c>
      <c r="K200" s="142" t="s">
        <v>163</v>
      </c>
      <c r="L200" s="35"/>
      <c r="M200" s="147" t="s">
        <v>3</v>
      </c>
      <c r="N200" s="148" t="s">
        <v>40</v>
      </c>
      <c r="O200" s="55"/>
      <c r="P200" s="149">
        <f>O200*H200</f>
        <v>0</v>
      </c>
      <c r="Q200" s="149">
        <v>0</v>
      </c>
      <c r="R200" s="149">
        <f>Q200*H200</f>
        <v>0</v>
      </c>
      <c r="S200" s="149">
        <v>0</v>
      </c>
      <c r="T200" s="150">
        <f>S200*H200</f>
        <v>0</v>
      </c>
      <c r="U200" s="34"/>
      <c r="V200" s="34"/>
      <c r="W200" s="34"/>
      <c r="X200" s="34"/>
      <c r="Y200" s="34"/>
      <c r="Z200" s="34"/>
      <c r="AA200" s="34"/>
      <c r="AB200" s="34"/>
      <c r="AC200" s="34"/>
      <c r="AD200" s="34"/>
      <c r="AE200" s="34"/>
      <c r="AR200" s="151" t="s">
        <v>158</v>
      </c>
      <c r="AT200" s="151" t="s">
        <v>154</v>
      </c>
      <c r="AU200" s="151" t="s">
        <v>79</v>
      </c>
      <c r="AY200" s="19" t="s">
        <v>152</v>
      </c>
      <c r="BE200" s="152">
        <f>IF(N200="základní",J200,0)</f>
        <v>0</v>
      </c>
      <c r="BF200" s="152">
        <f>IF(N200="snížená",J200,0)</f>
        <v>0</v>
      </c>
      <c r="BG200" s="152">
        <f>IF(N200="zákl. přenesená",J200,0)</f>
        <v>0</v>
      </c>
      <c r="BH200" s="152">
        <f>IF(N200="sníž. přenesená",J200,0)</f>
        <v>0</v>
      </c>
      <c r="BI200" s="152">
        <f>IF(N200="nulová",J200,0)</f>
        <v>0</v>
      </c>
      <c r="BJ200" s="19" t="s">
        <v>77</v>
      </c>
      <c r="BK200" s="152">
        <f>ROUND(I200*H200,2)</f>
        <v>0</v>
      </c>
      <c r="BL200" s="19" t="s">
        <v>158</v>
      </c>
      <c r="BM200" s="151" t="s">
        <v>2222</v>
      </c>
    </row>
    <row r="201" spans="1:65" s="12" customFormat="1" ht="25.95" customHeight="1">
      <c r="B201" s="126"/>
      <c r="D201" s="127" t="s">
        <v>68</v>
      </c>
      <c r="E201" s="128" t="s">
        <v>636</v>
      </c>
      <c r="F201" s="128" t="s">
        <v>637</v>
      </c>
      <c r="I201" s="129"/>
      <c r="J201" s="130">
        <f>BK201</f>
        <v>0</v>
      </c>
      <c r="L201" s="126"/>
      <c r="M201" s="131"/>
      <c r="N201" s="132"/>
      <c r="O201" s="132"/>
      <c r="P201" s="133">
        <f>P202</f>
        <v>0</v>
      </c>
      <c r="Q201" s="132"/>
      <c r="R201" s="133">
        <f>R202</f>
        <v>4.6532660000000003E-2</v>
      </c>
      <c r="S201" s="132"/>
      <c r="T201" s="134">
        <f>T202</f>
        <v>0</v>
      </c>
      <c r="AR201" s="127" t="s">
        <v>79</v>
      </c>
      <c r="AT201" s="135" t="s">
        <v>68</v>
      </c>
      <c r="AU201" s="135" t="s">
        <v>69</v>
      </c>
      <c r="AY201" s="127" t="s">
        <v>152</v>
      </c>
      <c r="BK201" s="136">
        <f>BK202</f>
        <v>0</v>
      </c>
    </row>
    <row r="202" spans="1:65" s="12" customFormat="1" ht="22.8" customHeight="1">
      <c r="B202" s="126"/>
      <c r="D202" s="127" t="s">
        <v>68</v>
      </c>
      <c r="E202" s="137" t="s">
        <v>638</v>
      </c>
      <c r="F202" s="137" t="s">
        <v>639</v>
      </c>
      <c r="I202" s="129"/>
      <c r="J202" s="138">
        <f>BK202</f>
        <v>0</v>
      </c>
      <c r="L202" s="126"/>
      <c r="M202" s="131"/>
      <c r="N202" s="132"/>
      <c r="O202" s="132"/>
      <c r="P202" s="133">
        <f>SUM(P203:P211)</f>
        <v>0</v>
      </c>
      <c r="Q202" s="132"/>
      <c r="R202" s="133">
        <f>SUM(R203:R211)</f>
        <v>4.6532660000000003E-2</v>
      </c>
      <c r="S202" s="132"/>
      <c r="T202" s="134">
        <f>SUM(T203:T211)</f>
        <v>0</v>
      </c>
      <c r="AR202" s="127" t="s">
        <v>79</v>
      </c>
      <c r="AT202" s="135" t="s">
        <v>68</v>
      </c>
      <c r="AU202" s="135" t="s">
        <v>77</v>
      </c>
      <c r="AY202" s="127" t="s">
        <v>152</v>
      </c>
      <c r="BK202" s="136">
        <f>SUM(BK203:BK211)</f>
        <v>0</v>
      </c>
    </row>
    <row r="203" spans="1:65" s="2" customFormat="1" ht="44.25" customHeight="1">
      <c r="A203" s="34"/>
      <c r="B203" s="139"/>
      <c r="C203" s="140" t="s">
        <v>535</v>
      </c>
      <c r="D203" s="140" t="s">
        <v>154</v>
      </c>
      <c r="E203" s="141" t="s">
        <v>685</v>
      </c>
      <c r="F203" s="142" t="s">
        <v>686</v>
      </c>
      <c r="G203" s="143" t="s">
        <v>162</v>
      </c>
      <c r="H203" s="144">
        <v>66.902000000000001</v>
      </c>
      <c r="I203" s="145"/>
      <c r="J203" s="146">
        <f>ROUND(I203*H203,2)</f>
        <v>0</v>
      </c>
      <c r="K203" s="142" t="s">
        <v>163</v>
      </c>
      <c r="L203" s="35"/>
      <c r="M203" s="147" t="s">
        <v>3</v>
      </c>
      <c r="N203" s="148" t="s">
        <v>40</v>
      </c>
      <c r="O203" s="55"/>
      <c r="P203" s="149">
        <f>O203*H203</f>
        <v>0</v>
      </c>
      <c r="Q203" s="149">
        <v>4.0000000000000002E-4</v>
      </c>
      <c r="R203" s="149">
        <f>Q203*H203</f>
        <v>2.6760800000000001E-2</v>
      </c>
      <c r="S203" s="149">
        <v>0</v>
      </c>
      <c r="T203" s="150">
        <f>S203*H203</f>
        <v>0</v>
      </c>
      <c r="U203" s="34"/>
      <c r="V203" s="34"/>
      <c r="W203" s="34"/>
      <c r="X203" s="34"/>
      <c r="Y203" s="34"/>
      <c r="Z203" s="34"/>
      <c r="AA203" s="34"/>
      <c r="AB203" s="34"/>
      <c r="AC203" s="34"/>
      <c r="AD203" s="34"/>
      <c r="AE203" s="34"/>
      <c r="AR203" s="151" t="s">
        <v>266</v>
      </c>
      <c r="AT203" s="151" t="s">
        <v>154</v>
      </c>
      <c r="AU203" s="151" t="s">
        <v>79</v>
      </c>
      <c r="AY203" s="19" t="s">
        <v>152</v>
      </c>
      <c r="BE203" s="152">
        <f>IF(N203="základní",J203,0)</f>
        <v>0</v>
      </c>
      <c r="BF203" s="152">
        <f>IF(N203="snížená",J203,0)</f>
        <v>0</v>
      </c>
      <c r="BG203" s="152">
        <f>IF(N203="zákl. přenesená",J203,0)</f>
        <v>0</v>
      </c>
      <c r="BH203" s="152">
        <f>IF(N203="sníž. přenesená",J203,0)</f>
        <v>0</v>
      </c>
      <c r="BI203" s="152">
        <f>IF(N203="nulová",J203,0)</f>
        <v>0</v>
      </c>
      <c r="BJ203" s="19" t="s">
        <v>77</v>
      </c>
      <c r="BK203" s="152">
        <f>ROUND(I203*H203,2)</f>
        <v>0</v>
      </c>
      <c r="BL203" s="19" t="s">
        <v>266</v>
      </c>
      <c r="BM203" s="151" t="s">
        <v>2223</v>
      </c>
    </row>
    <row r="204" spans="1:65" s="2" customFormat="1" ht="19.2">
      <c r="A204" s="34"/>
      <c r="B204" s="35"/>
      <c r="C204" s="34"/>
      <c r="D204" s="153" t="s">
        <v>165</v>
      </c>
      <c r="E204" s="34"/>
      <c r="F204" s="154" t="s">
        <v>688</v>
      </c>
      <c r="G204" s="34"/>
      <c r="H204" s="34"/>
      <c r="I204" s="155"/>
      <c r="J204" s="34"/>
      <c r="K204" s="34"/>
      <c r="L204" s="35"/>
      <c r="M204" s="156"/>
      <c r="N204" s="157"/>
      <c r="O204" s="55"/>
      <c r="P204" s="55"/>
      <c r="Q204" s="55"/>
      <c r="R204" s="55"/>
      <c r="S204" s="55"/>
      <c r="T204" s="56"/>
      <c r="U204" s="34"/>
      <c r="V204" s="34"/>
      <c r="W204" s="34"/>
      <c r="X204" s="34"/>
      <c r="Y204" s="34"/>
      <c r="Z204" s="34"/>
      <c r="AA204" s="34"/>
      <c r="AB204" s="34"/>
      <c r="AC204" s="34"/>
      <c r="AD204" s="34"/>
      <c r="AE204" s="34"/>
      <c r="AT204" s="19" t="s">
        <v>165</v>
      </c>
      <c r="AU204" s="19" t="s">
        <v>79</v>
      </c>
    </row>
    <row r="205" spans="1:65" s="13" customFormat="1" ht="20.399999999999999">
      <c r="B205" s="158"/>
      <c r="D205" s="153" t="s">
        <v>167</v>
      </c>
      <c r="E205" s="159" t="s">
        <v>3</v>
      </c>
      <c r="F205" s="160" t="s">
        <v>3915</v>
      </c>
      <c r="H205" s="161">
        <v>66.902000000000001</v>
      </c>
      <c r="I205" s="162"/>
      <c r="L205" s="158"/>
      <c r="M205" s="163"/>
      <c r="N205" s="164"/>
      <c r="O205" s="164"/>
      <c r="P205" s="164"/>
      <c r="Q205" s="164"/>
      <c r="R205" s="164"/>
      <c r="S205" s="164"/>
      <c r="T205" s="165"/>
      <c r="AT205" s="159" t="s">
        <v>167</v>
      </c>
      <c r="AU205" s="159" t="s">
        <v>79</v>
      </c>
      <c r="AV205" s="13" t="s">
        <v>79</v>
      </c>
      <c r="AW205" s="13" t="s">
        <v>31</v>
      </c>
      <c r="AX205" s="13" t="s">
        <v>77</v>
      </c>
      <c r="AY205" s="159" t="s">
        <v>152</v>
      </c>
    </row>
    <row r="206" spans="1:65" s="2" customFormat="1" ht="22.8">
      <c r="A206" s="34"/>
      <c r="B206" s="139"/>
      <c r="C206" s="140" t="s">
        <v>539</v>
      </c>
      <c r="D206" s="140" t="s">
        <v>154</v>
      </c>
      <c r="E206" s="141" t="s">
        <v>698</v>
      </c>
      <c r="F206" s="142" t="s">
        <v>699</v>
      </c>
      <c r="G206" s="143" t="s">
        <v>278</v>
      </c>
      <c r="H206" s="144">
        <v>37.020000000000003</v>
      </c>
      <c r="I206" s="145"/>
      <c r="J206" s="146">
        <f>ROUND(I206*H206,2)</f>
        <v>0</v>
      </c>
      <c r="K206" s="142" t="s">
        <v>163</v>
      </c>
      <c r="L206" s="35"/>
      <c r="M206" s="147" t="s">
        <v>3</v>
      </c>
      <c r="N206" s="148" t="s">
        <v>40</v>
      </c>
      <c r="O206" s="55"/>
      <c r="P206" s="149">
        <f>O206*H206</f>
        <v>0</v>
      </c>
      <c r="Q206" s="149">
        <v>1.6000000000000001E-4</v>
      </c>
      <c r="R206" s="149">
        <f>Q206*H206</f>
        <v>5.9232000000000009E-3</v>
      </c>
      <c r="S206" s="149">
        <v>0</v>
      </c>
      <c r="T206" s="150">
        <f>S206*H206</f>
        <v>0</v>
      </c>
      <c r="U206" s="34"/>
      <c r="V206" s="34"/>
      <c r="W206" s="34"/>
      <c r="X206" s="34"/>
      <c r="Y206" s="34"/>
      <c r="Z206" s="34"/>
      <c r="AA206" s="34"/>
      <c r="AB206" s="34"/>
      <c r="AC206" s="34"/>
      <c r="AD206" s="34"/>
      <c r="AE206" s="34"/>
      <c r="AR206" s="151" t="s">
        <v>266</v>
      </c>
      <c r="AT206" s="151" t="s">
        <v>154</v>
      </c>
      <c r="AU206" s="151" t="s">
        <v>79</v>
      </c>
      <c r="AY206" s="19" t="s">
        <v>152</v>
      </c>
      <c r="BE206" s="152">
        <f>IF(N206="základní",J206,0)</f>
        <v>0</v>
      </c>
      <c r="BF206" s="152">
        <f>IF(N206="snížená",J206,0)</f>
        <v>0</v>
      </c>
      <c r="BG206" s="152">
        <f>IF(N206="zákl. přenesená",J206,0)</f>
        <v>0</v>
      </c>
      <c r="BH206" s="152">
        <f>IF(N206="sníž. přenesená",J206,0)</f>
        <v>0</v>
      </c>
      <c r="BI206" s="152">
        <f>IF(N206="nulová",J206,0)</f>
        <v>0</v>
      </c>
      <c r="BJ206" s="19" t="s">
        <v>77</v>
      </c>
      <c r="BK206" s="152">
        <f>ROUND(I206*H206,2)</f>
        <v>0</v>
      </c>
      <c r="BL206" s="19" t="s">
        <v>266</v>
      </c>
      <c r="BM206" s="151" t="s">
        <v>2224</v>
      </c>
    </row>
    <row r="207" spans="1:65" s="13" customFormat="1">
      <c r="B207" s="158"/>
      <c r="D207" s="153" t="s">
        <v>167</v>
      </c>
      <c r="E207" s="159" t="s">
        <v>3</v>
      </c>
      <c r="F207" s="160" t="s">
        <v>3916</v>
      </c>
      <c r="H207" s="161">
        <v>37.020000000000003</v>
      </c>
      <c r="I207" s="162"/>
      <c r="L207" s="158"/>
      <c r="M207" s="163"/>
      <c r="N207" s="164"/>
      <c r="O207" s="164"/>
      <c r="P207" s="164"/>
      <c r="Q207" s="164"/>
      <c r="R207" s="164"/>
      <c r="S207" s="164"/>
      <c r="T207" s="165"/>
      <c r="AT207" s="159" t="s">
        <v>167</v>
      </c>
      <c r="AU207" s="159" t="s">
        <v>79</v>
      </c>
      <c r="AV207" s="13" t="s">
        <v>79</v>
      </c>
      <c r="AW207" s="13" t="s">
        <v>31</v>
      </c>
      <c r="AX207" s="13" t="s">
        <v>77</v>
      </c>
      <c r="AY207" s="159" t="s">
        <v>152</v>
      </c>
    </row>
    <row r="208" spans="1:65" s="2" customFormat="1" ht="22.8">
      <c r="A208" s="34"/>
      <c r="B208" s="139"/>
      <c r="C208" s="140" t="s">
        <v>544</v>
      </c>
      <c r="D208" s="140" t="s">
        <v>154</v>
      </c>
      <c r="E208" s="141" t="s">
        <v>690</v>
      </c>
      <c r="F208" s="142" t="s">
        <v>691</v>
      </c>
      <c r="G208" s="143" t="s">
        <v>162</v>
      </c>
      <c r="H208" s="144">
        <v>66.902000000000001</v>
      </c>
      <c r="I208" s="145"/>
      <c r="J208" s="146">
        <f>ROUND(I208*H208,2)</f>
        <v>0</v>
      </c>
      <c r="K208" s="142" t="s">
        <v>163</v>
      </c>
      <c r="L208" s="35"/>
      <c r="M208" s="147" t="s">
        <v>3</v>
      </c>
      <c r="N208" s="148" t="s">
        <v>40</v>
      </c>
      <c r="O208" s="55"/>
      <c r="P208" s="149">
        <f>O208*H208</f>
        <v>0</v>
      </c>
      <c r="Q208" s="149">
        <v>0</v>
      </c>
      <c r="R208" s="149">
        <f>Q208*H208</f>
        <v>0</v>
      </c>
      <c r="S208" s="149">
        <v>0</v>
      </c>
      <c r="T208" s="150">
        <f>S208*H208</f>
        <v>0</v>
      </c>
      <c r="U208" s="34"/>
      <c r="V208" s="34"/>
      <c r="W208" s="34"/>
      <c r="X208" s="34"/>
      <c r="Y208" s="34"/>
      <c r="Z208" s="34"/>
      <c r="AA208" s="34"/>
      <c r="AB208" s="34"/>
      <c r="AC208" s="34"/>
      <c r="AD208" s="34"/>
      <c r="AE208" s="34"/>
      <c r="AR208" s="151" t="s">
        <v>266</v>
      </c>
      <c r="AT208" s="151" t="s">
        <v>154</v>
      </c>
      <c r="AU208" s="151" t="s">
        <v>79</v>
      </c>
      <c r="AY208" s="19" t="s">
        <v>152</v>
      </c>
      <c r="BE208" s="152">
        <f>IF(N208="základní",J208,0)</f>
        <v>0</v>
      </c>
      <c r="BF208" s="152">
        <f>IF(N208="snížená",J208,0)</f>
        <v>0</v>
      </c>
      <c r="BG208" s="152">
        <f>IF(N208="zákl. přenesená",J208,0)</f>
        <v>0</v>
      </c>
      <c r="BH208" s="152">
        <f>IF(N208="sníž. přenesená",J208,0)</f>
        <v>0</v>
      </c>
      <c r="BI208" s="152">
        <f>IF(N208="nulová",J208,0)</f>
        <v>0</v>
      </c>
      <c r="BJ208" s="19" t="s">
        <v>77</v>
      </c>
      <c r="BK208" s="152">
        <f>ROUND(I208*H208,2)</f>
        <v>0</v>
      </c>
      <c r="BL208" s="19" t="s">
        <v>266</v>
      </c>
      <c r="BM208" s="151" t="s">
        <v>2225</v>
      </c>
    </row>
    <row r="209" spans="1:65" s="2" customFormat="1" ht="22.8">
      <c r="A209" s="34"/>
      <c r="B209" s="139"/>
      <c r="C209" s="181" t="s">
        <v>550</v>
      </c>
      <c r="D209" s="181" t="s">
        <v>251</v>
      </c>
      <c r="E209" s="182" t="s">
        <v>694</v>
      </c>
      <c r="F209" s="183" t="s">
        <v>695</v>
      </c>
      <c r="G209" s="184" t="s">
        <v>162</v>
      </c>
      <c r="H209" s="185">
        <v>76.936999999999998</v>
      </c>
      <c r="I209" s="186"/>
      <c r="J209" s="187">
        <f>ROUND(I209*H209,2)</f>
        <v>0</v>
      </c>
      <c r="K209" s="183" t="s">
        <v>163</v>
      </c>
      <c r="L209" s="188"/>
      <c r="M209" s="189" t="s">
        <v>3</v>
      </c>
      <c r="N209" s="190" t="s">
        <v>40</v>
      </c>
      <c r="O209" s="55"/>
      <c r="P209" s="149">
        <f>O209*H209</f>
        <v>0</v>
      </c>
      <c r="Q209" s="149">
        <v>1.8000000000000001E-4</v>
      </c>
      <c r="R209" s="149">
        <f>Q209*H209</f>
        <v>1.384866E-2</v>
      </c>
      <c r="S209" s="149">
        <v>0</v>
      </c>
      <c r="T209" s="150">
        <f>S209*H209</f>
        <v>0</v>
      </c>
      <c r="U209" s="34"/>
      <c r="V209" s="34"/>
      <c r="W209" s="34"/>
      <c r="X209" s="34"/>
      <c r="Y209" s="34"/>
      <c r="Z209" s="34"/>
      <c r="AA209" s="34"/>
      <c r="AB209" s="34"/>
      <c r="AC209" s="34"/>
      <c r="AD209" s="34"/>
      <c r="AE209" s="34"/>
      <c r="AR209" s="151" t="s">
        <v>386</v>
      </c>
      <c r="AT209" s="151" t="s">
        <v>251</v>
      </c>
      <c r="AU209" s="151" t="s">
        <v>79</v>
      </c>
      <c r="AY209" s="19" t="s">
        <v>152</v>
      </c>
      <c r="BE209" s="152">
        <f>IF(N209="základní",J209,0)</f>
        <v>0</v>
      </c>
      <c r="BF209" s="152">
        <f>IF(N209="snížená",J209,0)</f>
        <v>0</v>
      </c>
      <c r="BG209" s="152">
        <f>IF(N209="zákl. přenesená",J209,0)</f>
        <v>0</v>
      </c>
      <c r="BH209" s="152">
        <f>IF(N209="sníž. přenesená",J209,0)</f>
        <v>0</v>
      </c>
      <c r="BI209" s="152">
        <f>IF(N209="nulová",J209,0)</f>
        <v>0</v>
      </c>
      <c r="BJ209" s="19" t="s">
        <v>77</v>
      </c>
      <c r="BK209" s="152">
        <f>ROUND(I209*H209,2)</f>
        <v>0</v>
      </c>
      <c r="BL209" s="19" t="s">
        <v>266</v>
      </c>
      <c r="BM209" s="151" t="s">
        <v>2226</v>
      </c>
    </row>
    <row r="210" spans="1:65" s="13" customFormat="1" ht="20.399999999999999">
      <c r="B210" s="158"/>
      <c r="D210" s="153" t="s">
        <v>167</v>
      </c>
      <c r="F210" s="160" t="s">
        <v>3917</v>
      </c>
      <c r="H210" s="161">
        <v>76.936999999999998</v>
      </c>
      <c r="I210" s="162"/>
      <c r="L210" s="158"/>
      <c r="M210" s="163"/>
      <c r="N210" s="164"/>
      <c r="O210" s="164"/>
      <c r="P210" s="164"/>
      <c r="Q210" s="164"/>
      <c r="R210" s="164"/>
      <c r="S210" s="164"/>
      <c r="T210" s="165"/>
      <c r="AT210" s="159" t="s">
        <v>167</v>
      </c>
      <c r="AU210" s="159" t="s">
        <v>79</v>
      </c>
      <c r="AV210" s="13" t="s">
        <v>79</v>
      </c>
      <c r="AW210" s="13" t="s">
        <v>4</v>
      </c>
      <c r="AX210" s="13" t="s">
        <v>77</v>
      </c>
      <c r="AY210" s="159" t="s">
        <v>152</v>
      </c>
    </row>
    <row r="211" spans="1:65" s="2" customFormat="1" ht="44.25" customHeight="1">
      <c r="A211" s="34"/>
      <c r="B211" s="139"/>
      <c r="C211" s="140" t="s">
        <v>554</v>
      </c>
      <c r="D211" s="140" t="s">
        <v>154</v>
      </c>
      <c r="E211" s="141" t="s">
        <v>2227</v>
      </c>
      <c r="F211" s="142" t="s">
        <v>2228</v>
      </c>
      <c r="G211" s="143" t="s">
        <v>728</v>
      </c>
      <c r="H211" s="199"/>
      <c r="I211" s="145"/>
      <c r="J211" s="146">
        <f>ROUND(I211*H211,2)</f>
        <v>0</v>
      </c>
      <c r="K211" s="142" t="s">
        <v>163</v>
      </c>
      <c r="L211" s="35"/>
      <c r="M211" s="203" t="s">
        <v>3</v>
      </c>
      <c r="N211" s="204" t="s">
        <v>40</v>
      </c>
      <c r="O211" s="205"/>
      <c r="P211" s="206">
        <f>O211*H211</f>
        <v>0</v>
      </c>
      <c r="Q211" s="206">
        <v>0</v>
      </c>
      <c r="R211" s="206">
        <f>Q211*H211</f>
        <v>0</v>
      </c>
      <c r="S211" s="206">
        <v>0</v>
      </c>
      <c r="T211" s="207">
        <f>S211*H211</f>
        <v>0</v>
      </c>
      <c r="U211" s="34"/>
      <c r="V211" s="34"/>
      <c r="W211" s="34"/>
      <c r="X211" s="34"/>
      <c r="Y211" s="34"/>
      <c r="Z211" s="34"/>
      <c r="AA211" s="34"/>
      <c r="AB211" s="34"/>
      <c r="AC211" s="34"/>
      <c r="AD211" s="34"/>
      <c r="AE211" s="34"/>
      <c r="AR211" s="151" t="s">
        <v>266</v>
      </c>
      <c r="AT211" s="151" t="s">
        <v>154</v>
      </c>
      <c r="AU211" s="151" t="s">
        <v>79</v>
      </c>
      <c r="AY211" s="19" t="s">
        <v>152</v>
      </c>
      <c r="BE211" s="152">
        <f>IF(N211="základní",J211,0)</f>
        <v>0</v>
      </c>
      <c r="BF211" s="152">
        <f>IF(N211="snížená",J211,0)</f>
        <v>0</v>
      </c>
      <c r="BG211" s="152">
        <f>IF(N211="zákl. přenesená",J211,0)</f>
        <v>0</v>
      </c>
      <c r="BH211" s="152">
        <f>IF(N211="sníž. přenesená",J211,0)</f>
        <v>0</v>
      </c>
      <c r="BI211" s="152">
        <f>IF(N211="nulová",J211,0)</f>
        <v>0</v>
      </c>
      <c r="BJ211" s="19" t="s">
        <v>77</v>
      </c>
      <c r="BK211" s="152">
        <f>ROUND(I211*H211,2)</f>
        <v>0</v>
      </c>
      <c r="BL211" s="19" t="s">
        <v>266</v>
      </c>
      <c r="BM211" s="151" t="s">
        <v>2229</v>
      </c>
    </row>
    <row r="212" spans="1:65" s="2" customFormat="1" ht="7.05" customHeight="1">
      <c r="A212" s="34"/>
      <c r="B212" s="44"/>
      <c r="C212" s="45"/>
      <c r="D212" s="45"/>
      <c r="E212" s="45"/>
      <c r="F212" s="45"/>
      <c r="G212" s="45"/>
      <c r="H212" s="45"/>
      <c r="I212" s="45"/>
      <c r="J212" s="45"/>
      <c r="K212" s="45"/>
      <c r="L212" s="35"/>
      <c r="M212" s="34"/>
      <c r="O212" s="34"/>
      <c r="P212" s="34"/>
      <c r="Q212" s="34"/>
      <c r="R212" s="34"/>
      <c r="S212" s="34"/>
      <c r="T212" s="34"/>
      <c r="U212" s="34"/>
      <c r="V212" s="34"/>
      <c r="W212" s="34"/>
      <c r="X212" s="34"/>
      <c r="Y212" s="34"/>
      <c r="Z212" s="34"/>
      <c r="AA212" s="34"/>
      <c r="AB212" s="34"/>
      <c r="AC212" s="34"/>
      <c r="AD212" s="34"/>
      <c r="AE212" s="34"/>
    </row>
  </sheetData>
  <autoFilter ref="C89:K211" xr:uid="{00000000-0009-0000-0000-000002000000}"/>
  <mergeCells count="9">
    <mergeCell ref="E50:H50"/>
    <mergeCell ref="E80:H80"/>
    <mergeCell ref="E82:H82"/>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BM165"/>
  <sheetViews>
    <sheetView showGridLines="0" workbookViewId="0"/>
  </sheetViews>
  <sheetFormatPr defaultRowHeight="10.199999999999999"/>
  <cols>
    <col min="1" max="1" width="8.28515625" style="1" customWidth="1"/>
    <col min="2" max="2" width="1.28515625" style="1" customWidth="1"/>
    <col min="3" max="3" width="4.140625" style="1" customWidth="1"/>
    <col min="4" max="4" width="4.28515625" style="1" customWidth="1"/>
    <col min="5" max="5" width="17.140625" style="1" customWidth="1"/>
    <col min="6" max="6" width="50.7109375" style="1" customWidth="1"/>
    <col min="7" max="7" width="7.42578125" style="1" customWidth="1"/>
    <col min="8" max="8" width="14" style="1" customWidth="1"/>
    <col min="9" max="9" width="15.7109375" style="1" customWidth="1"/>
    <col min="10" max="11" width="22.28515625" style="1" customWidth="1"/>
    <col min="12" max="12" width="9.28515625" style="1" customWidth="1"/>
    <col min="13" max="13" width="10.71093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7.049999999999997" customHeight="1">
      <c r="L2" s="294" t="s">
        <v>6</v>
      </c>
      <c r="M2" s="295"/>
      <c r="N2" s="295"/>
      <c r="O2" s="295"/>
      <c r="P2" s="295"/>
      <c r="Q2" s="295"/>
      <c r="R2" s="295"/>
      <c r="S2" s="295"/>
      <c r="T2" s="295"/>
      <c r="U2" s="295"/>
      <c r="V2" s="295"/>
      <c r="AT2" s="19" t="s">
        <v>85</v>
      </c>
    </row>
    <row r="3" spans="1:46" s="1" customFormat="1" ht="7.05" customHeight="1">
      <c r="B3" s="20"/>
      <c r="C3" s="21"/>
      <c r="D3" s="21"/>
      <c r="E3" s="21"/>
      <c r="F3" s="21"/>
      <c r="G3" s="21"/>
      <c r="H3" s="21"/>
      <c r="I3" s="21"/>
      <c r="J3" s="21"/>
      <c r="K3" s="21"/>
      <c r="L3" s="22"/>
      <c r="AT3" s="19" t="s">
        <v>79</v>
      </c>
    </row>
    <row r="4" spans="1:46" s="1" customFormat="1" ht="25.05" customHeight="1">
      <c r="B4" s="22"/>
      <c r="D4" s="23" t="s">
        <v>101</v>
      </c>
      <c r="L4" s="22"/>
      <c r="M4" s="90" t="s">
        <v>11</v>
      </c>
      <c r="AT4" s="19" t="s">
        <v>4</v>
      </c>
    </row>
    <row r="5" spans="1:46" s="1" customFormat="1" ht="7.05" customHeight="1">
      <c r="B5" s="22"/>
      <c r="L5" s="22"/>
    </row>
    <row r="6" spans="1:46" s="1" customFormat="1" ht="12" customHeight="1">
      <c r="B6" s="22"/>
      <c r="D6" s="29" t="s">
        <v>17</v>
      </c>
      <c r="L6" s="22"/>
    </row>
    <row r="7" spans="1:46" s="1" customFormat="1" ht="16.5" customHeight="1">
      <c r="B7" s="22"/>
      <c r="E7" s="333" t="str">
        <f>'Rekapitulace stavby'!K6</f>
        <v>Sportovní hala Bordovice úprava</v>
      </c>
      <c r="F7" s="334"/>
      <c r="G7" s="334"/>
      <c r="H7" s="334"/>
      <c r="L7" s="22"/>
    </row>
    <row r="8" spans="1:46" s="2" customFormat="1" ht="12" customHeight="1">
      <c r="A8" s="34"/>
      <c r="B8" s="35"/>
      <c r="C8" s="34"/>
      <c r="D8" s="29" t="s">
        <v>102</v>
      </c>
      <c r="E8" s="34"/>
      <c r="F8" s="34"/>
      <c r="G8" s="34"/>
      <c r="H8" s="34"/>
      <c r="I8" s="34"/>
      <c r="J8" s="34"/>
      <c r="K8" s="34"/>
      <c r="L8" s="91"/>
      <c r="S8" s="34"/>
      <c r="T8" s="34"/>
      <c r="U8" s="34"/>
      <c r="V8" s="34"/>
      <c r="W8" s="34"/>
      <c r="X8" s="34"/>
      <c r="Y8" s="34"/>
      <c r="Z8" s="34"/>
      <c r="AA8" s="34"/>
      <c r="AB8" s="34"/>
      <c r="AC8" s="34"/>
      <c r="AD8" s="34"/>
      <c r="AE8" s="34"/>
    </row>
    <row r="9" spans="1:46" s="2" customFormat="1" ht="16.5" customHeight="1">
      <c r="A9" s="34"/>
      <c r="B9" s="35"/>
      <c r="C9" s="34"/>
      <c r="D9" s="34"/>
      <c r="E9" s="316" t="s">
        <v>2230</v>
      </c>
      <c r="F9" s="332"/>
      <c r="G9" s="332"/>
      <c r="H9" s="332"/>
      <c r="I9" s="34"/>
      <c r="J9" s="34"/>
      <c r="K9" s="34"/>
      <c r="L9" s="91"/>
      <c r="S9" s="34"/>
      <c r="T9" s="34"/>
      <c r="U9" s="34"/>
      <c r="V9" s="34"/>
      <c r="W9" s="34"/>
      <c r="X9" s="34"/>
      <c r="Y9" s="34"/>
      <c r="Z9" s="34"/>
      <c r="AA9" s="34"/>
      <c r="AB9" s="34"/>
      <c r="AC9" s="34"/>
      <c r="AD9" s="34"/>
      <c r="AE9" s="34"/>
    </row>
    <row r="10" spans="1:46" s="2" customFormat="1">
      <c r="A10" s="34"/>
      <c r="B10" s="35"/>
      <c r="C10" s="34"/>
      <c r="D10" s="34"/>
      <c r="E10" s="34"/>
      <c r="F10" s="34"/>
      <c r="G10" s="34"/>
      <c r="H10" s="34"/>
      <c r="I10" s="34"/>
      <c r="J10" s="34"/>
      <c r="K10" s="34"/>
      <c r="L10" s="91"/>
      <c r="S10" s="34"/>
      <c r="T10" s="34"/>
      <c r="U10" s="34"/>
      <c r="V10" s="34"/>
      <c r="W10" s="34"/>
      <c r="X10" s="34"/>
      <c r="Y10" s="34"/>
      <c r="Z10" s="34"/>
      <c r="AA10" s="34"/>
      <c r="AB10" s="34"/>
      <c r="AC10" s="34"/>
      <c r="AD10" s="34"/>
      <c r="AE10" s="34"/>
    </row>
    <row r="11" spans="1:46" s="2" customFormat="1" ht="12" customHeight="1">
      <c r="A11" s="34"/>
      <c r="B11" s="35"/>
      <c r="C11" s="34"/>
      <c r="D11" s="29" t="s">
        <v>19</v>
      </c>
      <c r="E11" s="34"/>
      <c r="F11" s="27" t="s">
        <v>3</v>
      </c>
      <c r="G11" s="34"/>
      <c r="H11" s="34"/>
      <c r="I11" s="29" t="s">
        <v>20</v>
      </c>
      <c r="J11" s="27" t="s">
        <v>3</v>
      </c>
      <c r="K11" s="34"/>
      <c r="L11" s="91"/>
      <c r="S11" s="34"/>
      <c r="T11" s="34"/>
      <c r="U11" s="34"/>
      <c r="V11" s="34"/>
      <c r="W11" s="34"/>
      <c r="X11" s="34"/>
      <c r="Y11" s="34"/>
      <c r="Z11" s="34"/>
      <c r="AA11" s="34"/>
      <c r="AB11" s="34"/>
      <c r="AC11" s="34"/>
      <c r="AD11" s="34"/>
      <c r="AE11" s="34"/>
    </row>
    <row r="12" spans="1:46" s="2" customFormat="1" ht="12" customHeight="1">
      <c r="A12" s="34"/>
      <c r="B12" s="35"/>
      <c r="C12" s="34"/>
      <c r="D12" s="29" t="s">
        <v>21</v>
      </c>
      <c r="E12" s="34"/>
      <c r="F12" s="27" t="s">
        <v>22</v>
      </c>
      <c r="G12" s="34"/>
      <c r="H12" s="34"/>
      <c r="I12" s="29" t="s">
        <v>23</v>
      </c>
      <c r="J12" s="52" t="str">
        <f>'Rekapitulace stavby'!AN8</f>
        <v>27. 3. 2021</v>
      </c>
      <c r="K12" s="34"/>
      <c r="L12" s="91"/>
      <c r="S12" s="34"/>
      <c r="T12" s="34"/>
      <c r="U12" s="34"/>
      <c r="V12" s="34"/>
      <c r="W12" s="34"/>
      <c r="X12" s="34"/>
      <c r="Y12" s="34"/>
      <c r="Z12" s="34"/>
      <c r="AA12" s="34"/>
      <c r="AB12" s="34"/>
      <c r="AC12" s="34"/>
      <c r="AD12" s="34"/>
      <c r="AE12" s="34"/>
    </row>
    <row r="13" spans="1:46" s="2" customFormat="1" ht="10.8" customHeight="1">
      <c r="A13" s="34"/>
      <c r="B13" s="35"/>
      <c r="C13" s="34"/>
      <c r="D13" s="34"/>
      <c r="E13" s="34"/>
      <c r="F13" s="34"/>
      <c r="G13" s="34"/>
      <c r="H13" s="34"/>
      <c r="I13" s="34"/>
      <c r="J13" s="34"/>
      <c r="K13" s="34"/>
      <c r="L13" s="91"/>
      <c r="S13" s="34"/>
      <c r="T13" s="34"/>
      <c r="U13" s="34"/>
      <c r="V13" s="34"/>
      <c r="W13" s="34"/>
      <c r="X13" s="34"/>
      <c r="Y13" s="34"/>
      <c r="Z13" s="34"/>
      <c r="AA13" s="34"/>
      <c r="AB13" s="34"/>
      <c r="AC13" s="34"/>
      <c r="AD13" s="34"/>
      <c r="AE13" s="34"/>
    </row>
    <row r="14" spans="1:46" s="2" customFormat="1" ht="12" customHeight="1">
      <c r="A14" s="34"/>
      <c r="B14" s="35"/>
      <c r="C14" s="34"/>
      <c r="D14" s="29" t="s">
        <v>25</v>
      </c>
      <c r="E14" s="34"/>
      <c r="F14" s="34"/>
      <c r="G14" s="34"/>
      <c r="H14" s="34"/>
      <c r="I14" s="29" t="s">
        <v>26</v>
      </c>
      <c r="J14" s="27" t="s">
        <v>3</v>
      </c>
      <c r="K14" s="34"/>
      <c r="L14" s="91"/>
      <c r="S14" s="34"/>
      <c r="T14" s="34"/>
      <c r="U14" s="34"/>
      <c r="V14" s="34"/>
      <c r="W14" s="34"/>
      <c r="X14" s="34"/>
      <c r="Y14" s="34"/>
      <c r="Z14" s="34"/>
      <c r="AA14" s="34"/>
      <c r="AB14" s="34"/>
      <c r="AC14" s="34"/>
      <c r="AD14" s="34"/>
      <c r="AE14" s="34"/>
    </row>
    <row r="15" spans="1:46" s="2" customFormat="1" ht="18" customHeight="1">
      <c r="A15" s="34"/>
      <c r="B15" s="35"/>
      <c r="C15" s="34"/>
      <c r="D15" s="34"/>
      <c r="E15" s="27" t="s">
        <v>104</v>
      </c>
      <c r="F15" s="34"/>
      <c r="G15" s="34"/>
      <c r="H15" s="34"/>
      <c r="I15" s="29" t="s">
        <v>27</v>
      </c>
      <c r="J15" s="27" t="s">
        <v>3</v>
      </c>
      <c r="K15" s="34"/>
      <c r="L15" s="91"/>
      <c r="S15" s="34"/>
      <c r="T15" s="34"/>
      <c r="U15" s="34"/>
      <c r="V15" s="34"/>
      <c r="W15" s="34"/>
      <c r="X15" s="34"/>
      <c r="Y15" s="34"/>
      <c r="Z15" s="34"/>
      <c r="AA15" s="34"/>
      <c r="AB15" s="34"/>
      <c r="AC15" s="34"/>
      <c r="AD15" s="34"/>
      <c r="AE15" s="34"/>
    </row>
    <row r="16" spans="1:46" s="2" customFormat="1" ht="7.05" customHeight="1">
      <c r="A16" s="34"/>
      <c r="B16" s="35"/>
      <c r="C16" s="34"/>
      <c r="D16" s="34"/>
      <c r="E16" s="34"/>
      <c r="F16" s="34"/>
      <c r="G16" s="34"/>
      <c r="H16" s="34"/>
      <c r="I16" s="34"/>
      <c r="J16" s="34"/>
      <c r="K16" s="34"/>
      <c r="L16" s="91"/>
      <c r="S16" s="34"/>
      <c r="T16" s="34"/>
      <c r="U16" s="34"/>
      <c r="V16" s="34"/>
      <c r="W16" s="34"/>
      <c r="X16" s="34"/>
      <c r="Y16" s="34"/>
      <c r="Z16" s="34"/>
      <c r="AA16" s="34"/>
      <c r="AB16" s="34"/>
      <c r="AC16" s="34"/>
      <c r="AD16" s="34"/>
      <c r="AE16" s="34"/>
    </row>
    <row r="17" spans="1:31" s="2" customFormat="1" ht="12" customHeight="1">
      <c r="A17" s="34"/>
      <c r="B17" s="35"/>
      <c r="C17" s="34"/>
      <c r="D17" s="29" t="s">
        <v>28</v>
      </c>
      <c r="E17" s="34"/>
      <c r="F17" s="34"/>
      <c r="G17" s="34"/>
      <c r="H17" s="34"/>
      <c r="I17" s="29" t="s">
        <v>26</v>
      </c>
      <c r="J17" s="30" t="str">
        <f>'Rekapitulace stavby'!AN13</f>
        <v>Vyplň údaj</v>
      </c>
      <c r="K17" s="34"/>
      <c r="L17" s="91"/>
      <c r="S17" s="34"/>
      <c r="T17" s="34"/>
      <c r="U17" s="34"/>
      <c r="V17" s="34"/>
      <c r="W17" s="34"/>
      <c r="X17" s="34"/>
      <c r="Y17" s="34"/>
      <c r="Z17" s="34"/>
      <c r="AA17" s="34"/>
      <c r="AB17" s="34"/>
      <c r="AC17" s="34"/>
      <c r="AD17" s="34"/>
      <c r="AE17" s="34"/>
    </row>
    <row r="18" spans="1:31" s="2" customFormat="1" ht="18" customHeight="1">
      <c r="A18" s="34"/>
      <c r="B18" s="35"/>
      <c r="C18" s="34"/>
      <c r="D18" s="34"/>
      <c r="E18" s="335" t="str">
        <f>'Rekapitulace stavby'!E14</f>
        <v>Vyplň údaj</v>
      </c>
      <c r="F18" s="306"/>
      <c r="G18" s="306"/>
      <c r="H18" s="306"/>
      <c r="I18" s="29" t="s">
        <v>27</v>
      </c>
      <c r="J18" s="30" t="str">
        <f>'Rekapitulace stavby'!AN14</f>
        <v>Vyplň údaj</v>
      </c>
      <c r="K18" s="34"/>
      <c r="L18" s="91"/>
      <c r="S18" s="34"/>
      <c r="T18" s="34"/>
      <c r="U18" s="34"/>
      <c r="V18" s="34"/>
      <c r="W18" s="34"/>
      <c r="X18" s="34"/>
      <c r="Y18" s="34"/>
      <c r="Z18" s="34"/>
      <c r="AA18" s="34"/>
      <c r="AB18" s="34"/>
      <c r="AC18" s="34"/>
      <c r="AD18" s="34"/>
      <c r="AE18" s="34"/>
    </row>
    <row r="19" spans="1:31" s="2" customFormat="1" ht="7.05" customHeight="1">
      <c r="A19" s="34"/>
      <c r="B19" s="35"/>
      <c r="C19" s="34"/>
      <c r="D19" s="34"/>
      <c r="E19" s="34"/>
      <c r="F19" s="34"/>
      <c r="G19" s="34"/>
      <c r="H19" s="34"/>
      <c r="I19" s="34"/>
      <c r="J19" s="34"/>
      <c r="K19" s="34"/>
      <c r="L19" s="91"/>
      <c r="S19" s="34"/>
      <c r="T19" s="34"/>
      <c r="U19" s="34"/>
      <c r="V19" s="34"/>
      <c r="W19" s="34"/>
      <c r="X19" s="34"/>
      <c r="Y19" s="34"/>
      <c r="Z19" s="34"/>
      <c r="AA19" s="34"/>
      <c r="AB19" s="34"/>
      <c r="AC19" s="34"/>
      <c r="AD19" s="34"/>
      <c r="AE19" s="34"/>
    </row>
    <row r="20" spans="1:31" s="2" customFormat="1" ht="12" customHeight="1">
      <c r="A20" s="34"/>
      <c r="B20" s="35"/>
      <c r="C20" s="34"/>
      <c r="D20" s="29" t="s">
        <v>30</v>
      </c>
      <c r="E20" s="34"/>
      <c r="F20" s="34"/>
      <c r="G20" s="34"/>
      <c r="H20" s="34"/>
      <c r="I20" s="29" t="s">
        <v>26</v>
      </c>
      <c r="J20" s="27" t="s">
        <v>3</v>
      </c>
      <c r="K20" s="34"/>
      <c r="L20" s="91"/>
      <c r="S20" s="34"/>
      <c r="T20" s="34"/>
      <c r="U20" s="34"/>
      <c r="V20" s="34"/>
      <c r="W20" s="34"/>
      <c r="X20" s="34"/>
      <c r="Y20" s="34"/>
      <c r="Z20" s="34"/>
      <c r="AA20" s="34"/>
      <c r="AB20" s="34"/>
      <c r="AC20" s="34"/>
      <c r="AD20" s="34"/>
      <c r="AE20" s="34"/>
    </row>
    <row r="21" spans="1:31" s="2" customFormat="1" ht="18" customHeight="1">
      <c r="A21" s="34"/>
      <c r="B21" s="35"/>
      <c r="C21" s="34"/>
      <c r="D21" s="34"/>
      <c r="E21" s="27" t="s">
        <v>105</v>
      </c>
      <c r="F21" s="34"/>
      <c r="G21" s="34"/>
      <c r="H21" s="34"/>
      <c r="I21" s="29" t="s">
        <v>27</v>
      </c>
      <c r="J21" s="27" t="s">
        <v>3</v>
      </c>
      <c r="K21" s="34"/>
      <c r="L21" s="91"/>
      <c r="S21" s="34"/>
      <c r="T21" s="34"/>
      <c r="U21" s="34"/>
      <c r="V21" s="34"/>
      <c r="W21" s="34"/>
      <c r="X21" s="34"/>
      <c r="Y21" s="34"/>
      <c r="Z21" s="34"/>
      <c r="AA21" s="34"/>
      <c r="AB21" s="34"/>
      <c r="AC21" s="34"/>
      <c r="AD21" s="34"/>
      <c r="AE21" s="34"/>
    </row>
    <row r="22" spans="1:31" s="2" customFormat="1" ht="7.05" customHeight="1">
      <c r="A22" s="34"/>
      <c r="B22" s="35"/>
      <c r="C22" s="34"/>
      <c r="D22" s="34"/>
      <c r="E22" s="34"/>
      <c r="F22" s="34"/>
      <c r="G22" s="34"/>
      <c r="H22" s="34"/>
      <c r="I22" s="34"/>
      <c r="J22" s="34"/>
      <c r="K22" s="34"/>
      <c r="L22" s="91"/>
      <c r="S22" s="34"/>
      <c r="T22" s="34"/>
      <c r="U22" s="34"/>
      <c r="V22" s="34"/>
      <c r="W22" s="34"/>
      <c r="X22" s="34"/>
      <c r="Y22" s="34"/>
      <c r="Z22" s="34"/>
      <c r="AA22" s="34"/>
      <c r="AB22" s="34"/>
      <c r="AC22" s="34"/>
      <c r="AD22" s="34"/>
      <c r="AE22" s="34"/>
    </row>
    <row r="23" spans="1:31" s="2" customFormat="1" ht="12" customHeight="1">
      <c r="A23" s="34"/>
      <c r="B23" s="35"/>
      <c r="C23" s="34"/>
      <c r="D23" s="29" t="s">
        <v>32</v>
      </c>
      <c r="E23" s="34"/>
      <c r="F23" s="34"/>
      <c r="G23" s="34"/>
      <c r="H23" s="34"/>
      <c r="I23" s="29" t="s">
        <v>26</v>
      </c>
      <c r="J23" s="27" t="str">
        <f>IF('Rekapitulace stavby'!AN19="","",'Rekapitulace stavby'!AN19)</f>
        <v/>
      </c>
      <c r="K23" s="34"/>
      <c r="L23" s="91"/>
      <c r="S23" s="34"/>
      <c r="T23" s="34"/>
      <c r="U23" s="34"/>
      <c r="V23" s="34"/>
      <c r="W23" s="34"/>
      <c r="X23" s="34"/>
      <c r="Y23" s="34"/>
      <c r="Z23" s="34"/>
      <c r="AA23" s="34"/>
      <c r="AB23" s="34"/>
      <c r="AC23" s="34"/>
      <c r="AD23" s="34"/>
      <c r="AE23" s="34"/>
    </row>
    <row r="24" spans="1:31" s="2" customFormat="1" ht="18" customHeight="1">
      <c r="A24" s="34"/>
      <c r="B24" s="35"/>
      <c r="C24" s="34"/>
      <c r="D24" s="34"/>
      <c r="E24" s="27" t="str">
        <f>IF('Rekapitulace stavby'!E20="","",'Rekapitulace stavby'!E20)</f>
        <v xml:space="preserve"> </v>
      </c>
      <c r="F24" s="34"/>
      <c r="G24" s="34"/>
      <c r="H24" s="34"/>
      <c r="I24" s="29" t="s">
        <v>27</v>
      </c>
      <c r="J24" s="27" t="str">
        <f>IF('Rekapitulace stavby'!AN20="","",'Rekapitulace stavby'!AN20)</f>
        <v/>
      </c>
      <c r="K24" s="34"/>
      <c r="L24" s="91"/>
      <c r="S24" s="34"/>
      <c r="T24" s="34"/>
      <c r="U24" s="34"/>
      <c r="V24" s="34"/>
      <c r="W24" s="34"/>
      <c r="X24" s="34"/>
      <c r="Y24" s="34"/>
      <c r="Z24" s="34"/>
      <c r="AA24" s="34"/>
      <c r="AB24" s="34"/>
      <c r="AC24" s="34"/>
      <c r="AD24" s="34"/>
      <c r="AE24" s="34"/>
    </row>
    <row r="25" spans="1:31" s="2" customFormat="1" ht="7.05" customHeight="1">
      <c r="A25" s="34"/>
      <c r="B25" s="35"/>
      <c r="C25" s="34"/>
      <c r="D25" s="34"/>
      <c r="E25" s="34"/>
      <c r="F25" s="34"/>
      <c r="G25" s="34"/>
      <c r="H25" s="34"/>
      <c r="I25" s="34"/>
      <c r="J25" s="34"/>
      <c r="K25" s="34"/>
      <c r="L25" s="91"/>
      <c r="S25" s="34"/>
      <c r="T25" s="34"/>
      <c r="U25" s="34"/>
      <c r="V25" s="34"/>
      <c r="W25" s="34"/>
      <c r="X25" s="34"/>
      <c r="Y25" s="34"/>
      <c r="Z25" s="34"/>
      <c r="AA25" s="34"/>
      <c r="AB25" s="34"/>
      <c r="AC25" s="34"/>
      <c r="AD25" s="34"/>
      <c r="AE25" s="34"/>
    </row>
    <row r="26" spans="1:31" s="2" customFormat="1" ht="12" customHeight="1">
      <c r="A26" s="34"/>
      <c r="B26" s="35"/>
      <c r="C26" s="34"/>
      <c r="D26" s="29" t="s">
        <v>33</v>
      </c>
      <c r="E26" s="34"/>
      <c r="F26" s="34"/>
      <c r="G26" s="34"/>
      <c r="H26" s="34"/>
      <c r="I26" s="34"/>
      <c r="J26" s="34"/>
      <c r="K26" s="34"/>
      <c r="L26" s="91"/>
      <c r="S26" s="34"/>
      <c r="T26" s="34"/>
      <c r="U26" s="34"/>
      <c r="V26" s="34"/>
      <c r="W26" s="34"/>
      <c r="X26" s="34"/>
      <c r="Y26" s="34"/>
      <c r="Z26" s="34"/>
      <c r="AA26" s="34"/>
      <c r="AB26" s="34"/>
      <c r="AC26" s="34"/>
      <c r="AD26" s="34"/>
      <c r="AE26" s="34"/>
    </row>
    <row r="27" spans="1:31" s="8" customFormat="1" ht="16.5" customHeight="1">
      <c r="A27" s="92"/>
      <c r="B27" s="93"/>
      <c r="C27" s="92"/>
      <c r="D27" s="92"/>
      <c r="E27" s="310" t="s">
        <v>3</v>
      </c>
      <c r="F27" s="310"/>
      <c r="G27" s="310"/>
      <c r="H27" s="310"/>
      <c r="I27" s="92"/>
      <c r="J27" s="92"/>
      <c r="K27" s="92"/>
      <c r="L27" s="94"/>
      <c r="S27" s="92"/>
      <c r="T27" s="92"/>
      <c r="U27" s="92"/>
      <c r="V27" s="92"/>
      <c r="W27" s="92"/>
      <c r="X27" s="92"/>
      <c r="Y27" s="92"/>
      <c r="Z27" s="92"/>
      <c r="AA27" s="92"/>
      <c r="AB27" s="92"/>
      <c r="AC27" s="92"/>
      <c r="AD27" s="92"/>
      <c r="AE27" s="92"/>
    </row>
    <row r="28" spans="1:31" s="2" customFormat="1" ht="7.05" customHeight="1">
      <c r="A28" s="34"/>
      <c r="B28" s="35"/>
      <c r="C28" s="34"/>
      <c r="D28" s="34"/>
      <c r="E28" s="34"/>
      <c r="F28" s="34"/>
      <c r="G28" s="34"/>
      <c r="H28" s="34"/>
      <c r="I28" s="34"/>
      <c r="J28" s="34"/>
      <c r="K28" s="34"/>
      <c r="L28" s="91"/>
      <c r="S28" s="34"/>
      <c r="T28" s="34"/>
      <c r="U28" s="34"/>
      <c r="V28" s="34"/>
      <c r="W28" s="34"/>
      <c r="X28" s="34"/>
      <c r="Y28" s="34"/>
      <c r="Z28" s="34"/>
      <c r="AA28" s="34"/>
      <c r="AB28" s="34"/>
      <c r="AC28" s="34"/>
      <c r="AD28" s="34"/>
      <c r="AE28" s="34"/>
    </row>
    <row r="29" spans="1:31" s="2" customFormat="1" ht="7.05" customHeight="1">
      <c r="A29" s="34"/>
      <c r="B29" s="35"/>
      <c r="C29" s="34"/>
      <c r="D29" s="63"/>
      <c r="E29" s="63"/>
      <c r="F29" s="63"/>
      <c r="G29" s="63"/>
      <c r="H29" s="63"/>
      <c r="I29" s="63"/>
      <c r="J29" s="63"/>
      <c r="K29" s="63"/>
      <c r="L29" s="91"/>
      <c r="S29" s="34"/>
      <c r="T29" s="34"/>
      <c r="U29" s="34"/>
      <c r="V29" s="34"/>
      <c r="W29" s="34"/>
      <c r="X29" s="34"/>
      <c r="Y29" s="34"/>
      <c r="Z29" s="34"/>
      <c r="AA29" s="34"/>
      <c r="AB29" s="34"/>
      <c r="AC29" s="34"/>
      <c r="AD29" s="34"/>
      <c r="AE29" s="34"/>
    </row>
    <row r="30" spans="1:31" s="2" customFormat="1" ht="25.35" customHeight="1">
      <c r="A30" s="34"/>
      <c r="B30" s="35"/>
      <c r="C30" s="34"/>
      <c r="D30" s="95" t="s">
        <v>35</v>
      </c>
      <c r="E30" s="34"/>
      <c r="F30" s="34"/>
      <c r="G30" s="34"/>
      <c r="H30" s="34"/>
      <c r="I30" s="34"/>
      <c r="J30" s="68">
        <f>ROUND(J87, 2)</f>
        <v>0</v>
      </c>
      <c r="K30" s="34"/>
      <c r="L30" s="91"/>
      <c r="S30" s="34"/>
      <c r="T30" s="34"/>
      <c r="U30" s="34"/>
      <c r="V30" s="34"/>
      <c r="W30" s="34"/>
      <c r="X30" s="34"/>
      <c r="Y30" s="34"/>
      <c r="Z30" s="34"/>
      <c r="AA30" s="34"/>
      <c r="AB30" s="34"/>
      <c r="AC30" s="34"/>
      <c r="AD30" s="34"/>
      <c r="AE30" s="34"/>
    </row>
    <row r="31" spans="1:31" s="2" customFormat="1" ht="7.05" customHeight="1">
      <c r="A31" s="34"/>
      <c r="B31" s="35"/>
      <c r="C31" s="34"/>
      <c r="D31" s="63"/>
      <c r="E31" s="63"/>
      <c r="F31" s="63"/>
      <c r="G31" s="63"/>
      <c r="H31" s="63"/>
      <c r="I31" s="63"/>
      <c r="J31" s="63"/>
      <c r="K31" s="63"/>
      <c r="L31" s="91"/>
      <c r="S31" s="34"/>
      <c r="T31" s="34"/>
      <c r="U31" s="34"/>
      <c r="V31" s="34"/>
      <c r="W31" s="34"/>
      <c r="X31" s="34"/>
      <c r="Y31" s="34"/>
      <c r="Z31" s="34"/>
      <c r="AA31" s="34"/>
      <c r="AB31" s="34"/>
      <c r="AC31" s="34"/>
      <c r="AD31" s="34"/>
      <c r="AE31" s="34"/>
    </row>
    <row r="32" spans="1:31" s="2" customFormat="1" ht="14.4" customHeight="1">
      <c r="A32" s="34"/>
      <c r="B32" s="35"/>
      <c r="C32" s="34"/>
      <c r="D32" s="34"/>
      <c r="E32" s="34"/>
      <c r="F32" s="38" t="s">
        <v>37</v>
      </c>
      <c r="G32" s="34"/>
      <c r="H32" s="34"/>
      <c r="I32" s="38" t="s">
        <v>36</v>
      </c>
      <c r="J32" s="38" t="s">
        <v>38</v>
      </c>
      <c r="K32" s="34"/>
      <c r="L32" s="91"/>
      <c r="S32" s="34"/>
      <c r="T32" s="34"/>
      <c r="U32" s="34"/>
      <c r="V32" s="34"/>
      <c r="W32" s="34"/>
      <c r="X32" s="34"/>
      <c r="Y32" s="34"/>
      <c r="Z32" s="34"/>
      <c r="AA32" s="34"/>
      <c r="AB32" s="34"/>
      <c r="AC32" s="34"/>
      <c r="AD32" s="34"/>
      <c r="AE32" s="34"/>
    </row>
    <row r="33" spans="1:31" s="2" customFormat="1" ht="14.4" customHeight="1">
      <c r="A33" s="34"/>
      <c r="B33" s="35"/>
      <c r="C33" s="34"/>
      <c r="D33" s="96" t="s">
        <v>39</v>
      </c>
      <c r="E33" s="29" t="s">
        <v>40</v>
      </c>
      <c r="F33" s="97">
        <f>ROUND((SUM(BE87:BE164)),  2)</f>
        <v>0</v>
      </c>
      <c r="G33" s="34"/>
      <c r="H33" s="34"/>
      <c r="I33" s="98">
        <v>0.21</v>
      </c>
      <c r="J33" s="97">
        <f>ROUND(((SUM(BE87:BE164))*I33),  2)</f>
        <v>0</v>
      </c>
      <c r="K33" s="34"/>
      <c r="L33" s="91"/>
      <c r="S33" s="34"/>
      <c r="T33" s="34"/>
      <c r="U33" s="34"/>
      <c r="V33" s="34"/>
      <c r="W33" s="34"/>
      <c r="X33" s="34"/>
      <c r="Y33" s="34"/>
      <c r="Z33" s="34"/>
      <c r="AA33" s="34"/>
      <c r="AB33" s="34"/>
      <c r="AC33" s="34"/>
      <c r="AD33" s="34"/>
      <c r="AE33" s="34"/>
    </row>
    <row r="34" spans="1:31" s="2" customFormat="1" ht="14.4" customHeight="1">
      <c r="A34" s="34"/>
      <c r="B34" s="35"/>
      <c r="C34" s="34"/>
      <c r="D34" s="34"/>
      <c r="E34" s="29" t="s">
        <v>41</v>
      </c>
      <c r="F34" s="97">
        <f>ROUND((SUM(BF87:BF164)),  2)</f>
        <v>0</v>
      </c>
      <c r="G34" s="34"/>
      <c r="H34" s="34"/>
      <c r="I34" s="98">
        <v>0.15</v>
      </c>
      <c r="J34" s="97">
        <f>ROUND(((SUM(BF87:BF164))*I34),  2)</f>
        <v>0</v>
      </c>
      <c r="K34" s="34"/>
      <c r="L34" s="91"/>
      <c r="S34" s="34"/>
      <c r="T34" s="34"/>
      <c r="U34" s="34"/>
      <c r="V34" s="34"/>
      <c r="W34" s="34"/>
      <c r="X34" s="34"/>
      <c r="Y34" s="34"/>
      <c r="Z34" s="34"/>
      <c r="AA34" s="34"/>
      <c r="AB34" s="34"/>
      <c r="AC34" s="34"/>
      <c r="AD34" s="34"/>
      <c r="AE34" s="34"/>
    </row>
    <row r="35" spans="1:31" s="2" customFormat="1" ht="14.4" hidden="1" customHeight="1">
      <c r="A35" s="34"/>
      <c r="B35" s="35"/>
      <c r="C35" s="34"/>
      <c r="D35" s="34"/>
      <c r="E35" s="29" t="s">
        <v>42</v>
      </c>
      <c r="F35" s="97">
        <f>ROUND((SUM(BG87:BG164)),  2)</f>
        <v>0</v>
      </c>
      <c r="G35" s="34"/>
      <c r="H35" s="34"/>
      <c r="I35" s="98">
        <v>0.21</v>
      </c>
      <c r="J35" s="97">
        <f>0</f>
        <v>0</v>
      </c>
      <c r="K35" s="34"/>
      <c r="L35" s="91"/>
      <c r="S35" s="34"/>
      <c r="T35" s="34"/>
      <c r="U35" s="34"/>
      <c r="V35" s="34"/>
      <c r="W35" s="34"/>
      <c r="X35" s="34"/>
      <c r="Y35" s="34"/>
      <c r="Z35" s="34"/>
      <c r="AA35" s="34"/>
      <c r="AB35" s="34"/>
      <c r="AC35" s="34"/>
      <c r="AD35" s="34"/>
      <c r="AE35" s="34"/>
    </row>
    <row r="36" spans="1:31" s="2" customFormat="1" ht="14.4" hidden="1" customHeight="1">
      <c r="A36" s="34"/>
      <c r="B36" s="35"/>
      <c r="C36" s="34"/>
      <c r="D36" s="34"/>
      <c r="E36" s="29" t="s">
        <v>43</v>
      </c>
      <c r="F36" s="97">
        <f>ROUND((SUM(BH87:BH164)),  2)</f>
        <v>0</v>
      </c>
      <c r="G36" s="34"/>
      <c r="H36" s="34"/>
      <c r="I36" s="98">
        <v>0.15</v>
      </c>
      <c r="J36" s="97">
        <f>0</f>
        <v>0</v>
      </c>
      <c r="K36" s="34"/>
      <c r="L36" s="91"/>
      <c r="S36" s="34"/>
      <c r="T36" s="34"/>
      <c r="U36" s="34"/>
      <c r="V36" s="34"/>
      <c r="W36" s="34"/>
      <c r="X36" s="34"/>
      <c r="Y36" s="34"/>
      <c r="Z36" s="34"/>
      <c r="AA36" s="34"/>
      <c r="AB36" s="34"/>
      <c r="AC36" s="34"/>
      <c r="AD36" s="34"/>
      <c r="AE36" s="34"/>
    </row>
    <row r="37" spans="1:31" s="2" customFormat="1" ht="14.4" hidden="1" customHeight="1">
      <c r="A37" s="34"/>
      <c r="B37" s="35"/>
      <c r="C37" s="34"/>
      <c r="D37" s="34"/>
      <c r="E37" s="29" t="s">
        <v>44</v>
      </c>
      <c r="F37" s="97">
        <f>ROUND((SUM(BI87:BI164)),  2)</f>
        <v>0</v>
      </c>
      <c r="G37" s="34"/>
      <c r="H37" s="34"/>
      <c r="I37" s="98">
        <v>0</v>
      </c>
      <c r="J37" s="97">
        <f>0</f>
        <v>0</v>
      </c>
      <c r="K37" s="34"/>
      <c r="L37" s="91"/>
      <c r="S37" s="34"/>
      <c r="T37" s="34"/>
      <c r="U37" s="34"/>
      <c r="V37" s="34"/>
      <c r="W37" s="34"/>
      <c r="X37" s="34"/>
      <c r="Y37" s="34"/>
      <c r="Z37" s="34"/>
      <c r="AA37" s="34"/>
      <c r="AB37" s="34"/>
      <c r="AC37" s="34"/>
      <c r="AD37" s="34"/>
      <c r="AE37" s="34"/>
    </row>
    <row r="38" spans="1:31" s="2" customFormat="1" ht="7.05" customHeight="1">
      <c r="A38" s="34"/>
      <c r="B38" s="35"/>
      <c r="C38" s="34"/>
      <c r="D38" s="34"/>
      <c r="E38" s="34"/>
      <c r="F38" s="34"/>
      <c r="G38" s="34"/>
      <c r="H38" s="34"/>
      <c r="I38" s="34"/>
      <c r="J38" s="34"/>
      <c r="K38" s="34"/>
      <c r="L38" s="91"/>
      <c r="S38" s="34"/>
      <c r="T38" s="34"/>
      <c r="U38" s="34"/>
      <c r="V38" s="34"/>
      <c r="W38" s="34"/>
      <c r="X38" s="34"/>
      <c r="Y38" s="34"/>
      <c r="Z38" s="34"/>
      <c r="AA38" s="34"/>
      <c r="AB38" s="34"/>
      <c r="AC38" s="34"/>
      <c r="AD38" s="34"/>
      <c r="AE38" s="34"/>
    </row>
    <row r="39" spans="1:31" s="2" customFormat="1" ht="25.35" customHeight="1">
      <c r="A39" s="34"/>
      <c r="B39" s="35"/>
      <c r="C39" s="99"/>
      <c r="D39" s="100" t="s">
        <v>45</v>
      </c>
      <c r="E39" s="57"/>
      <c r="F39" s="57"/>
      <c r="G39" s="101" t="s">
        <v>46</v>
      </c>
      <c r="H39" s="102" t="s">
        <v>47</v>
      </c>
      <c r="I39" s="57"/>
      <c r="J39" s="103">
        <f>SUM(J30:J37)</f>
        <v>0</v>
      </c>
      <c r="K39" s="104"/>
      <c r="L39" s="91"/>
      <c r="S39" s="34"/>
      <c r="T39" s="34"/>
      <c r="U39" s="34"/>
      <c r="V39" s="34"/>
      <c r="W39" s="34"/>
      <c r="X39" s="34"/>
      <c r="Y39" s="34"/>
      <c r="Z39" s="34"/>
      <c r="AA39" s="34"/>
      <c r="AB39" s="34"/>
      <c r="AC39" s="34"/>
      <c r="AD39" s="34"/>
      <c r="AE39" s="34"/>
    </row>
    <row r="40" spans="1:31" s="2" customFormat="1" ht="14.4" customHeight="1">
      <c r="A40" s="34"/>
      <c r="B40" s="44"/>
      <c r="C40" s="45"/>
      <c r="D40" s="45"/>
      <c r="E40" s="45"/>
      <c r="F40" s="45"/>
      <c r="G40" s="45"/>
      <c r="H40" s="45"/>
      <c r="I40" s="45"/>
      <c r="J40" s="45"/>
      <c r="K40" s="45"/>
      <c r="L40" s="91"/>
      <c r="S40" s="34"/>
      <c r="T40" s="34"/>
      <c r="U40" s="34"/>
      <c r="V40" s="34"/>
      <c r="W40" s="34"/>
      <c r="X40" s="34"/>
      <c r="Y40" s="34"/>
      <c r="Z40" s="34"/>
      <c r="AA40" s="34"/>
      <c r="AB40" s="34"/>
      <c r="AC40" s="34"/>
      <c r="AD40" s="34"/>
      <c r="AE40" s="34"/>
    </row>
    <row r="44" spans="1:31" s="2" customFormat="1" ht="7.05" customHeight="1">
      <c r="A44" s="34"/>
      <c r="B44" s="46"/>
      <c r="C44" s="47"/>
      <c r="D44" s="47"/>
      <c r="E44" s="47"/>
      <c r="F44" s="47"/>
      <c r="G44" s="47"/>
      <c r="H44" s="47"/>
      <c r="I44" s="47"/>
      <c r="J44" s="47"/>
      <c r="K44" s="47"/>
      <c r="L44" s="91"/>
      <c r="S44" s="34"/>
      <c r="T44" s="34"/>
      <c r="U44" s="34"/>
      <c r="V44" s="34"/>
      <c r="W44" s="34"/>
      <c r="X44" s="34"/>
      <c r="Y44" s="34"/>
      <c r="Z44" s="34"/>
      <c r="AA44" s="34"/>
      <c r="AB44" s="34"/>
      <c r="AC44" s="34"/>
      <c r="AD44" s="34"/>
      <c r="AE44" s="34"/>
    </row>
    <row r="45" spans="1:31" s="2" customFormat="1" ht="25.05" customHeight="1">
      <c r="A45" s="34"/>
      <c r="B45" s="35"/>
      <c r="C45" s="23" t="s">
        <v>106</v>
      </c>
      <c r="D45" s="34"/>
      <c r="E45" s="34"/>
      <c r="F45" s="34"/>
      <c r="G45" s="34"/>
      <c r="H45" s="34"/>
      <c r="I45" s="34"/>
      <c r="J45" s="34"/>
      <c r="K45" s="34"/>
      <c r="L45" s="91"/>
      <c r="S45" s="34"/>
      <c r="T45" s="34"/>
      <c r="U45" s="34"/>
      <c r="V45" s="34"/>
      <c r="W45" s="34"/>
      <c r="X45" s="34"/>
      <c r="Y45" s="34"/>
      <c r="Z45" s="34"/>
      <c r="AA45" s="34"/>
      <c r="AB45" s="34"/>
      <c r="AC45" s="34"/>
      <c r="AD45" s="34"/>
      <c r="AE45" s="34"/>
    </row>
    <row r="46" spans="1:31" s="2" customFormat="1" ht="7.05" customHeight="1">
      <c r="A46" s="34"/>
      <c r="B46" s="35"/>
      <c r="C46" s="34"/>
      <c r="D46" s="34"/>
      <c r="E46" s="34"/>
      <c r="F46" s="34"/>
      <c r="G46" s="34"/>
      <c r="H46" s="34"/>
      <c r="I46" s="34"/>
      <c r="J46" s="34"/>
      <c r="K46" s="34"/>
      <c r="L46" s="91"/>
      <c r="S46" s="34"/>
      <c r="T46" s="34"/>
      <c r="U46" s="34"/>
      <c r="V46" s="34"/>
      <c r="W46" s="34"/>
      <c r="X46" s="34"/>
      <c r="Y46" s="34"/>
      <c r="Z46" s="34"/>
      <c r="AA46" s="34"/>
      <c r="AB46" s="34"/>
      <c r="AC46" s="34"/>
      <c r="AD46" s="34"/>
      <c r="AE46" s="34"/>
    </row>
    <row r="47" spans="1:31" s="2" customFormat="1" ht="12" customHeight="1">
      <c r="A47" s="34"/>
      <c r="B47" s="35"/>
      <c r="C47" s="29" t="s">
        <v>17</v>
      </c>
      <c r="D47" s="34"/>
      <c r="E47" s="34"/>
      <c r="F47" s="34"/>
      <c r="G47" s="34"/>
      <c r="H47" s="34"/>
      <c r="I47" s="34"/>
      <c r="J47" s="34"/>
      <c r="K47" s="34"/>
      <c r="L47" s="91"/>
      <c r="S47" s="34"/>
      <c r="T47" s="34"/>
      <c r="U47" s="34"/>
      <c r="V47" s="34"/>
      <c r="W47" s="34"/>
      <c r="X47" s="34"/>
      <c r="Y47" s="34"/>
      <c r="Z47" s="34"/>
      <c r="AA47" s="34"/>
      <c r="AB47" s="34"/>
      <c r="AC47" s="34"/>
      <c r="AD47" s="34"/>
      <c r="AE47" s="34"/>
    </row>
    <row r="48" spans="1:31" s="2" customFormat="1" ht="16.5" customHeight="1">
      <c r="A48" s="34"/>
      <c r="B48" s="35"/>
      <c r="C48" s="34"/>
      <c r="D48" s="34"/>
      <c r="E48" s="333" t="str">
        <f>E7</f>
        <v>Sportovní hala Bordovice úprava</v>
      </c>
      <c r="F48" s="334"/>
      <c r="G48" s="334"/>
      <c r="H48" s="334"/>
      <c r="I48" s="34"/>
      <c r="J48" s="34"/>
      <c r="K48" s="34"/>
      <c r="L48" s="91"/>
      <c r="S48" s="34"/>
      <c r="T48" s="34"/>
      <c r="U48" s="34"/>
      <c r="V48" s="34"/>
      <c r="W48" s="34"/>
      <c r="X48" s="34"/>
      <c r="Y48" s="34"/>
      <c r="Z48" s="34"/>
      <c r="AA48" s="34"/>
      <c r="AB48" s="34"/>
      <c r="AC48" s="34"/>
      <c r="AD48" s="34"/>
      <c r="AE48" s="34"/>
    </row>
    <row r="49" spans="1:47" s="2" customFormat="1" ht="12" customHeight="1">
      <c r="A49" s="34"/>
      <c r="B49" s="35"/>
      <c r="C49" s="29" t="s">
        <v>102</v>
      </c>
      <c r="D49" s="34"/>
      <c r="E49" s="34"/>
      <c r="F49" s="34"/>
      <c r="G49" s="34"/>
      <c r="H49" s="34"/>
      <c r="I49" s="34"/>
      <c r="J49" s="34"/>
      <c r="K49" s="34"/>
      <c r="L49" s="91"/>
      <c r="S49" s="34"/>
      <c r="T49" s="34"/>
      <c r="U49" s="34"/>
      <c r="V49" s="34"/>
      <c r="W49" s="34"/>
      <c r="X49" s="34"/>
      <c r="Y49" s="34"/>
      <c r="Z49" s="34"/>
      <c r="AA49" s="34"/>
      <c r="AB49" s="34"/>
      <c r="AC49" s="34"/>
      <c r="AD49" s="34"/>
      <c r="AE49" s="34"/>
    </row>
    <row r="50" spans="1:47" s="2" customFormat="1" ht="16.5" customHeight="1">
      <c r="A50" s="34"/>
      <c r="B50" s="35"/>
      <c r="C50" s="34"/>
      <c r="D50" s="34"/>
      <c r="E50" s="316" t="str">
        <f>E9</f>
        <v>03 - zdravotechnika</v>
      </c>
      <c r="F50" s="332"/>
      <c r="G50" s="332"/>
      <c r="H50" s="332"/>
      <c r="I50" s="34"/>
      <c r="J50" s="34"/>
      <c r="K50" s="34"/>
      <c r="L50" s="91"/>
      <c r="S50" s="34"/>
      <c r="T50" s="34"/>
      <c r="U50" s="34"/>
      <c r="V50" s="34"/>
      <c r="W50" s="34"/>
      <c r="X50" s="34"/>
      <c r="Y50" s="34"/>
      <c r="Z50" s="34"/>
      <c r="AA50" s="34"/>
      <c r="AB50" s="34"/>
      <c r="AC50" s="34"/>
      <c r="AD50" s="34"/>
      <c r="AE50" s="34"/>
    </row>
    <row r="51" spans="1:47" s="2" customFormat="1" ht="7.05" customHeight="1">
      <c r="A51" s="34"/>
      <c r="B51" s="35"/>
      <c r="C51" s="34"/>
      <c r="D51" s="34"/>
      <c r="E51" s="34"/>
      <c r="F51" s="34"/>
      <c r="G51" s="34"/>
      <c r="H51" s="34"/>
      <c r="I51" s="34"/>
      <c r="J51" s="34"/>
      <c r="K51" s="34"/>
      <c r="L51" s="91"/>
      <c r="S51" s="34"/>
      <c r="T51" s="34"/>
      <c r="U51" s="34"/>
      <c r="V51" s="34"/>
      <c r="W51" s="34"/>
      <c r="X51" s="34"/>
      <c r="Y51" s="34"/>
      <c r="Z51" s="34"/>
      <c r="AA51" s="34"/>
      <c r="AB51" s="34"/>
      <c r="AC51" s="34"/>
      <c r="AD51" s="34"/>
      <c r="AE51" s="34"/>
    </row>
    <row r="52" spans="1:47" s="2" customFormat="1" ht="12" customHeight="1">
      <c r="A52" s="34"/>
      <c r="B52" s="35"/>
      <c r="C52" s="29" t="s">
        <v>21</v>
      </c>
      <c r="D52" s="34"/>
      <c r="E52" s="34"/>
      <c r="F52" s="27" t="str">
        <f>F12</f>
        <v xml:space="preserve"> </v>
      </c>
      <c r="G52" s="34"/>
      <c r="H52" s="34"/>
      <c r="I52" s="29" t="s">
        <v>23</v>
      </c>
      <c r="J52" s="52" t="str">
        <f>IF(J12="","",J12)</f>
        <v>27. 3. 2021</v>
      </c>
      <c r="K52" s="34"/>
      <c r="L52" s="91"/>
      <c r="S52" s="34"/>
      <c r="T52" s="34"/>
      <c r="U52" s="34"/>
      <c r="V52" s="34"/>
      <c r="W52" s="34"/>
      <c r="X52" s="34"/>
      <c r="Y52" s="34"/>
      <c r="Z52" s="34"/>
      <c r="AA52" s="34"/>
      <c r="AB52" s="34"/>
      <c r="AC52" s="34"/>
      <c r="AD52" s="34"/>
      <c r="AE52" s="34"/>
    </row>
    <row r="53" spans="1:47" s="2" customFormat="1" ht="7.05" customHeight="1">
      <c r="A53" s="34"/>
      <c r="B53" s="35"/>
      <c r="C53" s="34"/>
      <c r="D53" s="34"/>
      <c r="E53" s="34"/>
      <c r="F53" s="34"/>
      <c r="G53" s="34"/>
      <c r="H53" s="34"/>
      <c r="I53" s="34"/>
      <c r="J53" s="34"/>
      <c r="K53" s="34"/>
      <c r="L53" s="91"/>
      <c r="S53" s="34"/>
      <c r="T53" s="34"/>
      <c r="U53" s="34"/>
      <c r="V53" s="34"/>
      <c r="W53" s="34"/>
      <c r="X53" s="34"/>
      <c r="Y53" s="34"/>
      <c r="Z53" s="34"/>
      <c r="AA53" s="34"/>
      <c r="AB53" s="34"/>
      <c r="AC53" s="34"/>
      <c r="AD53" s="34"/>
      <c r="AE53" s="34"/>
    </row>
    <row r="54" spans="1:47" s="2" customFormat="1" ht="40.049999999999997" customHeight="1">
      <c r="A54" s="34"/>
      <c r="B54" s="35"/>
      <c r="C54" s="29" t="s">
        <v>25</v>
      </c>
      <c r="D54" s="34"/>
      <c r="E54" s="34"/>
      <c r="F54" s="27" t="str">
        <f>E15</f>
        <v>Obec Bordovice, Bordovice 130, 744 01 Bordovice</v>
      </c>
      <c r="G54" s="34"/>
      <c r="H54" s="34"/>
      <c r="I54" s="29" t="s">
        <v>30</v>
      </c>
      <c r="J54" s="32" t="str">
        <f>E21</f>
        <v>ing.arch. Tomáš Kudělka, Kunín 104, 742 53 Kunín</v>
      </c>
      <c r="K54" s="34"/>
      <c r="L54" s="91"/>
      <c r="S54" s="34"/>
      <c r="T54" s="34"/>
      <c r="U54" s="34"/>
      <c r="V54" s="34"/>
      <c r="W54" s="34"/>
      <c r="X54" s="34"/>
      <c r="Y54" s="34"/>
      <c r="Z54" s="34"/>
      <c r="AA54" s="34"/>
      <c r="AB54" s="34"/>
      <c r="AC54" s="34"/>
      <c r="AD54" s="34"/>
      <c r="AE54" s="34"/>
    </row>
    <row r="55" spans="1:47" s="2" customFormat="1" ht="15.15" customHeight="1">
      <c r="A55" s="34"/>
      <c r="B55" s="35"/>
      <c r="C55" s="29" t="s">
        <v>28</v>
      </c>
      <c r="D55" s="34"/>
      <c r="E55" s="34"/>
      <c r="F55" s="27" t="str">
        <f>IF(E18="","",E18)</f>
        <v>Vyplň údaj</v>
      </c>
      <c r="G55" s="34"/>
      <c r="H55" s="34"/>
      <c r="I55" s="29" t="s">
        <v>32</v>
      </c>
      <c r="J55" s="32" t="str">
        <f>E24</f>
        <v xml:space="preserve"> </v>
      </c>
      <c r="K55" s="34"/>
      <c r="L55" s="91"/>
      <c r="S55" s="34"/>
      <c r="T55" s="34"/>
      <c r="U55" s="34"/>
      <c r="V55" s="34"/>
      <c r="W55" s="34"/>
      <c r="X55" s="34"/>
      <c r="Y55" s="34"/>
      <c r="Z55" s="34"/>
      <c r="AA55" s="34"/>
      <c r="AB55" s="34"/>
      <c r="AC55" s="34"/>
      <c r="AD55" s="34"/>
      <c r="AE55" s="34"/>
    </row>
    <row r="56" spans="1:47" s="2" customFormat="1" ht="10.199999999999999" customHeight="1">
      <c r="A56" s="34"/>
      <c r="B56" s="35"/>
      <c r="C56" s="34"/>
      <c r="D56" s="34"/>
      <c r="E56" s="34"/>
      <c r="F56" s="34"/>
      <c r="G56" s="34"/>
      <c r="H56" s="34"/>
      <c r="I56" s="34"/>
      <c r="J56" s="34"/>
      <c r="K56" s="34"/>
      <c r="L56" s="91"/>
      <c r="S56" s="34"/>
      <c r="T56" s="34"/>
      <c r="U56" s="34"/>
      <c r="V56" s="34"/>
      <c r="W56" s="34"/>
      <c r="X56" s="34"/>
      <c r="Y56" s="34"/>
      <c r="Z56" s="34"/>
      <c r="AA56" s="34"/>
      <c r="AB56" s="34"/>
      <c r="AC56" s="34"/>
      <c r="AD56" s="34"/>
      <c r="AE56" s="34"/>
    </row>
    <row r="57" spans="1:47" s="2" customFormat="1" ht="29.25" customHeight="1">
      <c r="A57" s="34"/>
      <c r="B57" s="35"/>
      <c r="C57" s="105" t="s">
        <v>107</v>
      </c>
      <c r="D57" s="99"/>
      <c r="E57" s="99"/>
      <c r="F57" s="99"/>
      <c r="G57" s="99"/>
      <c r="H57" s="99"/>
      <c r="I57" s="99"/>
      <c r="J57" s="106" t="s">
        <v>108</v>
      </c>
      <c r="K57" s="99"/>
      <c r="L57" s="91"/>
      <c r="S57" s="34"/>
      <c r="T57" s="34"/>
      <c r="U57" s="34"/>
      <c r="V57" s="34"/>
      <c r="W57" s="34"/>
      <c r="X57" s="34"/>
      <c r="Y57" s="34"/>
      <c r="Z57" s="34"/>
      <c r="AA57" s="34"/>
      <c r="AB57" s="34"/>
      <c r="AC57" s="34"/>
      <c r="AD57" s="34"/>
      <c r="AE57" s="34"/>
    </row>
    <row r="58" spans="1:47" s="2" customFormat="1" ht="10.199999999999999" customHeight="1">
      <c r="A58" s="34"/>
      <c r="B58" s="35"/>
      <c r="C58" s="34"/>
      <c r="D58" s="34"/>
      <c r="E58" s="34"/>
      <c r="F58" s="34"/>
      <c r="G58" s="34"/>
      <c r="H58" s="34"/>
      <c r="I58" s="34"/>
      <c r="J58" s="34"/>
      <c r="K58" s="34"/>
      <c r="L58" s="91"/>
      <c r="S58" s="34"/>
      <c r="T58" s="34"/>
      <c r="U58" s="34"/>
      <c r="V58" s="34"/>
      <c r="W58" s="34"/>
      <c r="X58" s="34"/>
      <c r="Y58" s="34"/>
      <c r="Z58" s="34"/>
      <c r="AA58" s="34"/>
      <c r="AB58" s="34"/>
      <c r="AC58" s="34"/>
      <c r="AD58" s="34"/>
      <c r="AE58" s="34"/>
    </row>
    <row r="59" spans="1:47" s="2" customFormat="1" ht="22.8" customHeight="1">
      <c r="A59" s="34"/>
      <c r="B59" s="35"/>
      <c r="C59" s="107" t="s">
        <v>67</v>
      </c>
      <c r="D59" s="34"/>
      <c r="E59" s="34"/>
      <c r="F59" s="34"/>
      <c r="G59" s="34"/>
      <c r="H59" s="34"/>
      <c r="I59" s="34"/>
      <c r="J59" s="68">
        <f>J87</f>
        <v>0</v>
      </c>
      <c r="K59" s="34"/>
      <c r="L59" s="91"/>
      <c r="S59" s="34"/>
      <c r="T59" s="34"/>
      <c r="U59" s="34"/>
      <c r="V59" s="34"/>
      <c r="W59" s="34"/>
      <c r="X59" s="34"/>
      <c r="Y59" s="34"/>
      <c r="Z59" s="34"/>
      <c r="AA59" s="34"/>
      <c r="AB59" s="34"/>
      <c r="AC59" s="34"/>
      <c r="AD59" s="34"/>
      <c r="AE59" s="34"/>
      <c r="AU59" s="19" t="s">
        <v>109</v>
      </c>
    </row>
    <row r="60" spans="1:47" s="9" customFormat="1" ht="25.05" customHeight="1">
      <c r="B60" s="108"/>
      <c r="D60" s="109" t="s">
        <v>2231</v>
      </c>
      <c r="E60" s="110"/>
      <c r="F60" s="110"/>
      <c r="G60" s="110"/>
      <c r="H60" s="110"/>
      <c r="I60" s="110"/>
      <c r="J60" s="111">
        <f>J88</f>
        <v>0</v>
      </c>
      <c r="L60" s="108"/>
    </row>
    <row r="61" spans="1:47" s="10" customFormat="1" ht="19.95" customHeight="1">
      <c r="B61" s="112"/>
      <c r="D61" s="113" t="s">
        <v>2232</v>
      </c>
      <c r="E61" s="114"/>
      <c r="F61" s="114"/>
      <c r="G61" s="114"/>
      <c r="H61" s="114"/>
      <c r="I61" s="114"/>
      <c r="J61" s="115">
        <f>J89</f>
        <v>0</v>
      </c>
      <c r="L61" s="112"/>
    </row>
    <row r="62" spans="1:47" s="10" customFormat="1" ht="19.95" customHeight="1">
      <c r="B62" s="112"/>
      <c r="D62" s="113" t="s">
        <v>2233</v>
      </c>
      <c r="E62" s="114"/>
      <c r="F62" s="114"/>
      <c r="G62" s="114"/>
      <c r="H62" s="114"/>
      <c r="I62" s="114"/>
      <c r="J62" s="115">
        <f>J95</f>
        <v>0</v>
      </c>
      <c r="L62" s="112"/>
    </row>
    <row r="63" spans="1:47" s="10" customFormat="1" ht="19.95" customHeight="1">
      <c r="B63" s="112"/>
      <c r="D63" s="113" t="s">
        <v>116</v>
      </c>
      <c r="E63" s="114"/>
      <c r="F63" s="114"/>
      <c r="G63" s="114"/>
      <c r="H63" s="114"/>
      <c r="I63" s="114"/>
      <c r="J63" s="115">
        <f>J97</f>
        <v>0</v>
      </c>
      <c r="L63" s="112"/>
    </row>
    <row r="64" spans="1:47" s="9" customFormat="1" ht="25.05" customHeight="1">
      <c r="B64" s="108"/>
      <c r="D64" s="109" t="s">
        <v>2234</v>
      </c>
      <c r="E64" s="110"/>
      <c r="F64" s="110"/>
      <c r="G64" s="110"/>
      <c r="H64" s="110"/>
      <c r="I64" s="110"/>
      <c r="J64" s="111">
        <f>J99</f>
        <v>0</v>
      </c>
      <c r="L64" s="108"/>
    </row>
    <row r="65" spans="1:31" s="10" customFormat="1" ht="19.95" customHeight="1">
      <c r="B65" s="112"/>
      <c r="D65" s="113" t="s">
        <v>2235</v>
      </c>
      <c r="E65" s="114"/>
      <c r="F65" s="114"/>
      <c r="G65" s="114"/>
      <c r="H65" s="114"/>
      <c r="I65" s="114"/>
      <c r="J65" s="115">
        <f>J100</f>
        <v>0</v>
      </c>
      <c r="L65" s="112"/>
    </row>
    <row r="66" spans="1:31" s="10" customFormat="1" ht="19.95" customHeight="1">
      <c r="B66" s="112"/>
      <c r="D66" s="113" t="s">
        <v>2236</v>
      </c>
      <c r="E66" s="114"/>
      <c r="F66" s="114"/>
      <c r="G66" s="114"/>
      <c r="H66" s="114"/>
      <c r="I66" s="114"/>
      <c r="J66" s="115">
        <f>J126</f>
        <v>0</v>
      </c>
      <c r="L66" s="112"/>
    </row>
    <row r="67" spans="1:31" s="10" customFormat="1" ht="19.95" customHeight="1">
      <c r="B67" s="112"/>
      <c r="D67" s="113" t="s">
        <v>2237</v>
      </c>
      <c r="E67" s="114"/>
      <c r="F67" s="114"/>
      <c r="G67" s="114"/>
      <c r="H67" s="114"/>
      <c r="I67" s="114"/>
      <c r="J67" s="115">
        <f>J145</f>
        <v>0</v>
      </c>
      <c r="L67" s="112"/>
    </row>
    <row r="68" spans="1:31" s="2" customFormat="1" ht="21.75" customHeight="1">
      <c r="A68" s="34"/>
      <c r="B68" s="35"/>
      <c r="C68" s="34"/>
      <c r="D68" s="34"/>
      <c r="E68" s="34"/>
      <c r="F68" s="34"/>
      <c r="G68" s="34"/>
      <c r="H68" s="34"/>
      <c r="I68" s="34"/>
      <c r="J68" s="34"/>
      <c r="K68" s="34"/>
      <c r="L68" s="91"/>
      <c r="S68" s="34"/>
      <c r="T68" s="34"/>
      <c r="U68" s="34"/>
      <c r="V68" s="34"/>
      <c r="W68" s="34"/>
      <c r="X68" s="34"/>
      <c r="Y68" s="34"/>
      <c r="Z68" s="34"/>
      <c r="AA68" s="34"/>
      <c r="AB68" s="34"/>
      <c r="AC68" s="34"/>
      <c r="AD68" s="34"/>
      <c r="AE68" s="34"/>
    </row>
    <row r="69" spans="1:31" s="2" customFormat="1" ht="7.05" customHeight="1">
      <c r="A69" s="34"/>
      <c r="B69" s="44"/>
      <c r="C69" s="45"/>
      <c r="D69" s="45"/>
      <c r="E69" s="45"/>
      <c r="F69" s="45"/>
      <c r="G69" s="45"/>
      <c r="H69" s="45"/>
      <c r="I69" s="45"/>
      <c r="J69" s="45"/>
      <c r="K69" s="45"/>
      <c r="L69" s="91"/>
      <c r="S69" s="34"/>
      <c r="T69" s="34"/>
      <c r="U69" s="34"/>
      <c r="V69" s="34"/>
      <c r="W69" s="34"/>
      <c r="X69" s="34"/>
      <c r="Y69" s="34"/>
      <c r="Z69" s="34"/>
      <c r="AA69" s="34"/>
      <c r="AB69" s="34"/>
      <c r="AC69" s="34"/>
      <c r="AD69" s="34"/>
      <c r="AE69" s="34"/>
    </row>
    <row r="73" spans="1:31" s="2" customFormat="1" ht="7.05" customHeight="1">
      <c r="A73" s="34"/>
      <c r="B73" s="46"/>
      <c r="C73" s="47"/>
      <c r="D73" s="47"/>
      <c r="E73" s="47"/>
      <c r="F73" s="47"/>
      <c r="G73" s="47"/>
      <c r="H73" s="47"/>
      <c r="I73" s="47"/>
      <c r="J73" s="47"/>
      <c r="K73" s="47"/>
      <c r="L73" s="91"/>
      <c r="S73" s="34"/>
      <c r="T73" s="34"/>
      <c r="U73" s="34"/>
      <c r="V73" s="34"/>
      <c r="W73" s="34"/>
      <c r="X73" s="34"/>
      <c r="Y73" s="34"/>
      <c r="Z73" s="34"/>
      <c r="AA73" s="34"/>
      <c r="AB73" s="34"/>
      <c r="AC73" s="34"/>
      <c r="AD73" s="34"/>
      <c r="AE73" s="34"/>
    </row>
    <row r="74" spans="1:31" s="2" customFormat="1" ht="25.05" customHeight="1">
      <c r="A74" s="34"/>
      <c r="B74" s="35"/>
      <c r="C74" s="23" t="s">
        <v>137</v>
      </c>
      <c r="D74" s="34"/>
      <c r="E74" s="34"/>
      <c r="F74" s="34"/>
      <c r="G74" s="34"/>
      <c r="H74" s="34"/>
      <c r="I74" s="34"/>
      <c r="J74" s="34"/>
      <c r="K74" s="34"/>
      <c r="L74" s="91"/>
      <c r="S74" s="34"/>
      <c r="T74" s="34"/>
      <c r="U74" s="34"/>
      <c r="V74" s="34"/>
      <c r="W74" s="34"/>
      <c r="X74" s="34"/>
      <c r="Y74" s="34"/>
      <c r="Z74" s="34"/>
      <c r="AA74" s="34"/>
      <c r="AB74" s="34"/>
      <c r="AC74" s="34"/>
      <c r="AD74" s="34"/>
      <c r="AE74" s="34"/>
    </row>
    <row r="75" spans="1:31" s="2" customFormat="1" ht="7.05" customHeight="1">
      <c r="A75" s="34"/>
      <c r="B75" s="35"/>
      <c r="C75" s="34"/>
      <c r="D75" s="34"/>
      <c r="E75" s="34"/>
      <c r="F75" s="34"/>
      <c r="G75" s="34"/>
      <c r="H75" s="34"/>
      <c r="I75" s="34"/>
      <c r="J75" s="34"/>
      <c r="K75" s="34"/>
      <c r="L75" s="91"/>
      <c r="S75" s="34"/>
      <c r="T75" s="34"/>
      <c r="U75" s="34"/>
      <c r="V75" s="34"/>
      <c r="W75" s="34"/>
      <c r="X75" s="34"/>
      <c r="Y75" s="34"/>
      <c r="Z75" s="34"/>
      <c r="AA75" s="34"/>
      <c r="AB75" s="34"/>
      <c r="AC75" s="34"/>
      <c r="AD75" s="34"/>
      <c r="AE75" s="34"/>
    </row>
    <row r="76" spans="1:31" s="2" customFormat="1" ht="12" customHeight="1">
      <c r="A76" s="34"/>
      <c r="B76" s="35"/>
      <c r="C76" s="29" t="s">
        <v>17</v>
      </c>
      <c r="D76" s="34"/>
      <c r="E76" s="34"/>
      <c r="F76" s="34"/>
      <c r="G76" s="34"/>
      <c r="H76" s="34"/>
      <c r="I76" s="34"/>
      <c r="J76" s="34"/>
      <c r="K76" s="34"/>
      <c r="L76" s="91"/>
      <c r="S76" s="34"/>
      <c r="T76" s="34"/>
      <c r="U76" s="34"/>
      <c r="V76" s="34"/>
      <c r="W76" s="34"/>
      <c r="X76" s="34"/>
      <c r="Y76" s="34"/>
      <c r="Z76" s="34"/>
      <c r="AA76" s="34"/>
      <c r="AB76" s="34"/>
      <c r="AC76" s="34"/>
      <c r="AD76" s="34"/>
      <c r="AE76" s="34"/>
    </row>
    <row r="77" spans="1:31" s="2" customFormat="1" ht="16.5" customHeight="1">
      <c r="A77" s="34"/>
      <c r="B77" s="35"/>
      <c r="C77" s="34"/>
      <c r="D77" s="34"/>
      <c r="E77" s="333" t="str">
        <f>E7</f>
        <v>Sportovní hala Bordovice úprava</v>
      </c>
      <c r="F77" s="334"/>
      <c r="G77" s="334"/>
      <c r="H77" s="334"/>
      <c r="I77" s="34"/>
      <c r="J77" s="34"/>
      <c r="K77" s="34"/>
      <c r="L77" s="91"/>
      <c r="S77" s="34"/>
      <c r="T77" s="34"/>
      <c r="U77" s="34"/>
      <c r="V77" s="34"/>
      <c r="W77" s="34"/>
      <c r="X77" s="34"/>
      <c r="Y77" s="34"/>
      <c r="Z77" s="34"/>
      <c r="AA77" s="34"/>
      <c r="AB77" s="34"/>
      <c r="AC77" s="34"/>
      <c r="AD77" s="34"/>
      <c r="AE77" s="34"/>
    </row>
    <row r="78" spans="1:31" s="2" customFormat="1" ht="12" customHeight="1">
      <c r="A78" s="34"/>
      <c r="B78" s="35"/>
      <c r="C78" s="29" t="s">
        <v>102</v>
      </c>
      <c r="D78" s="34"/>
      <c r="E78" s="34"/>
      <c r="F78" s="34"/>
      <c r="G78" s="34"/>
      <c r="H78" s="34"/>
      <c r="I78" s="34"/>
      <c r="J78" s="34"/>
      <c r="K78" s="34"/>
      <c r="L78" s="91"/>
      <c r="S78" s="34"/>
      <c r="T78" s="34"/>
      <c r="U78" s="34"/>
      <c r="V78" s="34"/>
      <c r="W78" s="34"/>
      <c r="X78" s="34"/>
      <c r="Y78" s="34"/>
      <c r="Z78" s="34"/>
      <c r="AA78" s="34"/>
      <c r="AB78" s="34"/>
      <c r="AC78" s="34"/>
      <c r="AD78" s="34"/>
      <c r="AE78" s="34"/>
    </row>
    <row r="79" spans="1:31" s="2" customFormat="1" ht="16.5" customHeight="1">
      <c r="A79" s="34"/>
      <c r="B79" s="35"/>
      <c r="C79" s="34"/>
      <c r="D79" s="34"/>
      <c r="E79" s="316" t="str">
        <f>E9</f>
        <v>03 - zdravotechnika</v>
      </c>
      <c r="F79" s="332"/>
      <c r="G79" s="332"/>
      <c r="H79" s="332"/>
      <c r="I79" s="34"/>
      <c r="J79" s="34"/>
      <c r="K79" s="34"/>
      <c r="L79" s="91"/>
      <c r="S79" s="34"/>
      <c r="T79" s="34"/>
      <c r="U79" s="34"/>
      <c r="V79" s="34"/>
      <c r="W79" s="34"/>
      <c r="X79" s="34"/>
      <c r="Y79" s="34"/>
      <c r="Z79" s="34"/>
      <c r="AA79" s="34"/>
      <c r="AB79" s="34"/>
      <c r="AC79" s="34"/>
      <c r="AD79" s="34"/>
      <c r="AE79" s="34"/>
    </row>
    <row r="80" spans="1:31" s="2" customFormat="1" ht="7.05" customHeight="1">
      <c r="A80" s="34"/>
      <c r="B80" s="35"/>
      <c r="C80" s="34"/>
      <c r="D80" s="34"/>
      <c r="E80" s="34"/>
      <c r="F80" s="34"/>
      <c r="G80" s="34"/>
      <c r="H80" s="34"/>
      <c r="I80" s="34"/>
      <c r="J80" s="34"/>
      <c r="K80" s="34"/>
      <c r="L80" s="91"/>
      <c r="S80" s="34"/>
      <c r="T80" s="34"/>
      <c r="U80" s="34"/>
      <c r="V80" s="34"/>
      <c r="W80" s="34"/>
      <c r="X80" s="34"/>
      <c r="Y80" s="34"/>
      <c r="Z80" s="34"/>
      <c r="AA80" s="34"/>
      <c r="AB80" s="34"/>
      <c r="AC80" s="34"/>
      <c r="AD80" s="34"/>
      <c r="AE80" s="34"/>
    </row>
    <row r="81" spans="1:65" s="2" customFormat="1" ht="12" customHeight="1">
      <c r="A81" s="34"/>
      <c r="B81" s="35"/>
      <c r="C81" s="29" t="s">
        <v>21</v>
      </c>
      <c r="D81" s="34"/>
      <c r="E81" s="34"/>
      <c r="F81" s="27" t="str">
        <f>F12</f>
        <v xml:space="preserve"> </v>
      </c>
      <c r="G81" s="34"/>
      <c r="H81" s="34"/>
      <c r="I81" s="29" t="s">
        <v>23</v>
      </c>
      <c r="J81" s="52" t="str">
        <f>IF(J12="","",J12)</f>
        <v>27. 3. 2021</v>
      </c>
      <c r="K81" s="34"/>
      <c r="L81" s="91"/>
      <c r="S81" s="34"/>
      <c r="T81" s="34"/>
      <c r="U81" s="34"/>
      <c r="V81" s="34"/>
      <c r="W81" s="34"/>
      <c r="X81" s="34"/>
      <c r="Y81" s="34"/>
      <c r="Z81" s="34"/>
      <c r="AA81" s="34"/>
      <c r="AB81" s="34"/>
      <c r="AC81" s="34"/>
      <c r="AD81" s="34"/>
      <c r="AE81" s="34"/>
    </row>
    <row r="82" spans="1:65" s="2" customFormat="1" ht="7.05" customHeight="1">
      <c r="A82" s="34"/>
      <c r="B82" s="35"/>
      <c r="C82" s="34"/>
      <c r="D82" s="34"/>
      <c r="E82" s="34"/>
      <c r="F82" s="34"/>
      <c r="G82" s="34"/>
      <c r="H82" s="34"/>
      <c r="I82" s="34"/>
      <c r="J82" s="34"/>
      <c r="K82" s="34"/>
      <c r="L82" s="91"/>
      <c r="S82" s="34"/>
      <c r="T82" s="34"/>
      <c r="U82" s="34"/>
      <c r="V82" s="34"/>
      <c r="W82" s="34"/>
      <c r="X82" s="34"/>
      <c r="Y82" s="34"/>
      <c r="Z82" s="34"/>
      <c r="AA82" s="34"/>
      <c r="AB82" s="34"/>
      <c r="AC82" s="34"/>
      <c r="AD82" s="34"/>
      <c r="AE82" s="34"/>
    </row>
    <row r="83" spans="1:65" s="2" customFormat="1" ht="40.049999999999997" customHeight="1">
      <c r="A83" s="34"/>
      <c r="B83" s="35"/>
      <c r="C83" s="29" t="s">
        <v>25</v>
      </c>
      <c r="D83" s="34"/>
      <c r="E83" s="34"/>
      <c r="F83" s="27" t="str">
        <f>E15</f>
        <v>Obec Bordovice, Bordovice 130, 744 01 Bordovice</v>
      </c>
      <c r="G83" s="34"/>
      <c r="H83" s="34"/>
      <c r="I83" s="29" t="s">
        <v>30</v>
      </c>
      <c r="J83" s="32" t="str">
        <f>E21</f>
        <v>ing.arch. Tomáš Kudělka, Kunín 104, 742 53 Kunín</v>
      </c>
      <c r="K83" s="34"/>
      <c r="L83" s="91"/>
      <c r="S83" s="34"/>
      <c r="T83" s="34"/>
      <c r="U83" s="34"/>
      <c r="V83" s="34"/>
      <c r="W83" s="34"/>
      <c r="X83" s="34"/>
      <c r="Y83" s="34"/>
      <c r="Z83" s="34"/>
      <c r="AA83" s="34"/>
      <c r="AB83" s="34"/>
      <c r="AC83" s="34"/>
      <c r="AD83" s="34"/>
      <c r="AE83" s="34"/>
    </row>
    <row r="84" spans="1:65" s="2" customFormat="1" ht="15.15" customHeight="1">
      <c r="A84" s="34"/>
      <c r="B84" s="35"/>
      <c r="C84" s="29" t="s">
        <v>28</v>
      </c>
      <c r="D84" s="34"/>
      <c r="E84" s="34"/>
      <c r="F84" s="27" t="str">
        <f>IF(E18="","",E18)</f>
        <v>Vyplň údaj</v>
      </c>
      <c r="G84" s="34"/>
      <c r="H84" s="34"/>
      <c r="I84" s="29" t="s">
        <v>32</v>
      </c>
      <c r="J84" s="32" t="str">
        <f>E24</f>
        <v xml:space="preserve"> </v>
      </c>
      <c r="K84" s="34"/>
      <c r="L84" s="91"/>
      <c r="S84" s="34"/>
      <c r="T84" s="34"/>
      <c r="U84" s="34"/>
      <c r="V84" s="34"/>
      <c r="W84" s="34"/>
      <c r="X84" s="34"/>
      <c r="Y84" s="34"/>
      <c r="Z84" s="34"/>
      <c r="AA84" s="34"/>
      <c r="AB84" s="34"/>
      <c r="AC84" s="34"/>
      <c r="AD84" s="34"/>
      <c r="AE84" s="34"/>
    </row>
    <row r="85" spans="1:65" s="2" customFormat="1" ht="10.199999999999999" customHeight="1">
      <c r="A85" s="34"/>
      <c r="B85" s="35"/>
      <c r="C85" s="34"/>
      <c r="D85" s="34"/>
      <c r="E85" s="34"/>
      <c r="F85" s="34"/>
      <c r="G85" s="34"/>
      <c r="H85" s="34"/>
      <c r="I85" s="34"/>
      <c r="J85" s="34"/>
      <c r="K85" s="34"/>
      <c r="L85" s="91"/>
      <c r="S85" s="34"/>
      <c r="T85" s="34"/>
      <c r="U85" s="34"/>
      <c r="V85" s="34"/>
      <c r="W85" s="34"/>
      <c r="X85" s="34"/>
      <c r="Y85" s="34"/>
      <c r="Z85" s="34"/>
      <c r="AA85" s="34"/>
      <c r="AB85" s="34"/>
      <c r="AC85" s="34"/>
      <c r="AD85" s="34"/>
      <c r="AE85" s="34"/>
    </row>
    <row r="86" spans="1:65" s="11" customFormat="1" ht="29.25" customHeight="1">
      <c r="A86" s="116"/>
      <c r="B86" s="117"/>
      <c r="C86" s="118" t="s">
        <v>138</v>
      </c>
      <c r="D86" s="119" t="s">
        <v>54</v>
      </c>
      <c r="E86" s="119" t="s">
        <v>50</v>
      </c>
      <c r="F86" s="119" t="s">
        <v>51</v>
      </c>
      <c r="G86" s="119" t="s">
        <v>139</v>
      </c>
      <c r="H86" s="119" t="s">
        <v>140</v>
      </c>
      <c r="I86" s="119" t="s">
        <v>141</v>
      </c>
      <c r="J86" s="119" t="s">
        <v>108</v>
      </c>
      <c r="K86" s="120" t="s">
        <v>142</v>
      </c>
      <c r="L86" s="121"/>
      <c r="M86" s="59" t="s">
        <v>3</v>
      </c>
      <c r="N86" s="60" t="s">
        <v>39</v>
      </c>
      <c r="O86" s="60" t="s">
        <v>143</v>
      </c>
      <c r="P86" s="60" t="s">
        <v>144</v>
      </c>
      <c r="Q86" s="60" t="s">
        <v>145</v>
      </c>
      <c r="R86" s="60" t="s">
        <v>146</v>
      </c>
      <c r="S86" s="60" t="s">
        <v>147</v>
      </c>
      <c r="T86" s="61" t="s">
        <v>148</v>
      </c>
      <c r="U86" s="116"/>
      <c r="V86" s="116"/>
      <c r="W86" s="116"/>
      <c r="X86" s="116"/>
      <c r="Y86" s="116"/>
      <c r="Z86" s="116"/>
      <c r="AA86" s="116"/>
      <c r="AB86" s="116"/>
      <c r="AC86" s="116"/>
      <c r="AD86" s="116"/>
      <c r="AE86" s="116"/>
    </row>
    <row r="87" spans="1:65" s="2" customFormat="1" ht="22.8" customHeight="1">
      <c r="A87" s="34"/>
      <c r="B87" s="35"/>
      <c r="C87" s="66" t="s">
        <v>149</v>
      </c>
      <c r="D87" s="34"/>
      <c r="E87" s="34"/>
      <c r="F87" s="34"/>
      <c r="G87" s="34"/>
      <c r="H87" s="34"/>
      <c r="I87" s="34"/>
      <c r="J87" s="122">
        <f>BK87</f>
        <v>0</v>
      </c>
      <c r="K87" s="34"/>
      <c r="L87" s="35"/>
      <c r="M87" s="62"/>
      <c r="N87" s="53"/>
      <c r="O87" s="63"/>
      <c r="P87" s="123">
        <f>P88+P99</f>
        <v>0</v>
      </c>
      <c r="Q87" s="63"/>
      <c r="R87" s="123">
        <f>R88+R99</f>
        <v>1.9417900000000006</v>
      </c>
      <c r="S87" s="63"/>
      <c r="T87" s="124">
        <f>T88+T99</f>
        <v>0</v>
      </c>
      <c r="U87" s="34"/>
      <c r="V87" s="34"/>
      <c r="W87" s="34"/>
      <c r="X87" s="34"/>
      <c r="Y87" s="34"/>
      <c r="Z87" s="34"/>
      <c r="AA87" s="34"/>
      <c r="AB87" s="34"/>
      <c r="AC87" s="34"/>
      <c r="AD87" s="34"/>
      <c r="AE87" s="34"/>
      <c r="AT87" s="19" t="s">
        <v>68</v>
      </c>
      <c r="AU87" s="19" t="s">
        <v>109</v>
      </c>
      <c r="BK87" s="125">
        <f>BK88+BK99</f>
        <v>0</v>
      </c>
    </row>
    <row r="88" spans="1:65" s="12" customFormat="1" ht="25.95" customHeight="1">
      <c r="B88" s="126"/>
      <c r="D88" s="127" t="s">
        <v>68</v>
      </c>
      <c r="E88" s="128" t="s">
        <v>150</v>
      </c>
      <c r="F88" s="128" t="s">
        <v>2238</v>
      </c>
      <c r="I88" s="129"/>
      <c r="J88" s="130">
        <f>BK88</f>
        <v>0</v>
      </c>
      <c r="L88" s="126"/>
      <c r="M88" s="131"/>
      <c r="N88" s="132"/>
      <c r="O88" s="132"/>
      <c r="P88" s="133">
        <f>P89+P95+P97</f>
        <v>0</v>
      </c>
      <c r="Q88" s="132"/>
      <c r="R88" s="133">
        <f>R89+R95+R97</f>
        <v>0</v>
      </c>
      <c r="S88" s="132"/>
      <c r="T88" s="134">
        <f>T89+T95+T97</f>
        <v>0</v>
      </c>
      <c r="AR88" s="127" t="s">
        <v>77</v>
      </c>
      <c r="AT88" s="135" t="s">
        <v>68</v>
      </c>
      <c r="AU88" s="135" t="s">
        <v>69</v>
      </c>
      <c r="AY88" s="127" t="s">
        <v>152</v>
      </c>
      <c r="BK88" s="136">
        <f>BK89+BK95+BK97</f>
        <v>0</v>
      </c>
    </row>
    <row r="89" spans="1:65" s="12" customFormat="1" ht="22.8" customHeight="1">
      <c r="B89" s="126"/>
      <c r="D89" s="127" t="s">
        <v>68</v>
      </c>
      <c r="E89" s="137" t="s">
        <v>77</v>
      </c>
      <c r="F89" s="137" t="s">
        <v>2239</v>
      </c>
      <c r="I89" s="129"/>
      <c r="J89" s="138">
        <f>BK89</f>
        <v>0</v>
      </c>
      <c r="L89" s="126"/>
      <c r="M89" s="131"/>
      <c r="N89" s="132"/>
      <c r="O89" s="132"/>
      <c r="P89" s="133">
        <f>SUM(P90:P94)</f>
        <v>0</v>
      </c>
      <c r="Q89" s="132"/>
      <c r="R89" s="133">
        <f>SUM(R90:R94)</f>
        <v>0</v>
      </c>
      <c r="S89" s="132"/>
      <c r="T89" s="134">
        <f>SUM(T90:T94)</f>
        <v>0</v>
      </c>
      <c r="AR89" s="127" t="s">
        <v>77</v>
      </c>
      <c r="AT89" s="135" t="s">
        <v>68</v>
      </c>
      <c r="AU89" s="135" t="s">
        <v>77</v>
      </c>
      <c r="AY89" s="127" t="s">
        <v>152</v>
      </c>
      <c r="BK89" s="136">
        <f>SUM(BK90:BK94)</f>
        <v>0</v>
      </c>
    </row>
    <row r="90" spans="1:65" s="2" customFormat="1" ht="34.200000000000003">
      <c r="A90" s="34"/>
      <c r="B90" s="139"/>
      <c r="C90" s="140" t="s">
        <v>77</v>
      </c>
      <c r="D90" s="140" t="s">
        <v>154</v>
      </c>
      <c r="E90" s="141" t="s">
        <v>2240</v>
      </c>
      <c r="F90" s="142" t="s">
        <v>2241</v>
      </c>
      <c r="G90" s="143" t="s">
        <v>171</v>
      </c>
      <c r="H90" s="144">
        <v>127.6</v>
      </c>
      <c r="I90" s="145"/>
      <c r="J90" s="146">
        <f>ROUND(I90*H90,2)</f>
        <v>0</v>
      </c>
      <c r="K90" s="142" t="s">
        <v>3</v>
      </c>
      <c r="L90" s="35"/>
      <c r="M90" s="147" t="s">
        <v>3</v>
      </c>
      <c r="N90" s="148" t="s">
        <v>40</v>
      </c>
      <c r="O90" s="55"/>
      <c r="P90" s="149">
        <f>O90*H90</f>
        <v>0</v>
      </c>
      <c r="Q90" s="149">
        <v>0</v>
      </c>
      <c r="R90" s="149">
        <f>Q90*H90</f>
        <v>0</v>
      </c>
      <c r="S90" s="149">
        <v>0</v>
      </c>
      <c r="T90" s="150">
        <f>S90*H90</f>
        <v>0</v>
      </c>
      <c r="U90" s="34"/>
      <c r="V90" s="34"/>
      <c r="W90" s="34"/>
      <c r="X90" s="34"/>
      <c r="Y90" s="34"/>
      <c r="Z90" s="34"/>
      <c r="AA90" s="34"/>
      <c r="AB90" s="34"/>
      <c r="AC90" s="34"/>
      <c r="AD90" s="34"/>
      <c r="AE90" s="34"/>
      <c r="AR90" s="151" t="s">
        <v>158</v>
      </c>
      <c r="AT90" s="151" t="s">
        <v>154</v>
      </c>
      <c r="AU90" s="151" t="s">
        <v>79</v>
      </c>
      <c r="AY90" s="19" t="s">
        <v>152</v>
      </c>
      <c r="BE90" s="152">
        <f>IF(N90="základní",J90,0)</f>
        <v>0</v>
      </c>
      <c r="BF90" s="152">
        <f>IF(N90="snížená",J90,0)</f>
        <v>0</v>
      </c>
      <c r="BG90" s="152">
        <f>IF(N90="zákl. přenesená",J90,0)</f>
        <v>0</v>
      </c>
      <c r="BH90" s="152">
        <f>IF(N90="sníž. přenesená",J90,0)</f>
        <v>0</v>
      </c>
      <c r="BI90" s="152">
        <f>IF(N90="nulová",J90,0)</f>
        <v>0</v>
      </c>
      <c r="BJ90" s="19" t="s">
        <v>77</v>
      </c>
      <c r="BK90" s="152">
        <f>ROUND(I90*H90,2)</f>
        <v>0</v>
      </c>
      <c r="BL90" s="19" t="s">
        <v>158</v>
      </c>
      <c r="BM90" s="151" t="s">
        <v>2242</v>
      </c>
    </row>
    <row r="91" spans="1:65" s="2" customFormat="1" ht="33" customHeight="1">
      <c r="A91" s="34"/>
      <c r="B91" s="139"/>
      <c r="C91" s="140" t="s">
        <v>79</v>
      </c>
      <c r="D91" s="140" t="s">
        <v>154</v>
      </c>
      <c r="E91" s="141" t="s">
        <v>2243</v>
      </c>
      <c r="F91" s="142" t="s">
        <v>2244</v>
      </c>
      <c r="G91" s="143" t="s">
        <v>171</v>
      </c>
      <c r="H91" s="144">
        <v>43</v>
      </c>
      <c r="I91" s="145"/>
      <c r="J91" s="146">
        <f>ROUND(I91*H91,2)</f>
        <v>0</v>
      </c>
      <c r="K91" s="142" t="s">
        <v>3</v>
      </c>
      <c r="L91" s="35"/>
      <c r="M91" s="147" t="s">
        <v>3</v>
      </c>
      <c r="N91" s="148" t="s">
        <v>40</v>
      </c>
      <c r="O91" s="55"/>
      <c r="P91" s="149">
        <f>O91*H91</f>
        <v>0</v>
      </c>
      <c r="Q91" s="149">
        <v>0</v>
      </c>
      <c r="R91" s="149">
        <f>Q91*H91</f>
        <v>0</v>
      </c>
      <c r="S91" s="149">
        <v>0</v>
      </c>
      <c r="T91" s="150">
        <f>S91*H91</f>
        <v>0</v>
      </c>
      <c r="U91" s="34"/>
      <c r="V91" s="34"/>
      <c r="W91" s="34"/>
      <c r="X91" s="34"/>
      <c r="Y91" s="34"/>
      <c r="Z91" s="34"/>
      <c r="AA91" s="34"/>
      <c r="AB91" s="34"/>
      <c r="AC91" s="34"/>
      <c r="AD91" s="34"/>
      <c r="AE91" s="34"/>
      <c r="AR91" s="151" t="s">
        <v>158</v>
      </c>
      <c r="AT91" s="151" t="s">
        <v>154</v>
      </c>
      <c r="AU91" s="151" t="s">
        <v>79</v>
      </c>
      <c r="AY91" s="19" t="s">
        <v>152</v>
      </c>
      <c r="BE91" s="152">
        <f>IF(N91="základní",J91,0)</f>
        <v>0</v>
      </c>
      <c r="BF91" s="152">
        <f>IF(N91="snížená",J91,0)</f>
        <v>0</v>
      </c>
      <c r="BG91" s="152">
        <f>IF(N91="zákl. přenesená",J91,0)</f>
        <v>0</v>
      </c>
      <c r="BH91" s="152">
        <f>IF(N91="sníž. přenesená",J91,0)</f>
        <v>0</v>
      </c>
      <c r="BI91" s="152">
        <f>IF(N91="nulová",J91,0)</f>
        <v>0</v>
      </c>
      <c r="BJ91" s="19" t="s">
        <v>77</v>
      </c>
      <c r="BK91" s="152">
        <f>ROUND(I91*H91,2)</f>
        <v>0</v>
      </c>
      <c r="BL91" s="19" t="s">
        <v>158</v>
      </c>
      <c r="BM91" s="151" t="s">
        <v>2245</v>
      </c>
    </row>
    <row r="92" spans="1:65" s="2" customFormat="1" ht="22.8">
      <c r="A92" s="34"/>
      <c r="B92" s="139"/>
      <c r="C92" s="140" t="s">
        <v>168</v>
      </c>
      <c r="D92" s="140" t="s">
        <v>154</v>
      </c>
      <c r="E92" s="141" t="s">
        <v>2246</v>
      </c>
      <c r="F92" s="142" t="s">
        <v>2247</v>
      </c>
      <c r="G92" s="143" t="s">
        <v>171</v>
      </c>
      <c r="H92" s="144">
        <v>43</v>
      </c>
      <c r="I92" s="145"/>
      <c r="J92" s="146">
        <f>ROUND(I92*H92,2)</f>
        <v>0</v>
      </c>
      <c r="K92" s="142" t="s">
        <v>3</v>
      </c>
      <c r="L92" s="35"/>
      <c r="M92" s="147" t="s">
        <v>3</v>
      </c>
      <c r="N92" s="148" t="s">
        <v>40</v>
      </c>
      <c r="O92" s="55"/>
      <c r="P92" s="149">
        <f>O92*H92</f>
        <v>0</v>
      </c>
      <c r="Q92" s="149">
        <v>0</v>
      </c>
      <c r="R92" s="149">
        <f>Q92*H92</f>
        <v>0</v>
      </c>
      <c r="S92" s="149">
        <v>0</v>
      </c>
      <c r="T92" s="150">
        <f>S92*H92</f>
        <v>0</v>
      </c>
      <c r="U92" s="34"/>
      <c r="V92" s="34"/>
      <c r="W92" s="34"/>
      <c r="X92" s="34"/>
      <c r="Y92" s="34"/>
      <c r="Z92" s="34"/>
      <c r="AA92" s="34"/>
      <c r="AB92" s="34"/>
      <c r="AC92" s="34"/>
      <c r="AD92" s="34"/>
      <c r="AE92" s="34"/>
      <c r="AR92" s="151" t="s">
        <v>158</v>
      </c>
      <c r="AT92" s="151" t="s">
        <v>154</v>
      </c>
      <c r="AU92" s="151" t="s">
        <v>79</v>
      </c>
      <c r="AY92" s="19" t="s">
        <v>152</v>
      </c>
      <c r="BE92" s="152">
        <f>IF(N92="základní",J92,0)</f>
        <v>0</v>
      </c>
      <c r="BF92" s="152">
        <f>IF(N92="snížená",J92,0)</f>
        <v>0</v>
      </c>
      <c r="BG92" s="152">
        <f>IF(N92="zákl. přenesená",J92,0)</f>
        <v>0</v>
      </c>
      <c r="BH92" s="152">
        <f>IF(N92="sníž. přenesená",J92,0)</f>
        <v>0</v>
      </c>
      <c r="BI92" s="152">
        <f>IF(N92="nulová",J92,0)</f>
        <v>0</v>
      </c>
      <c r="BJ92" s="19" t="s">
        <v>77</v>
      </c>
      <c r="BK92" s="152">
        <f>ROUND(I92*H92,2)</f>
        <v>0</v>
      </c>
      <c r="BL92" s="19" t="s">
        <v>158</v>
      </c>
      <c r="BM92" s="151" t="s">
        <v>2248</v>
      </c>
    </row>
    <row r="93" spans="1:65" s="2" customFormat="1" ht="22.8">
      <c r="A93" s="34"/>
      <c r="B93" s="139"/>
      <c r="C93" s="140" t="s">
        <v>158</v>
      </c>
      <c r="D93" s="140" t="s">
        <v>154</v>
      </c>
      <c r="E93" s="141" t="s">
        <v>2249</v>
      </c>
      <c r="F93" s="142" t="s">
        <v>2250</v>
      </c>
      <c r="G93" s="143" t="s">
        <v>254</v>
      </c>
      <c r="H93" s="144">
        <v>22</v>
      </c>
      <c r="I93" s="145"/>
      <c r="J93" s="146">
        <f>ROUND(I93*H93,2)</f>
        <v>0</v>
      </c>
      <c r="K93" s="142" t="s">
        <v>3</v>
      </c>
      <c r="L93" s="35"/>
      <c r="M93" s="147" t="s">
        <v>3</v>
      </c>
      <c r="N93" s="148" t="s">
        <v>40</v>
      </c>
      <c r="O93" s="55"/>
      <c r="P93" s="149">
        <f>O93*H93</f>
        <v>0</v>
      </c>
      <c r="Q93" s="149">
        <v>0</v>
      </c>
      <c r="R93" s="149">
        <f>Q93*H93</f>
        <v>0</v>
      </c>
      <c r="S93" s="149">
        <v>0</v>
      </c>
      <c r="T93" s="150">
        <f>S93*H93</f>
        <v>0</v>
      </c>
      <c r="U93" s="34"/>
      <c r="V93" s="34"/>
      <c r="W93" s="34"/>
      <c r="X93" s="34"/>
      <c r="Y93" s="34"/>
      <c r="Z93" s="34"/>
      <c r="AA93" s="34"/>
      <c r="AB93" s="34"/>
      <c r="AC93" s="34"/>
      <c r="AD93" s="34"/>
      <c r="AE93" s="34"/>
      <c r="AR93" s="151" t="s">
        <v>158</v>
      </c>
      <c r="AT93" s="151" t="s">
        <v>154</v>
      </c>
      <c r="AU93" s="151" t="s">
        <v>79</v>
      </c>
      <c r="AY93" s="19" t="s">
        <v>152</v>
      </c>
      <c r="BE93" s="152">
        <f>IF(N93="základní",J93,0)</f>
        <v>0</v>
      </c>
      <c r="BF93" s="152">
        <f>IF(N93="snížená",J93,0)</f>
        <v>0</v>
      </c>
      <c r="BG93" s="152">
        <f>IF(N93="zákl. přenesená",J93,0)</f>
        <v>0</v>
      </c>
      <c r="BH93" s="152">
        <f>IF(N93="sníž. přenesená",J93,0)</f>
        <v>0</v>
      </c>
      <c r="BI93" s="152">
        <f>IF(N93="nulová",J93,0)</f>
        <v>0</v>
      </c>
      <c r="BJ93" s="19" t="s">
        <v>77</v>
      </c>
      <c r="BK93" s="152">
        <f>ROUND(I93*H93,2)</f>
        <v>0</v>
      </c>
      <c r="BL93" s="19" t="s">
        <v>158</v>
      </c>
      <c r="BM93" s="151" t="s">
        <v>2251</v>
      </c>
    </row>
    <row r="94" spans="1:65" s="2" customFormat="1" ht="16.5" customHeight="1">
      <c r="A94" s="34"/>
      <c r="B94" s="139"/>
      <c r="C94" s="140" t="s">
        <v>178</v>
      </c>
      <c r="D94" s="140" t="s">
        <v>154</v>
      </c>
      <c r="E94" s="141" t="s">
        <v>2252</v>
      </c>
      <c r="F94" s="142" t="s">
        <v>2253</v>
      </c>
      <c r="G94" s="143" t="s">
        <v>171</v>
      </c>
      <c r="H94" s="144">
        <v>43</v>
      </c>
      <c r="I94" s="145"/>
      <c r="J94" s="146">
        <f>ROUND(I94*H94,2)</f>
        <v>0</v>
      </c>
      <c r="K94" s="142" t="s">
        <v>3</v>
      </c>
      <c r="L94" s="35"/>
      <c r="M94" s="147" t="s">
        <v>3</v>
      </c>
      <c r="N94" s="148" t="s">
        <v>40</v>
      </c>
      <c r="O94" s="55"/>
      <c r="P94" s="149">
        <f>O94*H94</f>
        <v>0</v>
      </c>
      <c r="Q94" s="149">
        <v>0</v>
      </c>
      <c r="R94" s="149">
        <f>Q94*H94</f>
        <v>0</v>
      </c>
      <c r="S94" s="149">
        <v>0</v>
      </c>
      <c r="T94" s="150">
        <f>S94*H94</f>
        <v>0</v>
      </c>
      <c r="U94" s="34"/>
      <c r="V94" s="34"/>
      <c r="W94" s="34"/>
      <c r="X94" s="34"/>
      <c r="Y94" s="34"/>
      <c r="Z94" s="34"/>
      <c r="AA94" s="34"/>
      <c r="AB94" s="34"/>
      <c r="AC94" s="34"/>
      <c r="AD94" s="34"/>
      <c r="AE94" s="34"/>
      <c r="AR94" s="151" t="s">
        <v>158</v>
      </c>
      <c r="AT94" s="151" t="s">
        <v>154</v>
      </c>
      <c r="AU94" s="151" t="s">
        <v>79</v>
      </c>
      <c r="AY94" s="19" t="s">
        <v>152</v>
      </c>
      <c r="BE94" s="152">
        <f>IF(N94="základní",J94,0)</f>
        <v>0</v>
      </c>
      <c r="BF94" s="152">
        <f>IF(N94="snížená",J94,0)</f>
        <v>0</v>
      </c>
      <c r="BG94" s="152">
        <f>IF(N94="zákl. přenesená",J94,0)</f>
        <v>0</v>
      </c>
      <c r="BH94" s="152">
        <f>IF(N94="sníž. přenesená",J94,0)</f>
        <v>0</v>
      </c>
      <c r="BI94" s="152">
        <f>IF(N94="nulová",J94,0)</f>
        <v>0</v>
      </c>
      <c r="BJ94" s="19" t="s">
        <v>77</v>
      </c>
      <c r="BK94" s="152">
        <f>ROUND(I94*H94,2)</f>
        <v>0</v>
      </c>
      <c r="BL94" s="19" t="s">
        <v>158</v>
      </c>
      <c r="BM94" s="151" t="s">
        <v>2254</v>
      </c>
    </row>
    <row r="95" spans="1:65" s="12" customFormat="1" ht="22.8" customHeight="1">
      <c r="B95" s="126"/>
      <c r="D95" s="127" t="s">
        <v>68</v>
      </c>
      <c r="E95" s="137" t="s">
        <v>158</v>
      </c>
      <c r="F95" s="137" t="s">
        <v>2255</v>
      </c>
      <c r="I95" s="129"/>
      <c r="J95" s="138">
        <f>BK95</f>
        <v>0</v>
      </c>
      <c r="L95" s="126"/>
      <c r="M95" s="131"/>
      <c r="N95" s="132"/>
      <c r="O95" s="132"/>
      <c r="P95" s="133">
        <f>P96</f>
        <v>0</v>
      </c>
      <c r="Q95" s="132"/>
      <c r="R95" s="133">
        <f>R96</f>
        <v>0</v>
      </c>
      <c r="S95" s="132"/>
      <c r="T95" s="134">
        <f>T96</f>
        <v>0</v>
      </c>
      <c r="AR95" s="127" t="s">
        <v>77</v>
      </c>
      <c r="AT95" s="135" t="s">
        <v>68</v>
      </c>
      <c r="AU95" s="135" t="s">
        <v>77</v>
      </c>
      <c r="AY95" s="127" t="s">
        <v>152</v>
      </c>
      <c r="BK95" s="136">
        <f>BK96</f>
        <v>0</v>
      </c>
    </row>
    <row r="96" spans="1:65" s="2" customFormat="1" ht="16.5" customHeight="1">
      <c r="A96" s="34"/>
      <c r="B96" s="139"/>
      <c r="C96" s="140" t="s">
        <v>186</v>
      </c>
      <c r="D96" s="140" t="s">
        <v>154</v>
      </c>
      <c r="E96" s="141" t="s">
        <v>2256</v>
      </c>
      <c r="F96" s="142" t="s">
        <v>2257</v>
      </c>
      <c r="G96" s="143" t="s">
        <v>171</v>
      </c>
      <c r="H96" s="144">
        <v>13.1</v>
      </c>
      <c r="I96" s="145"/>
      <c r="J96" s="146">
        <f>ROUND(I96*H96,2)</f>
        <v>0</v>
      </c>
      <c r="K96" s="142" t="s">
        <v>3</v>
      </c>
      <c r="L96" s="35"/>
      <c r="M96" s="147" t="s">
        <v>3</v>
      </c>
      <c r="N96" s="148" t="s">
        <v>40</v>
      </c>
      <c r="O96" s="55"/>
      <c r="P96" s="149">
        <f>O96*H96</f>
        <v>0</v>
      </c>
      <c r="Q96" s="149">
        <v>0</v>
      </c>
      <c r="R96" s="149">
        <f>Q96*H96</f>
        <v>0</v>
      </c>
      <c r="S96" s="149">
        <v>0</v>
      </c>
      <c r="T96" s="150">
        <f>S96*H96</f>
        <v>0</v>
      </c>
      <c r="U96" s="34"/>
      <c r="V96" s="34"/>
      <c r="W96" s="34"/>
      <c r="X96" s="34"/>
      <c r="Y96" s="34"/>
      <c r="Z96" s="34"/>
      <c r="AA96" s="34"/>
      <c r="AB96" s="34"/>
      <c r="AC96" s="34"/>
      <c r="AD96" s="34"/>
      <c r="AE96" s="34"/>
      <c r="AR96" s="151" t="s">
        <v>158</v>
      </c>
      <c r="AT96" s="151" t="s">
        <v>154</v>
      </c>
      <c r="AU96" s="151" t="s">
        <v>79</v>
      </c>
      <c r="AY96" s="19" t="s">
        <v>152</v>
      </c>
      <c r="BE96" s="152">
        <f>IF(N96="základní",J96,0)</f>
        <v>0</v>
      </c>
      <c r="BF96" s="152">
        <f>IF(N96="snížená",J96,0)</f>
        <v>0</v>
      </c>
      <c r="BG96" s="152">
        <f>IF(N96="zákl. přenesená",J96,0)</f>
        <v>0</v>
      </c>
      <c r="BH96" s="152">
        <f>IF(N96="sníž. přenesená",J96,0)</f>
        <v>0</v>
      </c>
      <c r="BI96" s="152">
        <f>IF(N96="nulová",J96,0)</f>
        <v>0</v>
      </c>
      <c r="BJ96" s="19" t="s">
        <v>77</v>
      </c>
      <c r="BK96" s="152">
        <f>ROUND(I96*H96,2)</f>
        <v>0</v>
      </c>
      <c r="BL96" s="19" t="s">
        <v>158</v>
      </c>
      <c r="BM96" s="151" t="s">
        <v>2258</v>
      </c>
    </row>
    <row r="97" spans="1:65" s="12" customFormat="1" ht="22.8" customHeight="1">
      <c r="B97" s="126"/>
      <c r="D97" s="127" t="s">
        <v>68</v>
      </c>
      <c r="E97" s="137" t="s">
        <v>221</v>
      </c>
      <c r="F97" s="137" t="s">
        <v>569</v>
      </c>
      <c r="I97" s="129"/>
      <c r="J97" s="138">
        <f>BK97</f>
        <v>0</v>
      </c>
      <c r="L97" s="126"/>
      <c r="M97" s="131"/>
      <c r="N97" s="132"/>
      <c r="O97" s="132"/>
      <c r="P97" s="133">
        <f>P98</f>
        <v>0</v>
      </c>
      <c r="Q97" s="132"/>
      <c r="R97" s="133">
        <f>R98</f>
        <v>0</v>
      </c>
      <c r="S97" s="132"/>
      <c r="T97" s="134">
        <f>T98</f>
        <v>0</v>
      </c>
      <c r="AR97" s="127" t="s">
        <v>77</v>
      </c>
      <c r="AT97" s="135" t="s">
        <v>68</v>
      </c>
      <c r="AU97" s="135" t="s">
        <v>77</v>
      </c>
      <c r="AY97" s="127" t="s">
        <v>152</v>
      </c>
      <c r="BK97" s="136">
        <f>BK98</f>
        <v>0</v>
      </c>
    </row>
    <row r="98" spans="1:65" s="2" customFormat="1" ht="16.5" customHeight="1">
      <c r="A98" s="34"/>
      <c r="B98" s="139"/>
      <c r="C98" s="140" t="s">
        <v>597</v>
      </c>
      <c r="D98" s="140" t="s">
        <v>154</v>
      </c>
      <c r="E98" s="141" t="s">
        <v>2259</v>
      </c>
      <c r="F98" s="142" t="s">
        <v>2260</v>
      </c>
      <c r="G98" s="143" t="s">
        <v>728</v>
      </c>
      <c r="H98" s="199"/>
      <c r="I98" s="145"/>
      <c r="J98" s="146">
        <f>ROUND(I98*H98,2)</f>
        <v>0</v>
      </c>
      <c r="K98" s="142" t="s">
        <v>3</v>
      </c>
      <c r="L98" s="35"/>
      <c r="M98" s="147" t="s">
        <v>3</v>
      </c>
      <c r="N98" s="148" t="s">
        <v>40</v>
      </c>
      <c r="O98" s="55"/>
      <c r="P98" s="149">
        <f>O98*H98</f>
        <v>0</v>
      </c>
      <c r="Q98" s="149">
        <v>0</v>
      </c>
      <c r="R98" s="149">
        <f>Q98*H98</f>
        <v>0</v>
      </c>
      <c r="S98" s="149">
        <v>0</v>
      </c>
      <c r="T98" s="150">
        <f>S98*H98</f>
        <v>0</v>
      </c>
      <c r="U98" s="34"/>
      <c r="V98" s="34"/>
      <c r="W98" s="34"/>
      <c r="X98" s="34"/>
      <c r="Y98" s="34"/>
      <c r="Z98" s="34"/>
      <c r="AA98" s="34"/>
      <c r="AB98" s="34"/>
      <c r="AC98" s="34"/>
      <c r="AD98" s="34"/>
      <c r="AE98" s="34"/>
      <c r="AR98" s="151" t="s">
        <v>158</v>
      </c>
      <c r="AT98" s="151" t="s">
        <v>154</v>
      </c>
      <c r="AU98" s="151" t="s">
        <v>79</v>
      </c>
      <c r="AY98" s="19" t="s">
        <v>152</v>
      </c>
      <c r="BE98" s="152">
        <f>IF(N98="základní",J98,0)</f>
        <v>0</v>
      </c>
      <c r="BF98" s="152">
        <f>IF(N98="snížená",J98,0)</f>
        <v>0</v>
      </c>
      <c r="BG98" s="152">
        <f>IF(N98="zákl. přenesená",J98,0)</f>
        <v>0</v>
      </c>
      <c r="BH98" s="152">
        <f>IF(N98="sníž. přenesená",J98,0)</f>
        <v>0</v>
      </c>
      <c r="BI98" s="152">
        <f>IF(N98="nulová",J98,0)</f>
        <v>0</v>
      </c>
      <c r="BJ98" s="19" t="s">
        <v>77</v>
      </c>
      <c r="BK98" s="152">
        <f>ROUND(I98*H98,2)</f>
        <v>0</v>
      </c>
      <c r="BL98" s="19" t="s">
        <v>158</v>
      </c>
      <c r="BM98" s="151" t="s">
        <v>2261</v>
      </c>
    </row>
    <row r="99" spans="1:65" s="12" customFormat="1" ht="25.95" customHeight="1">
      <c r="B99" s="126"/>
      <c r="D99" s="127" t="s">
        <v>68</v>
      </c>
      <c r="E99" s="128" t="s">
        <v>636</v>
      </c>
      <c r="F99" s="128" t="s">
        <v>2262</v>
      </c>
      <c r="I99" s="129"/>
      <c r="J99" s="130">
        <f>BK99</f>
        <v>0</v>
      </c>
      <c r="L99" s="126"/>
      <c r="M99" s="131"/>
      <c r="N99" s="132"/>
      <c r="O99" s="132"/>
      <c r="P99" s="133">
        <f>P100+P126+P145</f>
        <v>0</v>
      </c>
      <c r="Q99" s="132"/>
      <c r="R99" s="133">
        <f>R100+R126+R145</f>
        <v>1.9417900000000006</v>
      </c>
      <c r="S99" s="132"/>
      <c r="T99" s="134">
        <f>T100+T126+T145</f>
        <v>0</v>
      </c>
      <c r="AR99" s="127" t="s">
        <v>79</v>
      </c>
      <c r="AT99" s="135" t="s">
        <v>68</v>
      </c>
      <c r="AU99" s="135" t="s">
        <v>69</v>
      </c>
      <c r="AY99" s="127" t="s">
        <v>152</v>
      </c>
      <c r="BK99" s="136">
        <f>BK100+BK126+BK145</f>
        <v>0</v>
      </c>
    </row>
    <row r="100" spans="1:65" s="12" customFormat="1" ht="22.8" customHeight="1">
      <c r="B100" s="126"/>
      <c r="D100" s="127" t="s">
        <v>68</v>
      </c>
      <c r="E100" s="137" t="s">
        <v>2263</v>
      </c>
      <c r="F100" s="137" t="s">
        <v>2264</v>
      </c>
      <c r="I100" s="129"/>
      <c r="J100" s="138">
        <f>BK100</f>
        <v>0</v>
      </c>
      <c r="L100" s="126"/>
      <c r="M100" s="131"/>
      <c r="N100" s="132"/>
      <c r="O100" s="132"/>
      <c r="P100" s="133">
        <f>SUM(P101:P125)</f>
        <v>0</v>
      </c>
      <c r="Q100" s="132"/>
      <c r="R100" s="133">
        <f>SUM(R101:R125)</f>
        <v>1.1015900000000003</v>
      </c>
      <c r="S100" s="132"/>
      <c r="T100" s="134">
        <f>SUM(T101:T125)</f>
        <v>0</v>
      </c>
      <c r="AR100" s="127" t="s">
        <v>79</v>
      </c>
      <c r="AT100" s="135" t="s">
        <v>68</v>
      </c>
      <c r="AU100" s="135" t="s">
        <v>77</v>
      </c>
      <c r="AY100" s="127" t="s">
        <v>152</v>
      </c>
      <c r="BK100" s="136">
        <f>SUM(BK101:BK125)</f>
        <v>0</v>
      </c>
    </row>
    <row r="101" spans="1:65" s="2" customFormat="1" ht="22.8">
      <c r="A101" s="34"/>
      <c r="B101" s="139"/>
      <c r="C101" s="140" t="s">
        <v>346</v>
      </c>
      <c r="D101" s="140" t="s">
        <v>154</v>
      </c>
      <c r="E101" s="141" t="s">
        <v>2265</v>
      </c>
      <c r="F101" s="142" t="s">
        <v>2266</v>
      </c>
      <c r="G101" s="143" t="s">
        <v>1699</v>
      </c>
      <c r="H101" s="144">
        <v>6</v>
      </c>
      <c r="I101" s="145"/>
      <c r="J101" s="146">
        <f t="shared" ref="J101:J125" si="0">ROUND(I101*H101,2)</f>
        <v>0</v>
      </c>
      <c r="K101" s="142" t="s">
        <v>3</v>
      </c>
      <c r="L101" s="35"/>
      <c r="M101" s="147" t="s">
        <v>3</v>
      </c>
      <c r="N101" s="148" t="s">
        <v>40</v>
      </c>
      <c r="O101" s="55"/>
      <c r="P101" s="149">
        <f t="shared" ref="P101:P125" si="1">O101*H101</f>
        <v>0</v>
      </c>
      <c r="Q101" s="149">
        <v>0</v>
      </c>
      <c r="R101" s="149">
        <f t="shared" ref="R101:R125" si="2">Q101*H101</f>
        <v>0</v>
      </c>
      <c r="S101" s="149">
        <v>0</v>
      </c>
      <c r="T101" s="150">
        <f t="shared" ref="T101:T125" si="3">S101*H101</f>
        <v>0</v>
      </c>
      <c r="U101" s="34"/>
      <c r="V101" s="34"/>
      <c r="W101" s="34"/>
      <c r="X101" s="34"/>
      <c r="Y101" s="34"/>
      <c r="Z101" s="34"/>
      <c r="AA101" s="34"/>
      <c r="AB101" s="34"/>
      <c r="AC101" s="34"/>
      <c r="AD101" s="34"/>
      <c r="AE101" s="34"/>
      <c r="AR101" s="151" t="s">
        <v>266</v>
      </c>
      <c r="AT101" s="151" t="s">
        <v>154</v>
      </c>
      <c r="AU101" s="151" t="s">
        <v>79</v>
      </c>
      <c r="AY101" s="19" t="s">
        <v>152</v>
      </c>
      <c r="BE101" s="152">
        <f t="shared" ref="BE101:BE125" si="4">IF(N101="základní",J101,0)</f>
        <v>0</v>
      </c>
      <c r="BF101" s="152">
        <f t="shared" ref="BF101:BF125" si="5">IF(N101="snížená",J101,0)</f>
        <v>0</v>
      </c>
      <c r="BG101" s="152">
        <f t="shared" ref="BG101:BG125" si="6">IF(N101="zákl. přenesená",J101,0)</f>
        <v>0</v>
      </c>
      <c r="BH101" s="152">
        <f t="shared" ref="BH101:BH125" si="7">IF(N101="sníž. přenesená",J101,0)</f>
        <v>0</v>
      </c>
      <c r="BI101" s="152">
        <f t="shared" ref="BI101:BI125" si="8">IF(N101="nulová",J101,0)</f>
        <v>0</v>
      </c>
      <c r="BJ101" s="19" t="s">
        <v>77</v>
      </c>
      <c r="BK101" s="152">
        <f t="shared" ref="BK101:BK125" si="9">ROUND(I101*H101,2)</f>
        <v>0</v>
      </c>
      <c r="BL101" s="19" t="s">
        <v>266</v>
      </c>
      <c r="BM101" s="151" t="s">
        <v>2267</v>
      </c>
    </row>
    <row r="102" spans="1:65" s="2" customFormat="1" ht="16.5" customHeight="1">
      <c r="A102" s="34"/>
      <c r="B102" s="139"/>
      <c r="C102" s="140" t="s">
        <v>352</v>
      </c>
      <c r="D102" s="140" t="s">
        <v>154</v>
      </c>
      <c r="E102" s="141" t="s">
        <v>2268</v>
      </c>
      <c r="F102" s="142" t="s">
        <v>2269</v>
      </c>
      <c r="G102" s="143" t="s">
        <v>1699</v>
      </c>
      <c r="H102" s="144">
        <v>6</v>
      </c>
      <c r="I102" s="145"/>
      <c r="J102" s="146">
        <f t="shared" si="0"/>
        <v>0</v>
      </c>
      <c r="K102" s="142" t="s">
        <v>3</v>
      </c>
      <c r="L102" s="35"/>
      <c r="M102" s="147" t="s">
        <v>3</v>
      </c>
      <c r="N102" s="148" t="s">
        <v>40</v>
      </c>
      <c r="O102" s="55"/>
      <c r="P102" s="149">
        <f t="shared" si="1"/>
        <v>0</v>
      </c>
      <c r="Q102" s="149">
        <v>0</v>
      </c>
      <c r="R102" s="149">
        <f t="shared" si="2"/>
        <v>0</v>
      </c>
      <c r="S102" s="149">
        <v>0</v>
      </c>
      <c r="T102" s="150">
        <f t="shared" si="3"/>
        <v>0</v>
      </c>
      <c r="U102" s="34"/>
      <c r="V102" s="34"/>
      <c r="W102" s="34"/>
      <c r="X102" s="34"/>
      <c r="Y102" s="34"/>
      <c r="Z102" s="34"/>
      <c r="AA102" s="34"/>
      <c r="AB102" s="34"/>
      <c r="AC102" s="34"/>
      <c r="AD102" s="34"/>
      <c r="AE102" s="34"/>
      <c r="AR102" s="151" t="s">
        <v>266</v>
      </c>
      <c r="AT102" s="151" t="s">
        <v>154</v>
      </c>
      <c r="AU102" s="151" t="s">
        <v>79</v>
      </c>
      <c r="AY102" s="19" t="s">
        <v>152</v>
      </c>
      <c r="BE102" s="152">
        <f t="shared" si="4"/>
        <v>0</v>
      </c>
      <c r="BF102" s="152">
        <f t="shared" si="5"/>
        <v>0</v>
      </c>
      <c r="BG102" s="152">
        <f t="shared" si="6"/>
        <v>0</v>
      </c>
      <c r="BH102" s="152">
        <f t="shared" si="7"/>
        <v>0</v>
      </c>
      <c r="BI102" s="152">
        <f t="shared" si="8"/>
        <v>0</v>
      </c>
      <c r="BJ102" s="19" t="s">
        <v>77</v>
      </c>
      <c r="BK102" s="152">
        <f t="shared" si="9"/>
        <v>0</v>
      </c>
      <c r="BL102" s="19" t="s">
        <v>266</v>
      </c>
      <c r="BM102" s="151" t="s">
        <v>2270</v>
      </c>
    </row>
    <row r="103" spans="1:65" s="2" customFormat="1" ht="16.5" customHeight="1">
      <c r="A103" s="34"/>
      <c r="B103" s="139"/>
      <c r="C103" s="140" t="s">
        <v>358</v>
      </c>
      <c r="D103" s="140" t="s">
        <v>154</v>
      </c>
      <c r="E103" s="141" t="s">
        <v>2271</v>
      </c>
      <c r="F103" s="142" t="s">
        <v>2272</v>
      </c>
      <c r="G103" s="143" t="s">
        <v>1699</v>
      </c>
      <c r="H103" s="144">
        <v>3</v>
      </c>
      <c r="I103" s="145"/>
      <c r="J103" s="146">
        <f t="shared" si="0"/>
        <v>0</v>
      </c>
      <c r="K103" s="142" t="s">
        <v>3</v>
      </c>
      <c r="L103" s="35"/>
      <c r="M103" s="147" t="s">
        <v>3</v>
      </c>
      <c r="N103" s="148" t="s">
        <v>40</v>
      </c>
      <c r="O103" s="55"/>
      <c r="P103" s="149">
        <f t="shared" si="1"/>
        <v>0</v>
      </c>
      <c r="Q103" s="149">
        <v>0</v>
      </c>
      <c r="R103" s="149">
        <f t="shared" si="2"/>
        <v>0</v>
      </c>
      <c r="S103" s="149">
        <v>0</v>
      </c>
      <c r="T103" s="150">
        <f t="shared" si="3"/>
        <v>0</v>
      </c>
      <c r="U103" s="34"/>
      <c r="V103" s="34"/>
      <c r="W103" s="34"/>
      <c r="X103" s="34"/>
      <c r="Y103" s="34"/>
      <c r="Z103" s="34"/>
      <c r="AA103" s="34"/>
      <c r="AB103" s="34"/>
      <c r="AC103" s="34"/>
      <c r="AD103" s="34"/>
      <c r="AE103" s="34"/>
      <c r="AR103" s="151" t="s">
        <v>266</v>
      </c>
      <c r="AT103" s="151" t="s">
        <v>154</v>
      </c>
      <c r="AU103" s="151" t="s">
        <v>79</v>
      </c>
      <c r="AY103" s="19" t="s">
        <v>152</v>
      </c>
      <c r="BE103" s="152">
        <f t="shared" si="4"/>
        <v>0</v>
      </c>
      <c r="BF103" s="152">
        <f t="shared" si="5"/>
        <v>0</v>
      </c>
      <c r="BG103" s="152">
        <f t="shared" si="6"/>
        <v>0</v>
      </c>
      <c r="BH103" s="152">
        <f t="shared" si="7"/>
        <v>0</v>
      </c>
      <c r="BI103" s="152">
        <f t="shared" si="8"/>
        <v>0</v>
      </c>
      <c r="BJ103" s="19" t="s">
        <v>77</v>
      </c>
      <c r="BK103" s="152">
        <f t="shared" si="9"/>
        <v>0</v>
      </c>
      <c r="BL103" s="19" t="s">
        <v>266</v>
      </c>
      <c r="BM103" s="151" t="s">
        <v>2273</v>
      </c>
    </row>
    <row r="104" spans="1:65" s="2" customFormat="1" ht="16.5" customHeight="1">
      <c r="A104" s="34"/>
      <c r="B104" s="139"/>
      <c r="C104" s="140" t="s">
        <v>363</v>
      </c>
      <c r="D104" s="140" t="s">
        <v>154</v>
      </c>
      <c r="E104" s="141" t="s">
        <v>2274</v>
      </c>
      <c r="F104" s="142" t="s">
        <v>2275</v>
      </c>
      <c r="G104" s="143" t="s">
        <v>1699</v>
      </c>
      <c r="H104" s="144">
        <v>4</v>
      </c>
      <c r="I104" s="145"/>
      <c r="J104" s="146">
        <f t="shared" si="0"/>
        <v>0</v>
      </c>
      <c r="K104" s="142" t="s">
        <v>3</v>
      </c>
      <c r="L104" s="35"/>
      <c r="M104" s="147" t="s">
        <v>3</v>
      </c>
      <c r="N104" s="148" t="s">
        <v>40</v>
      </c>
      <c r="O104" s="55"/>
      <c r="P104" s="149">
        <f t="shared" si="1"/>
        <v>0</v>
      </c>
      <c r="Q104" s="149">
        <v>0</v>
      </c>
      <c r="R104" s="149">
        <f t="shared" si="2"/>
        <v>0</v>
      </c>
      <c r="S104" s="149">
        <v>0</v>
      </c>
      <c r="T104" s="150">
        <f t="shared" si="3"/>
        <v>0</v>
      </c>
      <c r="U104" s="34"/>
      <c r="V104" s="34"/>
      <c r="W104" s="34"/>
      <c r="X104" s="34"/>
      <c r="Y104" s="34"/>
      <c r="Z104" s="34"/>
      <c r="AA104" s="34"/>
      <c r="AB104" s="34"/>
      <c r="AC104" s="34"/>
      <c r="AD104" s="34"/>
      <c r="AE104" s="34"/>
      <c r="AR104" s="151" t="s">
        <v>266</v>
      </c>
      <c r="AT104" s="151" t="s">
        <v>154</v>
      </c>
      <c r="AU104" s="151" t="s">
        <v>79</v>
      </c>
      <c r="AY104" s="19" t="s">
        <v>152</v>
      </c>
      <c r="BE104" s="152">
        <f t="shared" si="4"/>
        <v>0</v>
      </c>
      <c r="BF104" s="152">
        <f t="shared" si="5"/>
        <v>0</v>
      </c>
      <c r="BG104" s="152">
        <f t="shared" si="6"/>
        <v>0</v>
      </c>
      <c r="BH104" s="152">
        <f t="shared" si="7"/>
        <v>0</v>
      </c>
      <c r="BI104" s="152">
        <f t="shared" si="8"/>
        <v>0</v>
      </c>
      <c r="BJ104" s="19" t="s">
        <v>77</v>
      </c>
      <c r="BK104" s="152">
        <f t="shared" si="9"/>
        <v>0</v>
      </c>
      <c r="BL104" s="19" t="s">
        <v>266</v>
      </c>
      <c r="BM104" s="151" t="s">
        <v>2276</v>
      </c>
    </row>
    <row r="105" spans="1:65" s="2" customFormat="1" ht="16.5" customHeight="1">
      <c r="A105" s="34"/>
      <c r="B105" s="139"/>
      <c r="C105" s="140" t="s">
        <v>373</v>
      </c>
      <c r="D105" s="140" t="s">
        <v>154</v>
      </c>
      <c r="E105" s="141" t="s">
        <v>2277</v>
      </c>
      <c r="F105" s="142" t="s">
        <v>2278</v>
      </c>
      <c r="G105" s="143" t="s">
        <v>1940</v>
      </c>
      <c r="H105" s="144">
        <v>30</v>
      </c>
      <c r="I105" s="145"/>
      <c r="J105" s="146">
        <f t="shared" si="0"/>
        <v>0</v>
      </c>
      <c r="K105" s="142" t="s">
        <v>3</v>
      </c>
      <c r="L105" s="35"/>
      <c r="M105" s="147" t="s">
        <v>3</v>
      </c>
      <c r="N105" s="148" t="s">
        <v>40</v>
      </c>
      <c r="O105" s="55"/>
      <c r="P105" s="149">
        <f t="shared" si="1"/>
        <v>0</v>
      </c>
      <c r="Q105" s="149">
        <v>0</v>
      </c>
      <c r="R105" s="149">
        <f t="shared" si="2"/>
        <v>0</v>
      </c>
      <c r="S105" s="149">
        <v>0</v>
      </c>
      <c r="T105" s="150">
        <f t="shared" si="3"/>
        <v>0</v>
      </c>
      <c r="U105" s="34"/>
      <c r="V105" s="34"/>
      <c r="W105" s="34"/>
      <c r="X105" s="34"/>
      <c r="Y105" s="34"/>
      <c r="Z105" s="34"/>
      <c r="AA105" s="34"/>
      <c r="AB105" s="34"/>
      <c r="AC105" s="34"/>
      <c r="AD105" s="34"/>
      <c r="AE105" s="34"/>
      <c r="AR105" s="151" t="s">
        <v>266</v>
      </c>
      <c r="AT105" s="151" t="s">
        <v>154</v>
      </c>
      <c r="AU105" s="151" t="s">
        <v>79</v>
      </c>
      <c r="AY105" s="19" t="s">
        <v>152</v>
      </c>
      <c r="BE105" s="152">
        <f t="shared" si="4"/>
        <v>0</v>
      </c>
      <c r="BF105" s="152">
        <f t="shared" si="5"/>
        <v>0</v>
      </c>
      <c r="BG105" s="152">
        <f t="shared" si="6"/>
        <v>0</v>
      </c>
      <c r="BH105" s="152">
        <f t="shared" si="7"/>
        <v>0</v>
      </c>
      <c r="BI105" s="152">
        <f t="shared" si="8"/>
        <v>0</v>
      </c>
      <c r="BJ105" s="19" t="s">
        <v>77</v>
      </c>
      <c r="BK105" s="152">
        <f t="shared" si="9"/>
        <v>0</v>
      </c>
      <c r="BL105" s="19" t="s">
        <v>266</v>
      </c>
      <c r="BM105" s="151" t="s">
        <v>2279</v>
      </c>
    </row>
    <row r="106" spans="1:65" s="2" customFormat="1" ht="21.75" customHeight="1">
      <c r="A106" s="34"/>
      <c r="B106" s="139"/>
      <c r="C106" s="140" t="s">
        <v>191</v>
      </c>
      <c r="D106" s="140" t="s">
        <v>154</v>
      </c>
      <c r="E106" s="141" t="s">
        <v>2280</v>
      </c>
      <c r="F106" s="142" t="s">
        <v>2281</v>
      </c>
      <c r="G106" s="143" t="s">
        <v>278</v>
      </c>
      <c r="H106" s="144">
        <v>26</v>
      </c>
      <c r="I106" s="145"/>
      <c r="J106" s="146">
        <f t="shared" si="0"/>
        <v>0</v>
      </c>
      <c r="K106" s="142" t="s">
        <v>3</v>
      </c>
      <c r="L106" s="35"/>
      <c r="M106" s="147" t="s">
        <v>3</v>
      </c>
      <c r="N106" s="148" t="s">
        <v>40</v>
      </c>
      <c r="O106" s="55"/>
      <c r="P106" s="149">
        <f t="shared" si="1"/>
        <v>0</v>
      </c>
      <c r="Q106" s="149">
        <v>1.42E-3</v>
      </c>
      <c r="R106" s="149">
        <f t="shared" si="2"/>
        <v>3.6920000000000001E-2</v>
      </c>
      <c r="S106" s="149">
        <v>0</v>
      </c>
      <c r="T106" s="150">
        <f t="shared" si="3"/>
        <v>0</v>
      </c>
      <c r="U106" s="34"/>
      <c r="V106" s="34"/>
      <c r="W106" s="34"/>
      <c r="X106" s="34"/>
      <c r="Y106" s="34"/>
      <c r="Z106" s="34"/>
      <c r="AA106" s="34"/>
      <c r="AB106" s="34"/>
      <c r="AC106" s="34"/>
      <c r="AD106" s="34"/>
      <c r="AE106" s="34"/>
      <c r="AR106" s="151" t="s">
        <v>266</v>
      </c>
      <c r="AT106" s="151" t="s">
        <v>154</v>
      </c>
      <c r="AU106" s="151" t="s">
        <v>79</v>
      </c>
      <c r="AY106" s="19" t="s">
        <v>152</v>
      </c>
      <c r="BE106" s="152">
        <f t="shared" si="4"/>
        <v>0</v>
      </c>
      <c r="BF106" s="152">
        <f t="shared" si="5"/>
        <v>0</v>
      </c>
      <c r="BG106" s="152">
        <f t="shared" si="6"/>
        <v>0</v>
      </c>
      <c r="BH106" s="152">
        <f t="shared" si="7"/>
        <v>0</v>
      </c>
      <c r="BI106" s="152">
        <f t="shared" si="8"/>
        <v>0</v>
      </c>
      <c r="BJ106" s="19" t="s">
        <v>77</v>
      </c>
      <c r="BK106" s="152">
        <f t="shared" si="9"/>
        <v>0</v>
      </c>
      <c r="BL106" s="19" t="s">
        <v>266</v>
      </c>
      <c r="BM106" s="151" t="s">
        <v>2282</v>
      </c>
    </row>
    <row r="107" spans="1:65" s="2" customFormat="1" ht="21.75" customHeight="1">
      <c r="A107" s="34"/>
      <c r="B107" s="139"/>
      <c r="C107" s="140" t="s">
        <v>207</v>
      </c>
      <c r="D107" s="140" t="s">
        <v>154</v>
      </c>
      <c r="E107" s="141" t="s">
        <v>2283</v>
      </c>
      <c r="F107" s="142" t="s">
        <v>2284</v>
      </c>
      <c r="G107" s="143" t="s">
        <v>278</v>
      </c>
      <c r="H107" s="144">
        <v>52</v>
      </c>
      <c r="I107" s="145"/>
      <c r="J107" s="146">
        <f t="shared" si="0"/>
        <v>0</v>
      </c>
      <c r="K107" s="142" t="s">
        <v>3</v>
      </c>
      <c r="L107" s="35"/>
      <c r="M107" s="147" t="s">
        <v>3</v>
      </c>
      <c r="N107" s="148" t="s">
        <v>40</v>
      </c>
      <c r="O107" s="55"/>
      <c r="P107" s="149">
        <f t="shared" si="1"/>
        <v>0</v>
      </c>
      <c r="Q107" s="149">
        <v>7.4400000000000004E-3</v>
      </c>
      <c r="R107" s="149">
        <f t="shared" si="2"/>
        <v>0.38688</v>
      </c>
      <c r="S107" s="149">
        <v>0</v>
      </c>
      <c r="T107" s="150">
        <f t="shared" si="3"/>
        <v>0</v>
      </c>
      <c r="U107" s="34"/>
      <c r="V107" s="34"/>
      <c r="W107" s="34"/>
      <c r="X107" s="34"/>
      <c r="Y107" s="34"/>
      <c r="Z107" s="34"/>
      <c r="AA107" s="34"/>
      <c r="AB107" s="34"/>
      <c r="AC107" s="34"/>
      <c r="AD107" s="34"/>
      <c r="AE107" s="34"/>
      <c r="AR107" s="151" t="s">
        <v>266</v>
      </c>
      <c r="AT107" s="151" t="s">
        <v>154</v>
      </c>
      <c r="AU107" s="151" t="s">
        <v>79</v>
      </c>
      <c r="AY107" s="19" t="s">
        <v>152</v>
      </c>
      <c r="BE107" s="152">
        <f t="shared" si="4"/>
        <v>0</v>
      </c>
      <c r="BF107" s="152">
        <f t="shared" si="5"/>
        <v>0</v>
      </c>
      <c r="BG107" s="152">
        <f t="shared" si="6"/>
        <v>0</v>
      </c>
      <c r="BH107" s="152">
        <f t="shared" si="7"/>
        <v>0</v>
      </c>
      <c r="BI107" s="152">
        <f t="shared" si="8"/>
        <v>0</v>
      </c>
      <c r="BJ107" s="19" t="s">
        <v>77</v>
      </c>
      <c r="BK107" s="152">
        <f t="shared" si="9"/>
        <v>0</v>
      </c>
      <c r="BL107" s="19" t="s">
        <v>266</v>
      </c>
      <c r="BM107" s="151" t="s">
        <v>2285</v>
      </c>
    </row>
    <row r="108" spans="1:65" s="2" customFormat="1" ht="21.75" customHeight="1">
      <c r="A108" s="34"/>
      <c r="B108" s="139"/>
      <c r="C108" s="140" t="s">
        <v>221</v>
      </c>
      <c r="D108" s="140" t="s">
        <v>154</v>
      </c>
      <c r="E108" s="141" t="s">
        <v>2286</v>
      </c>
      <c r="F108" s="142" t="s">
        <v>2287</v>
      </c>
      <c r="G108" s="143" t="s">
        <v>278</v>
      </c>
      <c r="H108" s="144">
        <v>46</v>
      </c>
      <c r="I108" s="145"/>
      <c r="J108" s="146">
        <f t="shared" si="0"/>
        <v>0</v>
      </c>
      <c r="K108" s="142" t="s">
        <v>3</v>
      </c>
      <c r="L108" s="35"/>
      <c r="M108" s="147" t="s">
        <v>3</v>
      </c>
      <c r="N108" s="148" t="s">
        <v>40</v>
      </c>
      <c r="O108" s="55"/>
      <c r="P108" s="149">
        <f t="shared" si="1"/>
        <v>0</v>
      </c>
      <c r="Q108" s="149">
        <v>1.2319999999999999E-2</v>
      </c>
      <c r="R108" s="149">
        <f t="shared" si="2"/>
        <v>0.56672</v>
      </c>
      <c r="S108" s="149">
        <v>0</v>
      </c>
      <c r="T108" s="150">
        <f t="shared" si="3"/>
        <v>0</v>
      </c>
      <c r="U108" s="34"/>
      <c r="V108" s="34"/>
      <c r="W108" s="34"/>
      <c r="X108" s="34"/>
      <c r="Y108" s="34"/>
      <c r="Z108" s="34"/>
      <c r="AA108" s="34"/>
      <c r="AB108" s="34"/>
      <c r="AC108" s="34"/>
      <c r="AD108" s="34"/>
      <c r="AE108" s="34"/>
      <c r="AR108" s="151" t="s">
        <v>266</v>
      </c>
      <c r="AT108" s="151" t="s">
        <v>154</v>
      </c>
      <c r="AU108" s="151" t="s">
        <v>79</v>
      </c>
      <c r="AY108" s="19" t="s">
        <v>152</v>
      </c>
      <c r="BE108" s="152">
        <f t="shared" si="4"/>
        <v>0</v>
      </c>
      <c r="BF108" s="152">
        <f t="shared" si="5"/>
        <v>0</v>
      </c>
      <c r="BG108" s="152">
        <f t="shared" si="6"/>
        <v>0</v>
      </c>
      <c r="BH108" s="152">
        <f t="shared" si="7"/>
        <v>0</v>
      </c>
      <c r="BI108" s="152">
        <f t="shared" si="8"/>
        <v>0</v>
      </c>
      <c r="BJ108" s="19" t="s">
        <v>77</v>
      </c>
      <c r="BK108" s="152">
        <f t="shared" si="9"/>
        <v>0</v>
      </c>
      <c r="BL108" s="19" t="s">
        <v>266</v>
      </c>
      <c r="BM108" s="151" t="s">
        <v>2288</v>
      </c>
    </row>
    <row r="109" spans="1:65" s="2" customFormat="1" ht="16.5" customHeight="1">
      <c r="A109" s="34"/>
      <c r="B109" s="139"/>
      <c r="C109" s="140" t="s">
        <v>227</v>
      </c>
      <c r="D109" s="140" t="s">
        <v>154</v>
      </c>
      <c r="E109" s="141" t="s">
        <v>2289</v>
      </c>
      <c r="F109" s="142" t="s">
        <v>2290</v>
      </c>
      <c r="G109" s="143" t="s">
        <v>278</v>
      </c>
      <c r="H109" s="144">
        <v>21</v>
      </c>
      <c r="I109" s="145"/>
      <c r="J109" s="146">
        <f t="shared" si="0"/>
        <v>0</v>
      </c>
      <c r="K109" s="142" t="s">
        <v>3</v>
      </c>
      <c r="L109" s="35"/>
      <c r="M109" s="147" t="s">
        <v>3</v>
      </c>
      <c r="N109" s="148" t="s">
        <v>40</v>
      </c>
      <c r="O109" s="55"/>
      <c r="P109" s="149">
        <f t="shared" si="1"/>
        <v>0</v>
      </c>
      <c r="Q109" s="149">
        <v>7.3999999999999999E-4</v>
      </c>
      <c r="R109" s="149">
        <f t="shared" si="2"/>
        <v>1.554E-2</v>
      </c>
      <c r="S109" s="149">
        <v>0</v>
      </c>
      <c r="T109" s="150">
        <f t="shared" si="3"/>
        <v>0</v>
      </c>
      <c r="U109" s="34"/>
      <c r="V109" s="34"/>
      <c r="W109" s="34"/>
      <c r="X109" s="34"/>
      <c r="Y109" s="34"/>
      <c r="Z109" s="34"/>
      <c r="AA109" s="34"/>
      <c r="AB109" s="34"/>
      <c r="AC109" s="34"/>
      <c r="AD109" s="34"/>
      <c r="AE109" s="34"/>
      <c r="AR109" s="151" t="s">
        <v>266</v>
      </c>
      <c r="AT109" s="151" t="s">
        <v>154</v>
      </c>
      <c r="AU109" s="151" t="s">
        <v>79</v>
      </c>
      <c r="AY109" s="19" t="s">
        <v>152</v>
      </c>
      <c r="BE109" s="152">
        <f t="shared" si="4"/>
        <v>0</v>
      </c>
      <c r="BF109" s="152">
        <f t="shared" si="5"/>
        <v>0</v>
      </c>
      <c r="BG109" s="152">
        <f t="shared" si="6"/>
        <v>0</v>
      </c>
      <c r="BH109" s="152">
        <f t="shared" si="7"/>
        <v>0</v>
      </c>
      <c r="BI109" s="152">
        <f t="shared" si="8"/>
        <v>0</v>
      </c>
      <c r="BJ109" s="19" t="s">
        <v>77</v>
      </c>
      <c r="BK109" s="152">
        <f t="shared" si="9"/>
        <v>0</v>
      </c>
      <c r="BL109" s="19" t="s">
        <v>266</v>
      </c>
      <c r="BM109" s="151" t="s">
        <v>2291</v>
      </c>
    </row>
    <row r="110" spans="1:65" s="2" customFormat="1" ht="16.5" customHeight="1">
      <c r="A110" s="34"/>
      <c r="B110" s="139"/>
      <c r="C110" s="140" t="s">
        <v>232</v>
      </c>
      <c r="D110" s="140" t="s">
        <v>154</v>
      </c>
      <c r="E110" s="141" t="s">
        <v>2292</v>
      </c>
      <c r="F110" s="142" t="s">
        <v>2293</v>
      </c>
      <c r="G110" s="143" t="s">
        <v>278</v>
      </c>
      <c r="H110" s="144">
        <v>16</v>
      </c>
      <c r="I110" s="145"/>
      <c r="J110" s="146">
        <f t="shared" si="0"/>
        <v>0</v>
      </c>
      <c r="K110" s="142" t="s">
        <v>3</v>
      </c>
      <c r="L110" s="35"/>
      <c r="M110" s="147" t="s">
        <v>3</v>
      </c>
      <c r="N110" s="148" t="s">
        <v>40</v>
      </c>
      <c r="O110" s="55"/>
      <c r="P110" s="149">
        <f t="shared" si="1"/>
        <v>0</v>
      </c>
      <c r="Q110" s="149">
        <v>7.2999999999999996E-4</v>
      </c>
      <c r="R110" s="149">
        <f t="shared" si="2"/>
        <v>1.1679999999999999E-2</v>
      </c>
      <c r="S110" s="149">
        <v>0</v>
      </c>
      <c r="T110" s="150">
        <f t="shared" si="3"/>
        <v>0</v>
      </c>
      <c r="U110" s="34"/>
      <c r="V110" s="34"/>
      <c r="W110" s="34"/>
      <c r="X110" s="34"/>
      <c r="Y110" s="34"/>
      <c r="Z110" s="34"/>
      <c r="AA110" s="34"/>
      <c r="AB110" s="34"/>
      <c r="AC110" s="34"/>
      <c r="AD110" s="34"/>
      <c r="AE110" s="34"/>
      <c r="AR110" s="151" t="s">
        <v>266</v>
      </c>
      <c r="AT110" s="151" t="s">
        <v>154</v>
      </c>
      <c r="AU110" s="151" t="s">
        <v>79</v>
      </c>
      <c r="AY110" s="19" t="s">
        <v>152</v>
      </c>
      <c r="BE110" s="152">
        <f t="shared" si="4"/>
        <v>0</v>
      </c>
      <c r="BF110" s="152">
        <f t="shared" si="5"/>
        <v>0</v>
      </c>
      <c r="BG110" s="152">
        <f t="shared" si="6"/>
        <v>0</v>
      </c>
      <c r="BH110" s="152">
        <f t="shared" si="7"/>
        <v>0</v>
      </c>
      <c r="BI110" s="152">
        <f t="shared" si="8"/>
        <v>0</v>
      </c>
      <c r="BJ110" s="19" t="s">
        <v>77</v>
      </c>
      <c r="BK110" s="152">
        <f t="shared" si="9"/>
        <v>0</v>
      </c>
      <c r="BL110" s="19" t="s">
        <v>266</v>
      </c>
      <c r="BM110" s="151" t="s">
        <v>2294</v>
      </c>
    </row>
    <row r="111" spans="1:65" s="2" customFormat="1" ht="16.5" customHeight="1">
      <c r="A111" s="34"/>
      <c r="B111" s="139"/>
      <c r="C111" s="140" t="s">
        <v>234</v>
      </c>
      <c r="D111" s="140" t="s">
        <v>154</v>
      </c>
      <c r="E111" s="141" t="s">
        <v>2295</v>
      </c>
      <c r="F111" s="142" t="s">
        <v>2296</v>
      </c>
      <c r="G111" s="143" t="s">
        <v>278</v>
      </c>
      <c r="H111" s="144">
        <v>13</v>
      </c>
      <c r="I111" s="145"/>
      <c r="J111" s="146">
        <f t="shared" si="0"/>
        <v>0</v>
      </c>
      <c r="K111" s="142" t="s">
        <v>3</v>
      </c>
      <c r="L111" s="35"/>
      <c r="M111" s="147" t="s">
        <v>3</v>
      </c>
      <c r="N111" s="148" t="s">
        <v>40</v>
      </c>
      <c r="O111" s="55"/>
      <c r="P111" s="149">
        <f t="shared" si="1"/>
        <v>0</v>
      </c>
      <c r="Q111" s="149">
        <v>1.57E-3</v>
      </c>
      <c r="R111" s="149">
        <f t="shared" si="2"/>
        <v>2.0410000000000001E-2</v>
      </c>
      <c r="S111" s="149">
        <v>0</v>
      </c>
      <c r="T111" s="150">
        <f t="shared" si="3"/>
        <v>0</v>
      </c>
      <c r="U111" s="34"/>
      <c r="V111" s="34"/>
      <c r="W111" s="34"/>
      <c r="X111" s="34"/>
      <c r="Y111" s="34"/>
      <c r="Z111" s="34"/>
      <c r="AA111" s="34"/>
      <c r="AB111" s="34"/>
      <c r="AC111" s="34"/>
      <c r="AD111" s="34"/>
      <c r="AE111" s="34"/>
      <c r="AR111" s="151" t="s">
        <v>266</v>
      </c>
      <c r="AT111" s="151" t="s">
        <v>154</v>
      </c>
      <c r="AU111" s="151" t="s">
        <v>79</v>
      </c>
      <c r="AY111" s="19" t="s">
        <v>152</v>
      </c>
      <c r="BE111" s="152">
        <f t="shared" si="4"/>
        <v>0</v>
      </c>
      <c r="BF111" s="152">
        <f t="shared" si="5"/>
        <v>0</v>
      </c>
      <c r="BG111" s="152">
        <f t="shared" si="6"/>
        <v>0</v>
      </c>
      <c r="BH111" s="152">
        <f t="shared" si="7"/>
        <v>0</v>
      </c>
      <c r="BI111" s="152">
        <f t="shared" si="8"/>
        <v>0</v>
      </c>
      <c r="BJ111" s="19" t="s">
        <v>77</v>
      </c>
      <c r="BK111" s="152">
        <f t="shared" si="9"/>
        <v>0</v>
      </c>
      <c r="BL111" s="19" t="s">
        <v>266</v>
      </c>
      <c r="BM111" s="151" t="s">
        <v>2297</v>
      </c>
    </row>
    <row r="112" spans="1:65" s="2" customFormat="1" ht="16.5" customHeight="1">
      <c r="A112" s="34"/>
      <c r="B112" s="139"/>
      <c r="C112" s="140" t="s">
        <v>250</v>
      </c>
      <c r="D112" s="140" t="s">
        <v>154</v>
      </c>
      <c r="E112" s="141" t="s">
        <v>2298</v>
      </c>
      <c r="F112" s="142" t="s">
        <v>2299</v>
      </c>
      <c r="G112" s="143" t="s">
        <v>278</v>
      </c>
      <c r="H112" s="144">
        <v>12</v>
      </c>
      <c r="I112" s="145"/>
      <c r="J112" s="146">
        <f t="shared" si="0"/>
        <v>0</v>
      </c>
      <c r="K112" s="142" t="s">
        <v>3</v>
      </c>
      <c r="L112" s="35"/>
      <c r="M112" s="147" t="s">
        <v>3</v>
      </c>
      <c r="N112" s="148" t="s">
        <v>40</v>
      </c>
      <c r="O112" s="55"/>
      <c r="P112" s="149">
        <f t="shared" si="1"/>
        <v>0</v>
      </c>
      <c r="Q112" s="149">
        <v>3.6000000000000002E-4</v>
      </c>
      <c r="R112" s="149">
        <f t="shared" si="2"/>
        <v>4.3200000000000001E-3</v>
      </c>
      <c r="S112" s="149">
        <v>0</v>
      </c>
      <c r="T112" s="150">
        <f t="shared" si="3"/>
        <v>0</v>
      </c>
      <c r="U112" s="34"/>
      <c r="V112" s="34"/>
      <c r="W112" s="34"/>
      <c r="X112" s="34"/>
      <c r="Y112" s="34"/>
      <c r="Z112" s="34"/>
      <c r="AA112" s="34"/>
      <c r="AB112" s="34"/>
      <c r="AC112" s="34"/>
      <c r="AD112" s="34"/>
      <c r="AE112" s="34"/>
      <c r="AR112" s="151" t="s">
        <v>266</v>
      </c>
      <c r="AT112" s="151" t="s">
        <v>154</v>
      </c>
      <c r="AU112" s="151" t="s">
        <v>79</v>
      </c>
      <c r="AY112" s="19" t="s">
        <v>152</v>
      </c>
      <c r="BE112" s="152">
        <f t="shared" si="4"/>
        <v>0</v>
      </c>
      <c r="BF112" s="152">
        <f t="shared" si="5"/>
        <v>0</v>
      </c>
      <c r="BG112" s="152">
        <f t="shared" si="6"/>
        <v>0</v>
      </c>
      <c r="BH112" s="152">
        <f t="shared" si="7"/>
        <v>0</v>
      </c>
      <c r="BI112" s="152">
        <f t="shared" si="8"/>
        <v>0</v>
      </c>
      <c r="BJ112" s="19" t="s">
        <v>77</v>
      </c>
      <c r="BK112" s="152">
        <f t="shared" si="9"/>
        <v>0</v>
      </c>
      <c r="BL112" s="19" t="s">
        <v>266</v>
      </c>
      <c r="BM112" s="151" t="s">
        <v>2300</v>
      </c>
    </row>
    <row r="113" spans="1:65" s="2" customFormat="1" ht="16.5" customHeight="1">
      <c r="A113" s="34"/>
      <c r="B113" s="139"/>
      <c r="C113" s="140" t="s">
        <v>256</v>
      </c>
      <c r="D113" s="140" t="s">
        <v>154</v>
      </c>
      <c r="E113" s="141" t="s">
        <v>2301</v>
      </c>
      <c r="F113" s="142" t="s">
        <v>2302</v>
      </c>
      <c r="G113" s="143" t="s">
        <v>278</v>
      </c>
      <c r="H113" s="144">
        <v>12</v>
      </c>
      <c r="I113" s="145"/>
      <c r="J113" s="146">
        <f t="shared" si="0"/>
        <v>0</v>
      </c>
      <c r="K113" s="142" t="s">
        <v>3</v>
      </c>
      <c r="L113" s="35"/>
      <c r="M113" s="147" t="s">
        <v>3</v>
      </c>
      <c r="N113" s="148" t="s">
        <v>40</v>
      </c>
      <c r="O113" s="55"/>
      <c r="P113" s="149">
        <f t="shared" si="1"/>
        <v>0</v>
      </c>
      <c r="Q113" s="149">
        <v>4.6999999999999999E-4</v>
      </c>
      <c r="R113" s="149">
        <f t="shared" si="2"/>
        <v>5.64E-3</v>
      </c>
      <c r="S113" s="149">
        <v>0</v>
      </c>
      <c r="T113" s="150">
        <f t="shared" si="3"/>
        <v>0</v>
      </c>
      <c r="U113" s="34"/>
      <c r="V113" s="34"/>
      <c r="W113" s="34"/>
      <c r="X113" s="34"/>
      <c r="Y113" s="34"/>
      <c r="Z113" s="34"/>
      <c r="AA113" s="34"/>
      <c r="AB113" s="34"/>
      <c r="AC113" s="34"/>
      <c r="AD113" s="34"/>
      <c r="AE113" s="34"/>
      <c r="AR113" s="151" t="s">
        <v>266</v>
      </c>
      <c r="AT113" s="151" t="s">
        <v>154</v>
      </c>
      <c r="AU113" s="151" t="s">
        <v>79</v>
      </c>
      <c r="AY113" s="19" t="s">
        <v>152</v>
      </c>
      <c r="BE113" s="152">
        <f t="shared" si="4"/>
        <v>0</v>
      </c>
      <c r="BF113" s="152">
        <f t="shared" si="5"/>
        <v>0</v>
      </c>
      <c r="BG113" s="152">
        <f t="shared" si="6"/>
        <v>0</v>
      </c>
      <c r="BH113" s="152">
        <f t="shared" si="7"/>
        <v>0</v>
      </c>
      <c r="BI113" s="152">
        <f t="shared" si="8"/>
        <v>0</v>
      </c>
      <c r="BJ113" s="19" t="s">
        <v>77</v>
      </c>
      <c r="BK113" s="152">
        <f t="shared" si="9"/>
        <v>0</v>
      </c>
      <c r="BL113" s="19" t="s">
        <v>266</v>
      </c>
      <c r="BM113" s="151" t="s">
        <v>2303</v>
      </c>
    </row>
    <row r="114" spans="1:65" s="2" customFormat="1" ht="16.5" customHeight="1">
      <c r="A114" s="34"/>
      <c r="B114" s="139"/>
      <c r="C114" s="140" t="s">
        <v>9</v>
      </c>
      <c r="D114" s="140" t="s">
        <v>154</v>
      </c>
      <c r="E114" s="141" t="s">
        <v>2304</v>
      </c>
      <c r="F114" s="142" t="s">
        <v>2305</v>
      </c>
      <c r="G114" s="143" t="s">
        <v>278</v>
      </c>
      <c r="H114" s="144">
        <v>28</v>
      </c>
      <c r="I114" s="145"/>
      <c r="J114" s="146">
        <f t="shared" si="0"/>
        <v>0</v>
      </c>
      <c r="K114" s="142" t="s">
        <v>3</v>
      </c>
      <c r="L114" s="35"/>
      <c r="M114" s="147" t="s">
        <v>3</v>
      </c>
      <c r="N114" s="148" t="s">
        <v>40</v>
      </c>
      <c r="O114" s="55"/>
      <c r="P114" s="149">
        <f t="shared" si="1"/>
        <v>0</v>
      </c>
      <c r="Q114" s="149">
        <v>1.6199999999999999E-3</v>
      </c>
      <c r="R114" s="149">
        <f t="shared" si="2"/>
        <v>4.5359999999999998E-2</v>
      </c>
      <c r="S114" s="149">
        <v>0</v>
      </c>
      <c r="T114" s="150">
        <f t="shared" si="3"/>
        <v>0</v>
      </c>
      <c r="U114" s="34"/>
      <c r="V114" s="34"/>
      <c r="W114" s="34"/>
      <c r="X114" s="34"/>
      <c r="Y114" s="34"/>
      <c r="Z114" s="34"/>
      <c r="AA114" s="34"/>
      <c r="AB114" s="34"/>
      <c r="AC114" s="34"/>
      <c r="AD114" s="34"/>
      <c r="AE114" s="34"/>
      <c r="AR114" s="151" t="s">
        <v>266</v>
      </c>
      <c r="AT114" s="151" t="s">
        <v>154</v>
      </c>
      <c r="AU114" s="151" t="s">
        <v>79</v>
      </c>
      <c r="AY114" s="19" t="s">
        <v>152</v>
      </c>
      <c r="BE114" s="152">
        <f t="shared" si="4"/>
        <v>0</v>
      </c>
      <c r="BF114" s="152">
        <f t="shared" si="5"/>
        <v>0</v>
      </c>
      <c r="BG114" s="152">
        <f t="shared" si="6"/>
        <v>0</v>
      </c>
      <c r="BH114" s="152">
        <f t="shared" si="7"/>
        <v>0</v>
      </c>
      <c r="BI114" s="152">
        <f t="shared" si="8"/>
        <v>0</v>
      </c>
      <c r="BJ114" s="19" t="s">
        <v>77</v>
      </c>
      <c r="BK114" s="152">
        <f t="shared" si="9"/>
        <v>0</v>
      </c>
      <c r="BL114" s="19" t="s">
        <v>266</v>
      </c>
      <c r="BM114" s="151" t="s">
        <v>2306</v>
      </c>
    </row>
    <row r="115" spans="1:65" s="2" customFormat="1" ht="16.5" customHeight="1">
      <c r="A115" s="34"/>
      <c r="B115" s="139"/>
      <c r="C115" s="140" t="s">
        <v>266</v>
      </c>
      <c r="D115" s="140" t="s">
        <v>154</v>
      </c>
      <c r="E115" s="141" t="s">
        <v>2307</v>
      </c>
      <c r="F115" s="142" t="s">
        <v>2308</v>
      </c>
      <c r="G115" s="143" t="s">
        <v>484</v>
      </c>
      <c r="H115" s="144">
        <v>3</v>
      </c>
      <c r="I115" s="145"/>
      <c r="J115" s="146">
        <f t="shared" si="0"/>
        <v>0</v>
      </c>
      <c r="K115" s="142" t="s">
        <v>3</v>
      </c>
      <c r="L115" s="35"/>
      <c r="M115" s="147" t="s">
        <v>3</v>
      </c>
      <c r="N115" s="148" t="s">
        <v>40</v>
      </c>
      <c r="O115" s="55"/>
      <c r="P115" s="149">
        <f t="shared" si="1"/>
        <v>0</v>
      </c>
      <c r="Q115" s="149">
        <v>0</v>
      </c>
      <c r="R115" s="149">
        <f t="shared" si="2"/>
        <v>0</v>
      </c>
      <c r="S115" s="149">
        <v>0</v>
      </c>
      <c r="T115" s="150">
        <f t="shared" si="3"/>
        <v>0</v>
      </c>
      <c r="U115" s="34"/>
      <c r="V115" s="34"/>
      <c r="W115" s="34"/>
      <c r="X115" s="34"/>
      <c r="Y115" s="34"/>
      <c r="Z115" s="34"/>
      <c r="AA115" s="34"/>
      <c r="AB115" s="34"/>
      <c r="AC115" s="34"/>
      <c r="AD115" s="34"/>
      <c r="AE115" s="34"/>
      <c r="AR115" s="151" t="s">
        <v>266</v>
      </c>
      <c r="AT115" s="151" t="s">
        <v>154</v>
      </c>
      <c r="AU115" s="151" t="s">
        <v>79</v>
      </c>
      <c r="AY115" s="19" t="s">
        <v>152</v>
      </c>
      <c r="BE115" s="152">
        <f t="shared" si="4"/>
        <v>0</v>
      </c>
      <c r="BF115" s="152">
        <f t="shared" si="5"/>
        <v>0</v>
      </c>
      <c r="BG115" s="152">
        <f t="shared" si="6"/>
        <v>0</v>
      </c>
      <c r="BH115" s="152">
        <f t="shared" si="7"/>
        <v>0</v>
      </c>
      <c r="BI115" s="152">
        <f t="shared" si="8"/>
        <v>0</v>
      </c>
      <c r="BJ115" s="19" t="s">
        <v>77</v>
      </c>
      <c r="BK115" s="152">
        <f t="shared" si="9"/>
        <v>0</v>
      </c>
      <c r="BL115" s="19" t="s">
        <v>266</v>
      </c>
      <c r="BM115" s="151" t="s">
        <v>2309</v>
      </c>
    </row>
    <row r="116" spans="1:65" s="2" customFormat="1" ht="16.5" customHeight="1">
      <c r="A116" s="34"/>
      <c r="B116" s="139"/>
      <c r="C116" s="140" t="s">
        <v>270</v>
      </c>
      <c r="D116" s="140" t="s">
        <v>154</v>
      </c>
      <c r="E116" s="141" t="s">
        <v>2310</v>
      </c>
      <c r="F116" s="142" t="s">
        <v>2311</v>
      </c>
      <c r="G116" s="143" t="s">
        <v>484</v>
      </c>
      <c r="H116" s="144">
        <v>10</v>
      </c>
      <c r="I116" s="145"/>
      <c r="J116" s="146">
        <f t="shared" si="0"/>
        <v>0</v>
      </c>
      <c r="K116" s="142" t="s">
        <v>3</v>
      </c>
      <c r="L116" s="35"/>
      <c r="M116" s="147" t="s">
        <v>3</v>
      </c>
      <c r="N116" s="148" t="s">
        <v>40</v>
      </c>
      <c r="O116" s="55"/>
      <c r="P116" s="149">
        <f t="shared" si="1"/>
        <v>0</v>
      </c>
      <c r="Q116" s="149">
        <v>0</v>
      </c>
      <c r="R116" s="149">
        <f t="shared" si="2"/>
        <v>0</v>
      </c>
      <c r="S116" s="149">
        <v>0</v>
      </c>
      <c r="T116" s="150">
        <f t="shared" si="3"/>
        <v>0</v>
      </c>
      <c r="U116" s="34"/>
      <c r="V116" s="34"/>
      <c r="W116" s="34"/>
      <c r="X116" s="34"/>
      <c r="Y116" s="34"/>
      <c r="Z116" s="34"/>
      <c r="AA116" s="34"/>
      <c r="AB116" s="34"/>
      <c r="AC116" s="34"/>
      <c r="AD116" s="34"/>
      <c r="AE116" s="34"/>
      <c r="AR116" s="151" t="s">
        <v>266</v>
      </c>
      <c r="AT116" s="151" t="s">
        <v>154</v>
      </c>
      <c r="AU116" s="151" t="s">
        <v>79</v>
      </c>
      <c r="AY116" s="19" t="s">
        <v>152</v>
      </c>
      <c r="BE116" s="152">
        <f t="shared" si="4"/>
        <v>0</v>
      </c>
      <c r="BF116" s="152">
        <f t="shared" si="5"/>
        <v>0</v>
      </c>
      <c r="BG116" s="152">
        <f t="shared" si="6"/>
        <v>0</v>
      </c>
      <c r="BH116" s="152">
        <f t="shared" si="7"/>
        <v>0</v>
      </c>
      <c r="BI116" s="152">
        <f t="shared" si="8"/>
        <v>0</v>
      </c>
      <c r="BJ116" s="19" t="s">
        <v>77</v>
      </c>
      <c r="BK116" s="152">
        <f t="shared" si="9"/>
        <v>0</v>
      </c>
      <c r="BL116" s="19" t="s">
        <v>266</v>
      </c>
      <c r="BM116" s="151" t="s">
        <v>2312</v>
      </c>
    </row>
    <row r="117" spans="1:65" s="2" customFormat="1" ht="16.5" customHeight="1">
      <c r="A117" s="34"/>
      <c r="B117" s="139"/>
      <c r="C117" s="140" t="s">
        <v>275</v>
      </c>
      <c r="D117" s="140" t="s">
        <v>154</v>
      </c>
      <c r="E117" s="141" t="s">
        <v>2313</v>
      </c>
      <c r="F117" s="142" t="s">
        <v>2314</v>
      </c>
      <c r="G117" s="143" t="s">
        <v>484</v>
      </c>
      <c r="H117" s="144">
        <v>12</v>
      </c>
      <c r="I117" s="145"/>
      <c r="J117" s="146">
        <f t="shared" si="0"/>
        <v>0</v>
      </c>
      <c r="K117" s="142" t="s">
        <v>3</v>
      </c>
      <c r="L117" s="35"/>
      <c r="M117" s="147" t="s">
        <v>3</v>
      </c>
      <c r="N117" s="148" t="s">
        <v>40</v>
      </c>
      <c r="O117" s="55"/>
      <c r="P117" s="149">
        <f t="shared" si="1"/>
        <v>0</v>
      </c>
      <c r="Q117" s="149">
        <v>0</v>
      </c>
      <c r="R117" s="149">
        <f t="shared" si="2"/>
        <v>0</v>
      </c>
      <c r="S117" s="149">
        <v>0</v>
      </c>
      <c r="T117" s="150">
        <f t="shared" si="3"/>
        <v>0</v>
      </c>
      <c r="U117" s="34"/>
      <c r="V117" s="34"/>
      <c r="W117" s="34"/>
      <c r="X117" s="34"/>
      <c r="Y117" s="34"/>
      <c r="Z117" s="34"/>
      <c r="AA117" s="34"/>
      <c r="AB117" s="34"/>
      <c r="AC117" s="34"/>
      <c r="AD117" s="34"/>
      <c r="AE117" s="34"/>
      <c r="AR117" s="151" t="s">
        <v>266</v>
      </c>
      <c r="AT117" s="151" t="s">
        <v>154</v>
      </c>
      <c r="AU117" s="151" t="s">
        <v>79</v>
      </c>
      <c r="AY117" s="19" t="s">
        <v>152</v>
      </c>
      <c r="BE117" s="152">
        <f t="shared" si="4"/>
        <v>0</v>
      </c>
      <c r="BF117" s="152">
        <f t="shared" si="5"/>
        <v>0</v>
      </c>
      <c r="BG117" s="152">
        <f t="shared" si="6"/>
        <v>0</v>
      </c>
      <c r="BH117" s="152">
        <f t="shared" si="7"/>
        <v>0</v>
      </c>
      <c r="BI117" s="152">
        <f t="shared" si="8"/>
        <v>0</v>
      </c>
      <c r="BJ117" s="19" t="s">
        <v>77</v>
      </c>
      <c r="BK117" s="152">
        <f t="shared" si="9"/>
        <v>0</v>
      </c>
      <c r="BL117" s="19" t="s">
        <v>266</v>
      </c>
      <c r="BM117" s="151" t="s">
        <v>2315</v>
      </c>
    </row>
    <row r="118" spans="1:65" s="2" customFormat="1" ht="16.5" customHeight="1">
      <c r="A118" s="34"/>
      <c r="B118" s="139"/>
      <c r="C118" s="140" t="s">
        <v>281</v>
      </c>
      <c r="D118" s="140" t="s">
        <v>154</v>
      </c>
      <c r="E118" s="141" t="s">
        <v>2316</v>
      </c>
      <c r="F118" s="142" t="s">
        <v>2317</v>
      </c>
      <c r="G118" s="143" t="s">
        <v>484</v>
      </c>
      <c r="H118" s="144">
        <v>1</v>
      </c>
      <c r="I118" s="145"/>
      <c r="J118" s="146">
        <f t="shared" si="0"/>
        <v>0</v>
      </c>
      <c r="K118" s="142" t="s">
        <v>3</v>
      </c>
      <c r="L118" s="35"/>
      <c r="M118" s="147" t="s">
        <v>3</v>
      </c>
      <c r="N118" s="148" t="s">
        <v>40</v>
      </c>
      <c r="O118" s="55"/>
      <c r="P118" s="149">
        <f t="shared" si="1"/>
        <v>0</v>
      </c>
      <c r="Q118" s="149">
        <v>0</v>
      </c>
      <c r="R118" s="149">
        <f t="shared" si="2"/>
        <v>0</v>
      </c>
      <c r="S118" s="149">
        <v>0</v>
      </c>
      <c r="T118" s="150">
        <f t="shared" si="3"/>
        <v>0</v>
      </c>
      <c r="U118" s="34"/>
      <c r="V118" s="34"/>
      <c r="W118" s="34"/>
      <c r="X118" s="34"/>
      <c r="Y118" s="34"/>
      <c r="Z118" s="34"/>
      <c r="AA118" s="34"/>
      <c r="AB118" s="34"/>
      <c r="AC118" s="34"/>
      <c r="AD118" s="34"/>
      <c r="AE118" s="34"/>
      <c r="AR118" s="151" t="s">
        <v>266</v>
      </c>
      <c r="AT118" s="151" t="s">
        <v>154</v>
      </c>
      <c r="AU118" s="151" t="s">
        <v>79</v>
      </c>
      <c r="AY118" s="19" t="s">
        <v>152</v>
      </c>
      <c r="BE118" s="152">
        <f t="shared" si="4"/>
        <v>0</v>
      </c>
      <c r="BF118" s="152">
        <f t="shared" si="5"/>
        <v>0</v>
      </c>
      <c r="BG118" s="152">
        <f t="shared" si="6"/>
        <v>0</v>
      </c>
      <c r="BH118" s="152">
        <f t="shared" si="7"/>
        <v>0</v>
      </c>
      <c r="BI118" s="152">
        <f t="shared" si="8"/>
        <v>0</v>
      </c>
      <c r="BJ118" s="19" t="s">
        <v>77</v>
      </c>
      <c r="BK118" s="152">
        <f t="shared" si="9"/>
        <v>0</v>
      </c>
      <c r="BL118" s="19" t="s">
        <v>266</v>
      </c>
      <c r="BM118" s="151" t="s">
        <v>2318</v>
      </c>
    </row>
    <row r="119" spans="1:65" s="2" customFormat="1" ht="21.75" customHeight="1">
      <c r="A119" s="34"/>
      <c r="B119" s="139"/>
      <c r="C119" s="140" t="s">
        <v>290</v>
      </c>
      <c r="D119" s="140" t="s">
        <v>154</v>
      </c>
      <c r="E119" s="141" t="s">
        <v>2319</v>
      </c>
      <c r="F119" s="142" t="s">
        <v>2320</v>
      </c>
      <c r="G119" s="143" t="s">
        <v>484</v>
      </c>
      <c r="H119" s="144">
        <v>13</v>
      </c>
      <c r="I119" s="145"/>
      <c r="J119" s="146">
        <f t="shared" si="0"/>
        <v>0</v>
      </c>
      <c r="K119" s="142" t="s">
        <v>3</v>
      </c>
      <c r="L119" s="35"/>
      <c r="M119" s="147" t="s">
        <v>3</v>
      </c>
      <c r="N119" s="148" t="s">
        <v>40</v>
      </c>
      <c r="O119" s="55"/>
      <c r="P119" s="149">
        <f t="shared" si="1"/>
        <v>0</v>
      </c>
      <c r="Q119" s="149">
        <v>0</v>
      </c>
      <c r="R119" s="149">
        <f t="shared" si="2"/>
        <v>0</v>
      </c>
      <c r="S119" s="149">
        <v>0</v>
      </c>
      <c r="T119" s="150">
        <f t="shared" si="3"/>
        <v>0</v>
      </c>
      <c r="U119" s="34"/>
      <c r="V119" s="34"/>
      <c r="W119" s="34"/>
      <c r="X119" s="34"/>
      <c r="Y119" s="34"/>
      <c r="Z119" s="34"/>
      <c r="AA119" s="34"/>
      <c r="AB119" s="34"/>
      <c r="AC119" s="34"/>
      <c r="AD119" s="34"/>
      <c r="AE119" s="34"/>
      <c r="AR119" s="151" t="s">
        <v>266</v>
      </c>
      <c r="AT119" s="151" t="s">
        <v>154</v>
      </c>
      <c r="AU119" s="151" t="s">
        <v>79</v>
      </c>
      <c r="AY119" s="19" t="s">
        <v>152</v>
      </c>
      <c r="BE119" s="152">
        <f t="shared" si="4"/>
        <v>0</v>
      </c>
      <c r="BF119" s="152">
        <f t="shared" si="5"/>
        <v>0</v>
      </c>
      <c r="BG119" s="152">
        <f t="shared" si="6"/>
        <v>0</v>
      </c>
      <c r="BH119" s="152">
        <f t="shared" si="7"/>
        <v>0</v>
      </c>
      <c r="BI119" s="152">
        <f t="shared" si="8"/>
        <v>0</v>
      </c>
      <c r="BJ119" s="19" t="s">
        <v>77</v>
      </c>
      <c r="BK119" s="152">
        <f t="shared" si="9"/>
        <v>0</v>
      </c>
      <c r="BL119" s="19" t="s">
        <v>266</v>
      </c>
      <c r="BM119" s="151" t="s">
        <v>2321</v>
      </c>
    </row>
    <row r="120" spans="1:65" s="2" customFormat="1" ht="22.8">
      <c r="A120" s="34"/>
      <c r="B120" s="139"/>
      <c r="C120" s="140" t="s">
        <v>8</v>
      </c>
      <c r="D120" s="140" t="s">
        <v>154</v>
      </c>
      <c r="E120" s="141" t="s">
        <v>2322</v>
      </c>
      <c r="F120" s="142" t="s">
        <v>2323</v>
      </c>
      <c r="G120" s="143" t="s">
        <v>484</v>
      </c>
      <c r="H120" s="144">
        <v>1</v>
      </c>
      <c r="I120" s="145"/>
      <c r="J120" s="146">
        <f t="shared" si="0"/>
        <v>0</v>
      </c>
      <c r="K120" s="142" t="s">
        <v>3</v>
      </c>
      <c r="L120" s="35"/>
      <c r="M120" s="147" t="s">
        <v>3</v>
      </c>
      <c r="N120" s="148" t="s">
        <v>40</v>
      </c>
      <c r="O120" s="55"/>
      <c r="P120" s="149">
        <f t="shared" si="1"/>
        <v>0</v>
      </c>
      <c r="Q120" s="149">
        <v>8.9999999999999998E-4</v>
      </c>
      <c r="R120" s="149">
        <f t="shared" si="2"/>
        <v>8.9999999999999998E-4</v>
      </c>
      <c r="S120" s="149">
        <v>0</v>
      </c>
      <c r="T120" s="150">
        <f t="shared" si="3"/>
        <v>0</v>
      </c>
      <c r="U120" s="34"/>
      <c r="V120" s="34"/>
      <c r="W120" s="34"/>
      <c r="X120" s="34"/>
      <c r="Y120" s="34"/>
      <c r="Z120" s="34"/>
      <c r="AA120" s="34"/>
      <c r="AB120" s="34"/>
      <c r="AC120" s="34"/>
      <c r="AD120" s="34"/>
      <c r="AE120" s="34"/>
      <c r="AR120" s="151" t="s">
        <v>266</v>
      </c>
      <c r="AT120" s="151" t="s">
        <v>154</v>
      </c>
      <c r="AU120" s="151" t="s">
        <v>79</v>
      </c>
      <c r="AY120" s="19" t="s">
        <v>152</v>
      </c>
      <c r="BE120" s="152">
        <f t="shared" si="4"/>
        <v>0</v>
      </c>
      <c r="BF120" s="152">
        <f t="shared" si="5"/>
        <v>0</v>
      </c>
      <c r="BG120" s="152">
        <f t="shared" si="6"/>
        <v>0</v>
      </c>
      <c r="BH120" s="152">
        <f t="shared" si="7"/>
        <v>0</v>
      </c>
      <c r="BI120" s="152">
        <f t="shared" si="8"/>
        <v>0</v>
      </c>
      <c r="BJ120" s="19" t="s">
        <v>77</v>
      </c>
      <c r="BK120" s="152">
        <f t="shared" si="9"/>
        <v>0</v>
      </c>
      <c r="BL120" s="19" t="s">
        <v>266</v>
      </c>
      <c r="BM120" s="151" t="s">
        <v>2324</v>
      </c>
    </row>
    <row r="121" spans="1:65" s="2" customFormat="1" ht="22.8">
      <c r="A121" s="34"/>
      <c r="B121" s="139"/>
      <c r="C121" s="140" t="s">
        <v>316</v>
      </c>
      <c r="D121" s="140" t="s">
        <v>154</v>
      </c>
      <c r="E121" s="141" t="s">
        <v>2325</v>
      </c>
      <c r="F121" s="142" t="s">
        <v>2326</v>
      </c>
      <c r="G121" s="143" t="s">
        <v>484</v>
      </c>
      <c r="H121" s="144">
        <v>6</v>
      </c>
      <c r="I121" s="145"/>
      <c r="J121" s="146">
        <f t="shared" si="0"/>
        <v>0</v>
      </c>
      <c r="K121" s="142" t="s">
        <v>3</v>
      </c>
      <c r="L121" s="35"/>
      <c r="M121" s="147" t="s">
        <v>3</v>
      </c>
      <c r="N121" s="148" t="s">
        <v>40</v>
      </c>
      <c r="O121" s="55"/>
      <c r="P121" s="149">
        <f t="shared" si="1"/>
        <v>0</v>
      </c>
      <c r="Q121" s="149">
        <v>1.15E-3</v>
      </c>
      <c r="R121" s="149">
        <f t="shared" si="2"/>
        <v>6.8999999999999999E-3</v>
      </c>
      <c r="S121" s="149">
        <v>0</v>
      </c>
      <c r="T121" s="150">
        <f t="shared" si="3"/>
        <v>0</v>
      </c>
      <c r="U121" s="34"/>
      <c r="V121" s="34"/>
      <c r="W121" s="34"/>
      <c r="X121" s="34"/>
      <c r="Y121" s="34"/>
      <c r="Z121" s="34"/>
      <c r="AA121" s="34"/>
      <c r="AB121" s="34"/>
      <c r="AC121" s="34"/>
      <c r="AD121" s="34"/>
      <c r="AE121" s="34"/>
      <c r="AR121" s="151" t="s">
        <v>266</v>
      </c>
      <c r="AT121" s="151" t="s">
        <v>154</v>
      </c>
      <c r="AU121" s="151" t="s">
        <v>79</v>
      </c>
      <c r="AY121" s="19" t="s">
        <v>152</v>
      </c>
      <c r="BE121" s="152">
        <f t="shared" si="4"/>
        <v>0</v>
      </c>
      <c r="BF121" s="152">
        <f t="shared" si="5"/>
        <v>0</v>
      </c>
      <c r="BG121" s="152">
        <f t="shared" si="6"/>
        <v>0</v>
      </c>
      <c r="BH121" s="152">
        <f t="shared" si="7"/>
        <v>0</v>
      </c>
      <c r="BI121" s="152">
        <f t="shared" si="8"/>
        <v>0</v>
      </c>
      <c r="BJ121" s="19" t="s">
        <v>77</v>
      </c>
      <c r="BK121" s="152">
        <f t="shared" si="9"/>
        <v>0</v>
      </c>
      <c r="BL121" s="19" t="s">
        <v>266</v>
      </c>
      <c r="BM121" s="151" t="s">
        <v>2327</v>
      </c>
    </row>
    <row r="122" spans="1:65" s="2" customFormat="1" ht="16.5" customHeight="1">
      <c r="A122" s="34"/>
      <c r="B122" s="139"/>
      <c r="C122" s="140" t="s">
        <v>328</v>
      </c>
      <c r="D122" s="140" t="s">
        <v>154</v>
      </c>
      <c r="E122" s="141" t="s">
        <v>2328</v>
      </c>
      <c r="F122" s="142" t="s">
        <v>2329</v>
      </c>
      <c r="G122" s="143" t="s">
        <v>484</v>
      </c>
      <c r="H122" s="144">
        <v>2</v>
      </c>
      <c r="I122" s="145"/>
      <c r="J122" s="146">
        <f t="shared" si="0"/>
        <v>0</v>
      </c>
      <c r="K122" s="142" t="s">
        <v>3</v>
      </c>
      <c r="L122" s="35"/>
      <c r="M122" s="147" t="s">
        <v>3</v>
      </c>
      <c r="N122" s="148" t="s">
        <v>40</v>
      </c>
      <c r="O122" s="55"/>
      <c r="P122" s="149">
        <f t="shared" si="1"/>
        <v>0</v>
      </c>
      <c r="Q122" s="149">
        <v>1.6000000000000001E-4</v>
      </c>
      <c r="R122" s="149">
        <f t="shared" si="2"/>
        <v>3.2000000000000003E-4</v>
      </c>
      <c r="S122" s="149">
        <v>0</v>
      </c>
      <c r="T122" s="150">
        <f t="shared" si="3"/>
        <v>0</v>
      </c>
      <c r="U122" s="34"/>
      <c r="V122" s="34"/>
      <c r="W122" s="34"/>
      <c r="X122" s="34"/>
      <c r="Y122" s="34"/>
      <c r="Z122" s="34"/>
      <c r="AA122" s="34"/>
      <c r="AB122" s="34"/>
      <c r="AC122" s="34"/>
      <c r="AD122" s="34"/>
      <c r="AE122" s="34"/>
      <c r="AR122" s="151" t="s">
        <v>266</v>
      </c>
      <c r="AT122" s="151" t="s">
        <v>154</v>
      </c>
      <c r="AU122" s="151" t="s">
        <v>79</v>
      </c>
      <c r="AY122" s="19" t="s">
        <v>152</v>
      </c>
      <c r="BE122" s="152">
        <f t="shared" si="4"/>
        <v>0</v>
      </c>
      <c r="BF122" s="152">
        <f t="shared" si="5"/>
        <v>0</v>
      </c>
      <c r="BG122" s="152">
        <f t="shared" si="6"/>
        <v>0</v>
      </c>
      <c r="BH122" s="152">
        <f t="shared" si="7"/>
        <v>0</v>
      </c>
      <c r="BI122" s="152">
        <f t="shared" si="8"/>
        <v>0</v>
      </c>
      <c r="BJ122" s="19" t="s">
        <v>77</v>
      </c>
      <c r="BK122" s="152">
        <f t="shared" si="9"/>
        <v>0</v>
      </c>
      <c r="BL122" s="19" t="s">
        <v>266</v>
      </c>
      <c r="BM122" s="151" t="s">
        <v>2330</v>
      </c>
    </row>
    <row r="123" spans="1:65" s="2" customFormat="1" ht="21.75" customHeight="1">
      <c r="A123" s="34"/>
      <c r="B123" s="139"/>
      <c r="C123" s="140" t="s">
        <v>332</v>
      </c>
      <c r="D123" s="140" t="s">
        <v>154</v>
      </c>
      <c r="E123" s="141" t="s">
        <v>2331</v>
      </c>
      <c r="F123" s="142" t="s">
        <v>2332</v>
      </c>
      <c r="G123" s="143" t="s">
        <v>278</v>
      </c>
      <c r="H123" s="144">
        <v>99</v>
      </c>
      <c r="I123" s="145"/>
      <c r="J123" s="146">
        <f t="shared" si="0"/>
        <v>0</v>
      </c>
      <c r="K123" s="142" t="s">
        <v>3</v>
      </c>
      <c r="L123" s="35"/>
      <c r="M123" s="147" t="s">
        <v>3</v>
      </c>
      <c r="N123" s="148" t="s">
        <v>40</v>
      </c>
      <c r="O123" s="55"/>
      <c r="P123" s="149">
        <f t="shared" si="1"/>
        <v>0</v>
      </c>
      <c r="Q123" s="149">
        <v>0</v>
      </c>
      <c r="R123" s="149">
        <f t="shared" si="2"/>
        <v>0</v>
      </c>
      <c r="S123" s="149">
        <v>0</v>
      </c>
      <c r="T123" s="150">
        <f t="shared" si="3"/>
        <v>0</v>
      </c>
      <c r="U123" s="34"/>
      <c r="V123" s="34"/>
      <c r="W123" s="34"/>
      <c r="X123" s="34"/>
      <c r="Y123" s="34"/>
      <c r="Z123" s="34"/>
      <c r="AA123" s="34"/>
      <c r="AB123" s="34"/>
      <c r="AC123" s="34"/>
      <c r="AD123" s="34"/>
      <c r="AE123" s="34"/>
      <c r="AR123" s="151" t="s">
        <v>266</v>
      </c>
      <c r="AT123" s="151" t="s">
        <v>154</v>
      </c>
      <c r="AU123" s="151" t="s">
        <v>79</v>
      </c>
      <c r="AY123" s="19" t="s">
        <v>152</v>
      </c>
      <c r="BE123" s="152">
        <f t="shared" si="4"/>
        <v>0</v>
      </c>
      <c r="BF123" s="152">
        <f t="shared" si="5"/>
        <v>0</v>
      </c>
      <c r="BG123" s="152">
        <f t="shared" si="6"/>
        <v>0</v>
      </c>
      <c r="BH123" s="152">
        <f t="shared" si="7"/>
        <v>0</v>
      </c>
      <c r="BI123" s="152">
        <f t="shared" si="8"/>
        <v>0</v>
      </c>
      <c r="BJ123" s="19" t="s">
        <v>77</v>
      </c>
      <c r="BK123" s="152">
        <f t="shared" si="9"/>
        <v>0</v>
      </c>
      <c r="BL123" s="19" t="s">
        <v>266</v>
      </c>
      <c r="BM123" s="151" t="s">
        <v>2333</v>
      </c>
    </row>
    <row r="124" spans="1:65" s="2" customFormat="1" ht="21.75" customHeight="1">
      <c r="A124" s="34"/>
      <c r="B124" s="139"/>
      <c r="C124" s="140" t="s">
        <v>340</v>
      </c>
      <c r="D124" s="140" t="s">
        <v>154</v>
      </c>
      <c r="E124" s="141" t="s">
        <v>2334</v>
      </c>
      <c r="F124" s="142" t="s">
        <v>2335</v>
      </c>
      <c r="G124" s="143" t="s">
        <v>278</v>
      </c>
      <c r="H124" s="144">
        <v>46</v>
      </c>
      <c r="I124" s="145"/>
      <c r="J124" s="146">
        <f t="shared" si="0"/>
        <v>0</v>
      </c>
      <c r="K124" s="142" t="s">
        <v>3</v>
      </c>
      <c r="L124" s="35"/>
      <c r="M124" s="147" t="s">
        <v>3</v>
      </c>
      <c r="N124" s="148" t="s">
        <v>40</v>
      </c>
      <c r="O124" s="55"/>
      <c r="P124" s="149">
        <f t="shared" si="1"/>
        <v>0</v>
      </c>
      <c r="Q124" s="149">
        <v>0</v>
      </c>
      <c r="R124" s="149">
        <f t="shared" si="2"/>
        <v>0</v>
      </c>
      <c r="S124" s="149">
        <v>0</v>
      </c>
      <c r="T124" s="150">
        <f t="shared" si="3"/>
        <v>0</v>
      </c>
      <c r="U124" s="34"/>
      <c r="V124" s="34"/>
      <c r="W124" s="34"/>
      <c r="X124" s="34"/>
      <c r="Y124" s="34"/>
      <c r="Z124" s="34"/>
      <c r="AA124" s="34"/>
      <c r="AB124" s="34"/>
      <c r="AC124" s="34"/>
      <c r="AD124" s="34"/>
      <c r="AE124" s="34"/>
      <c r="AR124" s="151" t="s">
        <v>266</v>
      </c>
      <c r="AT124" s="151" t="s">
        <v>154</v>
      </c>
      <c r="AU124" s="151" t="s">
        <v>79</v>
      </c>
      <c r="AY124" s="19" t="s">
        <v>152</v>
      </c>
      <c r="BE124" s="152">
        <f t="shared" si="4"/>
        <v>0</v>
      </c>
      <c r="BF124" s="152">
        <f t="shared" si="5"/>
        <v>0</v>
      </c>
      <c r="BG124" s="152">
        <f t="shared" si="6"/>
        <v>0</v>
      </c>
      <c r="BH124" s="152">
        <f t="shared" si="7"/>
        <v>0</v>
      </c>
      <c r="BI124" s="152">
        <f t="shared" si="8"/>
        <v>0</v>
      </c>
      <c r="BJ124" s="19" t="s">
        <v>77</v>
      </c>
      <c r="BK124" s="152">
        <f t="shared" si="9"/>
        <v>0</v>
      </c>
      <c r="BL124" s="19" t="s">
        <v>266</v>
      </c>
      <c r="BM124" s="151" t="s">
        <v>2336</v>
      </c>
    </row>
    <row r="125" spans="1:65" s="2" customFormat="1" ht="22.8">
      <c r="A125" s="34"/>
      <c r="B125" s="139"/>
      <c r="C125" s="140" t="s">
        <v>382</v>
      </c>
      <c r="D125" s="140" t="s">
        <v>154</v>
      </c>
      <c r="E125" s="141" t="s">
        <v>2337</v>
      </c>
      <c r="F125" s="142" t="s">
        <v>2338</v>
      </c>
      <c r="G125" s="143" t="s">
        <v>728</v>
      </c>
      <c r="H125" s="199"/>
      <c r="I125" s="145"/>
      <c r="J125" s="146">
        <f t="shared" si="0"/>
        <v>0</v>
      </c>
      <c r="K125" s="142" t="s">
        <v>3</v>
      </c>
      <c r="L125" s="35"/>
      <c r="M125" s="147" t="s">
        <v>3</v>
      </c>
      <c r="N125" s="148" t="s">
        <v>40</v>
      </c>
      <c r="O125" s="55"/>
      <c r="P125" s="149">
        <f t="shared" si="1"/>
        <v>0</v>
      </c>
      <c r="Q125" s="149">
        <v>0</v>
      </c>
      <c r="R125" s="149">
        <f t="shared" si="2"/>
        <v>0</v>
      </c>
      <c r="S125" s="149">
        <v>0</v>
      </c>
      <c r="T125" s="150">
        <f t="shared" si="3"/>
        <v>0</v>
      </c>
      <c r="U125" s="34"/>
      <c r="V125" s="34"/>
      <c r="W125" s="34"/>
      <c r="X125" s="34"/>
      <c r="Y125" s="34"/>
      <c r="Z125" s="34"/>
      <c r="AA125" s="34"/>
      <c r="AB125" s="34"/>
      <c r="AC125" s="34"/>
      <c r="AD125" s="34"/>
      <c r="AE125" s="34"/>
      <c r="AR125" s="151" t="s">
        <v>266</v>
      </c>
      <c r="AT125" s="151" t="s">
        <v>154</v>
      </c>
      <c r="AU125" s="151" t="s">
        <v>79</v>
      </c>
      <c r="AY125" s="19" t="s">
        <v>152</v>
      </c>
      <c r="BE125" s="152">
        <f t="shared" si="4"/>
        <v>0</v>
      </c>
      <c r="BF125" s="152">
        <f t="shared" si="5"/>
        <v>0</v>
      </c>
      <c r="BG125" s="152">
        <f t="shared" si="6"/>
        <v>0</v>
      </c>
      <c r="BH125" s="152">
        <f t="shared" si="7"/>
        <v>0</v>
      </c>
      <c r="BI125" s="152">
        <f t="shared" si="8"/>
        <v>0</v>
      </c>
      <c r="BJ125" s="19" t="s">
        <v>77</v>
      </c>
      <c r="BK125" s="152">
        <f t="shared" si="9"/>
        <v>0</v>
      </c>
      <c r="BL125" s="19" t="s">
        <v>266</v>
      </c>
      <c r="BM125" s="151" t="s">
        <v>2339</v>
      </c>
    </row>
    <row r="126" spans="1:65" s="12" customFormat="1" ht="22.8" customHeight="1">
      <c r="B126" s="126"/>
      <c r="D126" s="127" t="s">
        <v>68</v>
      </c>
      <c r="E126" s="137" t="s">
        <v>2340</v>
      </c>
      <c r="F126" s="137" t="s">
        <v>2341</v>
      </c>
      <c r="I126" s="129"/>
      <c r="J126" s="138">
        <f>BK126</f>
        <v>0</v>
      </c>
      <c r="L126" s="126"/>
      <c r="M126" s="131"/>
      <c r="N126" s="132"/>
      <c r="O126" s="132"/>
      <c r="P126" s="133">
        <f>SUM(P127:P144)</f>
        <v>0</v>
      </c>
      <c r="Q126" s="132"/>
      <c r="R126" s="133">
        <f>SUM(R127:R144)</f>
        <v>0.50688000000000011</v>
      </c>
      <c r="S126" s="132"/>
      <c r="T126" s="134">
        <f>SUM(T127:T144)</f>
        <v>0</v>
      </c>
      <c r="AR126" s="127" t="s">
        <v>79</v>
      </c>
      <c r="AT126" s="135" t="s">
        <v>68</v>
      </c>
      <c r="AU126" s="135" t="s">
        <v>77</v>
      </c>
      <c r="AY126" s="127" t="s">
        <v>152</v>
      </c>
      <c r="BK126" s="136">
        <f>SUM(BK127:BK144)</f>
        <v>0</v>
      </c>
    </row>
    <row r="127" spans="1:65" s="2" customFormat="1" ht="22.8">
      <c r="A127" s="34"/>
      <c r="B127" s="139"/>
      <c r="C127" s="140" t="s">
        <v>386</v>
      </c>
      <c r="D127" s="140" t="s">
        <v>154</v>
      </c>
      <c r="E127" s="141" t="s">
        <v>2342</v>
      </c>
      <c r="F127" s="142" t="s">
        <v>2343</v>
      </c>
      <c r="G127" s="143" t="s">
        <v>278</v>
      </c>
      <c r="H127" s="144">
        <v>98</v>
      </c>
      <c r="I127" s="145"/>
      <c r="J127" s="146">
        <f t="shared" ref="J127:J144" si="10">ROUND(I127*H127,2)</f>
        <v>0</v>
      </c>
      <c r="K127" s="142" t="s">
        <v>3</v>
      </c>
      <c r="L127" s="35"/>
      <c r="M127" s="147" t="s">
        <v>3</v>
      </c>
      <c r="N127" s="148" t="s">
        <v>40</v>
      </c>
      <c r="O127" s="55"/>
      <c r="P127" s="149">
        <f t="shared" ref="P127:P144" si="11">O127*H127</f>
        <v>0</v>
      </c>
      <c r="Q127" s="149">
        <v>8.4000000000000003E-4</v>
      </c>
      <c r="R127" s="149">
        <f t="shared" ref="R127:R144" si="12">Q127*H127</f>
        <v>8.2320000000000004E-2</v>
      </c>
      <c r="S127" s="149">
        <v>0</v>
      </c>
      <c r="T127" s="150">
        <f t="shared" ref="T127:T144" si="13">S127*H127</f>
        <v>0</v>
      </c>
      <c r="U127" s="34"/>
      <c r="V127" s="34"/>
      <c r="W127" s="34"/>
      <c r="X127" s="34"/>
      <c r="Y127" s="34"/>
      <c r="Z127" s="34"/>
      <c r="AA127" s="34"/>
      <c r="AB127" s="34"/>
      <c r="AC127" s="34"/>
      <c r="AD127" s="34"/>
      <c r="AE127" s="34"/>
      <c r="AR127" s="151" t="s">
        <v>266</v>
      </c>
      <c r="AT127" s="151" t="s">
        <v>154</v>
      </c>
      <c r="AU127" s="151" t="s">
        <v>79</v>
      </c>
      <c r="AY127" s="19" t="s">
        <v>152</v>
      </c>
      <c r="BE127" s="152">
        <f t="shared" ref="BE127:BE144" si="14">IF(N127="základní",J127,0)</f>
        <v>0</v>
      </c>
      <c r="BF127" s="152">
        <f t="shared" ref="BF127:BF144" si="15">IF(N127="snížená",J127,0)</f>
        <v>0</v>
      </c>
      <c r="BG127" s="152">
        <f t="shared" ref="BG127:BG144" si="16">IF(N127="zákl. přenesená",J127,0)</f>
        <v>0</v>
      </c>
      <c r="BH127" s="152">
        <f t="shared" ref="BH127:BH144" si="17">IF(N127="sníž. přenesená",J127,0)</f>
        <v>0</v>
      </c>
      <c r="BI127" s="152">
        <f t="shared" ref="BI127:BI144" si="18">IF(N127="nulová",J127,0)</f>
        <v>0</v>
      </c>
      <c r="BJ127" s="19" t="s">
        <v>77</v>
      </c>
      <c r="BK127" s="152">
        <f t="shared" ref="BK127:BK144" si="19">ROUND(I127*H127,2)</f>
        <v>0</v>
      </c>
      <c r="BL127" s="19" t="s">
        <v>266</v>
      </c>
      <c r="BM127" s="151" t="s">
        <v>2344</v>
      </c>
    </row>
    <row r="128" spans="1:65" s="2" customFormat="1" ht="22.8">
      <c r="A128" s="34"/>
      <c r="B128" s="139"/>
      <c r="C128" s="140" t="s">
        <v>399</v>
      </c>
      <c r="D128" s="140" t="s">
        <v>154</v>
      </c>
      <c r="E128" s="141" t="s">
        <v>2345</v>
      </c>
      <c r="F128" s="142" t="s">
        <v>2346</v>
      </c>
      <c r="G128" s="143" t="s">
        <v>278</v>
      </c>
      <c r="H128" s="144">
        <v>106</v>
      </c>
      <c r="I128" s="145"/>
      <c r="J128" s="146">
        <f t="shared" si="10"/>
        <v>0</v>
      </c>
      <c r="K128" s="142" t="s">
        <v>3</v>
      </c>
      <c r="L128" s="35"/>
      <c r="M128" s="147" t="s">
        <v>3</v>
      </c>
      <c r="N128" s="148" t="s">
        <v>40</v>
      </c>
      <c r="O128" s="55"/>
      <c r="P128" s="149">
        <f t="shared" si="11"/>
        <v>0</v>
      </c>
      <c r="Q128" s="149">
        <v>1.16E-3</v>
      </c>
      <c r="R128" s="149">
        <f t="shared" si="12"/>
        <v>0.12296</v>
      </c>
      <c r="S128" s="149">
        <v>0</v>
      </c>
      <c r="T128" s="150">
        <f t="shared" si="13"/>
        <v>0</v>
      </c>
      <c r="U128" s="34"/>
      <c r="V128" s="34"/>
      <c r="W128" s="34"/>
      <c r="X128" s="34"/>
      <c r="Y128" s="34"/>
      <c r="Z128" s="34"/>
      <c r="AA128" s="34"/>
      <c r="AB128" s="34"/>
      <c r="AC128" s="34"/>
      <c r="AD128" s="34"/>
      <c r="AE128" s="34"/>
      <c r="AR128" s="151" t="s">
        <v>266</v>
      </c>
      <c r="AT128" s="151" t="s">
        <v>154</v>
      </c>
      <c r="AU128" s="151" t="s">
        <v>79</v>
      </c>
      <c r="AY128" s="19" t="s">
        <v>152</v>
      </c>
      <c r="BE128" s="152">
        <f t="shared" si="14"/>
        <v>0</v>
      </c>
      <c r="BF128" s="152">
        <f t="shared" si="15"/>
        <v>0</v>
      </c>
      <c r="BG128" s="152">
        <f t="shared" si="16"/>
        <v>0</v>
      </c>
      <c r="BH128" s="152">
        <f t="shared" si="17"/>
        <v>0</v>
      </c>
      <c r="BI128" s="152">
        <f t="shared" si="18"/>
        <v>0</v>
      </c>
      <c r="BJ128" s="19" t="s">
        <v>77</v>
      </c>
      <c r="BK128" s="152">
        <f t="shared" si="19"/>
        <v>0</v>
      </c>
      <c r="BL128" s="19" t="s">
        <v>266</v>
      </c>
      <c r="BM128" s="151" t="s">
        <v>2347</v>
      </c>
    </row>
    <row r="129" spans="1:65" s="2" customFormat="1" ht="22.8">
      <c r="A129" s="34"/>
      <c r="B129" s="139"/>
      <c r="C129" s="140" t="s">
        <v>404</v>
      </c>
      <c r="D129" s="140" t="s">
        <v>154</v>
      </c>
      <c r="E129" s="141" t="s">
        <v>2348</v>
      </c>
      <c r="F129" s="142" t="s">
        <v>2349</v>
      </c>
      <c r="G129" s="143" t="s">
        <v>278</v>
      </c>
      <c r="H129" s="144">
        <v>105</v>
      </c>
      <c r="I129" s="145"/>
      <c r="J129" s="146">
        <f t="shared" si="10"/>
        <v>0</v>
      </c>
      <c r="K129" s="142" t="s">
        <v>3</v>
      </c>
      <c r="L129" s="35"/>
      <c r="M129" s="147" t="s">
        <v>3</v>
      </c>
      <c r="N129" s="148" t="s">
        <v>40</v>
      </c>
      <c r="O129" s="55"/>
      <c r="P129" s="149">
        <f t="shared" si="11"/>
        <v>0</v>
      </c>
      <c r="Q129" s="149">
        <v>1.4400000000000001E-3</v>
      </c>
      <c r="R129" s="149">
        <f t="shared" si="12"/>
        <v>0.1512</v>
      </c>
      <c r="S129" s="149">
        <v>0</v>
      </c>
      <c r="T129" s="150">
        <f t="shared" si="13"/>
        <v>0</v>
      </c>
      <c r="U129" s="34"/>
      <c r="V129" s="34"/>
      <c r="W129" s="34"/>
      <c r="X129" s="34"/>
      <c r="Y129" s="34"/>
      <c r="Z129" s="34"/>
      <c r="AA129" s="34"/>
      <c r="AB129" s="34"/>
      <c r="AC129" s="34"/>
      <c r="AD129" s="34"/>
      <c r="AE129" s="34"/>
      <c r="AR129" s="151" t="s">
        <v>266</v>
      </c>
      <c r="AT129" s="151" t="s">
        <v>154</v>
      </c>
      <c r="AU129" s="151" t="s">
        <v>79</v>
      </c>
      <c r="AY129" s="19" t="s">
        <v>152</v>
      </c>
      <c r="BE129" s="152">
        <f t="shared" si="14"/>
        <v>0</v>
      </c>
      <c r="BF129" s="152">
        <f t="shared" si="15"/>
        <v>0</v>
      </c>
      <c r="BG129" s="152">
        <f t="shared" si="16"/>
        <v>0</v>
      </c>
      <c r="BH129" s="152">
        <f t="shared" si="17"/>
        <v>0</v>
      </c>
      <c r="BI129" s="152">
        <f t="shared" si="18"/>
        <v>0</v>
      </c>
      <c r="BJ129" s="19" t="s">
        <v>77</v>
      </c>
      <c r="BK129" s="152">
        <f t="shared" si="19"/>
        <v>0</v>
      </c>
      <c r="BL129" s="19" t="s">
        <v>266</v>
      </c>
      <c r="BM129" s="151" t="s">
        <v>2350</v>
      </c>
    </row>
    <row r="130" spans="1:65" s="2" customFormat="1" ht="22.8">
      <c r="A130" s="34"/>
      <c r="B130" s="139"/>
      <c r="C130" s="140" t="s">
        <v>411</v>
      </c>
      <c r="D130" s="140" t="s">
        <v>154</v>
      </c>
      <c r="E130" s="141" t="s">
        <v>2351</v>
      </c>
      <c r="F130" s="142" t="s">
        <v>2352</v>
      </c>
      <c r="G130" s="143" t="s">
        <v>278</v>
      </c>
      <c r="H130" s="144">
        <v>10</v>
      </c>
      <c r="I130" s="145"/>
      <c r="J130" s="146">
        <f t="shared" si="10"/>
        <v>0</v>
      </c>
      <c r="K130" s="142" t="s">
        <v>3</v>
      </c>
      <c r="L130" s="35"/>
      <c r="M130" s="147" t="s">
        <v>3</v>
      </c>
      <c r="N130" s="148" t="s">
        <v>40</v>
      </c>
      <c r="O130" s="55"/>
      <c r="P130" s="149">
        <f t="shared" si="11"/>
        <v>0</v>
      </c>
      <c r="Q130" s="149">
        <v>2.81E-3</v>
      </c>
      <c r="R130" s="149">
        <f t="shared" si="12"/>
        <v>2.81E-2</v>
      </c>
      <c r="S130" s="149">
        <v>0</v>
      </c>
      <c r="T130" s="150">
        <f t="shared" si="13"/>
        <v>0</v>
      </c>
      <c r="U130" s="34"/>
      <c r="V130" s="34"/>
      <c r="W130" s="34"/>
      <c r="X130" s="34"/>
      <c r="Y130" s="34"/>
      <c r="Z130" s="34"/>
      <c r="AA130" s="34"/>
      <c r="AB130" s="34"/>
      <c r="AC130" s="34"/>
      <c r="AD130" s="34"/>
      <c r="AE130" s="34"/>
      <c r="AR130" s="151" t="s">
        <v>266</v>
      </c>
      <c r="AT130" s="151" t="s">
        <v>154</v>
      </c>
      <c r="AU130" s="151" t="s">
        <v>79</v>
      </c>
      <c r="AY130" s="19" t="s">
        <v>152</v>
      </c>
      <c r="BE130" s="152">
        <f t="shared" si="14"/>
        <v>0</v>
      </c>
      <c r="BF130" s="152">
        <f t="shared" si="15"/>
        <v>0</v>
      </c>
      <c r="BG130" s="152">
        <f t="shared" si="16"/>
        <v>0</v>
      </c>
      <c r="BH130" s="152">
        <f t="shared" si="17"/>
        <v>0</v>
      </c>
      <c r="BI130" s="152">
        <f t="shared" si="18"/>
        <v>0</v>
      </c>
      <c r="BJ130" s="19" t="s">
        <v>77</v>
      </c>
      <c r="BK130" s="152">
        <f t="shared" si="19"/>
        <v>0</v>
      </c>
      <c r="BL130" s="19" t="s">
        <v>266</v>
      </c>
      <c r="BM130" s="151" t="s">
        <v>2353</v>
      </c>
    </row>
    <row r="131" spans="1:65" s="2" customFormat="1" ht="34.200000000000003">
      <c r="A131" s="34"/>
      <c r="B131" s="139"/>
      <c r="C131" s="140" t="s">
        <v>415</v>
      </c>
      <c r="D131" s="140" t="s">
        <v>154</v>
      </c>
      <c r="E131" s="141" t="s">
        <v>2354</v>
      </c>
      <c r="F131" s="142" t="s">
        <v>2355</v>
      </c>
      <c r="G131" s="143" t="s">
        <v>278</v>
      </c>
      <c r="H131" s="144">
        <v>98</v>
      </c>
      <c r="I131" s="145"/>
      <c r="J131" s="146">
        <f t="shared" si="10"/>
        <v>0</v>
      </c>
      <c r="K131" s="142" t="s">
        <v>3</v>
      </c>
      <c r="L131" s="35"/>
      <c r="M131" s="147" t="s">
        <v>3</v>
      </c>
      <c r="N131" s="148" t="s">
        <v>40</v>
      </c>
      <c r="O131" s="55"/>
      <c r="P131" s="149">
        <f t="shared" si="11"/>
        <v>0</v>
      </c>
      <c r="Q131" s="149">
        <v>5.0000000000000002E-5</v>
      </c>
      <c r="R131" s="149">
        <f t="shared" si="12"/>
        <v>4.8999999999999998E-3</v>
      </c>
      <c r="S131" s="149">
        <v>0</v>
      </c>
      <c r="T131" s="150">
        <f t="shared" si="13"/>
        <v>0</v>
      </c>
      <c r="U131" s="34"/>
      <c r="V131" s="34"/>
      <c r="W131" s="34"/>
      <c r="X131" s="34"/>
      <c r="Y131" s="34"/>
      <c r="Z131" s="34"/>
      <c r="AA131" s="34"/>
      <c r="AB131" s="34"/>
      <c r="AC131" s="34"/>
      <c r="AD131" s="34"/>
      <c r="AE131" s="34"/>
      <c r="AR131" s="151" t="s">
        <v>266</v>
      </c>
      <c r="AT131" s="151" t="s">
        <v>154</v>
      </c>
      <c r="AU131" s="151" t="s">
        <v>79</v>
      </c>
      <c r="AY131" s="19" t="s">
        <v>152</v>
      </c>
      <c r="BE131" s="152">
        <f t="shared" si="14"/>
        <v>0</v>
      </c>
      <c r="BF131" s="152">
        <f t="shared" si="15"/>
        <v>0</v>
      </c>
      <c r="BG131" s="152">
        <f t="shared" si="16"/>
        <v>0</v>
      </c>
      <c r="BH131" s="152">
        <f t="shared" si="17"/>
        <v>0</v>
      </c>
      <c r="BI131" s="152">
        <f t="shared" si="18"/>
        <v>0</v>
      </c>
      <c r="BJ131" s="19" t="s">
        <v>77</v>
      </c>
      <c r="BK131" s="152">
        <f t="shared" si="19"/>
        <v>0</v>
      </c>
      <c r="BL131" s="19" t="s">
        <v>266</v>
      </c>
      <c r="BM131" s="151" t="s">
        <v>2356</v>
      </c>
    </row>
    <row r="132" spans="1:65" s="2" customFormat="1" ht="34.200000000000003">
      <c r="A132" s="34"/>
      <c r="B132" s="139"/>
      <c r="C132" s="140" t="s">
        <v>420</v>
      </c>
      <c r="D132" s="140" t="s">
        <v>154</v>
      </c>
      <c r="E132" s="141" t="s">
        <v>2357</v>
      </c>
      <c r="F132" s="142" t="s">
        <v>2358</v>
      </c>
      <c r="G132" s="143" t="s">
        <v>278</v>
      </c>
      <c r="H132" s="144">
        <v>219</v>
      </c>
      <c r="I132" s="145"/>
      <c r="J132" s="146">
        <f t="shared" si="10"/>
        <v>0</v>
      </c>
      <c r="K132" s="142" t="s">
        <v>3</v>
      </c>
      <c r="L132" s="35"/>
      <c r="M132" s="147" t="s">
        <v>3</v>
      </c>
      <c r="N132" s="148" t="s">
        <v>40</v>
      </c>
      <c r="O132" s="55"/>
      <c r="P132" s="149">
        <f t="shared" si="11"/>
        <v>0</v>
      </c>
      <c r="Q132" s="149">
        <v>6.9999999999999994E-5</v>
      </c>
      <c r="R132" s="149">
        <f t="shared" si="12"/>
        <v>1.5329999999999998E-2</v>
      </c>
      <c r="S132" s="149">
        <v>0</v>
      </c>
      <c r="T132" s="150">
        <f t="shared" si="13"/>
        <v>0</v>
      </c>
      <c r="U132" s="34"/>
      <c r="V132" s="34"/>
      <c r="W132" s="34"/>
      <c r="X132" s="34"/>
      <c r="Y132" s="34"/>
      <c r="Z132" s="34"/>
      <c r="AA132" s="34"/>
      <c r="AB132" s="34"/>
      <c r="AC132" s="34"/>
      <c r="AD132" s="34"/>
      <c r="AE132" s="34"/>
      <c r="AR132" s="151" t="s">
        <v>266</v>
      </c>
      <c r="AT132" s="151" t="s">
        <v>154</v>
      </c>
      <c r="AU132" s="151" t="s">
        <v>79</v>
      </c>
      <c r="AY132" s="19" t="s">
        <v>152</v>
      </c>
      <c r="BE132" s="152">
        <f t="shared" si="14"/>
        <v>0</v>
      </c>
      <c r="BF132" s="152">
        <f t="shared" si="15"/>
        <v>0</v>
      </c>
      <c r="BG132" s="152">
        <f t="shared" si="16"/>
        <v>0</v>
      </c>
      <c r="BH132" s="152">
        <f t="shared" si="17"/>
        <v>0</v>
      </c>
      <c r="BI132" s="152">
        <f t="shared" si="18"/>
        <v>0</v>
      </c>
      <c r="BJ132" s="19" t="s">
        <v>77</v>
      </c>
      <c r="BK132" s="152">
        <f t="shared" si="19"/>
        <v>0</v>
      </c>
      <c r="BL132" s="19" t="s">
        <v>266</v>
      </c>
      <c r="BM132" s="151" t="s">
        <v>2359</v>
      </c>
    </row>
    <row r="133" spans="1:65" s="2" customFormat="1" ht="16.5" customHeight="1">
      <c r="A133" s="34"/>
      <c r="B133" s="139"/>
      <c r="C133" s="140" t="s">
        <v>425</v>
      </c>
      <c r="D133" s="140" t="s">
        <v>154</v>
      </c>
      <c r="E133" s="141" t="s">
        <v>2360</v>
      </c>
      <c r="F133" s="142" t="s">
        <v>2361</v>
      </c>
      <c r="G133" s="143" t="s">
        <v>484</v>
      </c>
      <c r="H133" s="144">
        <v>47</v>
      </c>
      <c r="I133" s="145"/>
      <c r="J133" s="146">
        <f t="shared" si="10"/>
        <v>0</v>
      </c>
      <c r="K133" s="142" t="s">
        <v>3</v>
      </c>
      <c r="L133" s="35"/>
      <c r="M133" s="147" t="s">
        <v>3</v>
      </c>
      <c r="N133" s="148" t="s">
        <v>40</v>
      </c>
      <c r="O133" s="55"/>
      <c r="P133" s="149">
        <f t="shared" si="11"/>
        <v>0</v>
      </c>
      <c r="Q133" s="149">
        <v>0</v>
      </c>
      <c r="R133" s="149">
        <f t="shared" si="12"/>
        <v>0</v>
      </c>
      <c r="S133" s="149">
        <v>0</v>
      </c>
      <c r="T133" s="150">
        <f t="shared" si="13"/>
        <v>0</v>
      </c>
      <c r="U133" s="34"/>
      <c r="V133" s="34"/>
      <c r="W133" s="34"/>
      <c r="X133" s="34"/>
      <c r="Y133" s="34"/>
      <c r="Z133" s="34"/>
      <c r="AA133" s="34"/>
      <c r="AB133" s="34"/>
      <c r="AC133" s="34"/>
      <c r="AD133" s="34"/>
      <c r="AE133" s="34"/>
      <c r="AR133" s="151" t="s">
        <v>266</v>
      </c>
      <c r="AT133" s="151" t="s">
        <v>154</v>
      </c>
      <c r="AU133" s="151" t="s">
        <v>79</v>
      </c>
      <c r="AY133" s="19" t="s">
        <v>152</v>
      </c>
      <c r="BE133" s="152">
        <f t="shared" si="14"/>
        <v>0</v>
      </c>
      <c r="BF133" s="152">
        <f t="shared" si="15"/>
        <v>0</v>
      </c>
      <c r="BG133" s="152">
        <f t="shared" si="16"/>
        <v>0</v>
      </c>
      <c r="BH133" s="152">
        <f t="shared" si="17"/>
        <v>0</v>
      </c>
      <c r="BI133" s="152">
        <f t="shared" si="18"/>
        <v>0</v>
      </c>
      <c r="BJ133" s="19" t="s">
        <v>77</v>
      </c>
      <c r="BK133" s="152">
        <f t="shared" si="19"/>
        <v>0</v>
      </c>
      <c r="BL133" s="19" t="s">
        <v>266</v>
      </c>
      <c r="BM133" s="151" t="s">
        <v>2362</v>
      </c>
    </row>
    <row r="134" spans="1:65" s="2" customFormat="1" ht="21.75" customHeight="1">
      <c r="A134" s="34"/>
      <c r="B134" s="139"/>
      <c r="C134" s="140" t="s">
        <v>431</v>
      </c>
      <c r="D134" s="140" t="s">
        <v>154</v>
      </c>
      <c r="E134" s="141" t="s">
        <v>2363</v>
      </c>
      <c r="F134" s="142" t="s">
        <v>2364</v>
      </c>
      <c r="G134" s="143" t="s">
        <v>484</v>
      </c>
      <c r="H134" s="144">
        <v>47</v>
      </c>
      <c r="I134" s="145"/>
      <c r="J134" s="146">
        <f t="shared" si="10"/>
        <v>0</v>
      </c>
      <c r="K134" s="142" t="s">
        <v>3</v>
      </c>
      <c r="L134" s="35"/>
      <c r="M134" s="147" t="s">
        <v>3</v>
      </c>
      <c r="N134" s="148" t="s">
        <v>40</v>
      </c>
      <c r="O134" s="55"/>
      <c r="P134" s="149">
        <f t="shared" si="11"/>
        <v>0</v>
      </c>
      <c r="Q134" s="149">
        <v>1.2999999999999999E-4</v>
      </c>
      <c r="R134" s="149">
        <f t="shared" si="12"/>
        <v>6.1099999999999991E-3</v>
      </c>
      <c r="S134" s="149">
        <v>0</v>
      </c>
      <c r="T134" s="150">
        <f t="shared" si="13"/>
        <v>0</v>
      </c>
      <c r="U134" s="34"/>
      <c r="V134" s="34"/>
      <c r="W134" s="34"/>
      <c r="X134" s="34"/>
      <c r="Y134" s="34"/>
      <c r="Z134" s="34"/>
      <c r="AA134" s="34"/>
      <c r="AB134" s="34"/>
      <c r="AC134" s="34"/>
      <c r="AD134" s="34"/>
      <c r="AE134" s="34"/>
      <c r="AR134" s="151" t="s">
        <v>266</v>
      </c>
      <c r="AT134" s="151" t="s">
        <v>154</v>
      </c>
      <c r="AU134" s="151" t="s">
        <v>79</v>
      </c>
      <c r="AY134" s="19" t="s">
        <v>152</v>
      </c>
      <c r="BE134" s="152">
        <f t="shared" si="14"/>
        <v>0</v>
      </c>
      <c r="BF134" s="152">
        <f t="shared" si="15"/>
        <v>0</v>
      </c>
      <c r="BG134" s="152">
        <f t="shared" si="16"/>
        <v>0</v>
      </c>
      <c r="BH134" s="152">
        <f t="shared" si="17"/>
        <v>0</v>
      </c>
      <c r="BI134" s="152">
        <f t="shared" si="18"/>
        <v>0</v>
      </c>
      <c r="BJ134" s="19" t="s">
        <v>77</v>
      </c>
      <c r="BK134" s="152">
        <f t="shared" si="19"/>
        <v>0</v>
      </c>
      <c r="BL134" s="19" t="s">
        <v>266</v>
      </c>
      <c r="BM134" s="151" t="s">
        <v>2365</v>
      </c>
    </row>
    <row r="135" spans="1:65" s="2" customFormat="1" ht="22.8">
      <c r="A135" s="34"/>
      <c r="B135" s="139"/>
      <c r="C135" s="140" t="s">
        <v>435</v>
      </c>
      <c r="D135" s="140" t="s">
        <v>154</v>
      </c>
      <c r="E135" s="141" t="s">
        <v>2366</v>
      </c>
      <c r="F135" s="142" t="s">
        <v>2367</v>
      </c>
      <c r="G135" s="143" t="s">
        <v>484</v>
      </c>
      <c r="H135" s="144">
        <v>1</v>
      </c>
      <c r="I135" s="145"/>
      <c r="J135" s="146">
        <f t="shared" si="10"/>
        <v>0</v>
      </c>
      <c r="K135" s="142" t="s">
        <v>3</v>
      </c>
      <c r="L135" s="35"/>
      <c r="M135" s="147" t="s">
        <v>3</v>
      </c>
      <c r="N135" s="148" t="s">
        <v>40</v>
      </c>
      <c r="O135" s="55"/>
      <c r="P135" s="149">
        <f t="shared" si="11"/>
        <v>0</v>
      </c>
      <c r="Q135" s="149">
        <v>2.2000000000000001E-4</v>
      </c>
      <c r="R135" s="149">
        <f t="shared" si="12"/>
        <v>2.2000000000000001E-4</v>
      </c>
      <c r="S135" s="149">
        <v>0</v>
      </c>
      <c r="T135" s="150">
        <f t="shared" si="13"/>
        <v>0</v>
      </c>
      <c r="U135" s="34"/>
      <c r="V135" s="34"/>
      <c r="W135" s="34"/>
      <c r="X135" s="34"/>
      <c r="Y135" s="34"/>
      <c r="Z135" s="34"/>
      <c r="AA135" s="34"/>
      <c r="AB135" s="34"/>
      <c r="AC135" s="34"/>
      <c r="AD135" s="34"/>
      <c r="AE135" s="34"/>
      <c r="AR135" s="151" t="s">
        <v>266</v>
      </c>
      <c r="AT135" s="151" t="s">
        <v>154</v>
      </c>
      <c r="AU135" s="151" t="s">
        <v>79</v>
      </c>
      <c r="AY135" s="19" t="s">
        <v>152</v>
      </c>
      <c r="BE135" s="152">
        <f t="shared" si="14"/>
        <v>0</v>
      </c>
      <c r="BF135" s="152">
        <f t="shared" si="15"/>
        <v>0</v>
      </c>
      <c r="BG135" s="152">
        <f t="shared" si="16"/>
        <v>0</v>
      </c>
      <c r="BH135" s="152">
        <f t="shared" si="17"/>
        <v>0</v>
      </c>
      <c r="BI135" s="152">
        <f t="shared" si="18"/>
        <v>0</v>
      </c>
      <c r="BJ135" s="19" t="s">
        <v>77</v>
      </c>
      <c r="BK135" s="152">
        <f t="shared" si="19"/>
        <v>0</v>
      </c>
      <c r="BL135" s="19" t="s">
        <v>266</v>
      </c>
      <c r="BM135" s="151" t="s">
        <v>2368</v>
      </c>
    </row>
    <row r="136" spans="1:65" s="2" customFormat="1" ht="22.8">
      <c r="A136" s="34"/>
      <c r="B136" s="139"/>
      <c r="C136" s="140" t="s">
        <v>439</v>
      </c>
      <c r="D136" s="140" t="s">
        <v>154</v>
      </c>
      <c r="E136" s="141" t="s">
        <v>2369</v>
      </c>
      <c r="F136" s="142" t="s">
        <v>2370</v>
      </c>
      <c r="G136" s="143" t="s">
        <v>484</v>
      </c>
      <c r="H136" s="144">
        <v>1</v>
      </c>
      <c r="I136" s="145"/>
      <c r="J136" s="146">
        <f t="shared" si="10"/>
        <v>0</v>
      </c>
      <c r="K136" s="142" t="s">
        <v>3</v>
      </c>
      <c r="L136" s="35"/>
      <c r="M136" s="147" t="s">
        <v>3</v>
      </c>
      <c r="N136" s="148" t="s">
        <v>40</v>
      </c>
      <c r="O136" s="55"/>
      <c r="P136" s="149">
        <f t="shared" si="11"/>
        <v>0</v>
      </c>
      <c r="Q136" s="149">
        <v>1.7000000000000001E-4</v>
      </c>
      <c r="R136" s="149">
        <f t="shared" si="12"/>
        <v>1.7000000000000001E-4</v>
      </c>
      <c r="S136" s="149">
        <v>0</v>
      </c>
      <c r="T136" s="150">
        <f t="shared" si="13"/>
        <v>0</v>
      </c>
      <c r="U136" s="34"/>
      <c r="V136" s="34"/>
      <c r="W136" s="34"/>
      <c r="X136" s="34"/>
      <c r="Y136" s="34"/>
      <c r="Z136" s="34"/>
      <c r="AA136" s="34"/>
      <c r="AB136" s="34"/>
      <c r="AC136" s="34"/>
      <c r="AD136" s="34"/>
      <c r="AE136" s="34"/>
      <c r="AR136" s="151" t="s">
        <v>266</v>
      </c>
      <c r="AT136" s="151" t="s">
        <v>154</v>
      </c>
      <c r="AU136" s="151" t="s">
        <v>79</v>
      </c>
      <c r="AY136" s="19" t="s">
        <v>152</v>
      </c>
      <c r="BE136" s="152">
        <f t="shared" si="14"/>
        <v>0</v>
      </c>
      <c r="BF136" s="152">
        <f t="shared" si="15"/>
        <v>0</v>
      </c>
      <c r="BG136" s="152">
        <f t="shared" si="16"/>
        <v>0</v>
      </c>
      <c r="BH136" s="152">
        <f t="shared" si="17"/>
        <v>0</v>
      </c>
      <c r="BI136" s="152">
        <f t="shared" si="18"/>
        <v>0</v>
      </c>
      <c r="BJ136" s="19" t="s">
        <v>77</v>
      </c>
      <c r="BK136" s="152">
        <f t="shared" si="19"/>
        <v>0</v>
      </c>
      <c r="BL136" s="19" t="s">
        <v>266</v>
      </c>
      <c r="BM136" s="151" t="s">
        <v>2371</v>
      </c>
    </row>
    <row r="137" spans="1:65" s="2" customFormat="1" ht="22.8">
      <c r="A137" s="34"/>
      <c r="B137" s="139"/>
      <c r="C137" s="140" t="s">
        <v>443</v>
      </c>
      <c r="D137" s="140" t="s">
        <v>154</v>
      </c>
      <c r="E137" s="141" t="s">
        <v>2372</v>
      </c>
      <c r="F137" s="142" t="s">
        <v>2373</v>
      </c>
      <c r="G137" s="143" t="s">
        <v>484</v>
      </c>
      <c r="H137" s="144">
        <v>1</v>
      </c>
      <c r="I137" s="145"/>
      <c r="J137" s="146">
        <f t="shared" si="10"/>
        <v>0</v>
      </c>
      <c r="K137" s="142" t="s">
        <v>3</v>
      </c>
      <c r="L137" s="35"/>
      <c r="M137" s="147" t="s">
        <v>3</v>
      </c>
      <c r="N137" s="148" t="s">
        <v>40</v>
      </c>
      <c r="O137" s="55"/>
      <c r="P137" s="149">
        <f t="shared" si="11"/>
        <v>0</v>
      </c>
      <c r="Q137" s="149">
        <v>5.1999999999999995E-4</v>
      </c>
      <c r="R137" s="149">
        <f t="shared" si="12"/>
        <v>5.1999999999999995E-4</v>
      </c>
      <c r="S137" s="149">
        <v>0</v>
      </c>
      <c r="T137" s="150">
        <f t="shared" si="13"/>
        <v>0</v>
      </c>
      <c r="U137" s="34"/>
      <c r="V137" s="34"/>
      <c r="W137" s="34"/>
      <c r="X137" s="34"/>
      <c r="Y137" s="34"/>
      <c r="Z137" s="34"/>
      <c r="AA137" s="34"/>
      <c r="AB137" s="34"/>
      <c r="AC137" s="34"/>
      <c r="AD137" s="34"/>
      <c r="AE137" s="34"/>
      <c r="AR137" s="151" t="s">
        <v>266</v>
      </c>
      <c r="AT137" s="151" t="s">
        <v>154</v>
      </c>
      <c r="AU137" s="151" t="s">
        <v>79</v>
      </c>
      <c r="AY137" s="19" t="s">
        <v>152</v>
      </c>
      <c r="BE137" s="152">
        <f t="shared" si="14"/>
        <v>0</v>
      </c>
      <c r="BF137" s="152">
        <f t="shared" si="15"/>
        <v>0</v>
      </c>
      <c r="BG137" s="152">
        <f t="shared" si="16"/>
        <v>0</v>
      </c>
      <c r="BH137" s="152">
        <f t="shared" si="17"/>
        <v>0</v>
      </c>
      <c r="BI137" s="152">
        <f t="shared" si="18"/>
        <v>0</v>
      </c>
      <c r="BJ137" s="19" t="s">
        <v>77</v>
      </c>
      <c r="BK137" s="152">
        <f t="shared" si="19"/>
        <v>0</v>
      </c>
      <c r="BL137" s="19" t="s">
        <v>266</v>
      </c>
      <c r="BM137" s="151" t="s">
        <v>2374</v>
      </c>
    </row>
    <row r="138" spans="1:65" s="2" customFormat="1" ht="16.5" customHeight="1">
      <c r="A138" s="34"/>
      <c r="B138" s="139"/>
      <c r="C138" s="140" t="s">
        <v>451</v>
      </c>
      <c r="D138" s="140" t="s">
        <v>154</v>
      </c>
      <c r="E138" s="141" t="s">
        <v>2375</v>
      </c>
      <c r="F138" s="142" t="s">
        <v>2376</v>
      </c>
      <c r="G138" s="143" t="s">
        <v>484</v>
      </c>
      <c r="H138" s="144">
        <v>1</v>
      </c>
      <c r="I138" s="145"/>
      <c r="J138" s="146">
        <f t="shared" si="10"/>
        <v>0</v>
      </c>
      <c r="K138" s="142" t="s">
        <v>3</v>
      </c>
      <c r="L138" s="35"/>
      <c r="M138" s="147" t="s">
        <v>3</v>
      </c>
      <c r="N138" s="148" t="s">
        <v>40</v>
      </c>
      <c r="O138" s="55"/>
      <c r="P138" s="149">
        <f t="shared" si="11"/>
        <v>0</v>
      </c>
      <c r="Q138" s="149">
        <v>7.6999999999999996E-4</v>
      </c>
      <c r="R138" s="149">
        <f t="shared" si="12"/>
        <v>7.6999999999999996E-4</v>
      </c>
      <c r="S138" s="149">
        <v>0</v>
      </c>
      <c r="T138" s="150">
        <f t="shared" si="13"/>
        <v>0</v>
      </c>
      <c r="U138" s="34"/>
      <c r="V138" s="34"/>
      <c r="W138" s="34"/>
      <c r="X138" s="34"/>
      <c r="Y138" s="34"/>
      <c r="Z138" s="34"/>
      <c r="AA138" s="34"/>
      <c r="AB138" s="34"/>
      <c r="AC138" s="34"/>
      <c r="AD138" s="34"/>
      <c r="AE138" s="34"/>
      <c r="AR138" s="151" t="s">
        <v>266</v>
      </c>
      <c r="AT138" s="151" t="s">
        <v>154</v>
      </c>
      <c r="AU138" s="151" t="s">
        <v>79</v>
      </c>
      <c r="AY138" s="19" t="s">
        <v>152</v>
      </c>
      <c r="BE138" s="152">
        <f t="shared" si="14"/>
        <v>0</v>
      </c>
      <c r="BF138" s="152">
        <f t="shared" si="15"/>
        <v>0</v>
      </c>
      <c r="BG138" s="152">
        <f t="shared" si="16"/>
        <v>0</v>
      </c>
      <c r="BH138" s="152">
        <f t="shared" si="17"/>
        <v>0</v>
      </c>
      <c r="BI138" s="152">
        <f t="shared" si="18"/>
        <v>0</v>
      </c>
      <c r="BJ138" s="19" t="s">
        <v>77</v>
      </c>
      <c r="BK138" s="152">
        <f t="shared" si="19"/>
        <v>0</v>
      </c>
      <c r="BL138" s="19" t="s">
        <v>266</v>
      </c>
      <c r="BM138" s="151" t="s">
        <v>2377</v>
      </c>
    </row>
    <row r="139" spans="1:65" s="2" customFormat="1" ht="21.75" customHeight="1">
      <c r="A139" s="34"/>
      <c r="B139" s="139"/>
      <c r="C139" s="140" t="s">
        <v>456</v>
      </c>
      <c r="D139" s="140" t="s">
        <v>154</v>
      </c>
      <c r="E139" s="141" t="s">
        <v>2378</v>
      </c>
      <c r="F139" s="142" t="s">
        <v>2379</v>
      </c>
      <c r="G139" s="143" t="s">
        <v>484</v>
      </c>
      <c r="H139" s="144">
        <v>2</v>
      </c>
      <c r="I139" s="145"/>
      <c r="J139" s="146">
        <f t="shared" si="10"/>
        <v>0</v>
      </c>
      <c r="K139" s="142" t="s">
        <v>3</v>
      </c>
      <c r="L139" s="35"/>
      <c r="M139" s="147" t="s">
        <v>3</v>
      </c>
      <c r="N139" s="148" t="s">
        <v>40</v>
      </c>
      <c r="O139" s="55"/>
      <c r="P139" s="149">
        <f t="shared" si="11"/>
        <v>0</v>
      </c>
      <c r="Q139" s="149">
        <v>3.4000000000000002E-4</v>
      </c>
      <c r="R139" s="149">
        <f t="shared" si="12"/>
        <v>6.8000000000000005E-4</v>
      </c>
      <c r="S139" s="149">
        <v>0</v>
      </c>
      <c r="T139" s="150">
        <f t="shared" si="13"/>
        <v>0</v>
      </c>
      <c r="U139" s="34"/>
      <c r="V139" s="34"/>
      <c r="W139" s="34"/>
      <c r="X139" s="34"/>
      <c r="Y139" s="34"/>
      <c r="Z139" s="34"/>
      <c r="AA139" s="34"/>
      <c r="AB139" s="34"/>
      <c r="AC139" s="34"/>
      <c r="AD139" s="34"/>
      <c r="AE139" s="34"/>
      <c r="AR139" s="151" t="s">
        <v>266</v>
      </c>
      <c r="AT139" s="151" t="s">
        <v>154</v>
      </c>
      <c r="AU139" s="151" t="s">
        <v>79</v>
      </c>
      <c r="AY139" s="19" t="s">
        <v>152</v>
      </c>
      <c r="BE139" s="152">
        <f t="shared" si="14"/>
        <v>0</v>
      </c>
      <c r="BF139" s="152">
        <f t="shared" si="15"/>
        <v>0</v>
      </c>
      <c r="BG139" s="152">
        <f t="shared" si="16"/>
        <v>0</v>
      </c>
      <c r="BH139" s="152">
        <f t="shared" si="17"/>
        <v>0</v>
      </c>
      <c r="BI139" s="152">
        <f t="shared" si="18"/>
        <v>0</v>
      </c>
      <c r="BJ139" s="19" t="s">
        <v>77</v>
      </c>
      <c r="BK139" s="152">
        <f t="shared" si="19"/>
        <v>0</v>
      </c>
      <c r="BL139" s="19" t="s">
        <v>266</v>
      </c>
      <c r="BM139" s="151" t="s">
        <v>2380</v>
      </c>
    </row>
    <row r="140" spans="1:65" s="2" customFormat="1" ht="21.75" customHeight="1">
      <c r="A140" s="34"/>
      <c r="B140" s="139"/>
      <c r="C140" s="140" t="s">
        <v>462</v>
      </c>
      <c r="D140" s="140" t="s">
        <v>154</v>
      </c>
      <c r="E140" s="141" t="s">
        <v>2381</v>
      </c>
      <c r="F140" s="142" t="s">
        <v>2382</v>
      </c>
      <c r="G140" s="143" t="s">
        <v>484</v>
      </c>
      <c r="H140" s="144">
        <v>2</v>
      </c>
      <c r="I140" s="145"/>
      <c r="J140" s="146">
        <f t="shared" si="10"/>
        <v>0</v>
      </c>
      <c r="K140" s="142" t="s">
        <v>3</v>
      </c>
      <c r="L140" s="35"/>
      <c r="M140" s="147" t="s">
        <v>3</v>
      </c>
      <c r="N140" s="148" t="s">
        <v>40</v>
      </c>
      <c r="O140" s="55"/>
      <c r="P140" s="149">
        <f t="shared" si="11"/>
        <v>0</v>
      </c>
      <c r="Q140" s="149">
        <v>5.0000000000000001E-4</v>
      </c>
      <c r="R140" s="149">
        <f t="shared" si="12"/>
        <v>1E-3</v>
      </c>
      <c r="S140" s="149">
        <v>0</v>
      </c>
      <c r="T140" s="150">
        <f t="shared" si="13"/>
        <v>0</v>
      </c>
      <c r="U140" s="34"/>
      <c r="V140" s="34"/>
      <c r="W140" s="34"/>
      <c r="X140" s="34"/>
      <c r="Y140" s="34"/>
      <c r="Z140" s="34"/>
      <c r="AA140" s="34"/>
      <c r="AB140" s="34"/>
      <c r="AC140" s="34"/>
      <c r="AD140" s="34"/>
      <c r="AE140" s="34"/>
      <c r="AR140" s="151" t="s">
        <v>266</v>
      </c>
      <c r="AT140" s="151" t="s">
        <v>154</v>
      </c>
      <c r="AU140" s="151" t="s">
        <v>79</v>
      </c>
      <c r="AY140" s="19" t="s">
        <v>152</v>
      </c>
      <c r="BE140" s="152">
        <f t="shared" si="14"/>
        <v>0</v>
      </c>
      <c r="BF140" s="152">
        <f t="shared" si="15"/>
        <v>0</v>
      </c>
      <c r="BG140" s="152">
        <f t="shared" si="16"/>
        <v>0</v>
      </c>
      <c r="BH140" s="152">
        <f t="shared" si="17"/>
        <v>0</v>
      </c>
      <c r="BI140" s="152">
        <f t="shared" si="18"/>
        <v>0</v>
      </c>
      <c r="BJ140" s="19" t="s">
        <v>77</v>
      </c>
      <c r="BK140" s="152">
        <f t="shared" si="19"/>
        <v>0</v>
      </c>
      <c r="BL140" s="19" t="s">
        <v>266</v>
      </c>
      <c r="BM140" s="151" t="s">
        <v>2383</v>
      </c>
    </row>
    <row r="141" spans="1:65" s="2" customFormat="1" ht="22.8">
      <c r="A141" s="34"/>
      <c r="B141" s="139"/>
      <c r="C141" s="140" t="s">
        <v>467</v>
      </c>
      <c r="D141" s="140" t="s">
        <v>154</v>
      </c>
      <c r="E141" s="141" t="s">
        <v>2384</v>
      </c>
      <c r="F141" s="142" t="s">
        <v>2385</v>
      </c>
      <c r="G141" s="143" t="s">
        <v>157</v>
      </c>
      <c r="H141" s="144">
        <v>1</v>
      </c>
      <c r="I141" s="145"/>
      <c r="J141" s="146">
        <f t="shared" si="10"/>
        <v>0</v>
      </c>
      <c r="K141" s="142" t="s">
        <v>3</v>
      </c>
      <c r="L141" s="35"/>
      <c r="M141" s="147" t="s">
        <v>3</v>
      </c>
      <c r="N141" s="148" t="s">
        <v>40</v>
      </c>
      <c r="O141" s="55"/>
      <c r="P141" s="149">
        <f t="shared" si="11"/>
        <v>0</v>
      </c>
      <c r="Q141" s="149">
        <v>2.92E-2</v>
      </c>
      <c r="R141" s="149">
        <f t="shared" si="12"/>
        <v>2.92E-2</v>
      </c>
      <c r="S141" s="149">
        <v>0</v>
      </c>
      <c r="T141" s="150">
        <f t="shared" si="13"/>
        <v>0</v>
      </c>
      <c r="U141" s="34"/>
      <c r="V141" s="34"/>
      <c r="W141" s="34"/>
      <c r="X141" s="34"/>
      <c r="Y141" s="34"/>
      <c r="Z141" s="34"/>
      <c r="AA141" s="34"/>
      <c r="AB141" s="34"/>
      <c r="AC141" s="34"/>
      <c r="AD141" s="34"/>
      <c r="AE141" s="34"/>
      <c r="AR141" s="151" t="s">
        <v>266</v>
      </c>
      <c r="AT141" s="151" t="s">
        <v>154</v>
      </c>
      <c r="AU141" s="151" t="s">
        <v>79</v>
      </c>
      <c r="AY141" s="19" t="s">
        <v>152</v>
      </c>
      <c r="BE141" s="152">
        <f t="shared" si="14"/>
        <v>0</v>
      </c>
      <c r="BF141" s="152">
        <f t="shared" si="15"/>
        <v>0</v>
      </c>
      <c r="BG141" s="152">
        <f t="shared" si="16"/>
        <v>0</v>
      </c>
      <c r="BH141" s="152">
        <f t="shared" si="17"/>
        <v>0</v>
      </c>
      <c r="BI141" s="152">
        <f t="shared" si="18"/>
        <v>0</v>
      </c>
      <c r="BJ141" s="19" t="s">
        <v>77</v>
      </c>
      <c r="BK141" s="152">
        <f t="shared" si="19"/>
        <v>0</v>
      </c>
      <c r="BL141" s="19" t="s">
        <v>266</v>
      </c>
      <c r="BM141" s="151" t="s">
        <v>2386</v>
      </c>
    </row>
    <row r="142" spans="1:65" s="2" customFormat="1" ht="22.8">
      <c r="A142" s="34"/>
      <c r="B142" s="139"/>
      <c r="C142" s="140" t="s">
        <v>471</v>
      </c>
      <c r="D142" s="140" t="s">
        <v>154</v>
      </c>
      <c r="E142" s="141" t="s">
        <v>2387</v>
      </c>
      <c r="F142" s="142" t="s">
        <v>2388</v>
      </c>
      <c r="G142" s="143" t="s">
        <v>278</v>
      </c>
      <c r="H142" s="144">
        <v>317</v>
      </c>
      <c r="I142" s="145"/>
      <c r="J142" s="146">
        <f t="shared" si="10"/>
        <v>0</v>
      </c>
      <c r="K142" s="142" t="s">
        <v>3</v>
      </c>
      <c r="L142" s="35"/>
      <c r="M142" s="147" t="s">
        <v>3</v>
      </c>
      <c r="N142" s="148" t="s">
        <v>40</v>
      </c>
      <c r="O142" s="55"/>
      <c r="P142" s="149">
        <f t="shared" si="11"/>
        <v>0</v>
      </c>
      <c r="Q142" s="149">
        <v>1.9000000000000001E-4</v>
      </c>
      <c r="R142" s="149">
        <f t="shared" si="12"/>
        <v>6.0230000000000006E-2</v>
      </c>
      <c r="S142" s="149">
        <v>0</v>
      </c>
      <c r="T142" s="150">
        <f t="shared" si="13"/>
        <v>0</v>
      </c>
      <c r="U142" s="34"/>
      <c r="V142" s="34"/>
      <c r="W142" s="34"/>
      <c r="X142" s="34"/>
      <c r="Y142" s="34"/>
      <c r="Z142" s="34"/>
      <c r="AA142" s="34"/>
      <c r="AB142" s="34"/>
      <c r="AC142" s="34"/>
      <c r="AD142" s="34"/>
      <c r="AE142" s="34"/>
      <c r="AR142" s="151" t="s">
        <v>266</v>
      </c>
      <c r="AT142" s="151" t="s">
        <v>154</v>
      </c>
      <c r="AU142" s="151" t="s">
        <v>79</v>
      </c>
      <c r="AY142" s="19" t="s">
        <v>152</v>
      </c>
      <c r="BE142" s="152">
        <f t="shared" si="14"/>
        <v>0</v>
      </c>
      <c r="BF142" s="152">
        <f t="shared" si="15"/>
        <v>0</v>
      </c>
      <c r="BG142" s="152">
        <f t="shared" si="16"/>
        <v>0</v>
      </c>
      <c r="BH142" s="152">
        <f t="shared" si="17"/>
        <v>0</v>
      </c>
      <c r="BI142" s="152">
        <f t="shared" si="18"/>
        <v>0</v>
      </c>
      <c r="BJ142" s="19" t="s">
        <v>77</v>
      </c>
      <c r="BK142" s="152">
        <f t="shared" si="19"/>
        <v>0</v>
      </c>
      <c r="BL142" s="19" t="s">
        <v>266</v>
      </c>
      <c r="BM142" s="151" t="s">
        <v>2389</v>
      </c>
    </row>
    <row r="143" spans="1:65" s="2" customFormat="1" ht="21.75" customHeight="1">
      <c r="A143" s="34"/>
      <c r="B143" s="139"/>
      <c r="C143" s="140" t="s">
        <v>476</v>
      </c>
      <c r="D143" s="140" t="s">
        <v>154</v>
      </c>
      <c r="E143" s="141" t="s">
        <v>2390</v>
      </c>
      <c r="F143" s="142" t="s">
        <v>2391</v>
      </c>
      <c r="G143" s="143" t="s">
        <v>278</v>
      </c>
      <c r="H143" s="144">
        <v>317</v>
      </c>
      <c r="I143" s="145"/>
      <c r="J143" s="146">
        <f t="shared" si="10"/>
        <v>0</v>
      </c>
      <c r="K143" s="142" t="s">
        <v>3</v>
      </c>
      <c r="L143" s="35"/>
      <c r="M143" s="147" t="s">
        <v>3</v>
      </c>
      <c r="N143" s="148" t="s">
        <v>40</v>
      </c>
      <c r="O143" s="55"/>
      <c r="P143" s="149">
        <f t="shared" si="11"/>
        <v>0</v>
      </c>
      <c r="Q143" s="149">
        <v>1.0000000000000001E-5</v>
      </c>
      <c r="R143" s="149">
        <f t="shared" si="12"/>
        <v>3.1700000000000001E-3</v>
      </c>
      <c r="S143" s="149">
        <v>0</v>
      </c>
      <c r="T143" s="150">
        <f t="shared" si="13"/>
        <v>0</v>
      </c>
      <c r="U143" s="34"/>
      <c r="V143" s="34"/>
      <c r="W143" s="34"/>
      <c r="X143" s="34"/>
      <c r="Y143" s="34"/>
      <c r="Z143" s="34"/>
      <c r="AA143" s="34"/>
      <c r="AB143" s="34"/>
      <c r="AC143" s="34"/>
      <c r="AD143" s="34"/>
      <c r="AE143" s="34"/>
      <c r="AR143" s="151" t="s">
        <v>266</v>
      </c>
      <c r="AT143" s="151" t="s">
        <v>154</v>
      </c>
      <c r="AU143" s="151" t="s">
        <v>79</v>
      </c>
      <c r="AY143" s="19" t="s">
        <v>152</v>
      </c>
      <c r="BE143" s="152">
        <f t="shared" si="14"/>
        <v>0</v>
      </c>
      <c r="BF143" s="152">
        <f t="shared" si="15"/>
        <v>0</v>
      </c>
      <c r="BG143" s="152">
        <f t="shared" si="16"/>
        <v>0</v>
      </c>
      <c r="BH143" s="152">
        <f t="shared" si="17"/>
        <v>0</v>
      </c>
      <c r="BI143" s="152">
        <f t="shared" si="18"/>
        <v>0</v>
      </c>
      <c r="BJ143" s="19" t="s">
        <v>77</v>
      </c>
      <c r="BK143" s="152">
        <f t="shared" si="19"/>
        <v>0</v>
      </c>
      <c r="BL143" s="19" t="s">
        <v>266</v>
      </c>
      <c r="BM143" s="151" t="s">
        <v>2392</v>
      </c>
    </row>
    <row r="144" spans="1:65" s="2" customFormat="1" ht="22.8">
      <c r="A144" s="34"/>
      <c r="B144" s="139"/>
      <c r="C144" s="140" t="s">
        <v>481</v>
      </c>
      <c r="D144" s="140" t="s">
        <v>154</v>
      </c>
      <c r="E144" s="141" t="s">
        <v>2393</v>
      </c>
      <c r="F144" s="142" t="s">
        <v>2394</v>
      </c>
      <c r="G144" s="143" t="s">
        <v>728</v>
      </c>
      <c r="H144" s="199"/>
      <c r="I144" s="145"/>
      <c r="J144" s="146">
        <f t="shared" si="10"/>
        <v>0</v>
      </c>
      <c r="K144" s="142" t="s">
        <v>3</v>
      </c>
      <c r="L144" s="35"/>
      <c r="M144" s="147" t="s">
        <v>3</v>
      </c>
      <c r="N144" s="148" t="s">
        <v>40</v>
      </c>
      <c r="O144" s="55"/>
      <c r="P144" s="149">
        <f t="shared" si="11"/>
        <v>0</v>
      </c>
      <c r="Q144" s="149">
        <v>0</v>
      </c>
      <c r="R144" s="149">
        <f t="shared" si="12"/>
        <v>0</v>
      </c>
      <c r="S144" s="149">
        <v>0</v>
      </c>
      <c r="T144" s="150">
        <f t="shared" si="13"/>
        <v>0</v>
      </c>
      <c r="U144" s="34"/>
      <c r="V144" s="34"/>
      <c r="W144" s="34"/>
      <c r="X144" s="34"/>
      <c r="Y144" s="34"/>
      <c r="Z144" s="34"/>
      <c r="AA144" s="34"/>
      <c r="AB144" s="34"/>
      <c r="AC144" s="34"/>
      <c r="AD144" s="34"/>
      <c r="AE144" s="34"/>
      <c r="AR144" s="151" t="s">
        <v>266</v>
      </c>
      <c r="AT144" s="151" t="s">
        <v>154</v>
      </c>
      <c r="AU144" s="151" t="s">
        <v>79</v>
      </c>
      <c r="AY144" s="19" t="s">
        <v>152</v>
      </c>
      <c r="BE144" s="152">
        <f t="shared" si="14"/>
        <v>0</v>
      </c>
      <c r="BF144" s="152">
        <f t="shared" si="15"/>
        <v>0</v>
      </c>
      <c r="BG144" s="152">
        <f t="shared" si="16"/>
        <v>0</v>
      </c>
      <c r="BH144" s="152">
        <f t="shared" si="17"/>
        <v>0</v>
      </c>
      <c r="BI144" s="152">
        <f t="shared" si="18"/>
        <v>0</v>
      </c>
      <c r="BJ144" s="19" t="s">
        <v>77</v>
      </c>
      <c r="BK144" s="152">
        <f t="shared" si="19"/>
        <v>0</v>
      </c>
      <c r="BL144" s="19" t="s">
        <v>266</v>
      </c>
      <c r="BM144" s="151" t="s">
        <v>2395</v>
      </c>
    </row>
    <row r="145" spans="1:65" s="12" customFormat="1" ht="22.8" customHeight="1">
      <c r="B145" s="126"/>
      <c r="D145" s="127" t="s">
        <v>68</v>
      </c>
      <c r="E145" s="137" t="s">
        <v>2396</v>
      </c>
      <c r="F145" s="137" t="s">
        <v>2397</v>
      </c>
      <c r="I145" s="129"/>
      <c r="J145" s="138">
        <f>BK145</f>
        <v>0</v>
      </c>
      <c r="L145" s="126"/>
      <c r="M145" s="131"/>
      <c r="N145" s="132"/>
      <c r="O145" s="132"/>
      <c r="P145" s="133">
        <f>SUM(P146:P164)</f>
        <v>0</v>
      </c>
      <c r="Q145" s="132"/>
      <c r="R145" s="133">
        <f>SUM(R146:R164)</f>
        <v>0.33332000000000001</v>
      </c>
      <c r="S145" s="132"/>
      <c r="T145" s="134">
        <f>SUM(T146:T164)</f>
        <v>0</v>
      </c>
      <c r="AR145" s="127" t="s">
        <v>79</v>
      </c>
      <c r="AT145" s="135" t="s">
        <v>68</v>
      </c>
      <c r="AU145" s="135" t="s">
        <v>77</v>
      </c>
      <c r="AY145" s="127" t="s">
        <v>152</v>
      </c>
      <c r="BK145" s="136">
        <f>SUM(BK146:BK164)</f>
        <v>0</v>
      </c>
    </row>
    <row r="146" spans="1:65" s="2" customFormat="1" ht="16.5" customHeight="1">
      <c r="A146" s="34"/>
      <c r="B146" s="139"/>
      <c r="C146" s="140" t="s">
        <v>550</v>
      </c>
      <c r="D146" s="140" t="s">
        <v>154</v>
      </c>
      <c r="E146" s="141" t="s">
        <v>2398</v>
      </c>
      <c r="F146" s="142" t="s">
        <v>2399</v>
      </c>
      <c r="G146" s="143" t="s">
        <v>1699</v>
      </c>
      <c r="H146" s="144">
        <v>5</v>
      </c>
      <c r="I146" s="145"/>
      <c r="J146" s="146">
        <f t="shared" ref="J146:J164" si="20">ROUND(I146*H146,2)</f>
        <v>0</v>
      </c>
      <c r="K146" s="142" t="s">
        <v>3</v>
      </c>
      <c r="L146" s="35"/>
      <c r="M146" s="147" t="s">
        <v>3</v>
      </c>
      <c r="N146" s="148" t="s">
        <v>40</v>
      </c>
      <c r="O146" s="55"/>
      <c r="P146" s="149">
        <f t="shared" ref="P146:P164" si="21">O146*H146</f>
        <v>0</v>
      </c>
      <c r="Q146" s="149">
        <v>0</v>
      </c>
      <c r="R146" s="149">
        <f t="shared" ref="R146:R164" si="22">Q146*H146</f>
        <v>0</v>
      </c>
      <c r="S146" s="149">
        <v>0</v>
      </c>
      <c r="T146" s="150">
        <f t="shared" ref="T146:T164" si="23">S146*H146</f>
        <v>0</v>
      </c>
      <c r="U146" s="34"/>
      <c r="V146" s="34"/>
      <c r="W146" s="34"/>
      <c r="X146" s="34"/>
      <c r="Y146" s="34"/>
      <c r="Z146" s="34"/>
      <c r="AA146" s="34"/>
      <c r="AB146" s="34"/>
      <c r="AC146" s="34"/>
      <c r="AD146" s="34"/>
      <c r="AE146" s="34"/>
      <c r="AR146" s="151" t="s">
        <v>266</v>
      </c>
      <c r="AT146" s="151" t="s">
        <v>154</v>
      </c>
      <c r="AU146" s="151" t="s">
        <v>79</v>
      </c>
      <c r="AY146" s="19" t="s">
        <v>152</v>
      </c>
      <c r="BE146" s="152">
        <f t="shared" ref="BE146:BE164" si="24">IF(N146="základní",J146,0)</f>
        <v>0</v>
      </c>
      <c r="BF146" s="152">
        <f t="shared" ref="BF146:BF164" si="25">IF(N146="snížená",J146,0)</f>
        <v>0</v>
      </c>
      <c r="BG146" s="152">
        <f t="shared" ref="BG146:BG164" si="26">IF(N146="zákl. přenesená",J146,0)</f>
        <v>0</v>
      </c>
      <c r="BH146" s="152">
        <f t="shared" ref="BH146:BH164" si="27">IF(N146="sníž. přenesená",J146,0)</f>
        <v>0</v>
      </c>
      <c r="BI146" s="152">
        <f t="shared" ref="BI146:BI164" si="28">IF(N146="nulová",J146,0)</f>
        <v>0</v>
      </c>
      <c r="BJ146" s="19" t="s">
        <v>77</v>
      </c>
      <c r="BK146" s="152">
        <f t="shared" ref="BK146:BK164" si="29">ROUND(I146*H146,2)</f>
        <v>0</v>
      </c>
      <c r="BL146" s="19" t="s">
        <v>266</v>
      </c>
      <c r="BM146" s="151" t="s">
        <v>2400</v>
      </c>
    </row>
    <row r="147" spans="1:65" s="2" customFormat="1" ht="16.5" customHeight="1">
      <c r="A147" s="34"/>
      <c r="B147" s="139"/>
      <c r="C147" s="140" t="s">
        <v>554</v>
      </c>
      <c r="D147" s="140" t="s">
        <v>154</v>
      </c>
      <c r="E147" s="141" t="s">
        <v>2401</v>
      </c>
      <c r="F147" s="142" t="s">
        <v>2402</v>
      </c>
      <c r="G147" s="143" t="s">
        <v>1699</v>
      </c>
      <c r="H147" s="144">
        <v>1</v>
      </c>
      <c r="I147" s="145"/>
      <c r="J147" s="146">
        <f t="shared" si="20"/>
        <v>0</v>
      </c>
      <c r="K147" s="142" t="s">
        <v>3</v>
      </c>
      <c r="L147" s="35"/>
      <c r="M147" s="147" t="s">
        <v>3</v>
      </c>
      <c r="N147" s="148" t="s">
        <v>40</v>
      </c>
      <c r="O147" s="55"/>
      <c r="P147" s="149">
        <f t="shared" si="21"/>
        <v>0</v>
      </c>
      <c r="Q147" s="149">
        <v>0</v>
      </c>
      <c r="R147" s="149">
        <f t="shared" si="22"/>
        <v>0</v>
      </c>
      <c r="S147" s="149">
        <v>0</v>
      </c>
      <c r="T147" s="150">
        <f t="shared" si="23"/>
        <v>0</v>
      </c>
      <c r="U147" s="34"/>
      <c r="V147" s="34"/>
      <c r="W147" s="34"/>
      <c r="X147" s="34"/>
      <c r="Y147" s="34"/>
      <c r="Z147" s="34"/>
      <c r="AA147" s="34"/>
      <c r="AB147" s="34"/>
      <c r="AC147" s="34"/>
      <c r="AD147" s="34"/>
      <c r="AE147" s="34"/>
      <c r="AR147" s="151" t="s">
        <v>266</v>
      </c>
      <c r="AT147" s="151" t="s">
        <v>154</v>
      </c>
      <c r="AU147" s="151" t="s">
        <v>79</v>
      </c>
      <c r="AY147" s="19" t="s">
        <v>152</v>
      </c>
      <c r="BE147" s="152">
        <f t="shared" si="24"/>
        <v>0</v>
      </c>
      <c r="BF147" s="152">
        <f t="shared" si="25"/>
        <v>0</v>
      </c>
      <c r="BG147" s="152">
        <f t="shared" si="26"/>
        <v>0</v>
      </c>
      <c r="BH147" s="152">
        <f t="shared" si="27"/>
        <v>0</v>
      </c>
      <c r="BI147" s="152">
        <f t="shared" si="28"/>
        <v>0</v>
      </c>
      <c r="BJ147" s="19" t="s">
        <v>77</v>
      </c>
      <c r="BK147" s="152">
        <f t="shared" si="29"/>
        <v>0</v>
      </c>
      <c r="BL147" s="19" t="s">
        <v>266</v>
      </c>
      <c r="BM147" s="151" t="s">
        <v>2403</v>
      </c>
    </row>
    <row r="148" spans="1:65" s="2" customFormat="1" ht="16.5" customHeight="1">
      <c r="A148" s="34"/>
      <c r="B148" s="139"/>
      <c r="C148" s="140" t="s">
        <v>559</v>
      </c>
      <c r="D148" s="140" t="s">
        <v>154</v>
      </c>
      <c r="E148" s="141" t="s">
        <v>2404</v>
      </c>
      <c r="F148" s="142" t="s">
        <v>2405</v>
      </c>
      <c r="G148" s="143" t="s">
        <v>1699</v>
      </c>
      <c r="H148" s="144">
        <v>6</v>
      </c>
      <c r="I148" s="145"/>
      <c r="J148" s="146">
        <f t="shared" si="20"/>
        <v>0</v>
      </c>
      <c r="K148" s="142" t="s">
        <v>3</v>
      </c>
      <c r="L148" s="35"/>
      <c r="M148" s="147" t="s">
        <v>3</v>
      </c>
      <c r="N148" s="148" t="s">
        <v>40</v>
      </c>
      <c r="O148" s="55"/>
      <c r="P148" s="149">
        <f t="shared" si="21"/>
        <v>0</v>
      </c>
      <c r="Q148" s="149">
        <v>0</v>
      </c>
      <c r="R148" s="149">
        <f t="shared" si="22"/>
        <v>0</v>
      </c>
      <c r="S148" s="149">
        <v>0</v>
      </c>
      <c r="T148" s="150">
        <f t="shared" si="23"/>
        <v>0</v>
      </c>
      <c r="U148" s="34"/>
      <c r="V148" s="34"/>
      <c r="W148" s="34"/>
      <c r="X148" s="34"/>
      <c r="Y148" s="34"/>
      <c r="Z148" s="34"/>
      <c r="AA148" s="34"/>
      <c r="AB148" s="34"/>
      <c r="AC148" s="34"/>
      <c r="AD148" s="34"/>
      <c r="AE148" s="34"/>
      <c r="AR148" s="151" t="s">
        <v>266</v>
      </c>
      <c r="AT148" s="151" t="s">
        <v>154</v>
      </c>
      <c r="AU148" s="151" t="s">
        <v>79</v>
      </c>
      <c r="AY148" s="19" t="s">
        <v>152</v>
      </c>
      <c r="BE148" s="152">
        <f t="shared" si="24"/>
        <v>0</v>
      </c>
      <c r="BF148" s="152">
        <f t="shared" si="25"/>
        <v>0</v>
      </c>
      <c r="BG148" s="152">
        <f t="shared" si="26"/>
        <v>0</v>
      </c>
      <c r="BH148" s="152">
        <f t="shared" si="27"/>
        <v>0</v>
      </c>
      <c r="BI148" s="152">
        <f t="shared" si="28"/>
        <v>0</v>
      </c>
      <c r="BJ148" s="19" t="s">
        <v>77</v>
      </c>
      <c r="BK148" s="152">
        <f t="shared" si="29"/>
        <v>0</v>
      </c>
      <c r="BL148" s="19" t="s">
        <v>266</v>
      </c>
      <c r="BM148" s="151" t="s">
        <v>2406</v>
      </c>
    </row>
    <row r="149" spans="1:65" s="2" customFormat="1" ht="16.5" customHeight="1">
      <c r="A149" s="34"/>
      <c r="B149" s="139"/>
      <c r="C149" s="140" t="s">
        <v>570</v>
      </c>
      <c r="D149" s="140" t="s">
        <v>154</v>
      </c>
      <c r="E149" s="141" t="s">
        <v>2407</v>
      </c>
      <c r="F149" s="142" t="s">
        <v>2408</v>
      </c>
      <c r="G149" s="143" t="s">
        <v>1699</v>
      </c>
      <c r="H149" s="144">
        <v>1</v>
      </c>
      <c r="I149" s="145"/>
      <c r="J149" s="146">
        <f t="shared" si="20"/>
        <v>0</v>
      </c>
      <c r="K149" s="142" t="s">
        <v>3</v>
      </c>
      <c r="L149" s="35"/>
      <c r="M149" s="147" t="s">
        <v>3</v>
      </c>
      <c r="N149" s="148" t="s">
        <v>40</v>
      </c>
      <c r="O149" s="55"/>
      <c r="P149" s="149">
        <f t="shared" si="21"/>
        <v>0</v>
      </c>
      <c r="Q149" s="149">
        <v>0</v>
      </c>
      <c r="R149" s="149">
        <f t="shared" si="22"/>
        <v>0</v>
      </c>
      <c r="S149" s="149">
        <v>0</v>
      </c>
      <c r="T149" s="150">
        <f t="shared" si="23"/>
        <v>0</v>
      </c>
      <c r="U149" s="34"/>
      <c r="V149" s="34"/>
      <c r="W149" s="34"/>
      <c r="X149" s="34"/>
      <c r="Y149" s="34"/>
      <c r="Z149" s="34"/>
      <c r="AA149" s="34"/>
      <c r="AB149" s="34"/>
      <c r="AC149" s="34"/>
      <c r="AD149" s="34"/>
      <c r="AE149" s="34"/>
      <c r="AR149" s="151" t="s">
        <v>266</v>
      </c>
      <c r="AT149" s="151" t="s">
        <v>154</v>
      </c>
      <c r="AU149" s="151" t="s">
        <v>79</v>
      </c>
      <c r="AY149" s="19" t="s">
        <v>152</v>
      </c>
      <c r="BE149" s="152">
        <f t="shared" si="24"/>
        <v>0</v>
      </c>
      <c r="BF149" s="152">
        <f t="shared" si="25"/>
        <v>0</v>
      </c>
      <c r="BG149" s="152">
        <f t="shared" si="26"/>
        <v>0</v>
      </c>
      <c r="BH149" s="152">
        <f t="shared" si="27"/>
        <v>0</v>
      </c>
      <c r="BI149" s="152">
        <f t="shared" si="28"/>
        <v>0</v>
      </c>
      <c r="BJ149" s="19" t="s">
        <v>77</v>
      </c>
      <c r="BK149" s="152">
        <f t="shared" si="29"/>
        <v>0</v>
      </c>
      <c r="BL149" s="19" t="s">
        <v>266</v>
      </c>
      <c r="BM149" s="151" t="s">
        <v>2409</v>
      </c>
    </row>
    <row r="150" spans="1:65" s="2" customFormat="1" ht="22.8">
      <c r="A150" s="34"/>
      <c r="B150" s="139"/>
      <c r="C150" s="140" t="s">
        <v>575</v>
      </c>
      <c r="D150" s="140" t="s">
        <v>154</v>
      </c>
      <c r="E150" s="141" t="s">
        <v>2410</v>
      </c>
      <c r="F150" s="142" t="s">
        <v>2411</v>
      </c>
      <c r="G150" s="143" t="s">
        <v>1699</v>
      </c>
      <c r="H150" s="144">
        <v>1</v>
      </c>
      <c r="I150" s="145"/>
      <c r="J150" s="146">
        <f t="shared" si="20"/>
        <v>0</v>
      </c>
      <c r="K150" s="142" t="s">
        <v>3</v>
      </c>
      <c r="L150" s="35"/>
      <c r="M150" s="147" t="s">
        <v>3</v>
      </c>
      <c r="N150" s="148" t="s">
        <v>40</v>
      </c>
      <c r="O150" s="55"/>
      <c r="P150" s="149">
        <f t="shared" si="21"/>
        <v>0</v>
      </c>
      <c r="Q150" s="149">
        <v>0</v>
      </c>
      <c r="R150" s="149">
        <f t="shared" si="22"/>
        <v>0</v>
      </c>
      <c r="S150" s="149">
        <v>0</v>
      </c>
      <c r="T150" s="150">
        <f t="shared" si="23"/>
        <v>0</v>
      </c>
      <c r="U150" s="34"/>
      <c r="V150" s="34"/>
      <c r="W150" s="34"/>
      <c r="X150" s="34"/>
      <c r="Y150" s="34"/>
      <c r="Z150" s="34"/>
      <c r="AA150" s="34"/>
      <c r="AB150" s="34"/>
      <c r="AC150" s="34"/>
      <c r="AD150" s="34"/>
      <c r="AE150" s="34"/>
      <c r="AR150" s="151" t="s">
        <v>266</v>
      </c>
      <c r="AT150" s="151" t="s">
        <v>154</v>
      </c>
      <c r="AU150" s="151" t="s">
        <v>79</v>
      </c>
      <c r="AY150" s="19" t="s">
        <v>152</v>
      </c>
      <c r="BE150" s="152">
        <f t="shared" si="24"/>
        <v>0</v>
      </c>
      <c r="BF150" s="152">
        <f t="shared" si="25"/>
        <v>0</v>
      </c>
      <c r="BG150" s="152">
        <f t="shared" si="26"/>
        <v>0</v>
      </c>
      <c r="BH150" s="152">
        <f t="shared" si="27"/>
        <v>0</v>
      </c>
      <c r="BI150" s="152">
        <f t="shared" si="28"/>
        <v>0</v>
      </c>
      <c r="BJ150" s="19" t="s">
        <v>77</v>
      </c>
      <c r="BK150" s="152">
        <f t="shared" si="29"/>
        <v>0</v>
      </c>
      <c r="BL150" s="19" t="s">
        <v>266</v>
      </c>
      <c r="BM150" s="151" t="s">
        <v>2412</v>
      </c>
    </row>
    <row r="151" spans="1:65" s="2" customFormat="1" ht="16.5" customHeight="1">
      <c r="A151" s="34"/>
      <c r="B151" s="139"/>
      <c r="C151" s="140" t="s">
        <v>580</v>
      </c>
      <c r="D151" s="140" t="s">
        <v>154</v>
      </c>
      <c r="E151" s="141" t="s">
        <v>2413</v>
      </c>
      <c r="F151" s="142" t="s">
        <v>2414</v>
      </c>
      <c r="G151" s="143" t="s">
        <v>1699</v>
      </c>
      <c r="H151" s="144">
        <v>1</v>
      </c>
      <c r="I151" s="145"/>
      <c r="J151" s="146">
        <f t="shared" si="20"/>
        <v>0</v>
      </c>
      <c r="K151" s="142" t="s">
        <v>3</v>
      </c>
      <c r="L151" s="35"/>
      <c r="M151" s="147" t="s">
        <v>3</v>
      </c>
      <c r="N151" s="148" t="s">
        <v>40</v>
      </c>
      <c r="O151" s="55"/>
      <c r="P151" s="149">
        <f t="shared" si="21"/>
        <v>0</v>
      </c>
      <c r="Q151" s="149">
        <v>0</v>
      </c>
      <c r="R151" s="149">
        <f t="shared" si="22"/>
        <v>0</v>
      </c>
      <c r="S151" s="149">
        <v>0</v>
      </c>
      <c r="T151" s="150">
        <f t="shared" si="23"/>
        <v>0</v>
      </c>
      <c r="U151" s="34"/>
      <c r="V151" s="34"/>
      <c r="W151" s="34"/>
      <c r="X151" s="34"/>
      <c r="Y151" s="34"/>
      <c r="Z151" s="34"/>
      <c r="AA151" s="34"/>
      <c r="AB151" s="34"/>
      <c r="AC151" s="34"/>
      <c r="AD151" s="34"/>
      <c r="AE151" s="34"/>
      <c r="AR151" s="151" t="s">
        <v>266</v>
      </c>
      <c r="AT151" s="151" t="s">
        <v>154</v>
      </c>
      <c r="AU151" s="151" t="s">
        <v>79</v>
      </c>
      <c r="AY151" s="19" t="s">
        <v>152</v>
      </c>
      <c r="BE151" s="152">
        <f t="shared" si="24"/>
        <v>0</v>
      </c>
      <c r="BF151" s="152">
        <f t="shared" si="25"/>
        <v>0</v>
      </c>
      <c r="BG151" s="152">
        <f t="shared" si="26"/>
        <v>0</v>
      </c>
      <c r="BH151" s="152">
        <f t="shared" si="27"/>
        <v>0</v>
      </c>
      <c r="BI151" s="152">
        <f t="shared" si="28"/>
        <v>0</v>
      </c>
      <c r="BJ151" s="19" t="s">
        <v>77</v>
      </c>
      <c r="BK151" s="152">
        <f t="shared" si="29"/>
        <v>0</v>
      </c>
      <c r="BL151" s="19" t="s">
        <v>266</v>
      </c>
      <c r="BM151" s="151" t="s">
        <v>2415</v>
      </c>
    </row>
    <row r="152" spans="1:65" s="2" customFormat="1" ht="16.5" customHeight="1">
      <c r="A152" s="34"/>
      <c r="B152" s="139"/>
      <c r="C152" s="140" t="s">
        <v>585</v>
      </c>
      <c r="D152" s="140" t="s">
        <v>154</v>
      </c>
      <c r="E152" s="141" t="s">
        <v>2416</v>
      </c>
      <c r="F152" s="142" t="s">
        <v>2417</v>
      </c>
      <c r="G152" s="143" t="s">
        <v>1940</v>
      </c>
      <c r="H152" s="144">
        <v>30</v>
      </c>
      <c r="I152" s="145"/>
      <c r="J152" s="146">
        <f t="shared" si="20"/>
        <v>0</v>
      </c>
      <c r="K152" s="142" t="s">
        <v>3</v>
      </c>
      <c r="L152" s="35"/>
      <c r="M152" s="147" t="s">
        <v>3</v>
      </c>
      <c r="N152" s="148" t="s">
        <v>40</v>
      </c>
      <c r="O152" s="55"/>
      <c r="P152" s="149">
        <f t="shared" si="21"/>
        <v>0</v>
      </c>
      <c r="Q152" s="149">
        <v>0</v>
      </c>
      <c r="R152" s="149">
        <f t="shared" si="22"/>
        <v>0</v>
      </c>
      <c r="S152" s="149">
        <v>0</v>
      </c>
      <c r="T152" s="150">
        <f t="shared" si="23"/>
        <v>0</v>
      </c>
      <c r="U152" s="34"/>
      <c r="V152" s="34"/>
      <c r="W152" s="34"/>
      <c r="X152" s="34"/>
      <c r="Y152" s="34"/>
      <c r="Z152" s="34"/>
      <c r="AA152" s="34"/>
      <c r="AB152" s="34"/>
      <c r="AC152" s="34"/>
      <c r="AD152" s="34"/>
      <c r="AE152" s="34"/>
      <c r="AR152" s="151" t="s">
        <v>266</v>
      </c>
      <c r="AT152" s="151" t="s">
        <v>154</v>
      </c>
      <c r="AU152" s="151" t="s">
        <v>79</v>
      </c>
      <c r="AY152" s="19" t="s">
        <v>152</v>
      </c>
      <c r="BE152" s="152">
        <f t="shared" si="24"/>
        <v>0</v>
      </c>
      <c r="BF152" s="152">
        <f t="shared" si="25"/>
        <v>0</v>
      </c>
      <c r="BG152" s="152">
        <f t="shared" si="26"/>
        <v>0</v>
      </c>
      <c r="BH152" s="152">
        <f t="shared" si="27"/>
        <v>0</v>
      </c>
      <c r="BI152" s="152">
        <f t="shared" si="28"/>
        <v>0</v>
      </c>
      <c r="BJ152" s="19" t="s">
        <v>77</v>
      </c>
      <c r="BK152" s="152">
        <f t="shared" si="29"/>
        <v>0</v>
      </c>
      <c r="BL152" s="19" t="s">
        <v>266</v>
      </c>
      <c r="BM152" s="151" t="s">
        <v>2418</v>
      </c>
    </row>
    <row r="153" spans="1:65" s="2" customFormat="1" ht="21.75" customHeight="1">
      <c r="A153" s="34"/>
      <c r="B153" s="139"/>
      <c r="C153" s="140" t="s">
        <v>488</v>
      </c>
      <c r="D153" s="140" t="s">
        <v>154</v>
      </c>
      <c r="E153" s="141" t="s">
        <v>2419</v>
      </c>
      <c r="F153" s="142" t="s">
        <v>2420</v>
      </c>
      <c r="G153" s="143" t="s">
        <v>484</v>
      </c>
      <c r="H153" s="144">
        <v>6</v>
      </c>
      <c r="I153" s="145"/>
      <c r="J153" s="146">
        <f t="shared" si="20"/>
        <v>0</v>
      </c>
      <c r="K153" s="142" t="s">
        <v>3</v>
      </c>
      <c r="L153" s="35"/>
      <c r="M153" s="147" t="s">
        <v>3</v>
      </c>
      <c r="N153" s="148" t="s">
        <v>40</v>
      </c>
      <c r="O153" s="55"/>
      <c r="P153" s="149">
        <f t="shared" si="21"/>
        <v>0</v>
      </c>
      <c r="Q153" s="149">
        <v>2.47E-3</v>
      </c>
      <c r="R153" s="149">
        <f t="shared" si="22"/>
        <v>1.482E-2</v>
      </c>
      <c r="S153" s="149">
        <v>0</v>
      </c>
      <c r="T153" s="150">
        <f t="shared" si="23"/>
        <v>0</v>
      </c>
      <c r="U153" s="34"/>
      <c r="V153" s="34"/>
      <c r="W153" s="34"/>
      <c r="X153" s="34"/>
      <c r="Y153" s="34"/>
      <c r="Z153" s="34"/>
      <c r="AA153" s="34"/>
      <c r="AB153" s="34"/>
      <c r="AC153" s="34"/>
      <c r="AD153" s="34"/>
      <c r="AE153" s="34"/>
      <c r="AR153" s="151" t="s">
        <v>266</v>
      </c>
      <c r="AT153" s="151" t="s">
        <v>154</v>
      </c>
      <c r="AU153" s="151" t="s">
        <v>79</v>
      </c>
      <c r="AY153" s="19" t="s">
        <v>152</v>
      </c>
      <c r="BE153" s="152">
        <f t="shared" si="24"/>
        <v>0</v>
      </c>
      <c r="BF153" s="152">
        <f t="shared" si="25"/>
        <v>0</v>
      </c>
      <c r="BG153" s="152">
        <f t="shared" si="26"/>
        <v>0</v>
      </c>
      <c r="BH153" s="152">
        <f t="shared" si="27"/>
        <v>0</v>
      </c>
      <c r="BI153" s="152">
        <f t="shared" si="28"/>
        <v>0</v>
      </c>
      <c r="BJ153" s="19" t="s">
        <v>77</v>
      </c>
      <c r="BK153" s="152">
        <f t="shared" si="29"/>
        <v>0</v>
      </c>
      <c r="BL153" s="19" t="s">
        <v>266</v>
      </c>
      <c r="BM153" s="151" t="s">
        <v>2421</v>
      </c>
    </row>
    <row r="154" spans="1:65" s="2" customFormat="1" ht="22.8">
      <c r="A154" s="34"/>
      <c r="B154" s="139"/>
      <c r="C154" s="140" t="s">
        <v>494</v>
      </c>
      <c r="D154" s="140" t="s">
        <v>154</v>
      </c>
      <c r="E154" s="141" t="s">
        <v>2422</v>
      </c>
      <c r="F154" s="142" t="s">
        <v>2423</v>
      </c>
      <c r="G154" s="143" t="s">
        <v>157</v>
      </c>
      <c r="H154" s="144">
        <v>3</v>
      </c>
      <c r="I154" s="145"/>
      <c r="J154" s="146">
        <f t="shared" si="20"/>
        <v>0</v>
      </c>
      <c r="K154" s="142" t="s">
        <v>3</v>
      </c>
      <c r="L154" s="35"/>
      <c r="M154" s="147" t="s">
        <v>3</v>
      </c>
      <c r="N154" s="148" t="s">
        <v>40</v>
      </c>
      <c r="O154" s="55"/>
      <c r="P154" s="149">
        <f t="shared" si="21"/>
        <v>0</v>
      </c>
      <c r="Q154" s="149">
        <v>1.6080000000000001E-2</v>
      </c>
      <c r="R154" s="149">
        <f t="shared" si="22"/>
        <v>4.8240000000000005E-2</v>
      </c>
      <c r="S154" s="149">
        <v>0</v>
      </c>
      <c r="T154" s="150">
        <f t="shared" si="23"/>
        <v>0</v>
      </c>
      <c r="U154" s="34"/>
      <c r="V154" s="34"/>
      <c r="W154" s="34"/>
      <c r="X154" s="34"/>
      <c r="Y154" s="34"/>
      <c r="Z154" s="34"/>
      <c r="AA154" s="34"/>
      <c r="AB154" s="34"/>
      <c r="AC154" s="34"/>
      <c r="AD154" s="34"/>
      <c r="AE154" s="34"/>
      <c r="AR154" s="151" t="s">
        <v>266</v>
      </c>
      <c r="AT154" s="151" t="s">
        <v>154</v>
      </c>
      <c r="AU154" s="151" t="s">
        <v>79</v>
      </c>
      <c r="AY154" s="19" t="s">
        <v>152</v>
      </c>
      <c r="BE154" s="152">
        <f t="shared" si="24"/>
        <v>0</v>
      </c>
      <c r="BF154" s="152">
        <f t="shared" si="25"/>
        <v>0</v>
      </c>
      <c r="BG154" s="152">
        <f t="shared" si="26"/>
        <v>0</v>
      </c>
      <c r="BH154" s="152">
        <f t="shared" si="27"/>
        <v>0</v>
      </c>
      <c r="BI154" s="152">
        <f t="shared" si="28"/>
        <v>0</v>
      </c>
      <c r="BJ154" s="19" t="s">
        <v>77</v>
      </c>
      <c r="BK154" s="152">
        <f t="shared" si="29"/>
        <v>0</v>
      </c>
      <c r="BL154" s="19" t="s">
        <v>266</v>
      </c>
      <c r="BM154" s="151" t="s">
        <v>2424</v>
      </c>
    </row>
    <row r="155" spans="1:65" s="2" customFormat="1" ht="21.75" customHeight="1">
      <c r="A155" s="34"/>
      <c r="B155" s="139"/>
      <c r="C155" s="140" t="s">
        <v>499</v>
      </c>
      <c r="D155" s="140" t="s">
        <v>154</v>
      </c>
      <c r="E155" s="141" t="s">
        <v>2425</v>
      </c>
      <c r="F155" s="142" t="s">
        <v>2426</v>
      </c>
      <c r="G155" s="143" t="s">
        <v>157</v>
      </c>
      <c r="H155" s="144">
        <v>7</v>
      </c>
      <c r="I155" s="145"/>
      <c r="J155" s="146">
        <f t="shared" si="20"/>
        <v>0</v>
      </c>
      <c r="K155" s="142" t="s">
        <v>3</v>
      </c>
      <c r="L155" s="35"/>
      <c r="M155" s="147" t="s">
        <v>3</v>
      </c>
      <c r="N155" s="148" t="s">
        <v>40</v>
      </c>
      <c r="O155" s="55"/>
      <c r="P155" s="149">
        <f t="shared" si="21"/>
        <v>0</v>
      </c>
      <c r="Q155" s="149">
        <v>1.73E-3</v>
      </c>
      <c r="R155" s="149">
        <f t="shared" si="22"/>
        <v>1.2109999999999999E-2</v>
      </c>
      <c r="S155" s="149">
        <v>0</v>
      </c>
      <c r="T155" s="150">
        <f t="shared" si="23"/>
        <v>0</v>
      </c>
      <c r="U155" s="34"/>
      <c r="V155" s="34"/>
      <c r="W155" s="34"/>
      <c r="X155" s="34"/>
      <c r="Y155" s="34"/>
      <c r="Z155" s="34"/>
      <c r="AA155" s="34"/>
      <c r="AB155" s="34"/>
      <c r="AC155" s="34"/>
      <c r="AD155" s="34"/>
      <c r="AE155" s="34"/>
      <c r="AR155" s="151" t="s">
        <v>266</v>
      </c>
      <c r="AT155" s="151" t="s">
        <v>154</v>
      </c>
      <c r="AU155" s="151" t="s">
        <v>79</v>
      </c>
      <c r="AY155" s="19" t="s">
        <v>152</v>
      </c>
      <c r="BE155" s="152">
        <f t="shared" si="24"/>
        <v>0</v>
      </c>
      <c r="BF155" s="152">
        <f t="shared" si="25"/>
        <v>0</v>
      </c>
      <c r="BG155" s="152">
        <f t="shared" si="26"/>
        <v>0</v>
      </c>
      <c r="BH155" s="152">
        <f t="shared" si="27"/>
        <v>0</v>
      </c>
      <c r="BI155" s="152">
        <f t="shared" si="28"/>
        <v>0</v>
      </c>
      <c r="BJ155" s="19" t="s">
        <v>77</v>
      </c>
      <c r="BK155" s="152">
        <f t="shared" si="29"/>
        <v>0</v>
      </c>
      <c r="BL155" s="19" t="s">
        <v>266</v>
      </c>
      <c r="BM155" s="151" t="s">
        <v>2427</v>
      </c>
    </row>
    <row r="156" spans="1:65" s="2" customFormat="1" ht="22.8">
      <c r="A156" s="34"/>
      <c r="B156" s="139"/>
      <c r="C156" s="140" t="s">
        <v>504</v>
      </c>
      <c r="D156" s="140" t="s">
        <v>154</v>
      </c>
      <c r="E156" s="141" t="s">
        <v>2428</v>
      </c>
      <c r="F156" s="142" t="s">
        <v>2429</v>
      </c>
      <c r="G156" s="143" t="s">
        <v>157</v>
      </c>
      <c r="H156" s="144">
        <v>4</v>
      </c>
      <c r="I156" s="145"/>
      <c r="J156" s="146">
        <f t="shared" si="20"/>
        <v>0</v>
      </c>
      <c r="K156" s="142" t="s">
        <v>3</v>
      </c>
      <c r="L156" s="35"/>
      <c r="M156" s="147" t="s">
        <v>3</v>
      </c>
      <c r="N156" s="148" t="s">
        <v>40</v>
      </c>
      <c r="O156" s="55"/>
      <c r="P156" s="149">
        <f t="shared" si="21"/>
        <v>0</v>
      </c>
      <c r="Q156" s="149">
        <v>0.05</v>
      </c>
      <c r="R156" s="149">
        <f t="shared" si="22"/>
        <v>0.2</v>
      </c>
      <c r="S156" s="149">
        <v>0</v>
      </c>
      <c r="T156" s="150">
        <f t="shared" si="23"/>
        <v>0</v>
      </c>
      <c r="U156" s="34"/>
      <c r="V156" s="34"/>
      <c r="W156" s="34"/>
      <c r="X156" s="34"/>
      <c r="Y156" s="34"/>
      <c r="Z156" s="34"/>
      <c r="AA156" s="34"/>
      <c r="AB156" s="34"/>
      <c r="AC156" s="34"/>
      <c r="AD156" s="34"/>
      <c r="AE156" s="34"/>
      <c r="AR156" s="151" t="s">
        <v>266</v>
      </c>
      <c r="AT156" s="151" t="s">
        <v>154</v>
      </c>
      <c r="AU156" s="151" t="s">
        <v>79</v>
      </c>
      <c r="AY156" s="19" t="s">
        <v>152</v>
      </c>
      <c r="BE156" s="152">
        <f t="shared" si="24"/>
        <v>0</v>
      </c>
      <c r="BF156" s="152">
        <f t="shared" si="25"/>
        <v>0</v>
      </c>
      <c r="BG156" s="152">
        <f t="shared" si="26"/>
        <v>0</v>
      </c>
      <c r="BH156" s="152">
        <f t="shared" si="27"/>
        <v>0</v>
      </c>
      <c r="BI156" s="152">
        <f t="shared" si="28"/>
        <v>0</v>
      </c>
      <c r="BJ156" s="19" t="s">
        <v>77</v>
      </c>
      <c r="BK156" s="152">
        <f t="shared" si="29"/>
        <v>0</v>
      </c>
      <c r="BL156" s="19" t="s">
        <v>266</v>
      </c>
      <c r="BM156" s="151" t="s">
        <v>2430</v>
      </c>
    </row>
    <row r="157" spans="1:65" s="2" customFormat="1" ht="22.8">
      <c r="A157" s="34"/>
      <c r="B157" s="139"/>
      <c r="C157" s="140" t="s">
        <v>508</v>
      </c>
      <c r="D157" s="140" t="s">
        <v>154</v>
      </c>
      <c r="E157" s="141" t="s">
        <v>2431</v>
      </c>
      <c r="F157" s="142" t="s">
        <v>2432</v>
      </c>
      <c r="G157" s="143" t="s">
        <v>157</v>
      </c>
      <c r="H157" s="144">
        <v>1</v>
      </c>
      <c r="I157" s="145"/>
      <c r="J157" s="146">
        <f t="shared" si="20"/>
        <v>0</v>
      </c>
      <c r="K157" s="142" t="s">
        <v>3</v>
      </c>
      <c r="L157" s="35"/>
      <c r="M157" s="147" t="s">
        <v>3</v>
      </c>
      <c r="N157" s="148" t="s">
        <v>40</v>
      </c>
      <c r="O157" s="55"/>
      <c r="P157" s="149">
        <f t="shared" si="21"/>
        <v>0</v>
      </c>
      <c r="Q157" s="149">
        <v>1.4749999999999999E-2</v>
      </c>
      <c r="R157" s="149">
        <f t="shared" si="22"/>
        <v>1.4749999999999999E-2</v>
      </c>
      <c r="S157" s="149">
        <v>0</v>
      </c>
      <c r="T157" s="150">
        <f t="shared" si="23"/>
        <v>0</v>
      </c>
      <c r="U157" s="34"/>
      <c r="V157" s="34"/>
      <c r="W157" s="34"/>
      <c r="X157" s="34"/>
      <c r="Y157" s="34"/>
      <c r="Z157" s="34"/>
      <c r="AA157" s="34"/>
      <c r="AB157" s="34"/>
      <c r="AC157" s="34"/>
      <c r="AD157" s="34"/>
      <c r="AE157" s="34"/>
      <c r="AR157" s="151" t="s">
        <v>266</v>
      </c>
      <c r="AT157" s="151" t="s">
        <v>154</v>
      </c>
      <c r="AU157" s="151" t="s">
        <v>79</v>
      </c>
      <c r="AY157" s="19" t="s">
        <v>152</v>
      </c>
      <c r="BE157" s="152">
        <f t="shared" si="24"/>
        <v>0</v>
      </c>
      <c r="BF157" s="152">
        <f t="shared" si="25"/>
        <v>0</v>
      </c>
      <c r="BG157" s="152">
        <f t="shared" si="26"/>
        <v>0</v>
      </c>
      <c r="BH157" s="152">
        <f t="shared" si="27"/>
        <v>0</v>
      </c>
      <c r="BI157" s="152">
        <f t="shared" si="28"/>
        <v>0</v>
      </c>
      <c r="BJ157" s="19" t="s">
        <v>77</v>
      </c>
      <c r="BK157" s="152">
        <f t="shared" si="29"/>
        <v>0</v>
      </c>
      <c r="BL157" s="19" t="s">
        <v>266</v>
      </c>
      <c r="BM157" s="151" t="s">
        <v>2433</v>
      </c>
    </row>
    <row r="158" spans="1:65" s="2" customFormat="1" ht="22.8">
      <c r="A158" s="34"/>
      <c r="B158" s="139"/>
      <c r="C158" s="140" t="s">
        <v>513</v>
      </c>
      <c r="D158" s="140" t="s">
        <v>154</v>
      </c>
      <c r="E158" s="141" t="s">
        <v>2434</v>
      </c>
      <c r="F158" s="142" t="s">
        <v>2435</v>
      </c>
      <c r="G158" s="143" t="s">
        <v>157</v>
      </c>
      <c r="H158" s="144">
        <v>1</v>
      </c>
      <c r="I158" s="145"/>
      <c r="J158" s="146">
        <f t="shared" si="20"/>
        <v>0</v>
      </c>
      <c r="K158" s="142" t="s">
        <v>3</v>
      </c>
      <c r="L158" s="35"/>
      <c r="M158" s="147" t="s">
        <v>3</v>
      </c>
      <c r="N158" s="148" t="s">
        <v>40</v>
      </c>
      <c r="O158" s="55"/>
      <c r="P158" s="149">
        <f t="shared" si="21"/>
        <v>0</v>
      </c>
      <c r="Q158" s="149">
        <v>1.047E-2</v>
      </c>
      <c r="R158" s="149">
        <f t="shared" si="22"/>
        <v>1.047E-2</v>
      </c>
      <c r="S158" s="149">
        <v>0</v>
      </c>
      <c r="T158" s="150">
        <f t="shared" si="23"/>
        <v>0</v>
      </c>
      <c r="U158" s="34"/>
      <c r="V158" s="34"/>
      <c r="W158" s="34"/>
      <c r="X158" s="34"/>
      <c r="Y158" s="34"/>
      <c r="Z158" s="34"/>
      <c r="AA158" s="34"/>
      <c r="AB158" s="34"/>
      <c r="AC158" s="34"/>
      <c r="AD158" s="34"/>
      <c r="AE158" s="34"/>
      <c r="AR158" s="151" t="s">
        <v>266</v>
      </c>
      <c r="AT158" s="151" t="s">
        <v>154</v>
      </c>
      <c r="AU158" s="151" t="s">
        <v>79</v>
      </c>
      <c r="AY158" s="19" t="s">
        <v>152</v>
      </c>
      <c r="BE158" s="152">
        <f t="shared" si="24"/>
        <v>0</v>
      </c>
      <c r="BF158" s="152">
        <f t="shared" si="25"/>
        <v>0</v>
      </c>
      <c r="BG158" s="152">
        <f t="shared" si="26"/>
        <v>0</v>
      </c>
      <c r="BH158" s="152">
        <f t="shared" si="27"/>
        <v>0</v>
      </c>
      <c r="BI158" s="152">
        <f t="shared" si="28"/>
        <v>0</v>
      </c>
      <c r="BJ158" s="19" t="s">
        <v>77</v>
      </c>
      <c r="BK158" s="152">
        <f t="shared" si="29"/>
        <v>0</v>
      </c>
      <c r="BL158" s="19" t="s">
        <v>266</v>
      </c>
      <c r="BM158" s="151" t="s">
        <v>2436</v>
      </c>
    </row>
    <row r="159" spans="1:65" s="2" customFormat="1" ht="22.8">
      <c r="A159" s="34"/>
      <c r="B159" s="139"/>
      <c r="C159" s="140" t="s">
        <v>525</v>
      </c>
      <c r="D159" s="140" t="s">
        <v>154</v>
      </c>
      <c r="E159" s="141" t="s">
        <v>2437</v>
      </c>
      <c r="F159" s="142" t="s">
        <v>2438</v>
      </c>
      <c r="G159" s="143" t="s">
        <v>157</v>
      </c>
      <c r="H159" s="144">
        <v>26</v>
      </c>
      <c r="I159" s="145"/>
      <c r="J159" s="146">
        <f t="shared" si="20"/>
        <v>0</v>
      </c>
      <c r="K159" s="142" t="s">
        <v>3</v>
      </c>
      <c r="L159" s="35"/>
      <c r="M159" s="147" t="s">
        <v>3</v>
      </c>
      <c r="N159" s="148" t="s">
        <v>40</v>
      </c>
      <c r="O159" s="55"/>
      <c r="P159" s="149">
        <f t="shared" si="21"/>
        <v>0</v>
      </c>
      <c r="Q159" s="149">
        <v>2.4000000000000001E-4</v>
      </c>
      <c r="R159" s="149">
        <f t="shared" si="22"/>
        <v>6.2399999999999999E-3</v>
      </c>
      <c r="S159" s="149">
        <v>0</v>
      </c>
      <c r="T159" s="150">
        <f t="shared" si="23"/>
        <v>0</v>
      </c>
      <c r="U159" s="34"/>
      <c r="V159" s="34"/>
      <c r="W159" s="34"/>
      <c r="X159" s="34"/>
      <c r="Y159" s="34"/>
      <c r="Z159" s="34"/>
      <c r="AA159" s="34"/>
      <c r="AB159" s="34"/>
      <c r="AC159" s="34"/>
      <c r="AD159" s="34"/>
      <c r="AE159" s="34"/>
      <c r="AR159" s="151" t="s">
        <v>266</v>
      </c>
      <c r="AT159" s="151" t="s">
        <v>154</v>
      </c>
      <c r="AU159" s="151" t="s">
        <v>79</v>
      </c>
      <c r="AY159" s="19" t="s">
        <v>152</v>
      </c>
      <c r="BE159" s="152">
        <f t="shared" si="24"/>
        <v>0</v>
      </c>
      <c r="BF159" s="152">
        <f t="shared" si="25"/>
        <v>0</v>
      </c>
      <c r="BG159" s="152">
        <f t="shared" si="26"/>
        <v>0</v>
      </c>
      <c r="BH159" s="152">
        <f t="shared" si="27"/>
        <v>0</v>
      </c>
      <c r="BI159" s="152">
        <f t="shared" si="28"/>
        <v>0</v>
      </c>
      <c r="BJ159" s="19" t="s">
        <v>77</v>
      </c>
      <c r="BK159" s="152">
        <f t="shared" si="29"/>
        <v>0</v>
      </c>
      <c r="BL159" s="19" t="s">
        <v>266</v>
      </c>
      <c r="BM159" s="151" t="s">
        <v>2439</v>
      </c>
    </row>
    <row r="160" spans="1:65" s="2" customFormat="1" ht="16.5" customHeight="1">
      <c r="A160" s="34"/>
      <c r="B160" s="139"/>
      <c r="C160" s="140" t="s">
        <v>530</v>
      </c>
      <c r="D160" s="140" t="s">
        <v>154</v>
      </c>
      <c r="E160" s="141" t="s">
        <v>2440</v>
      </c>
      <c r="F160" s="142" t="s">
        <v>2441</v>
      </c>
      <c r="G160" s="143" t="s">
        <v>484</v>
      </c>
      <c r="H160" s="144">
        <v>5</v>
      </c>
      <c r="I160" s="145"/>
      <c r="J160" s="146">
        <f t="shared" si="20"/>
        <v>0</v>
      </c>
      <c r="K160" s="142" t="s">
        <v>3</v>
      </c>
      <c r="L160" s="35"/>
      <c r="M160" s="147" t="s">
        <v>3</v>
      </c>
      <c r="N160" s="148" t="s">
        <v>40</v>
      </c>
      <c r="O160" s="55"/>
      <c r="P160" s="149">
        <f t="shared" si="21"/>
        <v>0</v>
      </c>
      <c r="Q160" s="149">
        <v>1.09E-3</v>
      </c>
      <c r="R160" s="149">
        <f t="shared" si="22"/>
        <v>5.45E-3</v>
      </c>
      <c r="S160" s="149">
        <v>0</v>
      </c>
      <c r="T160" s="150">
        <f t="shared" si="23"/>
        <v>0</v>
      </c>
      <c r="U160" s="34"/>
      <c r="V160" s="34"/>
      <c r="W160" s="34"/>
      <c r="X160" s="34"/>
      <c r="Y160" s="34"/>
      <c r="Z160" s="34"/>
      <c r="AA160" s="34"/>
      <c r="AB160" s="34"/>
      <c r="AC160" s="34"/>
      <c r="AD160" s="34"/>
      <c r="AE160" s="34"/>
      <c r="AR160" s="151" t="s">
        <v>266</v>
      </c>
      <c r="AT160" s="151" t="s">
        <v>154</v>
      </c>
      <c r="AU160" s="151" t="s">
        <v>79</v>
      </c>
      <c r="AY160" s="19" t="s">
        <v>152</v>
      </c>
      <c r="BE160" s="152">
        <f t="shared" si="24"/>
        <v>0</v>
      </c>
      <c r="BF160" s="152">
        <f t="shared" si="25"/>
        <v>0</v>
      </c>
      <c r="BG160" s="152">
        <f t="shared" si="26"/>
        <v>0</v>
      </c>
      <c r="BH160" s="152">
        <f t="shared" si="27"/>
        <v>0</v>
      </c>
      <c r="BI160" s="152">
        <f t="shared" si="28"/>
        <v>0</v>
      </c>
      <c r="BJ160" s="19" t="s">
        <v>77</v>
      </c>
      <c r="BK160" s="152">
        <f t="shared" si="29"/>
        <v>0</v>
      </c>
      <c r="BL160" s="19" t="s">
        <v>266</v>
      </c>
      <c r="BM160" s="151" t="s">
        <v>2442</v>
      </c>
    </row>
    <row r="161" spans="1:65" s="2" customFormat="1" ht="21.75" customHeight="1">
      <c r="A161" s="34"/>
      <c r="B161" s="139"/>
      <c r="C161" s="140" t="s">
        <v>535</v>
      </c>
      <c r="D161" s="140" t="s">
        <v>154</v>
      </c>
      <c r="E161" s="141" t="s">
        <v>2443</v>
      </c>
      <c r="F161" s="142" t="s">
        <v>2444</v>
      </c>
      <c r="G161" s="143" t="s">
        <v>157</v>
      </c>
      <c r="H161" s="144">
        <v>6</v>
      </c>
      <c r="I161" s="145"/>
      <c r="J161" s="146">
        <f t="shared" si="20"/>
        <v>0</v>
      </c>
      <c r="K161" s="142" t="s">
        <v>3</v>
      </c>
      <c r="L161" s="35"/>
      <c r="M161" s="147" t="s">
        <v>3</v>
      </c>
      <c r="N161" s="148" t="s">
        <v>40</v>
      </c>
      <c r="O161" s="55"/>
      <c r="P161" s="149">
        <f t="shared" si="21"/>
        <v>0</v>
      </c>
      <c r="Q161" s="149">
        <v>1.8E-3</v>
      </c>
      <c r="R161" s="149">
        <f t="shared" si="22"/>
        <v>1.0800000000000001E-2</v>
      </c>
      <c r="S161" s="149">
        <v>0</v>
      </c>
      <c r="T161" s="150">
        <f t="shared" si="23"/>
        <v>0</v>
      </c>
      <c r="U161" s="34"/>
      <c r="V161" s="34"/>
      <c r="W161" s="34"/>
      <c r="X161" s="34"/>
      <c r="Y161" s="34"/>
      <c r="Z161" s="34"/>
      <c r="AA161" s="34"/>
      <c r="AB161" s="34"/>
      <c r="AC161" s="34"/>
      <c r="AD161" s="34"/>
      <c r="AE161" s="34"/>
      <c r="AR161" s="151" t="s">
        <v>266</v>
      </c>
      <c r="AT161" s="151" t="s">
        <v>154</v>
      </c>
      <c r="AU161" s="151" t="s">
        <v>79</v>
      </c>
      <c r="AY161" s="19" t="s">
        <v>152</v>
      </c>
      <c r="BE161" s="152">
        <f t="shared" si="24"/>
        <v>0</v>
      </c>
      <c r="BF161" s="152">
        <f t="shared" si="25"/>
        <v>0</v>
      </c>
      <c r="BG161" s="152">
        <f t="shared" si="26"/>
        <v>0</v>
      </c>
      <c r="BH161" s="152">
        <f t="shared" si="27"/>
        <v>0</v>
      </c>
      <c r="BI161" s="152">
        <f t="shared" si="28"/>
        <v>0</v>
      </c>
      <c r="BJ161" s="19" t="s">
        <v>77</v>
      </c>
      <c r="BK161" s="152">
        <f t="shared" si="29"/>
        <v>0</v>
      </c>
      <c r="BL161" s="19" t="s">
        <v>266</v>
      </c>
      <c r="BM161" s="151" t="s">
        <v>2445</v>
      </c>
    </row>
    <row r="162" spans="1:65" s="2" customFormat="1" ht="33" customHeight="1">
      <c r="A162" s="34"/>
      <c r="B162" s="139"/>
      <c r="C162" s="140" t="s">
        <v>539</v>
      </c>
      <c r="D162" s="140" t="s">
        <v>154</v>
      </c>
      <c r="E162" s="141" t="s">
        <v>2446</v>
      </c>
      <c r="F162" s="142" t="s">
        <v>2447</v>
      </c>
      <c r="G162" s="143" t="s">
        <v>157</v>
      </c>
      <c r="H162" s="144">
        <v>2</v>
      </c>
      <c r="I162" s="145"/>
      <c r="J162" s="146">
        <f t="shared" si="20"/>
        <v>0</v>
      </c>
      <c r="K162" s="142" t="s">
        <v>3</v>
      </c>
      <c r="L162" s="35"/>
      <c r="M162" s="147" t="s">
        <v>3</v>
      </c>
      <c r="N162" s="148" t="s">
        <v>40</v>
      </c>
      <c r="O162" s="55"/>
      <c r="P162" s="149">
        <f t="shared" si="21"/>
        <v>0</v>
      </c>
      <c r="Q162" s="149">
        <v>1.5399999999999999E-3</v>
      </c>
      <c r="R162" s="149">
        <f t="shared" si="22"/>
        <v>3.0799999999999998E-3</v>
      </c>
      <c r="S162" s="149">
        <v>0</v>
      </c>
      <c r="T162" s="150">
        <f t="shared" si="23"/>
        <v>0</v>
      </c>
      <c r="U162" s="34"/>
      <c r="V162" s="34"/>
      <c r="W162" s="34"/>
      <c r="X162" s="34"/>
      <c r="Y162" s="34"/>
      <c r="Z162" s="34"/>
      <c r="AA162" s="34"/>
      <c r="AB162" s="34"/>
      <c r="AC162" s="34"/>
      <c r="AD162" s="34"/>
      <c r="AE162" s="34"/>
      <c r="AR162" s="151" t="s">
        <v>266</v>
      </c>
      <c r="AT162" s="151" t="s">
        <v>154</v>
      </c>
      <c r="AU162" s="151" t="s">
        <v>79</v>
      </c>
      <c r="AY162" s="19" t="s">
        <v>152</v>
      </c>
      <c r="BE162" s="152">
        <f t="shared" si="24"/>
        <v>0</v>
      </c>
      <c r="BF162" s="152">
        <f t="shared" si="25"/>
        <v>0</v>
      </c>
      <c r="BG162" s="152">
        <f t="shared" si="26"/>
        <v>0</v>
      </c>
      <c r="BH162" s="152">
        <f t="shared" si="27"/>
        <v>0</v>
      </c>
      <c r="BI162" s="152">
        <f t="shared" si="28"/>
        <v>0</v>
      </c>
      <c r="BJ162" s="19" t="s">
        <v>77</v>
      </c>
      <c r="BK162" s="152">
        <f t="shared" si="29"/>
        <v>0</v>
      </c>
      <c r="BL162" s="19" t="s">
        <v>266</v>
      </c>
      <c r="BM162" s="151" t="s">
        <v>2448</v>
      </c>
    </row>
    <row r="163" spans="1:65" s="2" customFormat="1" ht="16.5" customHeight="1">
      <c r="A163" s="34"/>
      <c r="B163" s="139"/>
      <c r="C163" s="140" t="s">
        <v>544</v>
      </c>
      <c r="D163" s="140" t="s">
        <v>154</v>
      </c>
      <c r="E163" s="141" t="s">
        <v>2449</v>
      </c>
      <c r="F163" s="142" t="s">
        <v>2450</v>
      </c>
      <c r="G163" s="143" t="s">
        <v>157</v>
      </c>
      <c r="H163" s="144">
        <v>4</v>
      </c>
      <c r="I163" s="145"/>
      <c r="J163" s="146">
        <f t="shared" si="20"/>
        <v>0</v>
      </c>
      <c r="K163" s="142" t="s">
        <v>3</v>
      </c>
      <c r="L163" s="35"/>
      <c r="M163" s="147" t="s">
        <v>3</v>
      </c>
      <c r="N163" s="148" t="s">
        <v>40</v>
      </c>
      <c r="O163" s="55"/>
      <c r="P163" s="149">
        <f t="shared" si="21"/>
        <v>0</v>
      </c>
      <c r="Q163" s="149">
        <v>1.8400000000000001E-3</v>
      </c>
      <c r="R163" s="149">
        <f t="shared" si="22"/>
        <v>7.3600000000000002E-3</v>
      </c>
      <c r="S163" s="149">
        <v>0</v>
      </c>
      <c r="T163" s="150">
        <f t="shared" si="23"/>
        <v>0</v>
      </c>
      <c r="U163" s="34"/>
      <c r="V163" s="34"/>
      <c r="W163" s="34"/>
      <c r="X163" s="34"/>
      <c r="Y163" s="34"/>
      <c r="Z163" s="34"/>
      <c r="AA163" s="34"/>
      <c r="AB163" s="34"/>
      <c r="AC163" s="34"/>
      <c r="AD163" s="34"/>
      <c r="AE163" s="34"/>
      <c r="AR163" s="151" t="s">
        <v>266</v>
      </c>
      <c r="AT163" s="151" t="s">
        <v>154</v>
      </c>
      <c r="AU163" s="151" t="s">
        <v>79</v>
      </c>
      <c r="AY163" s="19" t="s">
        <v>152</v>
      </c>
      <c r="BE163" s="152">
        <f t="shared" si="24"/>
        <v>0</v>
      </c>
      <c r="BF163" s="152">
        <f t="shared" si="25"/>
        <v>0</v>
      </c>
      <c r="BG163" s="152">
        <f t="shared" si="26"/>
        <v>0</v>
      </c>
      <c r="BH163" s="152">
        <f t="shared" si="27"/>
        <v>0</v>
      </c>
      <c r="BI163" s="152">
        <f t="shared" si="28"/>
        <v>0</v>
      </c>
      <c r="BJ163" s="19" t="s">
        <v>77</v>
      </c>
      <c r="BK163" s="152">
        <f t="shared" si="29"/>
        <v>0</v>
      </c>
      <c r="BL163" s="19" t="s">
        <v>266</v>
      </c>
      <c r="BM163" s="151" t="s">
        <v>2451</v>
      </c>
    </row>
    <row r="164" spans="1:65" s="2" customFormat="1" ht="22.8">
      <c r="A164" s="34"/>
      <c r="B164" s="139"/>
      <c r="C164" s="140" t="s">
        <v>590</v>
      </c>
      <c r="D164" s="140" t="s">
        <v>154</v>
      </c>
      <c r="E164" s="141" t="s">
        <v>2452</v>
      </c>
      <c r="F164" s="142" t="s">
        <v>2453</v>
      </c>
      <c r="G164" s="143" t="s">
        <v>728</v>
      </c>
      <c r="H164" s="199"/>
      <c r="I164" s="145"/>
      <c r="J164" s="146">
        <f t="shared" si="20"/>
        <v>0</v>
      </c>
      <c r="K164" s="142" t="s">
        <v>3</v>
      </c>
      <c r="L164" s="35"/>
      <c r="M164" s="203" t="s">
        <v>3</v>
      </c>
      <c r="N164" s="204" t="s">
        <v>40</v>
      </c>
      <c r="O164" s="205"/>
      <c r="P164" s="206">
        <f t="shared" si="21"/>
        <v>0</v>
      </c>
      <c r="Q164" s="206">
        <v>0</v>
      </c>
      <c r="R164" s="206">
        <f t="shared" si="22"/>
        <v>0</v>
      </c>
      <c r="S164" s="206">
        <v>0</v>
      </c>
      <c r="T164" s="207">
        <f t="shared" si="23"/>
        <v>0</v>
      </c>
      <c r="U164" s="34"/>
      <c r="V164" s="34"/>
      <c r="W164" s="34"/>
      <c r="X164" s="34"/>
      <c r="Y164" s="34"/>
      <c r="Z164" s="34"/>
      <c r="AA164" s="34"/>
      <c r="AB164" s="34"/>
      <c r="AC164" s="34"/>
      <c r="AD164" s="34"/>
      <c r="AE164" s="34"/>
      <c r="AR164" s="151" t="s">
        <v>266</v>
      </c>
      <c r="AT164" s="151" t="s">
        <v>154</v>
      </c>
      <c r="AU164" s="151" t="s">
        <v>79</v>
      </c>
      <c r="AY164" s="19" t="s">
        <v>152</v>
      </c>
      <c r="BE164" s="152">
        <f t="shared" si="24"/>
        <v>0</v>
      </c>
      <c r="BF164" s="152">
        <f t="shared" si="25"/>
        <v>0</v>
      </c>
      <c r="BG164" s="152">
        <f t="shared" si="26"/>
        <v>0</v>
      </c>
      <c r="BH164" s="152">
        <f t="shared" si="27"/>
        <v>0</v>
      </c>
      <c r="BI164" s="152">
        <f t="shared" si="28"/>
        <v>0</v>
      </c>
      <c r="BJ164" s="19" t="s">
        <v>77</v>
      </c>
      <c r="BK164" s="152">
        <f t="shared" si="29"/>
        <v>0</v>
      </c>
      <c r="BL164" s="19" t="s">
        <v>266</v>
      </c>
      <c r="BM164" s="151" t="s">
        <v>2454</v>
      </c>
    </row>
    <row r="165" spans="1:65" s="2" customFormat="1" ht="7.05" customHeight="1">
      <c r="A165" s="34"/>
      <c r="B165" s="44"/>
      <c r="C165" s="45"/>
      <c r="D165" s="45"/>
      <c r="E165" s="45"/>
      <c r="F165" s="45"/>
      <c r="G165" s="45"/>
      <c r="H165" s="45"/>
      <c r="I165" s="45"/>
      <c r="J165" s="45"/>
      <c r="K165" s="45"/>
      <c r="L165" s="35"/>
      <c r="M165" s="34"/>
      <c r="O165" s="34"/>
      <c r="P165" s="34"/>
      <c r="Q165" s="34"/>
      <c r="R165" s="34"/>
      <c r="S165" s="34"/>
      <c r="T165" s="34"/>
      <c r="U165" s="34"/>
      <c r="V165" s="34"/>
      <c r="W165" s="34"/>
      <c r="X165" s="34"/>
      <c r="Y165" s="34"/>
      <c r="Z165" s="34"/>
      <c r="AA165" s="34"/>
      <c r="AB165" s="34"/>
      <c r="AC165" s="34"/>
      <c r="AD165" s="34"/>
      <c r="AE165" s="34"/>
    </row>
  </sheetData>
  <autoFilter ref="C86:K164" xr:uid="{00000000-0009-0000-0000-000003000000}"/>
  <mergeCells count="9">
    <mergeCell ref="E50:H50"/>
    <mergeCell ref="E77:H77"/>
    <mergeCell ref="E79:H79"/>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BM121"/>
  <sheetViews>
    <sheetView showGridLines="0" workbookViewId="0"/>
  </sheetViews>
  <sheetFormatPr defaultRowHeight="10.199999999999999"/>
  <cols>
    <col min="1" max="1" width="8.28515625" style="1" customWidth="1"/>
    <col min="2" max="2" width="1.28515625" style="1" customWidth="1"/>
    <col min="3" max="3" width="4.140625" style="1" customWidth="1"/>
    <col min="4" max="4" width="4.28515625" style="1" customWidth="1"/>
    <col min="5" max="5" width="17.140625" style="1" customWidth="1"/>
    <col min="6" max="6" width="50.7109375" style="1" customWidth="1"/>
    <col min="7" max="7" width="7.42578125" style="1" customWidth="1"/>
    <col min="8" max="8" width="14" style="1" customWidth="1"/>
    <col min="9" max="9" width="15.7109375" style="1" customWidth="1"/>
    <col min="10" max="11" width="22.28515625" style="1" customWidth="1"/>
    <col min="12" max="12" width="9.28515625" style="1" customWidth="1"/>
    <col min="13" max="13" width="10.71093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7.049999999999997" customHeight="1">
      <c r="L2" s="294" t="s">
        <v>6</v>
      </c>
      <c r="M2" s="295"/>
      <c r="N2" s="295"/>
      <c r="O2" s="295"/>
      <c r="P2" s="295"/>
      <c r="Q2" s="295"/>
      <c r="R2" s="295"/>
      <c r="S2" s="295"/>
      <c r="T2" s="295"/>
      <c r="U2" s="295"/>
      <c r="V2" s="295"/>
      <c r="AT2" s="19" t="s">
        <v>88</v>
      </c>
    </row>
    <row r="3" spans="1:46" s="1" customFormat="1" ht="7.05" customHeight="1">
      <c r="B3" s="20"/>
      <c r="C3" s="21"/>
      <c r="D3" s="21"/>
      <c r="E3" s="21"/>
      <c r="F3" s="21"/>
      <c r="G3" s="21"/>
      <c r="H3" s="21"/>
      <c r="I3" s="21"/>
      <c r="J3" s="21"/>
      <c r="K3" s="21"/>
      <c r="L3" s="22"/>
      <c r="AT3" s="19" t="s">
        <v>79</v>
      </c>
    </row>
    <row r="4" spans="1:46" s="1" customFormat="1" ht="25.05" customHeight="1">
      <c r="B4" s="22"/>
      <c r="D4" s="23" t="s">
        <v>101</v>
      </c>
      <c r="L4" s="22"/>
      <c r="M4" s="90" t="s">
        <v>11</v>
      </c>
      <c r="AT4" s="19" t="s">
        <v>4</v>
      </c>
    </row>
    <row r="5" spans="1:46" s="1" customFormat="1" ht="7.05" customHeight="1">
      <c r="B5" s="22"/>
      <c r="L5" s="22"/>
    </row>
    <row r="6" spans="1:46" s="1" customFormat="1" ht="12" customHeight="1">
      <c r="B6" s="22"/>
      <c r="D6" s="29" t="s">
        <v>17</v>
      </c>
      <c r="L6" s="22"/>
    </row>
    <row r="7" spans="1:46" s="1" customFormat="1" ht="16.5" customHeight="1">
      <c r="B7" s="22"/>
      <c r="E7" s="333" t="str">
        <f>'Rekapitulace stavby'!K6</f>
        <v>Sportovní hala Bordovice úprava</v>
      </c>
      <c r="F7" s="334"/>
      <c r="G7" s="334"/>
      <c r="H7" s="334"/>
      <c r="L7" s="22"/>
    </row>
    <row r="8" spans="1:46" s="2" customFormat="1" ht="12" customHeight="1">
      <c r="A8" s="34"/>
      <c r="B8" s="35"/>
      <c r="C8" s="34"/>
      <c r="D8" s="29" t="s">
        <v>102</v>
      </c>
      <c r="E8" s="34"/>
      <c r="F8" s="34"/>
      <c r="G8" s="34"/>
      <c r="H8" s="34"/>
      <c r="I8" s="34"/>
      <c r="J8" s="34"/>
      <c r="K8" s="34"/>
      <c r="L8" s="91"/>
      <c r="S8" s="34"/>
      <c r="T8" s="34"/>
      <c r="U8" s="34"/>
      <c r="V8" s="34"/>
      <c r="W8" s="34"/>
      <c r="X8" s="34"/>
      <c r="Y8" s="34"/>
      <c r="Z8" s="34"/>
      <c r="AA8" s="34"/>
      <c r="AB8" s="34"/>
      <c r="AC8" s="34"/>
      <c r="AD8" s="34"/>
      <c r="AE8" s="34"/>
    </row>
    <row r="9" spans="1:46" s="2" customFormat="1" ht="16.5" customHeight="1">
      <c r="A9" s="34"/>
      <c r="B9" s="35"/>
      <c r="C9" s="34"/>
      <c r="D9" s="34"/>
      <c r="E9" s="316" t="s">
        <v>2455</v>
      </c>
      <c r="F9" s="332"/>
      <c r="G9" s="332"/>
      <c r="H9" s="332"/>
      <c r="I9" s="34"/>
      <c r="J9" s="34"/>
      <c r="K9" s="34"/>
      <c r="L9" s="91"/>
      <c r="S9" s="34"/>
      <c r="T9" s="34"/>
      <c r="U9" s="34"/>
      <c r="V9" s="34"/>
      <c r="W9" s="34"/>
      <c r="X9" s="34"/>
      <c r="Y9" s="34"/>
      <c r="Z9" s="34"/>
      <c r="AA9" s="34"/>
      <c r="AB9" s="34"/>
      <c r="AC9" s="34"/>
      <c r="AD9" s="34"/>
      <c r="AE9" s="34"/>
    </row>
    <row r="10" spans="1:46" s="2" customFormat="1">
      <c r="A10" s="34"/>
      <c r="B10" s="35"/>
      <c r="C10" s="34"/>
      <c r="D10" s="34"/>
      <c r="E10" s="34"/>
      <c r="F10" s="34"/>
      <c r="G10" s="34"/>
      <c r="H10" s="34"/>
      <c r="I10" s="34"/>
      <c r="J10" s="34"/>
      <c r="K10" s="34"/>
      <c r="L10" s="91"/>
      <c r="S10" s="34"/>
      <c r="T10" s="34"/>
      <c r="U10" s="34"/>
      <c r="V10" s="34"/>
      <c r="W10" s="34"/>
      <c r="X10" s="34"/>
      <c r="Y10" s="34"/>
      <c r="Z10" s="34"/>
      <c r="AA10" s="34"/>
      <c r="AB10" s="34"/>
      <c r="AC10" s="34"/>
      <c r="AD10" s="34"/>
      <c r="AE10" s="34"/>
    </row>
    <row r="11" spans="1:46" s="2" customFormat="1" ht="12" customHeight="1">
      <c r="A11" s="34"/>
      <c r="B11" s="35"/>
      <c r="C11" s="34"/>
      <c r="D11" s="29" t="s">
        <v>19</v>
      </c>
      <c r="E11" s="34"/>
      <c r="F11" s="27" t="s">
        <v>3</v>
      </c>
      <c r="G11" s="34"/>
      <c r="H11" s="34"/>
      <c r="I11" s="29" t="s">
        <v>20</v>
      </c>
      <c r="J11" s="27" t="s">
        <v>3</v>
      </c>
      <c r="K11" s="34"/>
      <c r="L11" s="91"/>
      <c r="S11" s="34"/>
      <c r="T11" s="34"/>
      <c r="U11" s="34"/>
      <c r="V11" s="34"/>
      <c r="W11" s="34"/>
      <c r="X11" s="34"/>
      <c r="Y11" s="34"/>
      <c r="Z11" s="34"/>
      <c r="AA11" s="34"/>
      <c r="AB11" s="34"/>
      <c r="AC11" s="34"/>
      <c r="AD11" s="34"/>
      <c r="AE11" s="34"/>
    </row>
    <row r="12" spans="1:46" s="2" customFormat="1" ht="12" customHeight="1">
      <c r="A12" s="34"/>
      <c r="B12" s="35"/>
      <c r="C12" s="34"/>
      <c r="D12" s="29" t="s">
        <v>21</v>
      </c>
      <c r="E12" s="34"/>
      <c r="F12" s="27" t="s">
        <v>22</v>
      </c>
      <c r="G12" s="34"/>
      <c r="H12" s="34"/>
      <c r="I12" s="29" t="s">
        <v>23</v>
      </c>
      <c r="J12" s="52" t="str">
        <f>'Rekapitulace stavby'!AN8</f>
        <v>27. 3. 2021</v>
      </c>
      <c r="K12" s="34"/>
      <c r="L12" s="91"/>
      <c r="S12" s="34"/>
      <c r="T12" s="34"/>
      <c r="U12" s="34"/>
      <c r="V12" s="34"/>
      <c r="W12" s="34"/>
      <c r="X12" s="34"/>
      <c r="Y12" s="34"/>
      <c r="Z12" s="34"/>
      <c r="AA12" s="34"/>
      <c r="AB12" s="34"/>
      <c r="AC12" s="34"/>
      <c r="AD12" s="34"/>
      <c r="AE12" s="34"/>
    </row>
    <row r="13" spans="1:46" s="2" customFormat="1" ht="10.8" customHeight="1">
      <c r="A13" s="34"/>
      <c r="B13" s="35"/>
      <c r="C13" s="34"/>
      <c r="D13" s="34"/>
      <c r="E13" s="34"/>
      <c r="F13" s="34"/>
      <c r="G13" s="34"/>
      <c r="H13" s="34"/>
      <c r="I13" s="34"/>
      <c r="J13" s="34"/>
      <c r="K13" s="34"/>
      <c r="L13" s="91"/>
      <c r="S13" s="34"/>
      <c r="T13" s="34"/>
      <c r="U13" s="34"/>
      <c r="V13" s="34"/>
      <c r="W13" s="34"/>
      <c r="X13" s="34"/>
      <c r="Y13" s="34"/>
      <c r="Z13" s="34"/>
      <c r="AA13" s="34"/>
      <c r="AB13" s="34"/>
      <c r="AC13" s="34"/>
      <c r="AD13" s="34"/>
      <c r="AE13" s="34"/>
    </row>
    <row r="14" spans="1:46" s="2" customFormat="1" ht="12" customHeight="1">
      <c r="A14" s="34"/>
      <c r="B14" s="35"/>
      <c r="C14" s="34"/>
      <c r="D14" s="29" t="s">
        <v>25</v>
      </c>
      <c r="E14" s="34"/>
      <c r="F14" s="34"/>
      <c r="G14" s="34"/>
      <c r="H14" s="34"/>
      <c r="I14" s="29" t="s">
        <v>26</v>
      </c>
      <c r="J14" s="27" t="s">
        <v>3</v>
      </c>
      <c r="K14" s="34"/>
      <c r="L14" s="91"/>
      <c r="S14" s="34"/>
      <c r="T14" s="34"/>
      <c r="U14" s="34"/>
      <c r="V14" s="34"/>
      <c r="W14" s="34"/>
      <c r="X14" s="34"/>
      <c r="Y14" s="34"/>
      <c r="Z14" s="34"/>
      <c r="AA14" s="34"/>
      <c r="AB14" s="34"/>
      <c r="AC14" s="34"/>
      <c r="AD14" s="34"/>
      <c r="AE14" s="34"/>
    </row>
    <row r="15" spans="1:46" s="2" customFormat="1" ht="18" customHeight="1">
      <c r="A15" s="34"/>
      <c r="B15" s="35"/>
      <c r="C15" s="34"/>
      <c r="D15" s="34"/>
      <c r="E15" s="27" t="s">
        <v>104</v>
      </c>
      <c r="F15" s="34"/>
      <c r="G15" s="34"/>
      <c r="H15" s="34"/>
      <c r="I15" s="29" t="s">
        <v>27</v>
      </c>
      <c r="J15" s="27" t="s">
        <v>3</v>
      </c>
      <c r="K15" s="34"/>
      <c r="L15" s="91"/>
      <c r="S15" s="34"/>
      <c r="T15" s="34"/>
      <c r="U15" s="34"/>
      <c r="V15" s="34"/>
      <c r="W15" s="34"/>
      <c r="X15" s="34"/>
      <c r="Y15" s="34"/>
      <c r="Z15" s="34"/>
      <c r="AA15" s="34"/>
      <c r="AB15" s="34"/>
      <c r="AC15" s="34"/>
      <c r="AD15" s="34"/>
      <c r="AE15" s="34"/>
    </row>
    <row r="16" spans="1:46" s="2" customFormat="1" ht="7.05" customHeight="1">
      <c r="A16" s="34"/>
      <c r="B16" s="35"/>
      <c r="C16" s="34"/>
      <c r="D16" s="34"/>
      <c r="E16" s="34"/>
      <c r="F16" s="34"/>
      <c r="G16" s="34"/>
      <c r="H16" s="34"/>
      <c r="I16" s="34"/>
      <c r="J16" s="34"/>
      <c r="K16" s="34"/>
      <c r="L16" s="91"/>
      <c r="S16" s="34"/>
      <c r="T16" s="34"/>
      <c r="U16" s="34"/>
      <c r="V16" s="34"/>
      <c r="W16" s="34"/>
      <c r="X16" s="34"/>
      <c r="Y16" s="34"/>
      <c r="Z16" s="34"/>
      <c r="AA16" s="34"/>
      <c r="AB16" s="34"/>
      <c r="AC16" s="34"/>
      <c r="AD16" s="34"/>
      <c r="AE16" s="34"/>
    </row>
    <row r="17" spans="1:31" s="2" customFormat="1" ht="12" customHeight="1">
      <c r="A17" s="34"/>
      <c r="B17" s="35"/>
      <c r="C17" s="34"/>
      <c r="D17" s="29" t="s">
        <v>28</v>
      </c>
      <c r="E17" s="34"/>
      <c r="F17" s="34"/>
      <c r="G17" s="34"/>
      <c r="H17" s="34"/>
      <c r="I17" s="29" t="s">
        <v>26</v>
      </c>
      <c r="J17" s="30" t="str">
        <f>'Rekapitulace stavby'!AN13</f>
        <v>Vyplň údaj</v>
      </c>
      <c r="K17" s="34"/>
      <c r="L17" s="91"/>
      <c r="S17" s="34"/>
      <c r="T17" s="34"/>
      <c r="U17" s="34"/>
      <c r="V17" s="34"/>
      <c r="W17" s="34"/>
      <c r="X17" s="34"/>
      <c r="Y17" s="34"/>
      <c r="Z17" s="34"/>
      <c r="AA17" s="34"/>
      <c r="AB17" s="34"/>
      <c r="AC17" s="34"/>
      <c r="AD17" s="34"/>
      <c r="AE17" s="34"/>
    </row>
    <row r="18" spans="1:31" s="2" customFormat="1" ht="18" customHeight="1">
      <c r="A18" s="34"/>
      <c r="B18" s="35"/>
      <c r="C18" s="34"/>
      <c r="D18" s="34"/>
      <c r="E18" s="335" t="str">
        <f>'Rekapitulace stavby'!E14</f>
        <v>Vyplň údaj</v>
      </c>
      <c r="F18" s="306"/>
      <c r="G18" s="306"/>
      <c r="H18" s="306"/>
      <c r="I18" s="29" t="s">
        <v>27</v>
      </c>
      <c r="J18" s="30" t="str">
        <f>'Rekapitulace stavby'!AN14</f>
        <v>Vyplň údaj</v>
      </c>
      <c r="K18" s="34"/>
      <c r="L18" s="91"/>
      <c r="S18" s="34"/>
      <c r="T18" s="34"/>
      <c r="U18" s="34"/>
      <c r="V18" s="34"/>
      <c r="W18" s="34"/>
      <c r="X18" s="34"/>
      <c r="Y18" s="34"/>
      <c r="Z18" s="34"/>
      <c r="AA18" s="34"/>
      <c r="AB18" s="34"/>
      <c r="AC18" s="34"/>
      <c r="AD18" s="34"/>
      <c r="AE18" s="34"/>
    </row>
    <row r="19" spans="1:31" s="2" customFormat="1" ht="7.05" customHeight="1">
      <c r="A19" s="34"/>
      <c r="B19" s="35"/>
      <c r="C19" s="34"/>
      <c r="D19" s="34"/>
      <c r="E19" s="34"/>
      <c r="F19" s="34"/>
      <c r="G19" s="34"/>
      <c r="H19" s="34"/>
      <c r="I19" s="34"/>
      <c r="J19" s="34"/>
      <c r="K19" s="34"/>
      <c r="L19" s="91"/>
      <c r="S19" s="34"/>
      <c r="T19" s="34"/>
      <c r="U19" s="34"/>
      <c r="V19" s="34"/>
      <c r="W19" s="34"/>
      <c r="X19" s="34"/>
      <c r="Y19" s="34"/>
      <c r="Z19" s="34"/>
      <c r="AA19" s="34"/>
      <c r="AB19" s="34"/>
      <c r="AC19" s="34"/>
      <c r="AD19" s="34"/>
      <c r="AE19" s="34"/>
    </row>
    <row r="20" spans="1:31" s="2" customFormat="1" ht="12" customHeight="1">
      <c r="A20" s="34"/>
      <c r="B20" s="35"/>
      <c r="C20" s="34"/>
      <c r="D20" s="29" t="s">
        <v>30</v>
      </c>
      <c r="E20" s="34"/>
      <c r="F20" s="34"/>
      <c r="G20" s="34"/>
      <c r="H20" s="34"/>
      <c r="I20" s="29" t="s">
        <v>26</v>
      </c>
      <c r="J20" s="27" t="s">
        <v>3</v>
      </c>
      <c r="K20" s="34"/>
      <c r="L20" s="91"/>
      <c r="S20" s="34"/>
      <c r="T20" s="34"/>
      <c r="U20" s="34"/>
      <c r="V20" s="34"/>
      <c r="W20" s="34"/>
      <c r="X20" s="34"/>
      <c r="Y20" s="34"/>
      <c r="Z20" s="34"/>
      <c r="AA20" s="34"/>
      <c r="AB20" s="34"/>
      <c r="AC20" s="34"/>
      <c r="AD20" s="34"/>
      <c r="AE20" s="34"/>
    </row>
    <row r="21" spans="1:31" s="2" customFormat="1" ht="18" customHeight="1">
      <c r="A21" s="34"/>
      <c r="B21" s="35"/>
      <c r="C21" s="34"/>
      <c r="D21" s="34"/>
      <c r="E21" s="27" t="s">
        <v>105</v>
      </c>
      <c r="F21" s="34"/>
      <c r="G21" s="34"/>
      <c r="H21" s="34"/>
      <c r="I21" s="29" t="s">
        <v>27</v>
      </c>
      <c r="J21" s="27" t="s">
        <v>3</v>
      </c>
      <c r="K21" s="34"/>
      <c r="L21" s="91"/>
      <c r="S21" s="34"/>
      <c r="T21" s="34"/>
      <c r="U21" s="34"/>
      <c r="V21" s="34"/>
      <c r="W21" s="34"/>
      <c r="X21" s="34"/>
      <c r="Y21" s="34"/>
      <c r="Z21" s="34"/>
      <c r="AA21" s="34"/>
      <c r="AB21" s="34"/>
      <c r="AC21" s="34"/>
      <c r="AD21" s="34"/>
      <c r="AE21" s="34"/>
    </row>
    <row r="22" spans="1:31" s="2" customFormat="1" ht="7.05" customHeight="1">
      <c r="A22" s="34"/>
      <c r="B22" s="35"/>
      <c r="C22" s="34"/>
      <c r="D22" s="34"/>
      <c r="E22" s="34"/>
      <c r="F22" s="34"/>
      <c r="G22" s="34"/>
      <c r="H22" s="34"/>
      <c r="I22" s="34"/>
      <c r="J22" s="34"/>
      <c r="K22" s="34"/>
      <c r="L22" s="91"/>
      <c r="S22" s="34"/>
      <c r="T22" s="34"/>
      <c r="U22" s="34"/>
      <c r="V22" s="34"/>
      <c r="W22" s="34"/>
      <c r="X22" s="34"/>
      <c r="Y22" s="34"/>
      <c r="Z22" s="34"/>
      <c r="AA22" s="34"/>
      <c r="AB22" s="34"/>
      <c r="AC22" s="34"/>
      <c r="AD22" s="34"/>
      <c r="AE22" s="34"/>
    </row>
    <row r="23" spans="1:31" s="2" customFormat="1" ht="12" customHeight="1">
      <c r="A23" s="34"/>
      <c r="B23" s="35"/>
      <c r="C23" s="34"/>
      <c r="D23" s="29" t="s">
        <v>32</v>
      </c>
      <c r="E23" s="34"/>
      <c r="F23" s="34"/>
      <c r="G23" s="34"/>
      <c r="H23" s="34"/>
      <c r="I23" s="29" t="s">
        <v>26</v>
      </c>
      <c r="J23" s="27" t="str">
        <f>IF('Rekapitulace stavby'!AN19="","",'Rekapitulace stavby'!AN19)</f>
        <v/>
      </c>
      <c r="K23" s="34"/>
      <c r="L23" s="91"/>
      <c r="S23" s="34"/>
      <c r="T23" s="34"/>
      <c r="U23" s="34"/>
      <c r="V23" s="34"/>
      <c r="W23" s="34"/>
      <c r="X23" s="34"/>
      <c r="Y23" s="34"/>
      <c r="Z23" s="34"/>
      <c r="AA23" s="34"/>
      <c r="AB23" s="34"/>
      <c r="AC23" s="34"/>
      <c r="AD23" s="34"/>
      <c r="AE23" s="34"/>
    </row>
    <row r="24" spans="1:31" s="2" customFormat="1" ht="18" customHeight="1">
      <c r="A24" s="34"/>
      <c r="B24" s="35"/>
      <c r="C24" s="34"/>
      <c r="D24" s="34"/>
      <c r="E24" s="27" t="str">
        <f>IF('Rekapitulace stavby'!E20="","",'Rekapitulace stavby'!E20)</f>
        <v xml:space="preserve"> </v>
      </c>
      <c r="F24" s="34"/>
      <c r="G24" s="34"/>
      <c r="H24" s="34"/>
      <c r="I24" s="29" t="s">
        <v>27</v>
      </c>
      <c r="J24" s="27" t="str">
        <f>IF('Rekapitulace stavby'!AN20="","",'Rekapitulace stavby'!AN20)</f>
        <v/>
      </c>
      <c r="K24" s="34"/>
      <c r="L24" s="91"/>
      <c r="S24" s="34"/>
      <c r="T24" s="34"/>
      <c r="U24" s="34"/>
      <c r="V24" s="34"/>
      <c r="W24" s="34"/>
      <c r="X24" s="34"/>
      <c r="Y24" s="34"/>
      <c r="Z24" s="34"/>
      <c r="AA24" s="34"/>
      <c r="AB24" s="34"/>
      <c r="AC24" s="34"/>
      <c r="AD24" s="34"/>
      <c r="AE24" s="34"/>
    </row>
    <row r="25" spans="1:31" s="2" customFormat="1" ht="7.05" customHeight="1">
      <c r="A25" s="34"/>
      <c r="B25" s="35"/>
      <c r="C25" s="34"/>
      <c r="D25" s="34"/>
      <c r="E25" s="34"/>
      <c r="F25" s="34"/>
      <c r="G25" s="34"/>
      <c r="H25" s="34"/>
      <c r="I25" s="34"/>
      <c r="J25" s="34"/>
      <c r="K25" s="34"/>
      <c r="L25" s="91"/>
      <c r="S25" s="34"/>
      <c r="T25" s="34"/>
      <c r="U25" s="34"/>
      <c r="V25" s="34"/>
      <c r="W25" s="34"/>
      <c r="X25" s="34"/>
      <c r="Y25" s="34"/>
      <c r="Z25" s="34"/>
      <c r="AA25" s="34"/>
      <c r="AB25" s="34"/>
      <c r="AC25" s="34"/>
      <c r="AD25" s="34"/>
      <c r="AE25" s="34"/>
    </row>
    <row r="26" spans="1:31" s="2" customFormat="1" ht="12" customHeight="1">
      <c r="A26" s="34"/>
      <c r="B26" s="35"/>
      <c r="C26" s="34"/>
      <c r="D26" s="29" t="s">
        <v>33</v>
      </c>
      <c r="E26" s="34"/>
      <c r="F26" s="34"/>
      <c r="G26" s="34"/>
      <c r="H26" s="34"/>
      <c r="I26" s="34"/>
      <c r="J26" s="34"/>
      <c r="K26" s="34"/>
      <c r="L26" s="91"/>
      <c r="S26" s="34"/>
      <c r="T26" s="34"/>
      <c r="U26" s="34"/>
      <c r="V26" s="34"/>
      <c r="W26" s="34"/>
      <c r="X26" s="34"/>
      <c r="Y26" s="34"/>
      <c r="Z26" s="34"/>
      <c r="AA26" s="34"/>
      <c r="AB26" s="34"/>
      <c r="AC26" s="34"/>
      <c r="AD26" s="34"/>
      <c r="AE26" s="34"/>
    </row>
    <row r="27" spans="1:31" s="8" customFormat="1" ht="16.5" customHeight="1">
      <c r="A27" s="92"/>
      <c r="B27" s="93"/>
      <c r="C27" s="92"/>
      <c r="D27" s="92"/>
      <c r="E27" s="310" t="s">
        <v>3</v>
      </c>
      <c r="F27" s="310"/>
      <c r="G27" s="310"/>
      <c r="H27" s="310"/>
      <c r="I27" s="92"/>
      <c r="J27" s="92"/>
      <c r="K27" s="92"/>
      <c r="L27" s="94"/>
      <c r="S27" s="92"/>
      <c r="T27" s="92"/>
      <c r="U27" s="92"/>
      <c r="V27" s="92"/>
      <c r="W27" s="92"/>
      <c r="X27" s="92"/>
      <c r="Y27" s="92"/>
      <c r="Z27" s="92"/>
      <c r="AA27" s="92"/>
      <c r="AB27" s="92"/>
      <c r="AC27" s="92"/>
      <c r="AD27" s="92"/>
      <c r="AE27" s="92"/>
    </row>
    <row r="28" spans="1:31" s="2" customFormat="1" ht="7.05" customHeight="1">
      <c r="A28" s="34"/>
      <c r="B28" s="35"/>
      <c r="C28" s="34"/>
      <c r="D28" s="34"/>
      <c r="E28" s="34"/>
      <c r="F28" s="34"/>
      <c r="G28" s="34"/>
      <c r="H28" s="34"/>
      <c r="I28" s="34"/>
      <c r="J28" s="34"/>
      <c r="K28" s="34"/>
      <c r="L28" s="91"/>
      <c r="S28" s="34"/>
      <c r="T28" s="34"/>
      <c r="U28" s="34"/>
      <c r="V28" s="34"/>
      <c r="W28" s="34"/>
      <c r="X28" s="34"/>
      <c r="Y28" s="34"/>
      <c r="Z28" s="34"/>
      <c r="AA28" s="34"/>
      <c r="AB28" s="34"/>
      <c r="AC28" s="34"/>
      <c r="AD28" s="34"/>
      <c r="AE28" s="34"/>
    </row>
    <row r="29" spans="1:31" s="2" customFormat="1" ht="7.05" customHeight="1">
      <c r="A29" s="34"/>
      <c r="B29" s="35"/>
      <c r="C29" s="34"/>
      <c r="D29" s="63"/>
      <c r="E29" s="63"/>
      <c r="F29" s="63"/>
      <c r="G29" s="63"/>
      <c r="H29" s="63"/>
      <c r="I29" s="63"/>
      <c r="J29" s="63"/>
      <c r="K29" s="63"/>
      <c r="L29" s="91"/>
      <c r="S29" s="34"/>
      <c r="T29" s="34"/>
      <c r="U29" s="34"/>
      <c r="V29" s="34"/>
      <c r="W29" s="34"/>
      <c r="X29" s="34"/>
      <c r="Y29" s="34"/>
      <c r="Z29" s="34"/>
      <c r="AA29" s="34"/>
      <c r="AB29" s="34"/>
      <c r="AC29" s="34"/>
      <c r="AD29" s="34"/>
      <c r="AE29" s="34"/>
    </row>
    <row r="30" spans="1:31" s="2" customFormat="1" ht="25.35" customHeight="1">
      <c r="A30" s="34"/>
      <c r="B30" s="35"/>
      <c r="C30" s="34"/>
      <c r="D30" s="95" t="s">
        <v>35</v>
      </c>
      <c r="E30" s="34"/>
      <c r="F30" s="34"/>
      <c r="G30" s="34"/>
      <c r="H30" s="34"/>
      <c r="I30" s="34"/>
      <c r="J30" s="68">
        <f>ROUND(J84, 2)</f>
        <v>0</v>
      </c>
      <c r="K30" s="34"/>
      <c r="L30" s="91"/>
      <c r="S30" s="34"/>
      <c r="T30" s="34"/>
      <c r="U30" s="34"/>
      <c r="V30" s="34"/>
      <c r="W30" s="34"/>
      <c r="X30" s="34"/>
      <c r="Y30" s="34"/>
      <c r="Z30" s="34"/>
      <c r="AA30" s="34"/>
      <c r="AB30" s="34"/>
      <c r="AC30" s="34"/>
      <c r="AD30" s="34"/>
      <c r="AE30" s="34"/>
    </row>
    <row r="31" spans="1:31" s="2" customFormat="1" ht="7.05" customHeight="1">
      <c r="A31" s="34"/>
      <c r="B31" s="35"/>
      <c r="C31" s="34"/>
      <c r="D31" s="63"/>
      <c r="E31" s="63"/>
      <c r="F31" s="63"/>
      <c r="G31" s="63"/>
      <c r="H31" s="63"/>
      <c r="I31" s="63"/>
      <c r="J31" s="63"/>
      <c r="K31" s="63"/>
      <c r="L31" s="91"/>
      <c r="S31" s="34"/>
      <c r="T31" s="34"/>
      <c r="U31" s="34"/>
      <c r="V31" s="34"/>
      <c r="W31" s="34"/>
      <c r="X31" s="34"/>
      <c r="Y31" s="34"/>
      <c r="Z31" s="34"/>
      <c r="AA31" s="34"/>
      <c r="AB31" s="34"/>
      <c r="AC31" s="34"/>
      <c r="AD31" s="34"/>
      <c r="AE31" s="34"/>
    </row>
    <row r="32" spans="1:31" s="2" customFormat="1" ht="14.4" customHeight="1">
      <c r="A32" s="34"/>
      <c r="B32" s="35"/>
      <c r="C32" s="34"/>
      <c r="D32" s="34"/>
      <c r="E32" s="34"/>
      <c r="F32" s="38" t="s">
        <v>37</v>
      </c>
      <c r="G32" s="34"/>
      <c r="H32" s="34"/>
      <c r="I32" s="38" t="s">
        <v>36</v>
      </c>
      <c r="J32" s="38" t="s">
        <v>38</v>
      </c>
      <c r="K32" s="34"/>
      <c r="L32" s="91"/>
      <c r="S32" s="34"/>
      <c r="T32" s="34"/>
      <c r="U32" s="34"/>
      <c r="V32" s="34"/>
      <c r="W32" s="34"/>
      <c r="X32" s="34"/>
      <c r="Y32" s="34"/>
      <c r="Z32" s="34"/>
      <c r="AA32" s="34"/>
      <c r="AB32" s="34"/>
      <c r="AC32" s="34"/>
      <c r="AD32" s="34"/>
      <c r="AE32" s="34"/>
    </row>
    <row r="33" spans="1:31" s="2" customFormat="1" ht="14.4" customHeight="1">
      <c r="A33" s="34"/>
      <c r="B33" s="35"/>
      <c r="C33" s="34"/>
      <c r="D33" s="96" t="s">
        <v>39</v>
      </c>
      <c r="E33" s="29" t="s">
        <v>40</v>
      </c>
      <c r="F33" s="97">
        <f>ROUND((SUM(BE84:BE120)),  2)</f>
        <v>0</v>
      </c>
      <c r="G33" s="34"/>
      <c r="H33" s="34"/>
      <c r="I33" s="98">
        <v>0.21</v>
      </c>
      <c r="J33" s="97">
        <f>ROUND(((SUM(BE84:BE120))*I33),  2)</f>
        <v>0</v>
      </c>
      <c r="K33" s="34"/>
      <c r="L33" s="91"/>
      <c r="S33" s="34"/>
      <c r="T33" s="34"/>
      <c r="U33" s="34"/>
      <c r="V33" s="34"/>
      <c r="W33" s="34"/>
      <c r="X33" s="34"/>
      <c r="Y33" s="34"/>
      <c r="Z33" s="34"/>
      <c r="AA33" s="34"/>
      <c r="AB33" s="34"/>
      <c r="AC33" s="34"/>
      <c r="AD33" s="34"/>
      <c r="AE33" s="34"/>
    </row>
    <row r="34" spans="1:31" s="2" customFormat="1" ht="14.4" customHeight="1">
      <c r="A34" s="34"/>
      <c r="B34" s="35"/>
      <c r="C34" s="34"/>
      <c r="D34" s="34"/>
      <c r="E34" s="29" t="s">
        <v>41</v>
      </c>
      <c r="F34" s="97">
        <f>ROUND((SUM(BF84:BF120)),  2)</f>
        <v>0</v>
      </c>
      <c r="G34" s="34"/>
      <c r="H34" s="34"/>
      <c r="I34" s="98">
        <v>0.15</v>
      </c>
      <c r="J34" s="97">
        <f>ROUND(((SUM(BF84:BF120))*I34),  2)</f>
        <v>0</v>
      </c>
      <c r="K34" s="34"/>
      <c r="L34" s="91"/>
      <c r="S34" s="34"/>
      <c r="T34" s="34"/>
      <c r="U34" s="34"/>
      <c r="V34" s="34"/>
      <c r="W34" s="34"/>
      <c r="X34" s="34"/>
      <c r="Y34" s="34"/>
      <c r="Z34" s="34"/>
      <c r="AA34" s="34"/>
      <c r="AB34" s="34"/>
      <c r="AC34" s="34"/>
      <c r="AD34" s="34"/>
      <c r="AE34" s="34"/>
    </row>
    <row r="35" spans="1:31" s="2" customFormat="1" ht="14.4" hidden="1" customHeight="1">
      <c r="A35" s="34"/>
      <c r="B35" s="35"/>
      <c r="C35" s="34"/>
      <c r="D35" s="34"/>
      <c r="E35" s="29" t="s">
        <v>42</v>
      </c>
      <c r="F35" s="97">
        <f>ROUND((SUM(BG84:BG120)),  2)</f>
        <v>0</v>
      </c>
      <c r="G35" s="34"/>
      <c r="H35" s="34"/>
      <c r="I35" s="98">
        <v>0.21</v>
      </c>
      <c r="J35" s="97">
        <f>0</f>
        <v>0</v>
      </c>
      <c r="K35" s="34"/>
      <c r="L35" s="91"/>
      <c r="S35" s="34"/>
      <c r="T35" s="34"/>
      <c r="U35" s="34"/>
      <c r="V35" s="34"/>
      <c r="W35" s="34"/>
      <c r="X35" s="34"/>
      <c r="Y35" s="34"/>
      <c r="Z35" s="34"/>
      <c r="AA35" s="34"/>
      <c r="AB35" s="34"/>
      <c r="AC35" s="34"/>
      <c r="AD35" s="34"/>
      <c r="AE35" s="34"/>
    </row>
    <row r="36" spans="1:31" s="2" customFormat="1" ht="14.4" hidden="1" customHeight="1">
      <c r="A36" s="34"/>
      <c r="B36" s="35"/>
      <c r="C36" s="34"/>
      <c r="D36" s="34"/>
      <c r="E36" s="29" t="s">
        <v>43</v>
      </c>
      <c r="F36" s="97">
        <f>ROUND((SUM(BH84:BH120)),  2)</f>
        <v>0</v>
      </c>
      <c r="G36" s="34"/>
      <c r="H36" s="34"/>
      <c r="I36" s="98">
        <v>0.15</v>
      </c>
      <c r="J36" s="97">
        <f>0</f>
        <v>0</v>
      </c>
      <c r="K36" s="34"/>
      <c r="L36" s="91"/>
      <c r="S36" s="34"/>
      <c r="T36" s="34"/>
      <c r="U36" s="34"/>
      <c r="V36" s="34"/>
      <c r="W36" s="34"/>
      <c r="X36" s="34"/>
      <c r="Y36" s="34"/>
      <c r="Z36" s="34"/>
      <c r="AA36" s="34"/>
      <c r="AB36" s="34"/>
      <c r="AC36" s="34"/>
      <c r="AD36" s="34"/>
      <c r="AE36" s="34"/>
    </row>
    <row r="37" spans="1:31" s="2" customFormat="1" ht="14.4" hidden="1" customHeight="1">
      <c r="A37" s="34"/>
      <c r="B37" s="35"/>
      <c r="C37" s="34"/>
      <c r="D37" s="34"/>
      <c r="E37" s="29" t="s">
        <v>44</v>
      </c>
      <c r="F37" s="97">
        <f>ROUND((SUM(BI84:BI120)),  2)</f>
        <v>0</v>
      </c>
      <c r="G37" s="34"/>
      <c r="H37" s="34"/>
      <c r="I37" s="98">
        <v>0</v>
      </c>
      <c r="J37" s="97">
        <f>0</f>
        <v>0</v>
      </c>
      <c r="K37" s="34"/>
      <c r="L37" s="91"/>
      <c r="S37" s="34"/>
      <c r="T37" s="34"/>
      <c r="U37" s="34"/>
      <c r="V37" s="34"/>
      <c r="W37" s="34"/>
      <c r="X37" s="34"/>
      <c r="Y37" s="34"/>
      <c r="Z37" s="34"/>
      <c r="AA37" s="34"/>
      <c r="AB37" s="34"/>
      <c r="AC37" s="34"/>
      <c r="AD37" s="34"/>
      <c r="AE37" s="34"/>
    </row>
    <row r="38" spans="1:31" s="2" customFormat="1" ht="7.05" customHeight="1">
      <c r="A38" s="34"/>
      <c r="B38" s="35"/>
      <c r="C38" s="34"/>
      <c r="D38" s="34"/>
      <c r="E38" s="34"/>
      <c r="F38" s="34"/>
      <c r="G38" s="34"/>
      <c r="H38" s="34"/>
      <c r="I38" s="34"/>
      <c r="J38" s="34"/>
      <c r="K38" s="34"/>
      <c r="L38" s="91"/>
      <c r="S38" s="34"/>
      <c r="T38" s="34"/>
      <c r="U38" s="34"/>
      <c r="V38" s="34"/>
      <c r="W38" s="34"/>
      <c r="X38" s="34"/>
      <c r="Y38" s="34"/>
      <c r="Z38" s="34"/>
      <c r="AA38" s="34"/>
      <c r="AB38" s="34"/>
      <c r="AC38" s="34"/>
      <c r="AD38" s="34"/>
      <c r="AE38" s="34"/>
    </row>
    <row r="39" spans="1:31" s="2" customFormat="1" ht="25.35" customHeight="1">
      <c r="A39" s="34"/>
      <c r="B39" s="35"/>
      <c r="C39" s="99"/>
      <c r="D39" s="100" t="s">
        <v>45</v>
      </c>
      <c r="E39" s="57"/>
      <c r="F39" s="57"/>
      <c r="G39" s="101" t="s">
        <v>46</v>
      </c>
      <c r="H39" s="102" t="s">
        <v>47</v>
      </c>
      <c r="I39" s="57"/>
      <c r="J39" s="103">
        <f>SUM(J30:J37)</f>
        <v>0</v>
      </c>
      <c r="K39" s="104"/>
      <c r="L39" s="91"/>
      <c r="S39" s="34"/>
      <c r="T39" s="34"/>
      <c r="U39" s="34"/>
      <c r="V39" s="34"/>
      <c r="W39" s="34"/>
      <c r="X39" s="34"/>
      <c r="Y39" s="34"/>
      <c r="Z39" s="34"/>
      <c r="AA39" s="34"/>
      <c r="AB39" s="34"/>
      <c r="AC39" s="34"/>
      <c r="AD39" s="34"/>
      <c r="AE39" s="34"/>
    </row>
    <row r="40" spans="1:31" s="2" customFormat="1" ht="14.4" customHeight="1">
      <c r="A40" s="34"/>
      <c r="B40" s="44"/>
      <c r="C40" s="45"/>
      <c r="D40" s="45"/>
      <c r="E40" s="45"/>
      <c r="F40" s="45"/>
      <c r="G40" s="45"/>
      <c r="H40" s="45"/>
      <c r="I40" s="45"/>
      <c r="J40" s="45"/>
      <c r="K40" s="45"/>
      <c r="L40" s="91"/>
      <c r="S40" s="34"/>
      <c r="T40" s="34"/>
      <c r="U40" s="34"/>
      <c r="V40" s="34"/>
      <c r="W40" s="34"/>
      <c r="X40" s="34"/>
      <c r="Y40" s="34"/>
      <c r="Z40" s="34"/>
      <c r="AA40" s="34"/>
      <c r="AB40" s="34"/>
      <c r="AC40" s="34"/>
      <c r="AD40" s="34"/>
      <c r="AE40" s="34"/>
    </row>
    <row r="44" spans="1:31" s="2" customFormat="1" ht="7.05" customHeight="1">
      <c r="A44" s="34"/>
      <c r="B44" s="46"/>
      <c r="C44" s="47"/>
      <c r="D44" s="47"/>
      <c r="E44" s="47"/>
      <c r="F44" s="47"/>
      <c r="G44" s="47"/>
      <c r="H44" s="47"/>
      <c r="I44" s="47"/>
      <c r="J44" s="47"/>
      <c r="K44" s="47"/>
      <c r="L44" s="91"/>
      <c r="S44" s="34"/>
      <c r="T44" s="34"/>
      <c r="U44" s="34"/>
      <c r="V44" s="34"/>
      <c r="W44" s="34"/>
      <c r="X44" s="34"/>
      <c r="Y44" s="34"/>
      <c r="Z44" s="34"/>
      <c r="AA44" s="34"/>
      <c r="AB44" s="34"/>
      <c r="AC44" s="34"/>
      <c r="AD44" s="34"/>
      <c r="AE44" s="34"/>
    </row>
    <row r="45" spans="1:31" s="2" customFormat="1" ht="25.05" customHeight="1">
      <c r="A45" s="34"/>
      <c r="B45" s="35"/>
      <c r="C45" s="23" t="s">
        <v>106</v>
      </c>
      <c r="D45" s="34"/>
      <c r="E45" s="34"/>
      <c r="F45" s="34"/>
      <c r="G45" s="34"/>
      <c r="H45" s="34"/>
      <c r="I45" s="34"/>
      <c r="J45" s="34"/>
      <c r="K45" s="34"/>
      <c r="L45" s="91"/>
      <c r="S45" s="34"/>
      <c r="T45" s="34"/>
      <c r="U45" s="34"/>
      <c r="V45" s="34"/>
      <c r="W45" s="34"/>
      <c r="X45" s="34"/>
      <c r="Y45" s="34"/>
      <c r="Z45" s="34"/>
      <c r="AA45" s="34"/>
      <c r="AB45" s="34"/>
      <c r="AC45" s="34"/>
      <c r="AD45" s="34"/>
      <c r="AE45" s="34"/>
    </row>
    <row r="46" spans="1:31" s="2" customFormat="1" ht="7.05" customHeight="1">
      <c r="A46" s="34"/>
      <c r="B46" s="35"/>
      <c r="C46" s="34"/>
      <c r="D46" s="34"/>
      <c r="E46" s="34"/>
      <c r="F46" s="34"/>
      <c r="G46" s="34"/>
      <c r="H46" s="34"/>
      <c r="I46" s="34"/>
      <c r="J46" s="34"/>
      <c r="K46" s="34"/>
      <c r="L46" s="91"/>
      <c r="S46" s="34"/>
      <c r="T46" s="34"/>
      <c r="U46" s="34"/>
      <c r="V46" s="34"/>
      <c r="W46" s="34"/>
      <c r="X46" s="34"/>
      <c r="Y46" s="34"/>
      <c r="Z46" s="34"/>
      <c r="AA46" s="34"/>
      <c r="AB46" s="34"/>
      <c r="AC46" s="34"/>
      <c r="AD46" s="34"/>
      <c r="AE46" s="34"/>
    </row>
    <row r="47" spans="1:31" s="2" customFormat="1" ht="12" customHeight="1">
      <c r="A47" s="34"/>
      <c r="B47" s="35"/>
      <c r="C47" s="29" t="s">
        <v>17</v>
      </c>
      <c r="D47" s="34"/>
      <c r="E47" s="34"/>
      <c r="F47" s="34"/>
      <c r="G47" s="34"/>
      <c r="H47" s="34"/>
      <c r="I47" s="34"/>
      <c r="J47" s="34"/>
      <c r="K47" s="34"/>
      <c r="L47" s="91"/>
      <c r="S47" s="34"/>
      <c r="T47" s="34"/>
      <c r="U47" s="34"/>
      <c r="V47" s="34"/>
      <c r="W47" s="34"/>
      <c r="X47" s="34"/>
      <c r="Y47" s="34"/>
      <c r="Z47" s="34"/>
      <c r="AA47" s="34"/>
      <c r="AB47" s="34"/>
      <c r="AC47" s="34"/>
      <c r="AD47" s="34"/>
      <c r="AE47" s="34"/>
    </row>
    <row r="48" spans="1:31" s="2" customFormat="1" ht="16.5" customHeight="1">
      <c r="A48" s="34"/>
      <c r="B48" s="35"/>
      <c r="C48" s="34"/>
      <c r="D48" s="34"/>
      <c r="E48" s="333" t="str">
        <f>E7</f>
        <v>Sportovní hala Bordovice úprava</v>
      </c>
      <c r="F48" s="334"/>
      <c r="G48" s="334"/>
      <c r="H48" s="334"/>
      <c r="I48" s="34"/>
      <c r="J48" s="34"/>
      <c r="K48" s="34"/>
      <c r="L48" s="91"/>
      <c r="S48" s="34"/>
      <c r="T48" s="34"/>
      <c r="U48" s="34"/>
      <c r="V48" s="34"/>
      <c r="W48" s="34"/>
      <c r="X48" s="34"/>
      <c r="Y48" s="34"/>
      <c r="Z48" s="34"/>
      <c r="AA48" s="34"/>
      <c r="AB48" s="34"/>
      <c r="AC48" s="34"/>
      <c r="AD48" s="34"/>
      <c r="AE48" s="34"/>
    </row>
    <row r="49" spans="1:47" s="2" customFormat="1" ht="12" customHeight="1">
      <c r="A49" s="34"/>
      <c r="B49" s="35"/>
      <c r="C49" s="29" t="s">
        <v>102</v>
      </c>
      <c r="D49" s="34"/>
      <c r="E49" s="34"/>
      <c r="F49" s="34"/>
      <c r="G49" s="34"/>
      <c r="H49" s="34"/>
      <c r="I49" s="34"/>
      <c r="J49" s="34"/>
      <c r="K49" s="34"/>
      <c r="L49" s="91"/>
      <c r="S49" s="34"/>
      <c r="T49" s="34"/>
      <c r="U49" s="34"/>
      <c r="V49" s="34"/>
      <c r="W49" s="34"/>
      <c r="X49" s="34"/>
      <c r="Y49" s="34"/>
      <c r="Z49" s="34"/>
      <c r="AA49" s="34"/>
      <c r="AB49" s="34"/>
      <c r="AC49" s="34"/>
      <c r="AD49" s="34"/>
      <c r="AE49" s="34"/>
    </row>
    <row r="50" spans="1:47" s="2" customFormat="1" ht="16.5" customHeight="1">
      <c r="A50" s="34"/>
      <c r="B50" s="35"/>
      <c r="C50" s="34"/>
      <c r="D50" s="34"/>
      <c r="E50" s="316" t="str">
        <f>E9</f>
        <v>04 - přípojky</v>
      </c>
      <c r="F50" s="332"/>
      <c r="G50" s="332"/>
      <c r="H50" s="332"/>
      <c r="I50" s="34"/>
      <c r="J50" s="34"/>
      <c r="K50" s="34"/>
      <c r="L50" s="91"/>
      <c r="S50" s="34"/>
      <c r="T50" s="34"/>
      <c r="U50" s="34"/>
      <c r="V50" s="34"/>
      <c r="W50" s="34"/>
      <c r="X50" s="34"/>
      <c r="Y50" s="34"/>
      <c r="Z50" s="34"/>
      <c r="AA50" s="34"/>
      <c r="AB50" s="34"/>
      <c r="AC50" s="34"/>
      <c r="AD50" s="34"/>
      <c r="AE50" s="34"/>
    </row>
    <row r="51" spans="1:47" s="2" customFormat="1" ht="7.05" customHeight="1">
      <c r="A51" s="34"/>
      <c r="B51" s="35"/>
      <c r="C51" s="34"/>
      <c r="D51" s="34"/>
      <c r="E51" s="34"/>
      <c r="F51" s="34"/>
      <c r="G51" s="34"/>
      <c r="H51" s="34"/>
      <c r="I51" s="34"/>
      <c r="J51" s="34"/>
      <c r="K51" s="34"/>
      <c r="L51" s="91"/>
      <c r="S51" s="34"/>
      <c r="T51" s="34"/>
      <c r="U51" s="34"/>
      <c r="V51" s="34"/>
      <c r="W51" s="34"/>
      <c r="X51" s="34"/>
      <c r="Y51" s="34"/>
      <c r="Z51" s="34"/>
      <c r="AA51" s="34"/>
      <c r="AB51" s="34"/>
      <c r="AC51" s="34"/>
      <c r="AD51" s="34"/>
      <c r="AE51" s="34"/>
    </row>
    <row r="52" spans="1:47" s="2" customFormat="1" ht="12" customHeight="1">
      <c r="A52" s="34"/>
      <c r="B52" s="35"/>
      <c r="C52" s="29" t="s">
        <v>21</v>
      </c>
      <c r="D52" s="34"/>
      <c r="E52" s="34"/>
      <c r="F52" s="27" t="str">
        <f>F12</f>
        <v xml:space="preserve"> </v>
      </c>
      <c r="G52" s="34"/>
      <c r="H52" s="34"/>
      <c r="I52" s="29" t="s">
        <v>23</v>
      </c>
      <c r="J52" s="52" t="str">
        <f>IF(J12="","",J12)</f>
        <v>27. 3. 2021</v>
      </c>
      <c r="K52" s="34"/>
      <c r="L52" s="91"/>
      <c r="S52" s="34"/>
      <c r="T52" s="34"/>
      <c r="U52" s="34"/>
      <c r="V52" s="34"/>
      <c r="W52" s="34"/>
      <c r="X52" s="34"/>
      <c r="Y52" s="34"/>
      <c r="Z52" s="34"/>
      <c r="AA52" s="34"/>
      <c r="AB52" s="34"/>
      <c r="AC52" s="34"/>
      <c r="AD52" s="34"/>
      <c r="AE52" s="34"/>
    </row>
    <row r="53" spans="1:47" s="2" customFormat="1" ht="7.05" customHeight="1">
      <c r="A53" s="34"/>
      <c r="B53" s="35"/>
      <c r="C53" s="34"/>
      <c r="D53" s="34"/>
      <c r="E53" s="34"/>
      <c r="F53" s="34"/>
      <c r="G53" s="34"/>
      <c r="H53" s="34"/>
      <c r="I53" s="34"/>
      <c r="J53" s="34"/>
      <c r="K53" s="34"/>
      <c r="L53" s="91"/>
      <c r="S53" s="34"/>
      <c r="T53" s="34"/>
      <c r="U53" s="34"/>
      <c r="V53" s="34"/>
      <c r="W53" s="34"/>
      <c r="X53" s="34"/>
      <c r="Y53" s="34"/>
      <c r="Z53" s="34"/>
      <c r="AA53" s="34"/>
      <c r="AB53" s="34"/>
      <c r="AC53" s="34"/>
      <c r="AD53" s="34"/>
      <c r="AE53" s="34"/>
    </row>
    <row r="54" spans="1:47" s="2" customFormat="1" ht="40.049999999999997" customHeight="1">
      <c r="A54" s="34"/>
      <c r="B54" s="35"/>
      <c r="C54" s="29" t="s">
        <v>25</v>
      </c>
      <c r="D54" s="34"/>
      <c r="E54" s="34"/>
      <c r="F54" s="27" t="str">
        <f>E15</f>
        <v>Obec Bordovice, Bordovice 130, 744 01 Bordovice</v>
      </c>
      <c r="G54" s="34"/>
      <c r="H54" s="34"/>
      <c r="I54" s="29" t="s">
        <v>30</v>
      </c>
      <c r="J54" s="32" t="str">
        <f>E21</f>
        <v>ing.arch. Tomáš Kudělka, Kunín 104, 742 53 Kunín</v>
      </c>
      <c r="K54" s="34"/>
      <c r="L54" s="91"/>
      <c r="S54" s="34"/>
      <c r="T54" s="34"/>
      <c r="U54" s="34"/>
      <c r="V54" s="34"/>
      <c r="W54" s="34"/>
      <c r="X54" s="34"/>
      <c r="Y54" s="34"/>
      <c r="Z54" s="34"/>
      <c r="AA54" s="34"/>
      <c r="AB54" s="34"/>
      <c r="AC54" s="34"/>
      <c r="AD54" s="34"/>
      <c r="AE54" s="34"/>
    </row>
    <row r="55" spans="1:47" s="2" customFormat="1" ht="15.15" customHeight="1">
      <c r="A55" s="34"/>
      <c r="B55" s="35"/>
      <c r="C55" s="29" t="s">
        <v>28</v>
      </c>
      <c r="D55" s="34"/>
      <c r="E55" s="34"/>
      <c r="F55" s="27" t="str">
        <f>IF(E18="","",E18)</f>
        <v>Vyplň údaj</v>
      </c>
      <c r="G55" s="34"/>
      <c r="H55" s="34"/>
      <c r="I55" s="29" t="s">
        <v>32</v>
      </c>
      <c r="J55" s="32" t="str">
        <f>E24</f>
        <v xml:space="preserve"> </v>
      </c>
      <c r="K55" s="34"/>
      <c r="L55" s="91"/>
      <c r="S55" s="34"/>
      <c r="T55" s="34"/>
      <c r="U55" s="34"/>
      <c r="V55" s="34"/>
      <c r="W55" s="34"/>
      <c r="X55" s="34"/>
      <c r="Y55" s="34"/>
      <c r="Z55" s="34"/>
      <c r="AA55" s="34"/>
      <c r="AB55" s="34"/>
      <c r="AC55" s="34"/>
      <c r="AD55" s="34"/>
      <c r="AE55" s="34"/>
    </row>
    <row r="56" spans="1:47" s="2" customFormat="1" ht="10.199999999999999" customHeight="1">
      <c r="A56" s="34"/>
      <c r="B56" s="35"/>
      <c r="C56" s="34"/>
      <c r="D56" s="34"/>
      <c r="E56" s="34"/>
      <c r="F56" s="34"/>
      <c r="G56" s="34"/>
      <c r="H56" s="34"/>
      <c r="I56" s="34"/>
      <c r="J56" s="34"/>
      <c r="K56" s="34"/>
      <c r="L56" s="91"/>
      <c r="S56" s="34"/>
      <c r="T56" s="34"/>
      <c r="U56" s="34"/>
      <c r="V56" s="34"/>
      <c r="W56" s="34"/>
      <c r="X56" s="34"/>
      <c r="Y56" s="34"/>
      <c r="Z56" s="34"/>
      <c r="AA56" s="34"/>
      <c r="AB56" s="34"/>
      <c r="AC56" s="34"/>
      <c r="AD56" s="34"/>
      <c r="AE56" s="34"/>
    </row>
    <row r="57" spans="1:47" s="2" customFormat="1" ht="29.25" customHeight="1">
      <c r="A57" s="34"/>
      <c r="B57" s="35"/>
      <c r="C57" s="105" t="s">
        <v>107</v>
      </c>
      <c r="D57" s="99"/>
      <c r="E57" s="99"/>
      <c r="F57" s="99"/>
      <c r="G57" s="99"/>
      <c r="H57" s="99"/>
      <c r="I57" s="99"/>
      <c r="J57" s="106" t="s">
        <v>108</v>
      </c>
      <c r="K57" s="99"/>
      <c r="L57" s="91"/>
      <c r="S57" s="34"/>
      <c r="T57" s="34"/>
      <c r="U57" s="34"/>
      <c r="V57" s="34"/>
      <c r="W57" s="34"/>
      <c r="X57" s="34"/>
      <c r="Y57" s="34"/>
      <c r="Z57" s="34"/>
      <c r="AA57" s="34"/>
      <c r="AB57" s="34"/>
      <c r="AC57" s="34"/>
      <c r="AD57" s="34"/>
      <c r="AE57" s="34"/>
    </row>
    <row r="58" spans="1:47" s="2" customFormat="1" ht="10.199999999999999" customHeight="1">
      <c r="A58" s="34"/>
      <c r="B58" s="35"/>
      <c r="C58" s="34"/>
      <c r="D58" s="34"/>
      <c r="E58" s="34"/>
      <c r="F58" s="34"/>
      <c r="G58" s="34"/>
      <c r="H58" s="34"/>
      <c r="I58" s="34"/>
      <c r="J58" s="34"/>
      <c r="K58" s="34"/>
      <c r="L58" s="91"/>
      <c r="S58" s="34"/>
      <c r="T58" s="34"/>
      <c r="U58" s="34"/>
      <c r="V58" s="34"/>
      <c r="W58" s="34"/>
      <c r="X58" s="34"/>
      <c r="Y58" s="34"/>
      <c r="Z58" s="34"/>
      <c r="AA58" s="34"/>
      <c r="AB58" s="34"/>
      <c r="AC58" s="34"/>
      <c r="AD58" s="34"/>
      <c r="AE58" s="34"/>
    </row>
    <row r="59" spans="1:47" s="2" customFormat="1" ht="22.8" customHeight="1">
      <c r="A59" s="34"/>
      <c r="B59" s="35"/>
      <c r="C59" s="107" t="s">
        <v>67</v>
      </c>
      <c r="D59" s="34"/>
      <c r="E59" s="34"/>
      <c r="F59" s="34"/>
      <c r="G59" s="34"/>
      <c r="H59" s="34"/>
      <c r="I59" s="34"/>
      <c r="J59" s="68">
        <f>J84</f>
        <v>0</v>
      </c>
      <c r="K59" s="34"/>
      <c r="L59" s="91"/>
      <c r="S59" s="34"/>
      <c r="T59" s="34"/>
      <c r="U59" s="34"/>
      <c r="V59" s="34"/>
      <c r="W59" s="34"/>
      <c r="X59" s="34"/>
      <c r="Y59" s="34"/>
      <c r="Z59" s="34"/>
      <c r="AA59" s="34"/>
      <c r="AB59" s="34"/>
      <c r="AC59" s="34"/>
      <c r="AD59" s="34"/>
      <c r="AE59" s="34"/>
      <c r="AU59" s="19" t="s">
        <v>109</v>
      </c>
    </row>
    <row r="60" spans="1:47" s="9" customFormat="1" ht="25.05" customHeight="1">
      <c r="B60" s="108"/>
      <c r="D60" s="109" t="s">
        <v>2231</v>
      </c>
      <c r="E60" s="110"/>
      <c r="F60" s="110"/>
      <c r="G60" s="110"/>
      <c r="H60" s="110"/>
      <c r="I60" s="110"/>
      <c r="J60" s="111">
        <f>J85</f>
        <v>0</v>
      </c>
      <c r="L60" s="108"/>
    </row>
    <row r="61" spans="1:47" s="10" customFormat="1" ht="19.95" customHeight="1">
      <c r="B61" s="112"/>
      <c r="D61" s="113" t="s">
        <v>2232</v>
      </c>
      <c r="E61" s="114"/>
      <c r="F61" s="114"/>
      <c r="G61" s="114"/>
      <c r="H61" s="114"/>
      <c r="I61" s="114"/>
      <c r="J61" s="115">
        <f>J86</f>
        <v>0</v>
      </c>
      <c r="L61" s="112"/>
    </row>
    <row r="62" spans="1:47" s="10" customFormat="1" ht="19.95" customHeight="1">
      <c r="B62" s="112"/>
      <c r="D62" s="113" t="s">
        <v>2233</v>
      </c>
      <c r="E62" s="114"/>
      <c r="F62" s="114"/>
      <c r="G62" s="114"/>
      <c r="H62" s="114"/>
      <c r="I62" s="114"/>
      <c r="J62" s="115">
        <f>J98</f>
        <v>0</v>
      </c>
      <c r="L62" s="112"/>
    </row>
    <row r="63" spans="1:47" s="10" customFormat="1" ht="19.95" customHeight="1">
      <c r="B63" s="112"/>
      <c r="D63" s="113" t="s">
        <v>2456</v>
      </c>
      <c r="E63" s="114"/>
      <c r="F63" s="114"/>
      <c r="G63" s="114"/>
      <c r="H63" s="114"/>
      <c r="I63" s="114"/>
      <c r="J63" s="115">
        <f>J100</f>
        <v>0</v>
      </c>
      <c r="L63" s="112"/>
    </row>
    <row r="64" spans="1:47" s="10" customFormat="1" ht="19.95" customHeight="1">
      <c r="B64" s="112"/>
      <c r="D64" s="113" t="s">
        <v>2457</v>
      </c>
      <c r="E64" s="114"/>
      <c r="F64" s="114"/>
      <c r="G64" s="114"/>
      <c r="H64" s="114"/>
      <c r="I64" s="114"/>
      <c r="J64" s="115">
        <f>J119</f>
        <v>0</v>
      </c>
      <c r="L64" s="112"/>
    </row>
    <row r="65" spans="1:31" s="2" customFormat="1" ht="21.75" customHeight="1">
      <c r="A65" s="34"/>
      <c r="B65" s="35"/>
      <c r="C65" s="34"/>
      <c r="D65" s="34"/>
      <c r="E65" s="34"/>
      <c r="F65" s="34"/>
      <c r="G65" s="34"/>
      <c r="H65" s="34"/>
      <c r="I65" s="34"/>
      <c r="J65" s="34"/>
      <c r="K65" s="34"/>
      <c r="L65" s="91"/>
      <c r="S65" s="34"/>
      <c r="T65" s="34"/>
      <c r="U65" s="34"/>
      <c r="V65" s="34"/>
      <c r="W65" s="34"/>
      <c r="X65" s="34"/>
      <c r="Y65" s="34"/>
      <c r="Z65" s="34"/>
      <c r="AA65" s="34"/>
      <c r="AB65" s="34"/>
      <c r="AC65" s="34"/>
      <c r="AD65" s="34"/>
      <c r="AE65" s="34"/>
    </row>
    <row r="66" spans="1:31" s="2" customFormat="1" ht="7.05" customHeight="1">
      <c r="A66" s="34"/>
      <c r="B66" s="44"/>
      <c r="C66" s="45"/>
      <c r="D66" s="45"/>
      <c r="E66" s="45"/>
      <c r="F66" s="45"/>
      <c r="G66" s="45"/>
      <c r="H66" s="45"/>
      <c r="I66" s="45"/>
      <c r="J66" s="45"/>
      <c r="K66" s="45"/>
      <c r="L66" s="91"/>
      <c r="S66" s="34"/>
      <c r="T66" s="34"/>
      <c r="U66" s="34"/>
      <c r="V66" s="34"/>
      <c r="W66" s="34"/>
      <c r="X66" s="34"/>
      <c r="Y66" s="34"/>
      <c r="Z66" s="34"/>
      <c r="AA66" s="34"/>
      <c r="AB66" s="34"/>
      <c r="AC66" s="34"/>
      <c r="AD66" s="34"/>
      <c r="AE66" s="34"/>
    </row>
    <row r="70" spans="1:31" s="2" customFormat="1" ht="7.05" customHeight="1">
      <c r="A70" s="34"/>
      <c r="B70" s="46"/>
      <c r="C70" s="47"/>
      <c r="D70" s="47"/>
      <c r="E70" s="47"/>
      <c r="F70" s="47"/>
      <c r="G70" s="47"/>
      <c r="H70" s="47"/>
      <c r="I70" s="47"/>
      <c r="J70" s="47"/>
      <c r="K70" s="47"/>
      <c r="L70" s="91"/>
      <c r="S70" s="34"/>
      <c r="T70" s="34"/>
      <c r="U70" s="34"/>
      <c r="V70" s="34"/>
      <c r="W70" s="34"/>
      <c r="X70" s="34"/>
      <c r="Y70" s="34"/>
      <c r="Z70" s="34"/>
      <c r="AA70" s="34"/>
      <c r="AB70" s="34"/>
      <c r="AC70" s="34"/>
      <c r="AD70" s="34"/>
      <c r="AE70" s="34"/>
    </row>
    <row r="71" spans="1:31" s="2" customFormat="1" ht="25.05" customHeight="1">
      <c r="A71" s="34"/>
      <c r="B71" s="35"/>
      <c r="C71" s="23" t="s">
        <v>137</v>
      </c>
      <c r="D71" s="34"/>
      <c r="E71" s="34"/>
      <c r="F71" s="34"/>
      <c r="G71" s="34"/>
      <c r="H71" s="34"/>
      <c r="I71" s="34"/>
      <c r="J71" s="34"/>
      <c r="K71" s="34"/>
      <c r="L71" s="91"/>
      <c r="S71" s="34"/>
      <c r="T71" s="34"/>
      <c r="U71" s="34"/>
      <c r="V71" s="34"/>
      <c r="W71" s="34"/>
      <c r="X71" s="34"/>
      <c r="Y71" s="34"/>
      <c r="Z71" s="34"/>
      <c r="AA71" s="34"/>
      <c r="AB71" s="34"/>
      <c r="AC71" s="34"/>
      <c r="AD71" s="34"/>
      <c r="AE71" s="34"/>
    </row>
    <row r="72" spans="1:31" s="2" customFormat="1" ht="7.05" customHeight="1">
      <c r="A72" s="34"/>
      <c r="B72" s="35"/>
      <c r="C72" s="34"/>
      <c r="D72" s="34"/>
      <c r="E72" s="34"/>
      <c r="F72" s="34"/>
      <c r="G72" s="34"/>
      <c r="H72" s="34"/>
      <c r="I72" s="34"/>
      <c r="J72" s="34"/>
      <c r="K72" s="34"/>
      <c r="L72" s="91"/>
      <c r="S72" s="34"/>
      <c r="T72" s="34"/>
      <c r="U72" s="34"/>
      <c r="V72" s="34"/>
      <c r="W72" s="34"/>
      <c r="X72" s="34"/>
      <c r="Y72" s="34"/>
      <c r="Z72" s="34"/>
      <c r="AA72" s="34"/>
      <c r="AB72" s="34"/>
      <c r="AC72" s="34"/>
      <c r="AD72" s="34"/>
      <c r="AE72" s="34"/>
    </row>
    <row r="73" spans="1:31" s="2" customFormat="1" ht="12" customHeight="1">
      <c r="A73" s="34"/>
      <c r="B73" s="35"/>
      <c r="C73" s="29" t="s">
        <v>17</v>
      </c>
      <c r="D73" s="34"/>
      <c r="E73" s="34"/>
      <c r="F73" s="34"/>
      <c r="G73" s="34"/>
      <c r="H73" s="34"/>
      <c r="I73" s="34"/>
      <c r="J73" s="34"/>
      <c r="K73" s="34"/>
      <c r="L73" s="91"/>
      <c r="S73" s="34"/>
      <c r="T73" s="34"/>
      <c r="U73" s="34"/>
      <c r="V73" s="34"/>
      <c r="W73" s="34"/>
      <c r="X73" s="34"/>
      <c r="Y73" s="34"/>
      <c r="Z73" s="34"/>
      <c r="AA73" s="34"/>
      <c r="AB73" s="34"/>
      <c r="AC73" s="34"/>
      <c r="AD73" s="34"/>
      <c r="AE73" s="34"/>
    </row>
    <row r="74" spans="1:31" s="2" customFormat="1" ht="16.5" customHeight="1">
      <c r="A74" s="34"/>
      <c r="B74" s="35"/>
      <c r="C74" s="34"/>
      <c r="D74" s="34"/>
      <c r="E74" s="333" t="str">
        <f>E7</f>
        <v>Sportovní hala Bordovice úprava</v>
      </c>
      <c r="F74" s="334"/>
      <c r="G74" s="334"/>
      <c r="H74" s="334"/>
      <c r="I74" s="34"/>
      <c r="J74" s="34"/>
      <c r="K74" s="34"/>
      <c r="L74" s="91"/>
      <c r="S74" s="34"/>
      <c r="T74" s="34"/>
      <c r="U74" s="34"/>
      <c r="V74" s="34"/>
      <c r="W74" s="34"/>
      <c r="X74" s="34"/>
      <c r="Y74" s="34"/>
      <c r="Z74" s="34"/>
      <c r="AA74" s="34"/>
      <c r="AB74" s="34"/>
      <c r="AC74" s="34"/>
      <c r="AD74" s="34"/>
      <c r="AE74" s="34"/>
    </row>
    <row r="75" spans="1:31" s="2" customFormat="1" ht="12" customHeight="1">
      <c r="A75" s="34"/>
      <c r="B75" s="35"/>
      <c r="C75" s="29" t="s">
        <v>102</v>
      </c>
      <c r="D75" s="34"/>
      <c r="E75" s="34"/>
      <c r="F75" s="34"/>
      <c r="G75" s="34"/>
      <c r="H75" s="34"/>
      <c r="I75" s="34"/>
      <c r="J75" s="34"/>
      <c r="K75" s="34"/>
      <c r="L75" s="91"/>
      <c r="S75" s="34"/>
      <c r="T75" s="34"/>
      <c r="U75" s="34"/>
      <c r="V75" s="34"/>
      <c r="W75" s="34"/>
      <c r="X75" s="34"/>
      <c r="Y75" s="34"/>
      <c r="Z75" s="34"/>
      <c r="AA75" s="34"/>
      <c r="AB75" s="34"/>
      <c r="AC75" s="34"/>
      <c r="AD75" s="34"/>
      <c r="AE75" s="34"/>
    </row>
    <row r="76" spans="1:31" s="2" customFormat="1" ht="16.5" customHeight="1">
      <c r="A76" s="34"/>
      <c r="B76" s="35"/>
      <c r="C76" s="34"/>
      <c r="D76" s="34"/>
      <c r="E76" s="316" t="str">
        <f>E9</f>
        <v>04 - přípojky</v>
      </c>
      <c r="F76" s="332"/>
      <c r="G76" s="332"/>
      <c r="H76" s="332"/>
      <c r="I76" s="34"/>
      <c r="J76" s="34"/>
      <c r="K76" s="34"/>
      <c r="L76" s="91"/>
      <c r="S76" s="34"/>
      <c r="T76" s="34"/>
      <c r="U76" s="34"/>
      <c r="V76" s="34"/>
      <c r="W76" s="34"/>
      <c r="X76" s="34"/>
      <c r="Y76" s="34"/>
      <c r="Z76" s="34"/>
      <c r="AA76" s="34"/>
      <c r="AB76" s="34"/>
      <c r="AC76" s="34"/>
      <c r="AD76" s="34"/>
      <c r="AE76" s="34"/>
    </row>
    <row r="77" spans="1:31" s="2" customFormat="1" ht="7.05" customHeight="1">
      <c r="A77" s="34"/>
      <c r="B77" s="35"/>
      <c r="C77" s="34"/>
      <c r="D77" s="34"/>
      <c r="E77" s="34"/>
      <c r="F77" s="34"/>
      <c r="G77" s="34"/>
      <c r="H77" s="34"/>
      <c r="I77" s="34"/>
      <c r="J77" s="34"/>
      <c r="K77" s="34"/>
      <c r="L77" s="91"/>
      <c r="S77" s="34"/>
      <c r="T77" s="34"/>
      <c r="U77" s="34"/>
      <c r="V77" s="34"/>
      <c r="W77" s="34"/>
      <c r="X77" s="34"/>
      <c r="Y77" s="34"/>
      <c r="Z77" s="34"/>
      <c r="AA77" s="34"/>
      <c r="AB77" s="34"/>
      <c r="AC77" s="34"/>
      <c r="AD77" s="34"/>
      <c r="AE77" s="34"/>
    </row>
    <row r="78" spans="1:31" s="2" customFormat="1" ht="12" customHeight="1">
      <c r="A78" s="34"/>
      <c r="B78" s="35"/>
      <c r="C78" s="29" t="s">
        <v>21</v>
      </c>
      <c r="D78" s="34"/>
      <c r="E78" s="34"/>
      <c r="F78" s="27" t="str">
        <f>F12</f>
        <v xml:space="preserve"> </v>
      </c>
      <c r="G78" s="34"/>
      <c r="H78" s="34"/>
      <c r="I78" s="29" t="s">
        <v>23</v>
      </c>
      <c r="J78" s="52" t="str">
        <f>IF(J12="","",J12)</f>
        <v>27. 3. 2021</v>
      </c>
      <c r="K78" s="34"/>
      <c r="L78" s="91"/>
      <c r="S78" s="34"/>
      <c r="T78" s="34"/>
      <c r="U78" s="34"/>
      <c r="V78" s="34"/>
      <c r="W78" s="34"/>
      <c r="X78" s="34"/>
      <c r="Y78" s="34"/>
      <c r="Z78" s="34"/>
      <c r="AA78" s="34"/>
      <c r="AB78" s="34"/>
      <c r="AC78" s="34"/>
      <c r="AD78" s="34"/>
      <c r="AE78" s="34"/>
    </row>
    <row r="79" spans="1:31" s="2" customFormat="1" ht="7.05" customHeight="1">
      <c r="A79" s="34"/>
      <c r="B79" s="35"/>
      <c r="C79" s="34"/>
      <c r="D79" s="34"/>
      <c r="E79" s="34"/>
      <c r="F79" s="34"/>
      <c r="G79" s="34"/>
      <c r="H79" s="34"/>
      <c r="I79" s="34"/>
      <c r="J79" s="34"/>
      <c r="K79" s="34"/>
      <c r="L79" s="91"/>
      <c r="S79" s="34"/>
      <c r="T79" s="34"/>
      <c r="U79" s="34"/>
      <c r="V79" s="34"/>
      <c r="W79" s="34"/>
      <c r="X79" s="34"/>
      <c r="Y79" s="34"/>
      <c r="Z79" s="34"/>
      <c r="AA79" s="34"/>
      <c r="AB79" s="34"/>
      <c r="AC79" s="34"/>
      <c r="AD79" s="34"/>
      <c r="AE79" s="34"/>
    </row>
    <row r="80" spans="1:31" s="2" customFormat="1" ht="40.049999999999997" customHeight="1">
      <c r="A80" s="34"/>
      <c r="B80" s="35"/>
      <c r="C80" s="29" t="s">
        <v>25</v>
      </c>
      <c r="D80" s="34"/>
      <c r="E80" s="34"/>
      <c r="F80" s="27" t="str">
        <f>E15</f>
        <v>Obec Bordovice, Bordovice 130, 744 01 Bordovice</v>
      </c>
      <c r="G80" s="34"/>
      <c r="H80" s="34"/>
      <c r="I80" s="29" t="s">
        <v>30</v>
      </c>
      <c r="J80" s="32" t="str">
        <f>E21</f>
        <v>ing.arch. Tomáš Kudělka, Kunín 104, 742 53 Kunín</v>
      </c>
      <c r="K80" s="34"/>
      <c r="L80" s="91"/>
      <c r="S80" s="34"/>
      <c r="T80" s="34"/>
      <c r="U80" s="34"/>
      <c r="V80" s="34"/>
      <c r="W80" s="34"/>
      <c r="X80" s="34"/>
      <c r="Y80" s="34"/>
      <c r="Z80" s="34"/>
      <c r="AA80" s="34"/>
      <c r="AB80" s="34"/>
      <c r="AC80" s="34"/>
      <c r="AD80" s="34"/>
      <c r="AE80" s="34"/>
    </row>
    <row r="81" spans="1:65" s="2" customFormat="1" ht="15.15" customHeight="1">
      <c r="A81" s="34"/>
      <c r="B81" s="35"/>
      <c r="C81" s="29" t="s">
        <v>28</v>
      </c>
      <c r="D81" s="34"/>
      <c r="E81" s="34"/>
      <c r="F81" s="27" t="str">
        <f>IF(E18="","",E18)</f>
        <v>Vyplň údaj</v>
      </c>
      <c r="G81" s="34"/>
      <c r="H81" s="34"/>
      <c r="I81" s="29" t="s">
        <v>32</v>
      </c>
      <c r="J81" s="32" t="str">
        <f>E24</f>
        <v xml:space="preserve"> </v>
      </c>
      <c r="K81" s="34"/>
      <c r="L81" s="91"/>
      <c r="S81" s="34"/>
      <c r="T81" s="34"/>
      <c r="U81" s="34"/>
      <c r="V81" s="34"/>
      <c r="W81" s="34"/>
      <c r="X81" s="34"/>
      <c r="Y81" s="34"/>
      <c r="Z81" s="34"/>
      <c r="AA81" s="34"/>
      <c r="AB81" s="34"/>
      <c r="AC81" s="34"/>
      <c r="AD81" s="34"/>
      <c r="AE81" s="34"/>
    </row>
    <row r="82" spans="1:65" s="2" customFormat="1" ht="10.199999999999999" customHeight="1">
      <c r="A82" s="34"/>
      <c r="B82" s="35"/>
      <c r="C82" s="34"/>
      <c r="D82" s="34"/>
      <c r="E82" s="34"/>
      <c r="F82" s="34"/>
      <c r="G82" s="34"/>
      <c r="H82" s="34"/>
      <c r="I82" s="34"/>
      <c r="J82" s="34"/>
      <c r="K82" s="34"/>
      <c r="L82" s="91"/>
      <c r="S82" s="34"/>
      <c r="T82" s="34"/>
      <c r="U82" s="34"/>
      <c r="V82" s="34"/>
      <c r="W82" s="34"/>
      <c r="X82" s="34"/>
      <c r="Y82" s="34"/>
      <c r="Z82" s="34"/>
      <c r="AA82" s="34"/>
      <c r="AB82" s="34"/>
      <c r="AC82" s="34"/>
      <c r="AD82" s="34"/>
      <c r="AE82" s="34"/>
    </row>
    <row r="83" spans="1:65" s="11" customFormat="1" ht="29.25" customHeight="1">
      <c r="A83" s="116"/>
      <c r="B83" s="117"/>
      <c r="C83" s="118" t="s">
        <v>138</v>
      </c>
      <c r="D83" s="119" t="s">
        <v>54</v>
      </c>
      <c r="E83" s="119" t="s">
        <v>50</v>
      </c>
      <c r="F83" s="119" t="s">
        <v>51</v>
      </c>
      <c r="G83" s="119" t="s">
        <v>139</v>
      </c>
      <c r="H83" s="119" t="s">
        <v>140</v>
      </c>
      <c r="I83" s="119" t="s">
        <v>141</v>
      </c>
      <c r="J83" s="119" t="s">
        <v>108</v>
      </c>
      <c r="K83" s="120" t="s">
        <v>142</v>
      </c>
      <c r="L83" s="121"/>
      <c r="M83" s="59" t="s">
        <v>3</v>
      </c>
      <c r="N83" s="60" t="s">
        <v>39</v>
      </c>
      <c r="O83" s="60" t="s">
        <v>143</v>
      </c>
      <c r="P83" s="60" t="s">
        <v>144</v>
      </c>
      <c r="Q83" s="60" t="s">
        <v>145</v>
      </c>
      <c r="R83" s="60" t="s">
        <v>146</v>
      </c>
      <c r="S83" s="60" t="s">
        <v>147</v>
      </c>
      <c r="T83" s="61" t="s">
        <v>148</v>
      </c>
      <c r="U83" s="116"/>
      <c r="V83" s="116"/>
      <c r="W83" s="116"/>
      <c r="X83" s="116"/>
      <c r="Y83" s="116"/>
      <c r="Z83" s="116"/>
      <c r="AA83" s="116"/>
      <c r="AB83" s="116"/>
      <c r="AC83" s="116"/>
      <c r="AD83" s="116"/>
      <c r="AE83" s="116"/>
    </row>
    <row r="84" spans="1:65" s="2" customFormat="1" ht="22.8" customHeight="1">
      <c r="A84" s="34"/>
      <c r="B84" s="35"/>
      <c r="C84" s="66" t="s">
        <v>149</v>
      </c>
      <c r="D84" s="34"/>
      <c r="E84" s="34"/>
      <c r="F84" s="34"/>
      <c r="G84" s="34"/>
      <c r="H84" s="34"/>
      <c r="I84" s="34"/>
      <c r="J84" s="122">
        <f>BK84</f>
        <v>0</v>
      </c>
      <c r="K84" s="34"/>
      <c r="L84" s="35"/>
      <c r="M84" s="62"/>
      <c r="N84" s="53"/>
      <c r="O84" s="63"/>
      <c r="P84" s="123">
        <f>P85</f>
        <v>0</v>
      </c>
      <c r="Q84" s="63"/>
      <c r="R84" s="123">
        <f>R85</f>
        <v>0.56303999999999998</v>
      </c>
      <c r="S84" s="63"/>
      <c r="T84" s="124">
        <f>T85</f>
        <v>0</v>
      </c>
      <c r="U84" s="34"/>
      <c r="V84" s="34"/>
      <c r="W84" s="34"/>
      <c r="X84" s="34"/>
      <c r="Y84" s="34"/>
      <c r="Z84" s="34"/>
      <c r="AA84" s="34"/>
      <c r="AB84" s="34"/>
      <c r="AC84" s="34"/>
      <c r="AD84" s="34"/>
      <c r="AE84" s="34"/>
      <c r="AT84" s="19" t="s">
        <v>68</v>
      </c>
      <c r="AU84" s="19" t="s">
        <v>109</v>
      </c>
      <c r="BK84" s="125">
        <f>BK85</f>
        <v>0</v>
      </c>
    </row>
    <row r="85" spans="1:65" s="12" customFormat="1" ht="25.95" customHeight="1">
      <c r="B85" s="126"/>
      <c r="D85" s="127" t="s">
        <v>68</v>
      </c>
      <c r="E85" s="128" t="s">
        <v>150</v>
      </c>
      <c r="F85" s="128" t="s">
        <v>2238</v>
      </c>
      <c r="I85" s="129"/>
      <c r="J85" s="130">
        <f>BK85</f>
        <v>0</v>
      </c>
      <c r="L85" s="126"/>
      <c r="M85" s="131"/>
      <c r="N85" s="132"/>
      <c r="O85" s="132"/>
      <c r="P85" s="133">
        <f>P86+P98+P100+P119</f>
        <v>0</v>
      </c>
      <c r="Q85" s="132"/>
      <c r="R85" s="133">
        <f>R86+R98+R100+R119</f>
        <v>0.56303999999999998</v>
      </c>
      <c r="S85" s="132"/>
      <c r="T85" s="134">
        <f>T86+T98+T100+T119</f>
        <v>0</v>
      </c>
      <c r="AR85" s="127" t="s">
        <v>77</v>
      </c>
      <c r="AT85" s="135" t="s">
        <v>68</v>
      </c>
      <c r="AU85" s="135" t="s">
        <v>69</v>
      </c>
      <c r="AY85" s="127" t="s">
        <v>152</v>
      </c>
      <c r="BK85" s="136">
        <f>BK86+BK98+BK100+BK119</f>
        <v>0</v>
      </c>
    </row>
    <row r="86" spans="1:65" s="12" customFormat="1" ht="22.8" customHeight="1">
      <c r="B86" s="126"/>
      <c r="D86" s="127" t="s">
        <v>68</v>
      </c>
      <c r="E86" s="137" t="s">
        <v>77</v>
      </c>
      <c r="F86" s="137" t="s">
        <v>2239</v>
      </c>
      <c r="I86" s="129"/>
      <c r="J86" s="138">
        <f>BK86</f>
        <v>0</v>
      </c>
      <c r="L86" s="126"/>
      <c r="M86" s="131"/>
      <c r="N86" s="132"/>
      <c r="O86" s="132"/>
      <c r="P86" s="133">
        <f>SUM(P87:P97)</f>
        <v>0</v>
      </c>
      <c r="Q86" s="132"/>
      <c r="R86" s="133">
        <f>SUM(R87:R97)</f>
        <v>0.3498</v>
      </c>
      <c r="S86" s="132"/>
      <c r="T86" s="134">
        <f>SUM(T87:T97)</f>
        <v>0</v>
      </c>
      <c r="AR86" s="127" t="s">
        <v>77</v>
      </c>
      <c r="AT86" s="135" t="s">
        <v>68</v>
      </c>
      <c r="AU86" s="135" t="s">
        <v>77</v>
      </c>
      <c r="AY86" s="127" t="s">
        <v>152</v>
      </c>
      <c r="BK86" s="136">
        <f>SUM(BK87:BK97)</f>
        <v>0</v>
      </c>
    </row>
    <row r="87" spans="1:65" s="2" customFormat="1" ht="16.5" customHeight="1">
      <c r="A87" s="34"/>
      <c r="B87" s="139"/>
      <c r="C87" s="140" t="s">
        <v>77</v>
      </c>
      <c r="D87" s="140" t="s">
        <v>154</v>
      </c>
      <c r="E87" s="141" t="s">
        <v>2458</v>
      </c>
      <c r="F87" s="142" t="s">
        <v>2459</v>
      </c>
      <c r="G87" s="143" t="s">
        <v>278</v>
      </c>
      <c r="H87" s="144">
        <v>2</v>
      </c>
      <c r="I87" s="145"/>
      <c r="J87" s="146">
        <f t="shared" ref="J87:J97" si="0">ROUND(I87*H87,2)</f>
        <v>0</v>
      </c>
      <c r="K87" s="142" t="s">
        <v>3</v>
      </c>
      <c r="L87" s="35"/>
      <c r="M87" s="147" t="s">
        <v>3</v>
      </c>
      <c r="N87" s="148" t="s">
        <v>40</v>
      </c>
      <c r="O87" s="55"/>
      <c r="P87" s="149">
        <f t="shared" ref="P87:P97" si="1">O87*H87</f>
        <v>0</v>
      </c>
      <c r="Q87" s="149">
        <v>3.6900000000000002E-2</v>
      </c>
      <c r="R87" s="149">
        <f t="shared" ref="R87:R97" si="2">Q87*H87</f>
        <v>7.3800000000000004E-2</v>
      </c>
      <c r="S87" s="149">
        <v>0</v>
      </c>
      <c r="T87" s="150">
        <f t="shared" ref="T87:T97" si="3">S87*H87</f>
        <v>0</v>
      </c>
      <c r="U87" s="34"/>
      <c r="V87" s="34"/>
      <c r="W87" s="34"/>
      <c r="X87" s="34"/>
      <c r="Y87" s="34"/>
      <c r="Z87" s="34"/>
      <c r="AA87" s="34"/>
      <c r="AB87" s="34"/>
      <c r="AC87" s="34"/>
      <c r="AD87" s="34"/>
      <c r="AE87" s="34"/>
      <c r="AR87" s="151" t="s">
        <v>158</v>
      </c>
      <c r="AT87" s="151" t="s">
        <v>154</v>
      </c>
      <c r="AU87" s="151" t="s">
        <v>79</v>
      </c>
      <c r="AY87" s="19" t="s">
        <v>152</v>
      </c>
      <c r="BE87" s="152">
        <f t="shared" ref="BE87:BE97" si="4">IF(N87="základní",J87,0)</f>
        <v>0</v>
      </c>
      <c r="BF87" s="152">
        <f t="shared" ref="BF87:BF97" si="5">IF(N87="snížená",J87,0)</f>
        <v>0</v>
      </c>
      <c r="BG87" s="152">
        <f t="shared" ref="BG87:BG97" si="6">IF(N87="zákl. přenesená",J87,0)</f>
        <v>0</v>
      </c>
      <c r="BH87" s="152">
        <f t="shared" ref="BH87:BH97" si="7">IF(N87="sníž. přenesená",J87,0)</f>
        <v>0</v>
      </c>
      <c r="BI87" s="152">
        <f t="shared" ref="BI87:BI97" si="8">IF(N87="nulová",J87,0)</f>
        <v>0</v>
      </c>
      <c r="BJ87" s="19" t="s">
        <v>77</v>
      </c>
      <c r="BK87" s="152">
        <f t="shared" ref="BK87:BK97" si="9">ROUND(I87*H87,2)</f>
        <v>0</v>
      </c>
      <c r="BL87" s="19" t="s">
        <v>158</v>
      </c>
      <c r="BM87" s="151" t="s">
        <v>2460</v>
      </c>
    </row>
    <row r="88" spans="1:65" s="2" customFormat="1" ht="22.8">
      <c r="A88" s="34"/>
      <c r="B88" s="139"/>
      <c r="C88" s="140" t="s">
        <v>79</v>
      </c>
      <c r="D88" s="140" t="s">
        <v>154</v>
      </c>
      <c r="E88" s="141" t="s">
        <v>2461</v>
      </c>
      <c r="F88" s="142" t="s">
        <v>2462</v>
      </c>
      <c r="G88" s="143" t="s">
        <v>278</v>
      </c>
      <c r="H88" s="144">
        <v>6</v>
      </c>
      <c r="I88" s="145"/>
      <c r="J88" s="146">
        <f t="shared" si="0"/>
        <v>0</v>
      </c>
      <c r="K88" s="142" t="s">
        <v>3</v>
      </c>
      <c r="L88" s="35"/>
      <c r="M88" s="147" t="s">
        <v>3</v>
      </c>
      <c r="N88" s="148" t="s">
        <v>40</v>
      </c>
      <c r="O88" s="55"/>
      <c r="P88" s="149">
        <f t="shared" si="1"/>
        <v>0</v>
      </c>
      <c r="Q88" s="149">
        <v>3.6900000000000002E-2</v>
      </c>
      <c r="R88" s="149">
        <f t="shared" si="2"/>
        <v>0.22140000000000001</v>
      </c>
      <c r="S88" s="149">
        <v>0</v>
      </c>
      <c r="T88" s="150">
        <f t="shared" si="3"/>
        <v>0</v>
      </c>
      <c r="U88" s="34"/>
      <c r="V88" s="34"/>
      <c r="W88" s="34"/>
      <c r="X88" s="34"/>
      <c r="Y88" s="34"/>
      <c r="Z88" s="34"/>
      <c r="AA88" s="34"/>
      <c r="AB88" s="34"/>
      <c r="AC88" s="34"/>
      <c r="AD88" s="34"/>
      <c r="AE88" s="34"/>
      <c r="AR88" s="151" t="s">
        <v>158</v>
      </c>
      <c r="AT88" s="151" t="s">
        <v>154</v>
      </c>
      <c r="AU88" s="151" t="s">
        <v>79</v>
      </c>
      <c r="AY88" s="19" t="s">
        <v>152</v>
      </c>
      <c r="BE88" s="152">
        <f t="shared" si="4"/>
        <v>0</v>
      </c>
      <c r="BF88" s="152">
        <f t="shared" si="5"/>
        <v>0</v>
      </c>
      <c r="BG88" s="152">
        <f t="shared" si="6"/>
        <v>0</v>
      </c>
      <c r="BH88" s="152">
        <f t="shared" si="7"/>
        <v>0</v>
      </c>
      <c r="BI88" s="152">
        <f t="shared" si="8"/>
        <v>0</v>
      </c>
      <c r="BJ88" s="19" t="s">
        <v>77</v>
      </c>
      <c r="BK88" s="152">
        <f t="shared" si="9"/>
        <v>0</v>
      </c>
      <c r="BL88" s="19" t="s">
        <v>158</v>
      </c>
      <c r="BM88" s="151" t="s">
        <v>2463</v>
      </c>
    </row>
    <row r="89" spans="1:65" s="2" customFormat="1" ht="33" customHeight="1">
      <c r="A89" s="34"/>
      <c r="B89" s="139"/>
      <c r="C89" s="140" t="s">
        <v>168</v>
      </c>
      <c r="D89" s="140" t="s">
        <v>154</v>
      </c>
      <c r="E89" s="141" t="s">
        <v>2464</v>
      </c>
      <c r="F89" s="142" t="s">
        <v>2465</v>
      </c>
      <c r="G89" s="143" t="s">
        <v>171</v>
      </c>
      <c r="H89" s="144">
        <v>40.1</v>
      </c>
      <c r="I89" s="145"/>
      <c r="J89" s="146">
        <f t="shared" si="0"/>
        <v>0</v>
      </c>
      <c r="K89" s="142" t="s">
        <v>3</v>
      </c>
      <c r="L89" s="35"/>
      <c r="M89" s="147" t="s">
        <v>3</v>
      </c>
      <c r="N89" s="148" t="s">
        <v>40</v>
      </c>
      <c r="O89" s="55"/>
      <c r="P89" s="149">
        <f t="shared" si="1"/>
        <v>0</v>
      </c>
      <c r="Q89" s="149">
        <v>0</v>
      </c>
      <c r="R89" s="149">
        <f t="shared" si="2"/>
        <v>0</v>
      </c>
      <c r="S89" s="149">
        <v>0</v>
      </c>
      <c r="T89" s="150">
        <f t="shared" si="3"/>
        <v>0</v>
      </c>
      <c r="U89" s="34"/>
      <c r="V89" s="34"/>
      <c r="W89" s="34"/>
      <c r="X89" s="34"/>
      <c r="Y89" s="34"/>
      <c r="Z89" s="34"/>
      <c r="AA89" s="34"/>
      <c r="AB89" s="34"/>
      <c r="AC89" s="34"/>
      <c r="AD89" s="34"/>
      <c r="AE89" s="34"/>
      <c r="AR89" s="151" t="s">
        <v>158</v>
      </c>
      <c r="AT89" s="151" t="s">
        <v>154</v>
      </c>
      <c r="AU89" s="151" t="s">
        <v>79</v>
      </c>
      <c r="AY89" s="19" t="s">
        <v>152</v>
      </c>
      <c r="BE89" s="152">
        <f t="shared" si="4"/>
        <v>0</v>
      </c>
      <c r="BF89" s="152">
        <f t="shared" si="5"/>
        <v>0</v>
      </c>
      <c r="BG89" s="152">
        <f t="shared" si="6"/>
        <v>0</v>
      </c>
      <c r="BH89" s="152">
        <f t="shared" si="7"/>
        <v>0</v>
      </c>
      <c r="BI89" s="152">
        <f t="shared" si="8"/>
        <v>0</v>
      </c>
      <c r="BJ89" s="19" t="s">
        <v>77</v>
      </c>
      <c r="BK89" s="152">
        <f t="shared" si="9"/>
        <v>0</v>
      </c>
      <c r="BL89" s="19" t="s">
        <v>158</v>
      </c>
      <c r="BM89" s="151" t="s">
        <v>2466</v>
      </c>
    </row>
    <row r="90" spans="1:65" s="2" customFormat="1" ht="33" customHeight="1">
      <c r="A90" s="34"/>
      <c r="B90" s="139"/>
      <c r="C90" s="140" t="s">
        <v>158</v>
      </c>
      <c r="D90" s="140" t="s">
        <v>154</v>
      </c>
      <c r="E90" s="141" t="s">
        <v>2467</v>
      </c>
      <c r="F90" s="142" t="s">
        <v>2468</v>
      </c>
      <c r="G90" s="143" t="s">
        <v>171</v>
      </c>
      <c r="H90" s="144">
        <v>68.900000000000006</v>
      </c>
      <c r="I90" s="145"/>
      <c r="J90" s="146">
        <f t="shared" si="0"/>
        <v>0</v>
      </c>
      <c r="K90" s="142" t="s">
        <v>3</v>
      </c>
      <c r="L90" s="35"/>
      <c r="M90" s="147" t="s">
        <v>3</v>
      </c>
      <c r="N90" s="148" t="s">
        <v>40</v>
      </c>
      <c r="O90" s="55"/>
      <c r="P90" s="149">
        <f t="shared" si="1"/>
        <v>0</v>
      </c>
      <c r="Q90" s="149">
        <v>0</v>
      </c>
      <c r="R90" s="149">
        <f t="shared" si="2"/>
        <v>0</v>
      </c>
      <c r="S90" s="149">
        <v>0</v>
      </c>
      <c r="T90" s="150">
        <f t="shared" si="3"/>
        <v>0</v>
      </c>
      <c r="U90" s="34"/>
      <c r="V90" s="34"/>
      <c r="W90" s="34"/>
      <c r="X90" s="34"/>
      <c r="Y90" s="34"/>
      <c r="Z90" s="34"/>
      <c r="AA90" s="34"/>
      <c r="AB90" s="34"/>
      <c r="AC90" s="34"/>
      <c r="AD90" s="34"/>
      <c r="AE90" s="34"/>
      <c r="AR90" s="151" t="s">
        <v>158</v>
      </c>
      <c r="AT90" s="151" t="s">
        <v>154</v>
      </c>
      <c r="AU90" s="151" t="s">
        <v>79</v>
      </c>
      <c r="AY90" s="19" t="s">
        <v>152</v>
      </c>
      <c r="BE90" s="152">
        <f t="shared" si="4"/>
        <v>0</v>
      </c>
      <c r="BF90" s="152">
        <f t="shared" si="5"/>
        <v>0</v>
      </c>
      <c r="BG90" s="152">
        <f t="shared" si="6"/>
        <v>0</v>
      </c>
      <c r="BH90" s="152">
        <f t="shared" si="7"/>
        <v>0</v>
      </c>
      <c r="BI90" s="152">
        <f t="shared" si="8"/>
        <v>0</v>
      </c>
      <c r="BJ90" s="19" t="s">
        <v>77</v>
      </c>
      <c r="BK90" s="152">
        <f t="shared" si="9"/>
        <v>0</v>
      </c>
      <c r="BL90" s="19" t="s">
        <v>158</v>
      </c>
      <c r="BM90" s="151" t="s">
        <v>2469</v>
      </c>
    </row>
    <row r="91" spans="1:65" s="2" customFormat="1" ht="21.75" customHeight="1">
      <c r="A91" s="34"/>
      <c r="B91" s="139"/>
      <c r="C91" s="140" t="s">
        <v>178</v>
      </c>
      <c r="D91" s="140" t="s">
        <v>154</v>
      </c>
      <c r="E91" s="141" t="s">
        <v>2470</v>
      </c>
      <c r="F91" s="142" t="s">
        <v>2471</v>
      </c>
      <c r="G91" s="143" t="s">
        <v>162</v>
      </c>
      <c r="H91" s="144">
        <v>65</v>
      </c>
      <c r="I91" s="145"/>
      <c r="J91" s="146">
        <f t="shared" si="0"/>
        <v>0</v>
      </c>
      <c r="K91" s="142" t="s">
        <v>3</v>
      </c>
      <c r="L91" s="35"/>
      <c r="M91" s="147" t="s">
        <v>3</v>
      </c>
      <c r="N91" s="148" t="s">
        <v>40</v>
      </c>
      <c r="O91" s="55"/>
      <c r="P91" s="149">
        <f t="shared" si="1"/>
        <v>0</v>
      </c>
      <c r="Q91" s="149">
        <v>8.4000000000000003E-4</v>
      </c>
      <c r="R91" s="149">
        <f t="shared" si="2"/>
        <v>5.4600000000000003E-2</v>
      </c>
      <c r="S91" s="149">
        <v>0</v>
      </c>
      <c r="T91" s="150">
        <f t="shared" si="3"/>
        <v>0</v>
      </c>
      <c r="U91" s="34"/>
      <c r="V91" s="34"/>
      <c r="W91" s="34"/>
      <c r="X91" s="34"/>
      <c r="Y91" s="34"/>
      <c r="Z91" s="34"/>
      <c r="AA91" s="34"/>
      <c r="AB91" s="34"/>
      <c r="AC91" s="34"/>
      <c r="AD91" s="34"/>
      <c r="AE91" s="34"/>
      <c r="AR91" s="151" t="s">
        <v>158</v>
      </c>
      <c r="AT91" s="151" t="s">
        <v>154</v>
      </c>
      <c r="AU91" s="151" t="s">
        <v>79</v>
      </c>
      <c r="AY91" s="19" t="s">
        <v>152</v>
      </c>
      <c r="BE91" s="152">
        <f t="shared" si="4"/>
        <v>0</v>
      </c>
      <c r="BF91" s="152">
        <f t="shared" si="5"/>
        <v>0</v>
      </c>
      <c r="BG91" s="152">
        <f t="shared" si="6"/>
        <v>0</v>
      </c>
      <c r="BH91" s="152">
        <f t="shared" si="7"/>
        <v>0</v>
      </c>
      <c r="BI91" s="152">
        <f t="shared" si="8"/>
        <v>0</v>
      </c>
      <c r="BJ91" s="19" t="s">
        <v>77</v>
      </c>
      <c r="BK91" s="152">
        <f t="shared" si="9"/>
        <v>0</v>
      </c>
      <c r="BL91" s="19" t="s">
        <v>158</v>
      </c>
      <c r="BM91" s="151" t="s">
        <v>2472</v>
      </c>
    </row>
    <row r="92" spans="1:65" s="2" customFormat="1" ht="22.8">
      <c r="A92" s="34"/>
      <c r="B92" s="139"/>
      <c r="C92" s="140" t="s">
        <v>186</v>
      </c>
      <c r="D92" s="140" t="s">
        <v>154</v>
      </c>
      <c r="E92" s="141" t="s">
        <v>2473</v>
      </c>
      <c r="F92" s="142" t="s">
        <v>2474</v>
      </c>
      <c r="G92" s="143" t="s">
        <v>162</v>
      </c>
      <c r="H92" s="144">
        <v>65</v>
      </c>
      <c r="I92" s="145"/>
      <c r="J92" s="146">
        <f t="shared" si="0"/>
        <v>0</v>
      </c>
      <c r="K92" s="142" t="s">
        <v>3</v>
      </c>
      <c r="L92" s="35"/>
      <c r="M92" s="147" t="s">
        <v>3</v>
      </c>
      <c r="N92" s="148" t="s">
        <v>40</v>
      </c>
      <c r="O92" s="55"/>
      <c r="P92" s="149">
        <f t="shared" si="1"/>
        <v>0</v>
      </c>
      <c r="Q92" s="149">
        <v>0</v>
      </c>
      <c r="R92" s="149">
        <f t="shared" si="2"/>
        <v>0</v>
      </c>
      <c r="S92" s="149">
        <v>0</v>
      </c>
      <c r="T92" s="150">
        <f t="shared" si="3"/>
        <v>0</v>
      </c>
      <c r="U92" s="34"/>
      <c r="V92" s="34"/>
      <c r="W92" s="34"/>
      <c r="X92" s="34"/>
      <c r="Y92" s="34"/>
      <c r="Z92" s="34"/>
      <c r="AA92" s="34"/>
      <c r="AB92" s="34"/>
      <c r="AC92" s="34"/>
      <c r="AD92" s="34"/>
      <c r="AE92" s="34"/>
      <c r="AR92" s="151" t="s">
        <v>158</v>
      </c>
      <c r="AT92" s="151" t="s">
        <v>154</v>
      </c>
      <c r="AU92" s="151" t="s">
        <v>79</v>
      </c>
      <c r="AY92" s="19" t="s">
        <v>152</v>
      </c>
      <c r="BE92" s="152">
        <f t="shared" si="4"/>
        <v>0</v>
      </c>
      <c r="BF92" s="152">
        <f t="shared" si="5"/>
        <v>0</v>
      </c>
      <c r="BG92" s="152">
        <f t="shared" si="6"/>
        <v>0</v>
      </c>
      <c r="BH92" s="152">
        <f t="shared" si="7"/>
        <v>0</v>
      </c>
      <c r="BI92" s="152">
        <f t="shared" si="8"/>
        <v>0</v>
      </c>
      <c r="BJ92" s="19" t="s">
        <v>77</v>
      </c>
      <c r="BK92" s="152">
        <f t="shared" si="9"/>
        <v>0</v>
      </c>
      <c r="BL92" s="19" t="s">
        <v>158</v>
      </c>
      <c r="BM92" s="151" t="s">
        <v>2475</v>
      </c>
    </row>
    <row r="93" spans="1:65" s="2" customFormat="1" ht="33" customHeight="1">
      <c r="A93" s="34"/>
      <c r="B93" s="139"/>
      <c r="C93" s="140" t="s">
        <v>191</v>
      </c>
      <c r="D93" s="140" t="s">
        <v>154</v>
      </c>
      <c r="E93" s="141" t="s">
        <v>2243</v>
      </c>
      <c r="F93" s="142" t="s">
        <v>2244</v>
      </c>
      <c r="G93" s="143" t="s">
        <v>171</v>
      </c>
      <c r="H93" s="144">
        <v>44.6</v>
      </c>
      <c r="I93" s="145"/>
      <c r="J93" s="146">
        <f t="shared" si="0"/>
        <v>0</v>
      </c>
      <c r="K93" s="142" t="s">
        <v>3</v>
      </c>
      <c r="L93" s="35"/>
      <c r="M93" s="147" t="s">
        <v>3</v>
      </c>
      <c r="N93" s="148" t="s">
        <v>40</v>
      </c>
      <c r="O93" s="55"/>
      <c r="P93" s="149">
        <f t="shared" si="1"/>
        <v>0</v>
      </c>
      <c r="Q93" s="149">
        <v>0</v>
      </c>
      <c r="R93" s="149">
        <f t="shared" si="2"/>
        <v>0</v>
      </c>
      <c r="S93" s="149">
        <v>0</v>
      </c>
      <c r="T93" s="150">
        <f t="shared" si="3"/>
        <v>0</v>
      </c>
      <c r="U93" s="34"/>
      <c r="V93" s="34"/>
      <c r="W93" s="34"/>
      <c r="X93" s="34"/>
      <c r="Y93" s="34"/>
      <c r="Z93" s="34"/>
      <c r="AA93" s="34"/>
      <c r="AB93" s="34"/>
      <c r="AC93" s="34"/>
      <c r="AD93" s="34"/>
      <c r="AE93" s="34"/>
      <c r="AR93" s="151" t="s">
        <v>158</v>
      </c>
      <c r="AT93" s="151" t="s">
        <v>154</v>
      </c>
      <c r="AU93" s="151" t="s">
        <v>79</v>
      </c>
      <c r="AY93" s="19" t="s">
        <v>152</v>
      </c>
      <c r="BE93" s="152">
        <f t="shared" si="4"/>
        <v>0</v>
      </c>
      <c r="BF93" s="152">
        <f t="shared" si="5"/>
        <v>0</v>
      </c>
      <c r="BG93" s="152">
        <f t="shared" si="6"/>
        <v>0</v>
      </c>
      <c r="BH93" s="152">
        <f t="shared" si="7"/>
        <v>0</v>
      </c>
      <c r="BI93" s="152">
        <f t="shared" si="8"/>
        <v>0</v>
      </c>
      <c r="BJ93" s="19" t="s">
        <v>77</v>
      </c>
      <c r="BK93" s="152">
        <f t="shared" si="9"/>
        <v>0</v>
      </c>
      <c r="BL93" s="19" t="s">
        <v>158</v>
      </c>
      <c r="BM93" s="151" t="s">
        <v>2476</v>
      </c>
    </row>
    <row r="94" spans="1:65" s="2" customFormat="1" ht="22.8">
      <c r="A94" s="34"/>
      <c r="B94" s="139"/>
      <c r="C94" s="140" t="s">
        <v>207</v>
      </c>
      <c r="D94" s="140" t="s">
        <v>154</v>
      </c>
      <c r="E94" s="141" t="s">
        <v>2246</v>
      </c>
      <c r="F94" s="142" t="s">
        <v>2247</v>
      </c>
      <c r="G94" s="143" t="s">
        <v>171</v>
      </c>
      <c r="H94" s="144">
        <v>44.6</v>
      </c>
      <c r="I94" s="145"/>
      <c r="J94" s="146">
        <f t="shared" si="0"/>
        <v>0</v>
      </c>
      <c r="K94" s="142" t="s">
        <v>3</v>
      </c>
      <c r="L94" s="35"/>
      <c r="M94" s="147" t="s">
        <v>3</v>
      </c>
      <c r="N94" s="148" t="s">
        <v>40</v>
      </c>
      <c r="O94" s="55"/>
      <c r="P94" s="149">
        <f t="shared" si="1"/>
        <v>0</v>
      </c>
      <c r="Q94" s="149">
        <v>0</v>
      </c>
      <c r="R94" s="149">
        <f t="shared" si="2"/>
        <v>0</v>
      </c>
      <c r="S94" s="149">
        <v>0</v>
      </c>
      <c r="T94" s="150">
        <f t="shared" si="3"/>
        <v>0</v>
      </c>
      <c r="U94" s="34"/>
      <c r="V94" s="34"/>
      <c r="W94" s="34"/>
      <c r="X94" s="34"/>
      <c r="Y94" s="34"/>
      <c r="Z94" s="34"/>
      <c r="AA94" s="34"/>
      <c r="AB94" s="34"/>
      <c r="AC94" s="34"/>
      <c r="AD94" s="34"/>
      <c r="AE94" s="34"/>
      <c r="AR94" s="151" t="s">
        <v>158</v>
      </c>
      <c r="AT94" s="151" t="s">
        <v>154</v>
      </c>
      <c r="AU94" s="151" t="s">
        <v>79</v>
      </c>
      <c r="AY94" s="19" t="s">
        <v>152</v>
      </c>
      <c r="BE94" s="152">
        <f t="shared" si="4"/>
        <v>0</v>
      </c>
      <c r="BF94" s="152">
        <f t="shared" si="5"/>
        <v>0</v>
      </c>
      <c r="BG94" s="152">
        <f t="shared" si="6"/>
        <v>0</v>
      </c>
      <c r="BH94" s="152">
        <f t="shared" si="7"/>
        <v>0</v>
      </c>
      <c r="BI94" s="152">
        <f t="shared" si="8"/>
        <v>0</v>
      </c>
      <c r="BJ94" s="19" t="s">
        <v>77</v>
      </c>
      <c r="BK94" s="152">
        <f t="shared" si="9"/>
        <v>0</v>
      </c>
      <c r="BL94" s="19" t="s">
        <v>158</v>
      </c>
      <c r="BM94" s="151" t="s">
        <v>2477</v>
      </c>
    </row>
    <row r="95" spans="1:65" s="2" customFormat="1" ht="22.8">
      <c r="A95" s="34"/>
      <c r="B95" s="139"/>
      <c r="C95" s="140" t="s">
        <v>221</v>
      </c>
      <c r="D95" s="140" t="s">
        <v>154</v>
      </c>
      <c r="E95" s="141" t="s">
        <v>2249</v>
      </c>
      <c r="F95" s="142" t="s">
        <v>2250</v>
      </c>
      <c r="G95" s="143" t="s">
        <v>254</v>
      </c>
      <c r="H95" s="144">
        <v>31.2</v>
      </c>
      <c r="I95" s="145"/>
      <c r="J95" s="146">
        <f t="shared" si="0"/>
        <v>0</v>
      </c>
      <c r="K95" s="142" t="s">
        <v>3</v>
      </c>
      <c r="L95" s="35"/>
      <c r="M95" s="147" t="s">
        <v>3</v>
      </c>
      <c r="N95" s="148" t="s">
        <v>40</v>
      </c>
      <c r="O95" s="55"/>
      <c r="P95" s="149">
        <f t="shared" si="1"/>
        <v>0</v>
      </c>
      <c r="Q95" s="149">
        <v>0</v>
      </c>
      <c r="R95" s="149">
        <f t="shared" si="2"/>
        <v>0</v>
      </c>
      <c r="S95" s="149">
        <v>0</v>
      </c>
      <c r="T95" s="150">
        <f t="shared" si="3"/>
        <v>0</v>
      </c>
      <c r="U95" s="34"/>
      <c r="V95" s="34"/>
      <c r="W95" s="34"/>
      <c r="X95" s="34"/>
      <c r="Y95" s="34"/>
      <c r="Z95" s="34"/>
      <c r="AA95" s="34"/>
      <c r="AB95" s="34"/>
      <c r="AC95" s="34"/>
      <c r="AD95" s="34"/>
      <c r="AE95" s="34"/>
      <c r="AR95" s="151" t="s">
        <v>158</v>
      </c>
      <c r="AT95" s="151" t="s">
        <v>154</v>
      </c>
      <c r="AU95" s="151" t="s">
        <v>79</v>
      </c>
      <c r="AY95" s="19" t="s">
        <v>152</v>
      </c>
      <c r="BE95" s="152">
        <f t="shared" si="4"/>
        <v>0</v>
      </c>
      <c r="BF95" s="152">
        <f t="shared" si="5"/>
        <v>0</v>
      </c>
      <c r="BG95" s="152">
        <f t="shared" si="6"/>
        <v>0</v>
      </c>
      <c r="BH95" s="152">
        <f t="shared" si="7"/>
        <v>0</v>
      </c>
      <c r="BI95" s="152">
        <f t="shared" si="8"/>
        <v>0</v>
      </c>
      <c r="BJ95" s="19" t="s">
        <v>77</v>
      </c>
      <c r="BK95" s="152">
        <f t="shared" si="9"/>
        <v>0</v>
      </c>
      <c r="BL95" s="19" t="s">
        <v>158</v>
      </c>
      <c r="BM95" s="151" t="s">
        <v>2478</v>
      </c>
    </row>
    <row r="96" spans="1:65" s="2" customFormat="1" ht="16.5" customHeight="1">
      <c r="A96" s="34"/>
      <c r="B96" s="139"/>
      <c r="C96" s="140" t="s">
        <v>227</v>
      </c>
      <c r="D96" s="140" t="s">
        <v>154</v>
      </c>
      <c r="E96" s="141" t="s">
        <v>2252</v>
      </c>
      <c r="F96" s="142" t="s">
        <v>2253</v>
      </c>
      <c r="G96" s="143" t="s">
        <v>171</v>
      </c>
      <c r="H96" s="144">
        <v>44.6</v>
      </c>
      <c r="I96" s="145"/>
      <c r="J96" s="146">
        <f t="shared" si="0"/>
        <v>0</v>
      </c>
      <c r="K96" s="142" t="s">
        <v>3</v>
      </c>
      <c r="L96" s="35"/>
      <c r="M96" s="147" t="s">
        <v>3</v>
      </c>
      <c r="N96" s="148" t="s">
        <v>40</v>
      </c>
      <c r="O96" s="55"/>
      <c r="P96" s="149">
        <f t="shared" si="1"/>
        <v>0</v>
      </c>
      <c r="Q96" s="149">
        <v>0</v>
      </c>
      <c r="R96" s="149">
        <f t="shared" si="2"/>
        <v>0</v>
      </c>
      <c r="S96" s="149">
        <v>0</v>
      </c>
      <c r="T96" s="150">
        <f t="shared" si="3"/>
        <v>0</v>
      </c>
      <c r="U96" s="34"/>
      <c r="V96" s="34"/>
      <c r="W96" s="34"/>
      <c r="X96" s="34"/>
      <c r="Y96" s="34"/>
      <c r="Z96" s="34"/>
      <c r="AA96" s="34"/>
      <c r="AB96" s="34"/>
      <c r="AC96" s="34"/>
      <c r="AD96" s="34"/>
      <c r="AE96" s="34"/>
      <c r="AR96" s="151" t="s">
        <v>158</v>
      </c>
      <c r="AT96" s="151" t="s">
        <v>154</v>
      </c>
      <c r="AU96" s="151" t="s">
        <v>79</v>
      </c>
      <c r="AY96" s="19" t="s">
        <v>152</v>
      </c>
      <c r="BE96" s="152">
        <f t="shared" si="4"/>
        <v>0</v>
      </c>
      <c r="BF96" s="152">
        <f t="shared" si="5"/>
        <v>0</v>
      </c>
      <c r="BG96" s="152">
        <f t="shared" si="6"/>
        <v>0</v>
      </c>
      <c r="BH96" s="152">
        <f t="shared" si="7"/>
        <v>0</v>
      </c>
      <c r="BI96" s="152">
        <f t="shared" si="8"/>
        <v>0</v>
      </c>
      <c r="BJ96" s="19" t="s">
        <v>77</v>
      </c>
      <c r="BK96" s="152">
        <f t="shared" si="9"/>
        <v>0</v>
      </c>
      <c r="BL96" s="19" t="s">
        <v>158</v>
      </c>
      <c r="BM96" s="151" t="s">
        <v>2479</v>
      </c>
    </row>
    <row r="97" spans="1:65" s="2" customFormat="1" ht="22.8">
      <c r="A97" s="34"/>
      <c r="B97" s="139"/>
      <c r="C97" s="140" t="s">
        <v>232</v>
      </c>
      <c r="D97" s="140" t="s">
        <v>154</v>
      </c>
      <c r="E97" s="141" t="s">
        <v>235</v>
      </c>
      <c r="F97" s="142" t="s">
        <v>2480</v>
      </c>
      <c r="G97" s="143" t="s">
        <v>171</v>
      </c>
      <c r="H97" s="144">
        <v>59.3</v>
      </c>
      <c r="I97" s="145"/>
      <c r="J97" s="146">
        <f t="shared" si="0"/>
        <v>0</v>
      </c>
      <c r="K97" s="142" t="s">
        <v>3</v>
      </c>
      <c r="L97" s="35"/>
      <c r="M97" s="147" t="s">
        <v>3</v>
      </c>
      <c r="N97" s="148" t="s">
        <v>40</v>
      </c>
      <c r="O97" s="55"/>
      <c r="P97" s="149">
        <f t="shared" si="1"/>
        <v>0</v>
      </c>
      <c r="Q97" s="149">
        <v>0</v>
      </c>
      <c r="R97" s="149">
        <f t="shared" si="2"/>
        <v>0</v>
      </c>
      <c r="S97" s="149">
        <v>0</v>
      </c>
      <c r="T97" s="150">
        <f t="shared" si="3"/>
        <v>0</v>
      </c>
      <c r="U97" s="34"/>
      <c r="V97" s="34"/>
      <c r="W97" s="34"/>
      <c r="X97" s="34"/>
      <c r="Y97" s="34"/>
      <c r="Z97" s="34"/>
      <c r="AA97" s="34"/>
      <c r="AB97" s="34"/>
      <c r="AC97" s="34"/>
      <c r="AD97" s="34"/>
      <c r="AE97" s="34"/>
      <c r="AR97" s="151" t="s">
        <v>158</v>
      </c>
      <c r="AT97" s="151" t="s">
        <v>154</v>
      </c>
      <c r="AU97" s="151" t="s">
        <v>79</v>
      </c>
      <c r="AY97" s="19" t="s">
        <v>152</v>
      </c>
      <c r="BE97" s="152">
        <f t="shared" si="4"/>
        <v>0</v>
      </c>
      <c r="BF97" s="152">
        <f t="shared" si="5"/>
        <v>0</v>
      </c>
      <c r="BG97" s="152">
        <f t="shared" si="6"/>
        <v>0</v>
      </c>
      <c r="BH97" s="152">
        <f t="shared" si="7"/>
        <v>0</v>
      </c>
      <c r="BI97" s="152">
        <f t="shared" si="8"/>
        <v>0</v>
      </c>
      <c r="BJ97" s="19" t="s">
        <v>77</v>
      </c>
      <c r="BK97" s="152">
        <f t="shared" si="9"/>
        <v>0</v>
      </c>
      <c r="BL97" s="19" t="s">
        <v>158</v>
      </c>
      <c r="BM97" s="151" t="s">
        <v>2481</v>
      </c>
    </row>
    <row r="98" spans="1:65" s="12" customFormat="1" ht="22.8" customHeight="1">
      <c r="B98" s="126"/>
      <c r="D98" s="127" t="s">
        <v>68</v>
      </c>
      <c r="E98" s="137" t="s">
        <v>158</v>
      </c>
      <c r="F98" s="137" t="s">
        <v>2255</v>
      </c>
      <c r="I98" s="129"/>
      <c r="J98" s="138">
        <f>BK98</f>
        <v>0</v>
      </c>
      <c r="L98" s="126"/>
      <c r="M98" s="131"/>
      <c r="N98" s="132"/>
      <c r="O98" s="132"/>
      <c r="P98" s="133">
        <f>P99</f>
        <v>0</v>
      </c>
      <c r="Q98" s="132"/>
      <c r="R98" s="133">
        <f>R99</f>
        <v>0</v>
      </c>
      <c r="S98" s="132"/>
      <c r="T98" s="134">
        <f>T99</f>
        <v>0</v>
      </c>
      <c r="AR98" s="127" t="s">
        <v>77</v>
      </c>
      <c r="AT98" s="135" t="s">
        <v>68</v>
      </c>
      <c r="AU98" s="135" t="s">
        <v>77</v>
      </c>
      <c r="AY98" s="127" t="s">
        <v>152</v>
      </c>
      <c r="BK98" s="136">
        <f>BK99</f>
        <v>0</v>
      </c>
    </row>
    <row r="99" spans="1:65" s="2" customFormat="1" ht="16.5" customHeight="1">
      <c r="A99" s="34"/>
      <c r="B99" s="139"/>
      <c r="C99" s="140" t="s">
        <v>234</v>
      </c>
      <c r="D99" s="140" t="s">
        <v>154</v>
      </c>
      <c r="E99" s="141" t="s">
        <v>2256</v>
      </c>
      <c r="F99" s="142" t="s">
        <v>2257</v>
      </c>
      <c r="G99" s="143" t="s">
        <v>171</v>
      </c>
      <c r="H99" s="144">
        <v>8.1999999999999993</v>
      </c>
      <c r="I99" s="145"/>
      <c r="J99" s="146">
        <f>ROUND(I99*H99,2)</f>
        <v>0</v>
      </c>
      <c r="K99" s="142" t="s">
        <v>3</v>
      </c>
      <c r="L99" s="35"/>
      <c r="M99" s="147" t="s">
        <v>3</v>
      </c>
      <c r="N99" s="148" t="s">
        <v>40</v>
      </c>
      <c r="O99" s="55"/>
      <c r="P99" s="149">
        <f>O99*H99</f>
        <v>0</v>
      </c>
      <c r="Q99" s="149">
        <v>0</v>
      </c>
      <c r="R99" s="149">
        <f>Q99*H99</f>
        <v>0</v>
      </c>
      <c r="S99" s="149">
        <v>0</v>
      </c>
      <c r="T99" s="150">
        <f>S99*H99</f>
        <v>0</v>
      </c>
      <c r="U99" s="34"/>
      <c r="V99" s="34"/>
      <c r="W99" s="34"/>
      <c r="X99" s="34"/>
      <c r="Y99" s="34"/>
      <c r="Z99" s="34"/>
      <c r="AA99" s="34"/>
      <c r="AB99" s="34"/>
      <c r="AC99" s="34"/>
      <c r="AD99" s="34"/>
      <c r="AE99" s="34"/>
      <c r="AR99" s="151" t="s">
        <v>158</v>
      </c>
      <c r="AT99" s="151" t="s">
        <v>154</v>
      </c>
      <c r="AU99" s="151" t="s">
        <v>79</v>
      </c>
      <c r="AY99" s="19" t="s">
        <v>152</v>
      </c>
      <c r="BE99" s="152">
        <f>IF(N99="základní",J99,0)</f>
        <v>0</v>
      </c>
      <c r="BF99" s="152">
        <f>IF(N99="snížená",J99,0)</f>
        <v>0</v>
      </c>
      <c r="BG99" s="152">
        <f>IF(N99="zákl. přenesená",J99,0)</f>
        <v>0</v>
      </c>
      <c r="BH99" s="152">
        <f>IF(N99="sníž. přenesená",J99,0)</f>
        <v>0</v>
      </c>
      <c r="BI99" s="152">
        <f>IF(N99="nulová",J99,0)</f>
        <v>0</v>
      </c>
      <c r="BJ99" s="19" t="s">
        <v>77</v>
      </c>
      <c r="BK99" s="152">
        <f>ROUND(I99*H99,2)</f>
        <v>0</v>
      </c>
      <c r="BL99" s="19" t="s">
        <v>158</v>
      </c>
      <c r="BM99" s="151" t="s">
        <v>2482</v>
      </c>
    </row>
    <row r="100" spans="1:65" s="12" customFormat="1" ht="22.8" customHeight="1">
      <c r="B100" s="126"/>
      <c r="D100" s="127" t="s">
        <v>68</v>
      </c>
      <c r="E100" s="137" t="s">
        <v>207</v>
      </c>
      <c r="F100" s="137" t="s">
        <v>2483</v>
      </c>
      <c r="I100" s="129"/>
      <c r="J100" s="138">
        <f>BK100</f>
        <v>0</v>
      </c>
      <c r="L100" s="126"/>
      <c r="M100" s="131"/>
      <c r="N100" s="132"/>
      <c r="O100" s="132"/>
      <c r="P100" s="133">
        <f>SUM(P101:P118)</f>
        <v>0</v>
      </c>
      <c r="Q100" s="132"/>
      <c r="R100" s="133">
        <f>SUM(R101:R118)</f>
        <v>0.21323999999999999</v>
      </c>
      <c r="S100" s="132"/>
      <c r="T100" s="134">
        <f>SUM(T101:T118)</f>
        <v>0</v>
      </c>
      <c r="AR100" s="127" t="s">
        <v>77</v>
      </c>
      <c r="AT100" s="135" t="s">
        <v>68</v>
      </c>
      <c r="AU100" s="135" t="s">
        <v>77</v>
      </c>
      <c r="AY100" s="127" t="s">
        <v>152</v>
      </c>
      <c r="BK100" s="136">
        <f>SUM(BK101:BK118)</f>
        <v>0</v>
      </c>
    </row>
    <row r="101" spans="1:65" s="2" customFormat="1" ht="22.8">
      <c r="A101" s="34"/>
      <c r="B101" s="139"/>
      <c r="C101" s="140" t="s">
        <v>250</v>
      </c>
      <c r="D101" s="140" t="s">
        <v>154</v>
      </c>
      <c r="E101" s="141" t="s">
        <v>2484</v>
      </c>
      <c r="F101" s="142" t="s">
        <v>2485</v>
      </c>
      <c r="G101" s="143" t="s">
        <v>278</v>
      </c>
      <c r="H101" s="144">
        <v>7</v>
      </c>
      <c r="I101" s="145"/>
      <c r="J101" s="146">
        <f t="shared" ref="J101:J118" si="10">ROUND(I101*H101,2)</f>
        <v>0</v>
      </c>
      <c r="K101" s="142" t="s">
        <v>3</v>
      </c>
      <c r="L101" s="35"/>
      <c r="M101" s="147" t="s">
        <v>3</v>
      </c>
      <c r="N101" s="148" t="s">
        <v>40</v>
      </c>
      <c r="O101" s="55"/>
      <c r="P101" s="149">
        <f t="shared" ref="P101:P118" si="11">O101*H101</f>
        <v>0</v>
      </c>
      <c r="Q101" s="149">
        <v>0</v>
      </c>
      <c r="R101" s="149">
        <f t="shared" ref="R101:R118" si="12">Q101*H101</f>
        <v>0</v>
      </c>
      <c r="S101" s="149">
        <v>0</v>
      </c>
      <c r="T101" s="150">
        <f t="shared" ref="T101:T118" si="13">S101*H101</f>
        <v>0</v>
      </c>
      <c r="U101" s="34"/>
      <c r="V101" s="34"/>
      <c r="W101" s="34"/>
      <c r="X101" s="34"/>
      <c r="Y101" s="34"/>
      <c r="Z101" s="34"/>
      <c r="AA101" s="34"/>
      <c r="AB101" s="34"/>
      <c r="AC101" s="34"/>
      <c r="AD101" s="34"/>
      <c r="AE101" s="34"/>
      <c r="AR101" s="151" t="s">
        <v>158</v>
      </c>
      <c r="AT101" s="151" t="s">
        <v>154</v>
      </c>
      <c r="AU101" s="151" t="s">
        <v>79</v>
      </c>
      <c r="AY101" s="19" t="s">
        <v>152</v>
      </c>
      <c r="BE101" s="152">
        <f t="shared" ref="BE101:BE118" si="14">IF(N101="základní",J101,0)</f>
        <v>0</v>
      </c>
      <c r="BF101" s="152">
        <f t="shared" ref="BF101:BF118" si="15">IF(N101="snížená",J101,0)</f>
        <v>0</v>
      </c>
      <c r="BG101" s="152">
        <f t="shared" ref="BG101:BG118" si="16">IF(N101="zákl. přenesená",J101,0)</f>
        <v>0</v>
      </c>
      <c r="BH101" s="152">
        <f t="shared" ref="BH101:BH118" si="17">IF(N101="sníž. přenesená",J101,0)</f>
        <v>0</v>
      </c>
      <c r="BI101" s="152">
        <f t="shared" ref="BI101:BI118" si="18">IF(N101="nulová",J101,0)</f>
        <v>0</v>
      </c>
      <c r="BJ101" s="19" t="s">
        <v>77</v>
      </c>
      <c r="BK101" s="152">
        <f t="shared" ref="BK101:BK118" si="19">ROUND(I101*H101,2)</f>
        <v>0</v>
      </c>
      <c r="BL101" s="19" t="s">
        <v>158</v>
      </c>
      <c r="BM101" s="151" t="s">
        <v>2486</v>
      </c>
    </row>
    <row r="102" spans="1:65" s="2" customFormat="1" ht="22.8">
      <c r="A102" s="34"/>
      <c r="B102" s="139"/>
      <c r="C102" s="140" t="s">
        <v>256</v>
      </c>
      <c r="D102" s="140" t="s">
        <v>154</v>
      </c>
      <c r="E102" s="141" t="s">
        <v>2487</v>
      </c>
      <c r="F102" s="142" t="s">
        <v>2488</v>
      </c>
      <c r="G102" s="143" t="s">
        <v>278</v>
      </c>
      <c r="H102" s="144">
        <v>8</v>
      </c>
      <c r="I102" s="145"/>
      <c r="J102" s="146">
        <f t="shared" si="10"/>
        <v>0</v>
      </c>
      <c r="K102" s="142" t="s">
        <v>3</v>
      </c>
      <c r="L102" s="35"/>
      <c r="M102" s="147" t="s">
        <v>3</v>
      </c>
      <c r="N102" s="148" t="s">
        <v>40</v>
      </c>
      <c r="O102" s="55"/>
      <c r="P102" s="149">
        <f t="shared" si="11"/>
        <v>0</v>
      </c>
      <c r="Q102" s="149">
        <v>2.7599999999999999E-3</v>
      </c>
      <c r="R102" s="149">
        <f t="shared" si="12"/>
        <v>2.2079999999999999E-2</v>
      </c>
      <c r="S102" s="149">
        <v>0</v>
      </c>
      <c r="T102" s="150">
        <f t="shared" si="13"/>
        <v>0</v>
      </c>
      <c r="U102" s="34"/>
      <c r="V102" s="34"/>
      <c r="W102" s="34"/>
      <c r="X102" s="34"/>
      <c r="Y102" s="34"/>
      <c r="Z102" s="34"/>
      <c r="AA102" s="34"/>
      <c r="AB102" s="34"/>
      <c r="AC102" s="34"/>
      <c r="AD102" s="34"/>
      <c r="AE102" s="34"/>
      <c r="AR102" s="151" t="s">
        <v>158</v>
      </c>
      <c r="AT102" s="151" t="s">
        <v>154</v>
      </c>
      <c r="AU102" s="151" t="s">
        <v>79</v>
      </c>
      <c r="AY102" s="19" t="s">
        <v>152</v>
      </c>
      <c r="BE102" s="152">
        <f t="shared" si="14"/>
        <v>0</v>
      </c>
      <c r="BF102" s="152">
        <f t="shared" si="15"/>
        <v>0</v>
      </c>
      <c r="BG102" s="152">
        <f t="shared" si="16"/>
        <v>0</v>
      </c>
      <c r="BH102" s="152">
        <f t="shared" si="17"/>
        <v>0</v>
      </c>
      <c r="BI102" s="152">
        <f t="shared" si="18"/>
        <v>0</v>
      </c>
      <c r="BJ102" s="19" t="s">
        <v>77</v>
      </c>
      <c r="BK102" s="152">
        <f t="shared" si="19"/>
        <v>0</v>
      </c>
      <c r="BL102" s="19" t="s">
        <v>158</v>
      </c>
      <c r="BM102" s="151" t="s">
        <v>2489</v>
      </c>
    </row>
    <row r="103" spans="1:65" s="2" customFormat="1" ht="22.8">
      <c r="A103" s="34"/>
      <c r="B103" s="139"/>
      <c r="C103" s="140" t="s">
        <v>9</v>
      </c>
      <c r="D103" s="140" t="s">
        <v>154</v>
      </c>
      <c r="E103" s="141" t="s">
        <v>2490</v>
      </c>
      <c r="F103" s="142" t="s">
        <v>2491</v>
      </c>
      <c r="G103" s="143" t="s">
        <v>278</v>
      </c>
      <c r="H103" s="144">
        <v>43</v>
      </c>
      <c r="I103" s="145"/>
      <c r="J103" s="146">
        <f t="shared" si="10"/>
        <v>0</v>
      </c>
      <c r="K103" s="142" t="s">
        <v>3</v>
      </c>
      <c r="L103" s="35"/>
      <c r="M103" s="147" t="s">
        <v>3</v>
      </c>
      <c r="N103" s="148" t="s">
        <v>40</v>
      </c>
      <c r="O103" s="55"/>
      <c r="P103" s="149">
        <f t="shared" si="11"/>
        <v>0</v>
      </c>
      <c r="Q103" s="149">
        <v>4.4000000000000003E-3</v>
      </c>
      <c r="R103" s="149">
        <f t="shared" si="12"/>
        <v>0.18920000000000001</v>
      </c>
      <c r="S103" s="149">
        <v>0</v>
      </c>
      <c r="T103" s="150">
        <f t="shared" si="13"/>
        <v>0</v>
      </c>
      <c r="U103" s="34"/>
      <c r="V103" s="34"/>
      <c r="W103" s="34"/>
      <c r="X103" s="34"/>
      <c r="Y103" s="34"/>
      <c r="Z103" s="34"/>
      <c r="AA103" s="34"/>
      <c r="AB103" s="34"/>
      <c r="AC103" s="34"/>
      <c r="AD103" s="34"/>
      <c r="AE103" s="34"/>
      <c r="AR103" s="151" t="s">
        <v>158</v>
      </c>
      <c r="AT103" s="151" t="s">
        <v>154</v>
      </c>
      <c r="AU103" s="151" t="s">
        <v>79</v>
      </c>
      <c r="AY103" s="19" t="s">
        <v>152</v>
      </c>
      <c r="BE103" s="152">
        <f t="shared" si="14"/>
        <v>0</v>
      </c>
      <c r="BF103" s="152">
        <f t="shared" si="15"/>
        <v>0</v>
      </c>
      <c r="BG103" s="152">
        <f t="shared" si="16"/>
        <v>0</v>
      </c>
      <c r="BH103" s="152">
        <f t="shared" si="17"/>
        <v>0</v>
      </c>
      <c r="BI103" s="152">
        <f t="shared" si="18"/>
        <v>0</v>
      </c>
      <c r="BJ103" s="19" t="s">
        <v>77</v>
      </c>
      <c r="BK103" s="152">
        <f t="shared" si="19"/>
        <v>0</v>
      </c>
      <c r="BL103" s="19" t="s">
        <v>158</v>
      </c>
      <c r="BM103" s="151" t="s">
        <v>2492</v>
      </c>
    </row>
    <row r="104" spans="1:65" s="2" customFormat="1" ht="22.8">
      <c r="A104" s="34"/>
      <c r="B104" s="139"/>
      <c r="C104" s="140" t="s">
        <v>266</v>
      </c>
      <c r="D104" s="140" t="s">
        <v>154</v>
      </c>
      <c r="E104" s="141" t="s">
        <v>2493</v>
      </c>
      <c r="F104" s="142" t="s">
        <v>2494</v>
      </c>
      <c r="G104" s="143" t="s">
        <v>484</v>
      </c>
      <c r="H104" s="144">
        <v>2</v>
      </c>
      <c r="I104" s="145"/>
      <c r="J104" s="146">
        <f t="shared" si="10"/>
        <v>0</v>
      </c>
      <c r="K104" s="142" t="s">
        <v>3</v>
      </c>
      <c r="L104" s="35"/>
      <c r="M104" s="147" t="s">
        <v>3</v>
      </c>
      <c r="N104" s="148" t="s">
        <v>40</v>
      </c>
      <c r="O104" s="55"/>
      <c r="P104" s="149">
        <f t="shared" si="11"/>
        <v>0</v>
      </c>
      <c r="Q104" s="149">
        <v>0</v>
      </c>
      <c r="R104" s="149">
        <f t="shared" si="12"/>
        <v>0</v>
      </c>
      <c r="S104" s="149">
        <v>0</v>
      </c>
      <c r="T104" s="150">
        <f t="shared" si="13"/>
        <v>0</v>
      </c>
      <c r="U104" s="34"/>
      <c r="V104" s="34"/>
      <c r="W104" s="34"/>
      <c r="X104" s="34"/>
      <c r="Y104" s="34"/>
      <c r="Z104" s="34"/>
      <c r="AA104" s="34"/>
      <c r="AB104" s="34"/>
      <c r="AC104" s="34"/>
      <c r="AD104" s="34"/>
      <c r="AE104" s="34"/>
      <c r="AR104" s="151" t="s">
        <v>158</v>
      </c>
      <c r="AT104" s="151" t="s">
        <v>154</v>
      </c>
      <c r="AU104" s="151" t="s">
        <v>79</v>
      </c>
      <c r="AY104" s="19" t="s">
        <v>152</v>
      </c>
      <c r="BE104" s="152">
        <f t="shared" si="14"/>
        <v>0</v>
      </c>
      <c r="BF104" s="152">
        <f t="shared" si="15"/>
        <v>0</v>
      </c>
      <c r="BG104" s="152">
        <f t="shared" si="16"/>
        <v>0</v>
      </c>
      <c r="BH104" s="152">
        <f t="shared" si="17"/>
        <v>0</v>
      </c>
      <c r="BI104" s="152">
        <f t="shared" si="18"/>
        <v>0</v>
      </c>
      <c r="BJ104" s="19" t="s">
        <v>77</v>
      </c>
      <c r="BK104" s="152">
        <f t="shared" si="19"/>
        <v>0</v>
      </c>
      <c r="BL104" s="19" t="s">
        <v>158</v>
      </c>
      <c r="BM104" s="151" t="s">
        <v>2495</v>
      </c>
    </row>
    <row r="105" spans="1:65" s="2" customFormat="1" ht="33" customHeight="1">
      <c r="A105" s="34"/>
      <c r="B105" s="139"/>
      <c r="C105" s="140" t="s">
        <v>270</v>
      </c>
      <c r="D105" s="140" t="s">
        <v>154</v>
      </c>
      <c r="E105" s="141" t="s">
        <v>2496</v>
      </c>
      <c r="F105" s="142" t="s">
        <v>2497</v>
      </c>
      <c r="G105" s="143" t="s">
        <v>484</v>
      </c>
      <c r="H105" s="144">
        <v>1</v>
      </c>
      <c r="I105" s="145"/>
      <c r="J105" s="146">
        <f t="shared" si="10"/>
        <v>0</v>
      </c>
      <c r="K105" s="142" t="s">
        <v>3</v>
      </c>
      <c r="L105" s="35"/>
      <c r="M105" s="147" t="s">
        <v>3</v>
      </c>
      <c r="N105" s="148" t="s">
        <v>40</v>
      </c>
      <c r="O105" s="55"/>
      <c r="P105" s="149">
        <f t="shared" si="11"/>
        <v>0</v>
      </c>
      <c r="Q105" s="149">
        <v>0</v>
      </c>
      <c r="R105" s="149">
        <f t="shared" si="12"/>
        <v>0</v>
      </c>
      <c r="S105" s="149">
        <v>0</v>
      </c>
      <c r="T105" s="150">
        <f t="shared" si="13"/>
        <v>0</v>
      </c>
      <c r="U105" s="34"/>
      <c r="V105" s="34"/>
      <c r="W105" s="34"/>
      <c r="X105" s="34"/>
      <c r="Y105" s="34"/>
      <c r="Z105" s="34"/>
      <c r="AA105" s="34"/>
      <c r="AB105" s="34"/>
      <c r="AC105" s="34"/>
      <c r="AD105" s="34"/>
      <c r="AE105" s="34"/>
      <c r="AR105" s="151" t="s">
        <v>158</v>
      </c>
      <c r="AT105" s="151" t="s">
        <v>154</v>
      </c>
      <c r="AU105" s="151" t="s">
        <v>79</v>
      </c>
      <c r="AY105" s="19" t="s">
        <v>152</v>
      </c>
      <c r="BE105" s="152">
        <f t="shared" si="14"/>
        <v>0</v>
      </c>
      <c r="BF105" s="152">
        <f t="shared" si="15"/>
        <v>0</v>
      </c>
      <c r="BG105" s="152">
        <f t="shared" si="16"/>
        <v>0</v>
      </c>
      <c r="BH105" s="152">
        <f t="shared" si="17"/>
        <v>0</v>
      </c>
      <c r="BI105" s="152">
        <f t="shared" si="18"/>
        <v>0</v>
      </c>
      <c r="BJ105" s="19" t="s">
        <v>77</v>
      </c>
      <c r="BK105" s="152">
        <f t="shared" si="19"/>
        <v>0</v>
      </c>
      <c r="BL105" s="19" t="s">
        <v>158</v>
      </c>
      <c r="BM105" s="151" t="s">
        <v>2498</v>
      </c>
    </row>
    <row r="106" spans="1:65" s="2" customFormat="1" ht="22.8">
      <c r="A106" s="34"/>
      <c r="B106" s="139"/>
      <c r="C106" s="140" t="s">
        <v>275</v>
      </c>
      <c r="D106" s="140" t="s">
        <v>154</v>
      </c>
      <c r="E106" s="141" t="s">
        <v>2499</v>
      </c>
      <c r="F106" s="142" t="s">
        <v>2500</v>
      </c>
      <c r="G106" s="143" t="s">
        <v>278</v>
      </c>
      <c r="H106" s="144">
        <v>7</v>
      </c>
      <c r="I106" s="145"/>
      <c r="J106" s="146">
        <f t="shared" si="10"/>
        <v>0</v>
      </c>
      <c r="K106" s="142" t="s">
        <v>3</v>
      </c>
      <c r="L106" s="35"/>
      <c r="M106" s="147" t="s">
        <v>3</v>
      </c>
      <c r="N106" s="148" t="s">
        <v>40</v>
      </c>
      <c r="O106" s="55"/>
      <c r="P106" s="149">
        <f t="shared" si="11"/>
        <v>0</v>
      </c>
      <c r="Q106" s="149">
        <v>0</v>
      </c>
      <c r="R106" s="149">
        <f t="shared" si="12"/>
        <v>0</v>
      </c>
      <c r="S106" s="149">
        <v>0</v>
      </c>
      <c r="T106" s="150">
        <f t="shared" si="13"/>
        <v>0</v>
      </c>
      <c r="U106" s="34"/>
      <c r="V106" s="34"/>
      <c r="W106" s="34"/>
      <c r="X106" s="34"/>
      <c r="Y106" s="34"/>
      <c r="Z106" s="34"/>
      <c r="AA106" s="34"/>
      <c r="AB106" s="34"/>
      <c r="AC106" s="34"/>
      <c r="AD106" s="34"/>
      <c r="AE106" s="34"/>
      <c r="AR106" s="151" t="s">
        <v>158</v>
      </c>
      <c r="AT106" s="151" t="s">
        <v>154</v>
      </c>
      <c r="AU106" s="151" t="s">
        <v>79</v>
      </c>
      <c r="AY106" s="19" t="s">
        <v>152</v>
      </c>
      <c r="BE106" s="152">
        <f t="shared" si="14"/>
        <v>0</v>
      </c>
      <c r="BF106" s="152">
        <f t="shared" si="15"/>
        <v>0</v>
      </c>
      <c r="BG106" s="152">
        <f t="shared" si="16"/>
        <v>0</v>
      </c>
      <c r="BH106" s="152">
        <f t="shared" si="17"/>
        <v>0</v>
      </c>
      <c r="BI106" s="152">
        <f t="shared" si="18"/>
        <v>0</v>
      </c>
      <c r="BJ106" s="19" t="s">
        <v>77</v>
      </c>
      <c r="BK106" s="152">
        <f t="shared" si="19"/>
        <v>0</v>
      </c>
      <c r="BL106" s="19" t="s">
        <v>158</v>
      </c>
      <c r="BM106" s="151" t="s">
        <v>2501</v>
      </c>
    </row>
    <row r="107" spans="1:65" s="2" customFormat="1" ht="16.5" customHeight="1">
      <c r="A107" s="34"/>
      <c r="B107" s="139"/>
      <c r="C107" s="140" t="s">
        <v>281</v>
      </c>
      <c r="D107" s="140" t="s">
        <v>154</v>
      </c>
      <c r="E107" s="141" t="s">
        <v>2502</v>
      </c>
      <c r="F107" s="142" t="s">
        <v>2503</v>
      </c>
      <c r="G107" s="143" t="s">
        <v>278</v>
      </c>
      <c r="H107" s="144">
        <v>7</v>
      </c>
      <c r="I107" s="145"/>
      <c r="J107" s="146">
        <f t="shared" si="10"/>
        <v>0</v>
      </c>
      <c r="K107" s="142" t="s">
        <v>3</v>
      </c>
      <c r="L107" s="35"/>
      <c r="M107" s="147" t="s">
        <v>3</v>
      </c>
      <c r="N107" s="148" t="s">
        <v>40</v>
      </c>
      <c r="O107" s="55"/>
      <c r="P107" s="149">
        <f t="shared" si="11"/>
        <v>0</v>
      </c>
      <c r="Q107" s="149">
        <v>1.9000000000000001E-4</v>
      </c>
      <c r="R107" s="149">
        <f t="shared" si="12"/>
        <v>1.33E-3</v>
      </c>
      <c r="S107" s="149">
        <v>0</v>
      </c>
      <c r="T107" s="150">
        <f t="shared" si="13"/>
        <v>0</v>
      </c>
      <c r="U107" s="34"/>
      <c r="V107" s="34"/>
      <c r="W107" s="34"/>
      <c r="X107" s="34"/>
      <c r="Y107" s="34"/>
      <c r="Z107" s="34"/>
      <c r="AA107" s="34"/>
      <c r="AB107" s="34"/>
      <c r="AC107" s="34"/>
      <c r="AD107" s="34"/>
      <c r="AE107" s="34"/>
      <c r="AR107" s="151" t="s">
        <v>158</v>
      </c>
      <c r="AT107" s="151" t="s">
        <v>154</v>
      </c>
      <c r="AU107" s="151" t="s">
        <v>79</v>
      </c>
      <c r="AY107" s="19" t="s">
        <v>152</v>
      </c>
      <c r="BE107" s="152">
        <f t="shared" si="14"/>
        <v>0</v>
      </c>
      <c r="BF107" s="152">
        <f t="shared" si="15"/>
        <v>0</v>
      </c>
      <c r="BG107" s="152">
        <f t="shared" si="16"/>
        <v>0</v>
      </c>
      <c r="BH107" s="152">
        <f t="shared" si="17"/>
        <v>0</v>
      </c>
      <c r="BI107" s="152">
        <f t="shared" si="18"/>
        <v>0</v>
      </c>
      <c r="BJ107" s="19" t="s">
        <v>77</v>
      </c>
      <c r="BK107" s="152">
        <f t="shared" si="19"/>
        <v>0</v>
      </c>
      <c r="BL107" s="19" t="s">
        <v>158</v>
      </c>
      <c r="BM107" s="151" t="s">
        <v>2504</v>
      </c>
    </row>
    <row r="108" spans="1:65" s="2" customFormat="1" ht="21.75" customHeight="1">
      <c r="A108" s="34"/>
      <c r="B108" s="139"/>
      <c r="C108" s="140" t="s">
        <v>290</v>
      </c>
      <c r="D108" s="140" t="s">
        <v>154</v>
      </c>
      <c r="E108" s="141" t="s">
        <v>2505</v>
      </c>
      <c r="F108" s="142" t="s">
        <v>2506</v>
      </c>
      <c r="G108" s="143" t="s">
        <v>278</v>
      </c>
      <c r="H108" s="144">
        <v>7</v>
      </c>
      <c r="I108" s="145"/>
      <c r="J108" s="146">
        <f t="shared" si="10"/>
        <v>0</v>
      </c>
      <c r="K108" s="142" t="s">
        <v>3</v>
      </c>
      <c r="L108" s="35"/>
      <c r="M108" s="147" t="s">
        <v>3</v>
      </c>
      <c r="N108" s="148" t="s">
        <v>40</v>
      </c>
      <c r="O108" s="55"/>
      <c r="P108" s="149">
        <f t="shared" si="11"/>
        <v>0</v>
      </c>
      <c r="Q108" s="149">
        <v>9.0000000000000006E-5</v>
      </c>
      <c r="R108" s="149">
        <f t="shared" si="12"/>
        <v>6.3000000000000003E-4</v>
      </c>
      <c r="S108" s="149">
        <v>0</v>
      </c>
      <c r="T108" s="150">
        <f t="shared" si="13"/>
        <v>0</v>
      </c>
      <c r="U108" s="34"/>
      <c r="V108" s="34"/>
      <c r="W108" s="34"/>
      <c r="X108" s="34"/>
      <c r="Y108" s="34"/>
      <c r="Z108" s="34"/>
      <c r="AA108" s="34"/>
      <c r="AB108" s="34"/>
      <c r="AC108" s="34"/>
      <c r="AD108" s="34"/>
      <c r="AE108" s="34"/>
      <c r="AR108" s="151" t="s">
        <v>158</v>
      </c>
      <c r="AT108" s="151" t="s">
        <v>154</v>
      </c>
      <c r="AU108" s="151" t="s">
        <v>79</v>
      </c>
      <c r="AY108" s="19" t="s">
        <v>152</v>
      </c>
      <c r="BE108" s="152">
        <f t="shared" si="14"/>
        <v>0</v>
      </c>
      <c r="BF108" s="152">
        <f t="shared" si="15"/>
        <v>0</v>
      </c>
      <c r="BG108" s="152">
        <f t="shared" si="16"/>
        <v>0</v>
      </c>
      <c r="BH108" s="152">
        <f t="shared" si="17"/>
        <v>0</v>
      </c>
      <c r="BI108" s="152">
        <f t="shared" si="18"/>
        <v>0</v>
      </c>
      <c r="BJ108" s="19" t="s">
        <v>77</v>
      </c>
      <c r="BK108" s="152">
        <f t="shared" si="19"/>
        <v>0</v>
      </c>
      <c r="BL108" s="19" t="s">
        <v>158</v>
      </c>
      <c r="BM108" s="151" t="s">
        <v>2507</v>
      </c>
    </row>
    <row r="109" spans="1:65" s="2" customFormat="1" ht="16.5" customHeight="1">
      <c r="A109" s="34"/>
      <c r="B109" s="139"/>
      <c r="C109" s="140" t="s">
        <v>8</v>
      </c>
      <c r="D109" s="140" t="s">
        <v>154</v>
      </c>
      <c r="E109" s="141" t="s">
        <v>2508</v>
      </c>
      <c r="F109" s="142" t="s">
        <v>2509</v>
      </c>
      <c r="G109" s="143" t="s">
        <v>278</v>
      </c>
      <c r="H109" s="144">
        <v>7</v>
      </c>
      <c r="I109" s="145"/>
      <c r="J109" s="146">
        <f t="shared" si="10"/>
        <v>0</v>
      </c>
      <c r="K109" s="142" t="s">
        <v>3</v>
      </c>
      <c r="L109" s="35"/>
      <c r="M109" s="147" t="s">
        <v>3</v>
      </c>
      <c r="N109" s="148" t="s">
        <v>40</v>
      </c>
      <c r="O109" s="55"/>
      <c r="P109" s="149">
        <f t="shared" si="11"/>
        <v>0</v>
      </c>
      <c r="Q109" s="149">
        <v>0</v>
      </c>
      <c r="R109" s="149">
        <f t="shared" si="12"/>
        <v>0</v>
      </c>
      <c r="S109" s="149">
        <v>0</v>
      </c>
      <c r="T109" s="150">
        <f t="shared" si="13"/>
        <v>0</v>
      </c>
      <c r="U109" s="34"/>
      <c r="V109" s="34"/>
      <c r="W109" s="34"/>
      <c r="X109" s="34"/>
      <c r="Y109" s="34"/>
      <c r="Z109" s="34"/>
      <c r="AA109" s="34"/>
      <c r="AB109" s="34"/>
      <c r="AC109" s="34"/>
      <c r="AD109" s="34"/>
      <c r="AE109" s="34"/>
      <c r="AR109" s="151" t="s">
        <v>158</v>
      </c>
      <c r="AT109" s="151" t="s">
        <v>154</v>
      </c>
      <c r="AU109" s="151" t="s">
        <v>79</v>
      </c>
      <c r="AY109" s="19" t="s">
        <v>152</v>
      </c>
      <c r="BE109" s="152">
        <f t="shared" si="14"/>
        <v>0</v>
      </c>
      <c r="BF109" s="152">
        <f t="shared" si="15"/>
        <v>0</v>
      </c>
      <c r="BG109" s="152">
        <f t="shared" si="16"/>
        <v>0</v>
      </c>
      <c r="BH109" s="152">
        <f t="shared" si="17"/>
        <v>0</v>
      </c>
      <c r="BI109" s="152">
        <f t="shared" si="18"/>
        <v>0</v>
      </c>
      <c r="BJ109" s="19" t="s">
        <v>77</v>
      </c>
      <c r="BK109" s="152">
        <f t="shared" si="19"/>
        <v>0</v>
      </c>
      <c r="BL109" s="19" t="s">
        <v>158</v>
      </c>
      <c r="BM109" s="151" t="s">
        <v>2510</v>
      </c>
    </row>
    <row r="110" spans="1:65" s="2" customFormat="1" ht="21.75" customHeight="1">
      <c r="A110" s="34"/>
      <c r="B110" s="139"/>
      <c r="C110" s="140" t="s">
        <v>373</v>
      </c>
      <c r="D110" s="140" t="s">
        <v>154</v>
      </c>
      <c r="E110" s="141" t="s">
        <v>2511</v>
      </c>
      <c r="F110" s="142" t="s">
        <v>2512</v>
      </c>
      <c r="G110" s="143" t="s">
        <v>77</v>
      </c>
      <c r="H110" s="144">
        <v>1</v>
      </c>
      <c r="I110" s="145"/>
      <c r="J110" s="146">
        <f t="shared" si="10"/>
        <v>0</v>
      </c>
      <c r="K110" s="142" t="s">
        <v>3</v>
      </c>
      <c r="L110" s="35"/>
      <c r="M110" s="147" t="s">
        <v>3</v>
      </c>
      <c r="N110" s="148" t="s">
        <v>40</v>
      </c>
      <c r="O110" s="55"/>
      <c r="P110" s="149">
        <f t="shared" si="11"/>
        <v>0</v>
      </c>
      <c r="Q110" s="149">
        <v>0</v>
      </c>
      <c r="R110" s="149">
        <f t="shared" si="12"/>
        <v>0</v>
      </c>
      <c r="S110" s="149">
        <v>0</v>
      </c>
      <c r="T110" s="150">
        <f t="shared" si="13"/>
        <v>0</v>
      </c>
      <c r="U110" s="34"/>
      <c r="V110" s="34"/>
      <c r="W110" s="34"/>
      <c r="X110" s="34"/>
      <c r="Y110" s="34"/>
      <c r="Z110" s="34"/>
      <c r="AA110" s="34"/>
      <c r="AB110" s="34"/>
      <c r="AC110" s="34"/>
      <c r="AD110" s="34"/>
      <c r="AE110" s="34"/>
      <c r="AR110" s="151" t="s">
        <v>158</v>
      </c>
      <c r="AT110" s="151" t="s">
        <v>154</v>
      </c>
      <c r="AU110" s="151" t="s">
        <v>79</v>
      </c>
      <c r="AY110" s="19" t="s">
        <v>152</v>
      </c>
      <c r="BE110" s="152">
        <f t="shared" si="14"/>
        <v>0</v>
      </c>
      <c r="BF110" s="152">
        <f t="shared" si="15"/>
        <v>0</v>
      </c>
      <c r="BG110" s="152">
        <f t="shared" si="16"/>
        <v>0</v>
      </c>
      <c r="BH110" s="152">
        <f t="shared" si="17"/>
        <v>0</v>
      </c>
      <c r="BI110" s="152">
        <f t="shared" si="18"/>
        <v>0</v>
      </c>
      <c r="BJ110" s="19" t="s">
        <v>77</v>
      </c>
      <c r="BK110" s="152">
        <f t="shared" si="19"/>
        <v>0</v>
      </c>
      <c r="BL110" s="19" t="s">
        <v>158</v>
      </c>
      <c r="BM110" s="151" t="s">
        <v>2513</v>
      </c>
    </row>
    <row r="111" spans="1:65" s="2" customFormat="1" ht="22.8">
      <c r="A111" s="34"/>
      <c r="B111" s="139"/>
      <c r="C111" s="140" t="s">
        <v>316</v>
      </c>
      <c r="D111" s="140" t="s">
        <v>154</v>
      </c>
      <c r="E111" s="141" t="s">
        <v>2514</v>
      </c>
      <c r="F111" s="142" t="s">
        <v>2515</v>
      </c>
      <c r="G111" s="143" t="s">
        <v>1699</v>
      </c>
      <c r="H111" s="144">
        <v>1</v>
      </c>
      <c r="I111" s="145"/>
      <c r="J111" s="146">
        <f t="shared" si="10"/>
        <v>0</v>
      </c>
      <c r="K111" s="142" t="s">
        <v>3</v>
      </c>
      <c r="L111" s="35"/>
      <c r="M111" s="147" t="s">
        <v>3</v>
      </c>
      <c r="N111" s="148" t="s">
        <v>40</v>
      </c>
      <c r="O111" s="55"/>
      <c r="P111" s="149">
        <f t="shared" si="11"/>
        <v>0</v>
      </c>
      <c r="Q111" s="149">
        <v>0</v>
      </c>
      <c r="R111" s="149">
        <f t="shared" si="12"/>
        <v>0</v>
      </c>
      <c r="S111" s="149">
        <v>0</v>
      </c>
      <c r="T111" s="150">
        <f t="shared" si="13"/>
        <v>0</v>
      </c>
      <c r="U111" s="34"/>
      <c r="V111" s="34"/>
      <c r="W111" s="34"/>
      <c r="X111" s="34"/>
      <c r="Y111" s="34"/>
      <c r="Z111" s="34"/>
      <c r="AA111" s="34"/>
      <c r="AB111" s="34"/>
      <c r="AC111" s="34"/>
      <c r="AD111" s="34"/>
      <c r="AE111" s="34"/>
      <c r="AR111" s="151" t="s">
        <v>158</v>
      </c>
      <c r="AT111" s="151" t="s">
        <v>154</v>
      </c>
      <c r="AU111" s="151" t="s">
        <v>79</v>
      </c>
      <c r="AY111" s="19" t="s">
        <v>152</v>
      </c>
      <c r="BE111" s="152">
        <f t="shared" si="14"/>
        <v>0</v>
      </c>
      <c r="BF111" s="152">
        <f t="shared" si="15"/>
        <v>0</v>
      </c>
      <c r="BG111" s="152">
        <f t="shared" si="16"/>
        <v>0</v>
      </c>
      <c r="BH111" s="152">
        <f t="shared" si="17"/>
        <v>0</v>
      </c>
      <c r="BI111" s="152">
        <f t="shared" si="18"/>
        <v>0</v>
      </c>
      <c r="BJ111" s="19" t="s">
        <v>77</v>
      </c>
      <c r="BK111" s="152">
        <f t="shared" si="19"/>
        <v>0</v>
      </c>
      <c r="BL111" s="19" t="s">
        <v>158</v>
      </c>
      <c r="BM111" s="151" t="s">
        <v>2516</v>
      </c>
    </row>
    <row r="112" spans="1:65" s="2" customFormat="1" ht="16.5" customHeight="1">
      <c r="A112" s="34"/>
      <c r="B112" s="139"/>
      <c r="C112" s="140" t="s">
        <v>328</v>
      </c>
      <c r="D112" s="140" t="s">
        <v>154</v>
      </c>
      <c r="E112" s="141" t="s">
        <v>2517</v>
      </c>
      <c r="F112" s="142" t="s">
        <v>2518</v>
      </c>
      <c r="G112" s="143" t="s">
        <v>278</v>
      </c>
      <c r="H112" s="144">
        <v>2</v>
      </c>
      <c r="I112" s="145"/>
      <c r="J112" s="146">
        <f t="shared" si="10"/>
        <v>0</v>
      </c>
      <c r="K112" s="142" t="s">
        <v>3</v>
      </c>
      <c r="L112" s="35"/>
      <c r="M112" s="147" t="s">
        <v>3</v>
      </c>
      <c r="N112" s="148" t="s">
        <v>40</v>
      </c>
      <c r="O112" s="55"/>
      <c r="P112" s="149">
        <f t="shared" si="11"/>
        <v>0</v>
      </c>
      <c r="Q112" s="149">
        <v>0</v>
      </c>
      <c r="R112" s="149">
        <f t="shared" si="12"/>
        <v>0</v>
      </c>
      <c r="S112" s="149">
        <v>0</v>
      </c>
      <c r="T112" s="150">
        <f t="shared" si="13"/>
        <v>0</v>
      </c>
      <c r="U112" s="34"/>
      <c r="V112" s="34"/>
      <c r="W112" s="34"/>
      <c r="X112" s="34"/>
      <c r="Y112" s="34"/>
      <c r="Z112" s="34"/>
      <c r="AA112" s="34"/>
      <c r="AB112" s="34"/>
      <c r="AC112" s="34"/>
      <c r="AD112" s="34"/>
      <c r="AE112" s="34"/>
      <c r="AR112" s="151" t="s">
        <v>158</v>
      </c>
      <c r="AT112" s="151" t="s">
        <v>154</v>
      </c>
      <c r="AU112" s="151" t="s">
        <v>79</v>
      </c>
      <c r="AY112" s="19" t="s">
        <v>152</v>
      </c>
      <c r="BE112" s="152">
        <f t="shared" si="14"/>
        <v>0</v>
      </c>
      <c r="BF112" s="152">
        <f t="shared" si="15"/>
        <v>0</v>
      </c>
      <c r="BG112" s="152">
        <f t="shared" si="16"/>
        <v>0</v>
      </c>
      <c r="BH112" s="152">
        <f t="shared" si="17"/>
        <v>0</v>
      </c>
      <c r="BI112" s="152">
        <f t="shared" si="18"/>
        <v>0</v>
      </c>
      <c r="BJ112" s="19" t="s">
        <v>77</v>
      </c>
      <c r="BK112" s="152">
        <f t="shared" si="19"/>
        <v>0</v>
      </c>
      <c r="BL112" s="19" t="s">
        <v>158</v>
      </c>
      <c r="BM112" s="151" t="s">
        <v>2519</v>
      </c>
    </row>
    <row r="113" spans="1:65" s="2" customFormat="1" ht="16.5" customHeight="1">
      <c r="A113" s="34"/>
      <c r="B113" s="139"/>
      <c r="C113" s="140" t="s">
        <v>332</v>
      </c>
      <c r="D113" s="140" t="s">
        <v>154</v>
      </c>
      <c r="E113" s="141" t="s">
        <v>2520</v>
      </c>
      <c r="F113" s="142" t="s">
        <v>2521</v>
      </c>
      <c r="G113" s="143" t="s">
        <v>1699</v>
      </c>
      <c r="H113" s="144">
        <v>2</v>
      </c>
      <c r="I113" s="145"/>
      <c r="J113" s="146">
        <f t="shared" si="10"/>
        <v>0</v>
      </c>
      <c r="K113" s="142" t="s">
        <v>3</v>
      </c>
      <c r="L113" s="35"/>
      <c r="M113" s="147" t="s">
        <v>3</v>
      </c>
      <c r="N113" s="148" t="s">
        <v>40</v>
      </c>
      <c r="O113" s="55"/>
      <c r="P113" s="149">
        <f t="shared" si="11"/>
        <v>0</v>
      </c>
      <c r="Q113" s="149">
        <v>0</v>
      </c>
      <c r="R113" s="149">
        <f t="shared" si="12"/>
        <v>0</v>
      </c>
      <c r="S113" s="149">
        <v>0</v>
      </c>
      <c r="T113" s="150">
        <f t="shared" si="13"/>
        <v>0</v>
      </c>
      <c r="U113" s="34"/>
      <c r="V113" s="34"/>
      <c r="W113" s="34"/>
      <c r="X113" s="34"/>
      <c r="Y113" s="34"/>
      <c r="Z113" s="34"/>
      <c r="AA113" s="34"/>
      <c r="AB113" s="34"/>
      <c r="AC113" s="34"/>
      <c r="AD113" s="34"/>
      <c r="AE113" s="34"/>
      <c r="AR113" s="151" t="s">
        <v>158</v>
      </c>
      <c r="AT113" s="151" t="s">
        <v>154</v>
      </c>
      <c r="AU113" s="151" t="s">
        <v>79</v>
      </c>
      <c r="AY113" s="19" t="s">
        <v>152</v>
      </c>
      <c r="BE113" s="152">
        <f t="shared" si="14"/>
        <v>0</v>
      </c>
      <c r="BF113" s="152">
        <f t="shared" si="15"/>
        <v>0</v>
      </c>
      <c r="BG113" s="152">
        <f t="shared" si="16"/>
        <v>0</v>
      </c>
      <c r="BH113" s="152">
        <f t="shared" si="17"/>
        <v>0</v>
      </c>
      <c r="BI113" s="152">
        <f t="shared" si="18"/>
        <v>0</v>
      </c>
      <c r="BJ113" s="19" t="s">
        <v>77</v>
      </c>
      <c r="BK113" s="152">
        <f t="shared" si="19"/>
        <v>0</v>
      </c>
      <c r="BL113" s="19" t="s">
        <v>158</v>
      </c>
      <c r="BM113" s="151" t="s">
        <v>2522</v>
      </c>
    </row>
    <row r="114" spans="1:65" s="2" customFormat="1" ht="21.75" customHeight="1">
      <c r="A114" s="34"/>
      <c r="B114" s="139"/>
      <c r="C114" s="140" t="s">
        <v>340</v>
      </c>
      <c r="D114" s="140" t="s">
        <v>154</v>
      </c>
      <c r="E114" s="141" t="s">
        <v>2523</v>
      </c>
      <c r="F114" s="142" t="s">
        <v>2524</v>
      </c>
      <c r="G114" s="143" t="s">
        <v>1699</v>
      </c>
      <c r="H114" s="144">
        <v>3</v>
      </c>
      <c r="I114" s="145"/>
      <c r="J114" s="146">
        <f t="shared" si="10"/>
        <v>0</v>
      </c>
      <c r="K114" s="142" t="s">
        <v>3</v>
      </c>
      <c r="L114" s="35"/>
      <c r="M114" s="147" t="s">
        <v>3</v>
      </c>
      <c r="N114" s="148" t="s">
        <v>40</v>
      </c>
      <c r="O114" s="55"/>
      <c r="P114" s="149">
        <f t="shared" si="11"/>
        <v>0</v>
      </c>
      <c r="Q114" s="149">
        <v>0</v>
      </c>
      <c r="R114" s="149">
        <f t="shared" si="12"/>
        <v>0</v>
      </c>
      <c r="S114" s="149">
        <v>0</v>
      </c>
      <c r="T114" s="150">
        <f t="shared" si="13"/>
        <v>0</v>
      </c>
      <c r="U114" s="34"/>
      <c r="V114" s="34"/>
      <c r="W114" s="34"/>
      <c r="X114" s="34"/>
      <c r="Y114" s="34"/>
      <c r="Z114" s="34"/>
      <c r="AA114" s="34"/>
      <c r="AB114" s="34"/>
      <c r="AC114" s="34"/>
      <c r="AD114" s="34"/>
      <c r="AE114" s="34"/>
      <c r="AR114" s="151" t="s">
        <v>158</v>
      </c>
      <c r="AT114" s="151" t="s">
        <v>154</v>
      </c>
      <c r="AU114" s="151" t="s">
        <v>79</v>
      </c>
      <c r="AY114" s="19" t="s">
        <v>152</v>
      </c>
      <c r="BE114" s="152">
        <f t="shared" si="14"/>
        <v>0</v>
      </c>
      <c r="BF114" s="152">
        <f t="shared" si="15"/>
        <v>0</v>
      </c>
      <c r="BG114" s="152">
        <f t="shared" si="16"/>
        <v>0</v>
      </c>
      <c r="BH114" s="152">
        <f t="shared" si="17"/>
        <v>0</v>
      </c>
      <c r="BI114" s="152">
        <f t="shared" si="18"/>
        <v>0</v>
      </c>
      <c r="BJ114" s="19" t="s">
        <v>77</v>
      </c>
      <c r="BK114" s="152">
        <f t="shared" si="19"/>
        <v>0</v>
      </c>
      <c r="BL114" s="19" t="s">
        <v>158</v>
      </c>
      <c r="BM114" s="151" t="s">
        <v>2525</v>
      </c>
    </row>
    <row r="115" spans="1:65" s="2" customFormat="1" ht="16.5" customHeight="1">
      <c r="A115" s="34"/>
      <c r="B115" s="139"/>
      <c r="C115" s="140" t="s">
        <v>346</v>
      </c>
      <c r="D115" s="140" t="s">
        <v>154</v>
      </c>
      <c r="E115" s="141" t="s">
        <v>2526</v>
      </c>
      <c r="F115" s="142" t="s">
        <v>2527</v>
      </c>
      <c r="G115" s="143" t="s">
        <v>1699</v>
      </c>
      <c r="H115" s="144">
        <v>1</v>
      </c>
      <c r="I115" s="145"/>
      <c r="J115" s="146">
        <f t="shared" si="10"/>
        <v>0</v>
      </c>
      <c r="K115" s="142" t="s">
        <v>3</v>
      </c>
      <c r="L115" s="35"/>
      <c r="M115" s="147" t="s">
        <v>3</v>
      </c>
      <c r="N115" s="148" t="s">
        <v>40</v>
      </c>
      <c r="O115" s="55"/>
      <c r="P115" s="149">
        <f t="shared" si="11"/>
        <v>0</v>
      </c>
      <c r="Q115" s="149">
        <v>0</v>
      </c>
      <c r="R115" s="149">
        <f t="shared" si="12"/>
        <v>0</v>
      </c>
      <c r="S115" s="149">
        <v>0</v>
      </c>
      <c r="T115" s="150">
        <f t="shared" si="13"/>
        <v>0</v>
      </c>
      <c r="U115" s="34"/>
      <c r="V115" s="34"/>
      <c r="W115" s="34"/>
      <c r="X115" s="34"/>
      <c r="Y115" s="34"/>
      <c r="Z115" s="34"/>
      <c r="AA115" s="34"/>
      <c r="AB115" s="34"/>
      <c r="AC115" s="34"/>
      <c r="AD115" s="34"/>
      <c r="AE115" s="34"/>
      <c r="AR115" s="151" t="s">
        <v>158</v>
      </c>
      <c r="AT115" s="151" t="s">
        <v>154</v>
      </c>
      <c r="AU115" s="151" t="s">
        <v>79</v>
      </c>
      <c r="AY115" s="19" t="s">
        <v>152</v>
      </c>
      <c r="BE115" s="152">
        <f t="shared" si="14"/>
        <v>0</v>
      </c>
      <c r="BF115" s="152">
        <f t="shared" si="15"/>
        <v>0</v>
      </c>
      <c r="BG115" s="152">
        <f t="shared" si="16"/>
        <v>0</v>
      </c>
      <c r="BH115" s="152">
        <f t="shared" si="17"/>
        <v>0</v>
      </c>
      <c r="BI115" s="152">
        <f t="shared" si="18"/>
        <v>0</v>
      </c>
      <c r="BJ115" s="19" t="s">
        <v>77</v>
      </c>
      <c r="BK115" s="152">
        <f t="shared" si="19"/>
        <v>0</v>
      </c>
      <c r="BL115" s="19" t="s">
        <v>158</v>
      </c>
      <c r="BM115" s="151" t="s">
        <v>2528</v>
      </c>
    </row>
    <row r="116" spans="1:65" s="2" customFormat="1" ht="16.5" customHeight="1">
      <c r="A116" s="34"/>
      <c r="B116" s="139"/>
      <c r="C116" s="140" t="s">
        <v>352</v>
      </c>
      <c r="D116" s="140" t="s">
        <v>154</v>
      </c>
      <c r="E116" s="141" t="s">
        <v>2529</v>
      </c>
      <c r="F116" s="142" t="s">
        <v>2530</v>
      </c>
      <c r="G116" s="143" t="s">
        <v>1699</v>
      </c>
      <c r="H116" s="144">
        <v>2</v>
      </c>
      <c r="I116" s="145"/>
      <c r="J116" s="146">
        <f t="shared" si="10"/>
        <v>0</v>
      </c>
      <c r="K116" s="142" t="s">
        <v>3</v>
      </c>
      <c r="L116" s="35"/>
      <c r="M116" s="147" t="s">
        <v>3</v>
      </c>
      <c r="N116" s="148" t="s">
        <v>40</v>
      </c>
      <c r="O116" s="55"/>
      <c r="P116" s="149">
        <f t="shared" si="11"/>
        <v>0</v>
      </c>
      <c r="Q116" s="149">
        <v>0</v>
      </c>
      <c r="R116" s="149">
        <f t="shared" si="12"/>
        <v>0</v>
      </c>
      <c r="S116" s="149">
        <v>0</v>
      </c>
      <c r="T116" s="150">
        <f t="shared" si="13"/>
        <v>0</v>
      </c>
      <c r="U116" s="34"/>
      <c r="V116" s="34"/>
      <c r="W116" s="34"/>
      <c r="X116" s="34"/>
      <c r="Y116" s="34"/>
      <c r="Z116" s="34"/>
      <c r="AA116" s="34"/>
      <c r="AB116" s="34"/>
      <c r="AC116" s="34"/>
      <c r="AD116" s="34"/>
      <c r="AE116" s="34"/>
      <c r="AR116" s="151" t="s">
        <v>158</v>
      </c>
      <c r="AT116" s="151" t="s">
        <v>154</v>
      </c>
      <c r="AU116" s="151" t="s">
        <v>79</v>
      </c>
      <c r="AY116" s="19" t="s">
        <v>152</v>
      </c>
      <c r="BE116" s="152">
        <f t="shared" si="14"/>
        <v>0</v>
      </c>
      <c r="BF116" s="152">
        <f t="shared" si="15"/>
        <v>0</v>
      </c>
      <c r="BG116" s="152">
        <f t="shared" si="16"/>
        <v>0</v>
      </c>
      <c r="BH116" s="152">
        <f t="shared" si="17"/>
        <v>0</v>
      </c>
      <c r="BI116" s="152">
        <f t="shared" si="18"/>
        <v>0</v>
      </c>
      <c r="BJ116" s="19" t="s">
        <v>77</v>
      </c>
      <c r="BK116" s="152">
        <f t="shared" si="19"/>
        <v>0</v>
      </c>
      <c r="BL116" s="19" t="s">
        <v>158</v>
      </c>
      <c r="BM116" s="151" t="s">
        <v>2531</v>
      </c>
    </row>
    <row r="117" spans="1:65" s="2" customFormat="1" ht="22.8">
      <c r="A117" s="34"/>
      <c r="B117" s="139"/>
      <c r="C117" s="140" t="s">
        <v>358</v>
      </c>
      <c r="D117" s="140" t="s">
        <v>154</v>
      </c>
      <c r="E117" s="141" t="s">
        <v>2532</v>
      </c>
      <c r="F117" s="142" t="s">
        <v>2533</v>
      </c>
      <c r="G117" s="143" t="s">
        <v>1699</v>
      </c>
      <c r="H117" s="144">
        <v>1</v>
      </c>
      <c r="I117" s="145"/>
      <c r="J117" s="146">
        <f t="shared" si="10"/>
        <v>0</v>
      </c>
      <c r="K117" s="142" t="s">
        <v>3</v>
      </c>
      <c r="L117" s="35"/>
      <c r="M117" s="147" t="s">
        <v>3</v>
      </c>
      <c r="N117" s="148" t="s">
        <v>40</v>
      </c>
      <c r="O117" s="55"/>
      <c r="P117" s="149">
        <f t="shared" si="11"/>
        <v>0</v>
      </c>
      <c r="Q117" s="149">
        <v>0</v>
      </c>
      <c r="R117" s="149">
        <f t="shared" si="12"/>
        <v>0</v>
      </c>
      <c r="S117" s="149">
        <v>0</v>
      </c>
      <c r="T117" s="150">
        <f t="shared" si="13"/>
        <v>0</v>
      </c>
      <c r="U117" s="34"/>
      <c r="V117" s="34"/>
      <c r="W117" s="34"/>
      <c r="X117" s="34"/>
      <c r="Y117" s="34"/>
      <c r="Z117" s="34"/>
      <c r="AA117" s="34"/>
      <c r="AB117" s="34"/>
      <c r="AC117" s="34"/>
      <c r="AD117" s="34"/>
      <c r="AE117" s="34"/>
      <c r="AR117" s="151" t="s">
        <v>158</v>
      </c>
      <c r="AT117" s="151" t="s">
        <v>154</v>
      </c>
      <c r="AU117" s="151" t="s">
        <v>79</v>
      </c>
      <c r="AY117" s="19" t="s">
        <v>152</v>
      </c>
      <c r="BE117" s="152">
        <f t="shared" si="14"/>
        <v>0</v>
      </c>
      <c r="BF117" s="152">
        <f t="shared" si="15"/>
        <v>0</v>
      </c>
      <c r="BG117" s="152">
        <f t="shared" si="16"/>
        <v>0</v>
      </c>
      <c r="BH117" s="152">
        <f t="shared" si="17"/>
        <v>0</v>
      </c>
      <c r="BI117" s="152">
        <f t="shared" si="18"/>
        <v>0</v>
      </c>
      <c r="BJ117" s="19" t="s">
        <v>77</v>
      </c>
      <c r="BK117" s="152">
        <f t="shared" si="19"/>
        <v>0</v>
      </c>
      <c r="BL117" s="19" t="s">
        <v>158</v>
      </c>
      <c r="BM117" s="151" t="s">
        <v>2534</v>
      </c>
    </row>
    <row r="118" spans="1:65" s="2" customFormat="1" ht="16.5" customHeight="1">
      <c r="A118" s="34"/>
      <c r="B118" s="139"/>
      <c r="C118" s="140" t="s">
        <v>363</v>
      </c>
      <c r="D118" s="140" t="s">
        <v>154</v>
      </c>
      <c r="E118" s="141" t="s">
        <v>2535</v>
      </c>
      <c r="F118" s="142" t="s">
        <v>2536</v>
      </c>
      <c r="G118" s="143" t="s">
        <v>411</v>
      </c>
      <c r="H118" s="144">
        <v>35</v>
      </c>
      <c r="I118" s="145"/>
      <c r="J118" s="146">
        <f t="shared" si="10"/>
        <v>0</v>
      </c>
      <c r="K118" s="142" t="s">
        <v>3</v>
      </c>
      <c r="L118" s="35"/>
      <c r="M118" s="147" t="s">
        <v>3</v>
      </c>
      <c r="N118" s="148" t="s">
        <v>40</v>
      </c>
      <c r="O118" s="55"/>
      <c r="P118" s="149">
        <f t="shared" si="11"/>
        <v>0</v>
      </c>
      <c r="Q118" s="149">
        <v>0</v>
      </c>
      <c r="R118" s="149">
        <f t="shared" si="12"/>
        <v>0</v>
      </c>
      <c r="S118" s="149">
        <v>0</v>
      </c>
      <c r="T118" s="150">
        <f t="shared" si="13"/>
        <v>0</v>
      </c>
      <c r="U118" s="34"/>
      <c r="V118" s="34"/>
      <c r="W118" s="34"/>
      <c r="X118" s="34"/>
      <c r="Y118" s="34"/>
      <c r="Z118" s="34"/>
      <c r="AA118" s="34"/>
      <c r="AB118" s="34"/>
      <c r="AC118" s="34"/>
      <c r="AD118" s="34"/>
      <c r="AE118" s="34"/>
      <c r="AR118" s="151" t="s">
        <v>158</v>
      </c>
      <c r="AT118" s="151" t="s">
        <v>154</v>
      </c>
      <c r="AU118" s="151" t="s">
        <v>79</v>
      </c>
      <c r="AY118" s="19" t="s">
        <v>152</v>
      </c>
      <c r="BE118" s="152">
        <f t="shared" si="14"/>
        <v>0</v>
      </c>
      <c r="BF118" s="152">
        <f t="shared" si="15"/>
        <v>0</v>
      </c>
      <c r="BG118" s="152">
        <f t="shared" si="16"/>
        <v>0</v>
      </c>
      <c r="BH118" s="152">
        <f t="shared" si="17"/>
        <v>0</v>
      </c>
      <c r="BI118" s="152">
        <f t="shared" si="18"/>
        <v>0</v>
      </c>
      <c r="BJ118" s="19" t="s">
        <v>77</v>
      </c>
      <c r="BK118" s="152">
        <f t="shared" si="19"/>
        <v>0</v>
      </c>
      <c r="BL118" s="19" t="s">
        <v>158</v>
      </c>
      <c r="BM118" s="151" t="s">
        <v>2537</v>
      </c>
    </row>
    <row r="119" spans="1:65" s="12" customFormat="1" ht="22.8" customHeight="1">
      <c r="B119" s="126"/>
      <c r="D119" s="127" t="s">
        <v>68</v>
      </c>
      <c r="E119" s="137" t="s">
        <v>630</v>
      </c>
      <c r="F119" s="137" t="s">
        <v>2538</v>
      </c>
      <c r="I119" s="129"/>
      <c r="J119" s="138">
        <f>BK119</f>
        <v>0</v>
      </c>
      <c r="L119" s="126"/>
      <c r="M119" s="131"/>
      <c r="N119" s="132"/>
      <c r="O119" s="132"/>
      <c r="P119" s="133">
        <f>P120</f>
        <v>0</v>
      </c>
      <c r="Q119" s="132"/>
      <c r="R119" s="133">
        <f>R120</f>
        <v>0</v>
      </c>
      <c r="S119" s="132"/>
      <c r="T119" s="134">
        <f>T120</f>
        <v>0</v>
      </c>
      <c r="AR119" s="127" t="s">
        <v>77</v>
      </c>
      <c r="AT119" s="135" t="s">
        <v>68</v>
      </c>
      <c r="AU119" s="135" t="s">
        <v>77</v>
      </c>
      <c r="AY119" s="127" t="s">
        <v>152</v>
      </c>
      <c r="BK119" s="136">
        <f>BK120</f>
        <v>0</v>
      </c>
    </row>
    <row r="120" spans="1:65" s="2" customFormat="1" ht="22.8">
      <c r="A120" s="34"/>
      <c r="B120" s="139"/>
      <c r="C120" s="140" t="s">
        <v>382</v>
      </c>
      <c r="D120" s="140" t="s">
        <v>154</v>
      </c>
      <c r="E120" s="141" t="s">
        <v>2539</v>
      </c>
      <c r="F120" s="142" t="s">
        <v>2540</v>
      </c>
      <c r="G120" s="143" t="s">
        <v>254</v>
      </c>
      <c r="H120" s="144">
        <v>0.56299999999999994</v>
      </c>
      <c r="I120" s="145"/>
      <c r="J120" s="146">
        <f>ROUND(I120*H120,2)</f>
        <v>0</v>
      </c>
      <c r="K120" s="142" t="s">
        <v>3</v>
      </c>
      <c r="L120" s="35"/>
      <c r="M120" s="203" t="s">
        <v>3</v>
      </c>
      <c r="N120" s="204" t="s">
        <v>40</v>
      </c>
      <c r="O120" s="205"/>
      <c r="P120" s="206">
        <f>O120*H120</f>
        <v>0</v>
      </c>
      <c r="Q120" s="206">
        <v>0</v>
      </c>
      <c r="R120" s="206">
        <f>Q120*H120</f>
        <v>0</v>
      </c>
      <c r="S120" s="206">
        <v>0</v>
      </c>
      <c r="T120" s="207">
        <f>S120*H120</f>
        <v>0</v>
      </c>
      <c r="U120" s="34"/>
      <c r="V120" s="34"/>
      <c r="W120" s="34"/>
      <c r="X120" s="34"/>
      <c r="Y120" s="34"/>
      <c r="Z120" s="34"/>
      <c r="AA120" s="34"/>
      <c r="AB120" s="34"/>
      <c r="AC120" s="34"/>
      <c r="AD120" s="34"/>
      <c r="AE120" s="34"/>
      <c r="AR120" s="151" t="s">
        <v>158</v>
      </c>
      <c r="AT120" s="151" t="s">
        <v>154</v>
      </c>
      <c r="AU120" s="151" t="s">
        <v>79</v>
      </c>
      <c r="AY120" s="19" t="s">
        <v>152</v>
      </c>
      <c r="BE120" s="152">
        <f>IF(N120="základní",J120,0)</f>
        <v>0</v>
      </c>
      <c r="BF120" s="152">
        <f>IF(N120="snížená",J120,0)</f>
        <v>0</v>
      </c>
      <c r="BG120" s="152">
        <f>IF(N120="zákl. přenesená",J120,0)</f>
        <v>0</v>
      </c>
      <c r="BH120" s="152">
        <f>IF(N120="sníž. přenesená",J120,0)</f>
        <v>0</v>
      </c>
      <c r="BI120" s="152">
        <f>IF(N120="nulová",J120,0)</f>
        <v>0</v>
      </c>
      <c r="BJ120" s="19" t="s">
        <v>77</v>
      </c>
      <c r="BK120" s="152">
        <f>ROUND(I120*H120,2)</f>
        <v>0</v>
      </c>
      <c r="BL120" s="19" t="s">
        <v>158</v>
      </c>
      <c r="BM120" s="151" t="s">
        <v>2541</v>
      </c>
    </row>
    <row r="121" spans="1:65" s="2" customFormat="1" ht="7.05" customHeight="1">
      <c r="A121" s="34"/>
      <c r="B121" s="44"/>
      <c r="C121" s="45"/>
      <c r="D121" s="45"/>
      <c r="E121" s="45"/>
      <c r="F121" s="45"/>
      <c r="G121" s="45"/>
      <c r="H121" s="45"/>
      <c r="I121" s="45"/>
      <c r="J121" s="45"/>
      <c r="K121" s="45"/>
      <c r="L121" s="35"/>
      <c r="M121" s="34"/>
      <c r="O121" s="34"/>
      <c r="P121" s="34"/>
      <c r="Q121" s="34"/>
      <c r="R121" s="34"/>
      <c r="S121" s="34"/>
      <c r="T121" s="34"/>
      <c r="U121" s="34"/>
      <c r="V121" s="34"/>
      <c r="W121" s="34"/>
      <c r="X121" s="34"/>
      <c r="Y121" s="34"/>
      <c r="Z121" s="34"/>
      <c r="AA121" s="34"/>
      <c r="AB121" s="34"/>
      <c r="AC121" s="34"/>
      <c r="AD121" s="34"/>
      <c r="AE121" s="34"/>
    </row>
  </sheetData>
  <autoFilter ref="C83:K120" xr:uid="{00000000-0009-0000-0000-000004000000}"/>
  <mergeCells count="9">
    <mergeCell ref="E50:H50"/>
    <mergeCell ref="E74:H74"/>
    <mergeCell ref="E76:H76"/>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BM327"/>
  <sheetViews>
    <sheetView showGridLines="0" workbookViewId="0"/>
  </sheetViews>
  <sheetFormatPr defaultRowHeight="10.199999999999999"/>
  <cols>
    <col min="1" max="1" width="8.28515625" style="1" customWidth="1"/>
    <col min="2" max="2" width="1.28515625" style="1" customWidth="1"/>
    <col min="3" max="3" width="4.140625" style="1" customWidth="1"/>
    <col min="4" max="4" width="4.28515625" style="1" customWidth="1"/>
    <col min="5" max="5" width="17.140625" style="1" customWidth="1"/>
    <col min="6" max="6" width="50.7109375" style="1" customWidth="1"/>
    <col min="7" max="7" width="7.42578125" style="1" customWidth="1"/>
    <col min="8" max="8" width="14" style="1" customWidth="1"/>
    <col min="9" max="9" width="15.7109375" style="1" customWidth="1"/>
    <col min="10" max="11" width="22.28515625" style="1" customWidth="1"/>
    <col min="12" max="12" width="9.28515625" style="1" customWidth="1"/>
    <col min="13" max="13" width="10.71093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7.049999999999997" customHeight="1">
      <c r="L2" s="294" t="s">
        <v>6</v>
      </c>
      <c r="M2" s="295"/>
      <c r="N2" s="295"/>
      <c r="O2" s="295"/>
      <c r="P2" s="295"/>
      <c r="Q2" s="295"/>
      <c r="R2" s="295"/>
      <c r="S2" s="295"/>
      <c r="T2" s="295"/>
      <c r="U2" s="295"/>
      <c r="V2" s="295"/>
      <c r="AT2" s="19" t="s">
        <v>91</v>
      </c>
    </row>
    <row r="3" spans="1:46" s="1" customFormat="1" ht="7.05" customHeight="1">
      <c r="B3" s="20"/>
      <c r="C3" s="21"/>
      <c r="D3" s="21"/>
      <c r="E3" s="21"/>
      <c r="F3" s="21"/>
      <c r="G3" s="21"/>
      <c r="H3" s="21"/>
      <c r="I3" s="21"/>
      <c r="J3" s="21"/>
      <c r="K3" s="21"/>
      <c r="L3" s="22"/>
      <c r="AT3" s="19" t="s">
        <v>79</v>
      </c>
    </row>
    <row r="4" spans="1:46" s="1" customFormat="1" ht="25.05" customHeight="1">
      <c r="B4" s="22"/>
      <c r="D4" s="23" t="s">
        <v>101</v>
      </c>
      <c r="L4" s="22"/>
      <c r="M4" s="90" t="s">
        <v>11</v>
      </c>
      <c r="AT4" s="19" t="s">
        <v>4</v>
      </c>
    </row>
    <row r="5" spans="1:46" s="1" customFormat="1" ht="7.05" customHeight="1">
      <c r="B5" s="22"/>
      <c r="L5" s="22"/>
    </row>
    <row r="6" spans="1:46" s="1" customFormat="1" ht="12" customHeight="1">
      <c r="B6" s="22"/>
      <c r="D6" s="29" t="s">
        <v>17</v>
      </c>
      <c r="L6" s="22"/>
    </row>
    <row r="7" spans="1:46" s="1" customFormat="1" ht="16.5" customHeight="1">
      <c r="B7" s="22"/>
      <c r="E7" s="333" t="str">
        <f>'Rekapitulace stavby'!K6</f>
        <v>Sportovní hala Bordovice úprava</v>
      </c>
      <c r="F7" s="334"/>
      <c r="G7" s="334"/>
      <c r="H7" s="334"/>
      <c r="L7" s="22"/>
    </row>
    <row r="8" spans="1:46" s="2" customFormat="1" ht="12" customHeight="1">
      <c r="A8" s="34"/>
      <c r="B8" s="35"/>
      <c r="C8" s="34"/>
      <c r="D8" s="29" t="s">
        <v>102</v>
      </c>
      <c r="E8" s="34"/>
      <c r="F8" s="34"/>
      <c r="G8" s="34"/>
      <c r="H8" s="34"/>
      <c r="I8" s="34"/>
      <c r="J8" s="34"/>
      <c r="K8" s="34"/>
      <c r="L8" s="91"/>
      <c r="S8" s="34"/>
      <c r="T8" s="34"/>
      <c r="U8" s="34"/>
      <c r="V8" s="34"/>
      <c r="W8" s="34"/>
      <c r="X8" s="34"/>
      <c r="Y8" s="34"/>
      <c r="Z8" s="34"/>
      <c r="AA8" s="34"/>
      <c r="AB8" s="34"/>
      <c r="AC8" s="34"/>
      <c r="AD8" s="34"/>
      <c r="AE8" s="34"/>
    </row>
    <row r="9" spans="1:46" s="2" customFormat="1" ht="16.5" customHeight="1">
      <c r="A9" s="34"/>
      <c r="B9" s="35"/>
      <c r="C9" s="34"/>
      <c r="D9" s="34"/>
      <c r="E9" s="316" t="s">
        <v>2542</v>
      </c>
      <c r="F9" s="332"/>
      <c r="G9" s="332"/>
      <c r="H9" s="332"/>
      <c r="I9" s="34"/>
      <c r="J9" s="34"/>
      <c r="K9" s="34"/>
      <c r="L9" s="91"/>
      <c r="S9" s="34"/>
      <c r="T9" s="34"/>
      <c r="U9" s="34"/>
      <c r="V9" s="34"/>
      <c r="W9" s="34"/>
      <c r="X9" s="34"/>
      <c r="Y9" s="34"/>
      <c r="Z9" s="34"/>
      <c r="AA9" s="34"/>
      <c r="AB9" s="34"/>
      <c r="AC9" s="34"/>
      <c r="AD9" s="34"/>
      <c r="AE9" s="34"/>
    </row>
    <row r="10" spans="1:46" s="2" customFormat="1">
      <c r="A10" s="34"/>
      <c r="B10" s="35"/>
      <c r="C10" s="34"/>
      <c r="D10" s="34"/>
      <c r="E10" s="34"/>
      <c r="F10" s="34"/>
      <c r="G10" s="34"/>
      <c r="H10" s="34"/>
      <c r="I10" s="34"/>
      <c r="J10" s="34"/>
      <c r="K10" s="34"/>
      <c r="L10" s="91"/>
      <c r="S10" s="34"/>
      <c r="T10" s="34"/>
      <c r="U10" s="34"/>
      <c r="V10" s="34"/>
      <c r="W10" s="34"/>
      <c r="X10" s="34"/>
      <c r="Y10" s="34"/>
      <c r="Z10" s="34"/>
      <c r="AA10" s="34"/>
      <c r="AB10" s="34"/>
      <c r="AC10" s="34"/>
      <c r="AD10" s="34"/>
      <c r="AE10" s="34"/>
    </row>
    <row r="11" spans="1:46" s="2" customFormat="1" ht="12" customHeight="1">
      <c r="A11" s="34"/>
      <c r="B11" s="35"/>
      <c r="C11" s="34"/>
      <c r="D11" s="29" t="s">
        <v>19</v>
      </c>
      <c r="E11" s="34"/>
      <c r="F11" s="27" t="s">
        <v>3</v>
      </c>
      <c r="G11" s="34"/>
      <c r="H11" s="34"/>
      <c r="I11" s="29" t="s">
        <v>20</v>
      </c>
      <c r="J11" s="27" t="s">
        <v>3</v>
      </c>
      <c r="K11" s="34"/>
      <c r="L11" s="91"/>
      <c r="S11" s="34"/>
      <c r="T11" s="34"/>
      <c r="U11" s="34"/>
      <c r="V11" s="34"/>
      <c r="W11" s="34"/>
      <c r="X11" s="34"/>
      <c r="Y11" s="34"/>
      <c r="Z11" s="34"/>
      <c r="AA11" s="34"/>
      <c r="AB11" s="34"/>
      <c r="AC11" s="34"/>
      <c r="AD11" s="34"/>
      <c r="AE11" s="34"/>
    </row>
    <row r="12" spans="1:46" s="2" customFormat="1" ht="12" customHeight="1">
      <c r="A12" s="34"/>
      <c r="B12" s="35"/>
      <c r="C12" s="34"/>
      <c r="D12" s="29" t="s">
        <v>21</v>
      </c>
      <c r="E12" s="34"/>
      <c r="F12" s="27" t="s">
        <v>22</v>
      </c>
      <c r="G12" s="34"/>
      <c r="H12" s="34"/>
      <c r="I12" s="29" t="s">
        <v>23</v>
      </c>
      <c r="J12" s="52" t="str">
        <f>'Rekapitulace stavby'!AN8</f>
        <v>27. 3. 2021</v>
      </c>
      <c r="K12" s="34"/>
      <c r="L12" s="91"/>
      <c r="S12" s="34"/>
      <c r="T12" s="34"/>
      <c r="U12" s="34"/>
      <c r="V12" s="34"/>
      <c r="W12" s="34"/>
      <c r="X12" s="34"/>
      <c r="Y12" s="34"/>
      <c r="Z12" s="34"/>
      <c r="AA12" s="34"/>
      <c r="AB12" s="34"/>
      <c r="AC12" s="34"/>
      <c r="AD12" s="34"/>
      <c r="AE12" s="34"/>
    </row>
    <row r="13" spans="1:46" s="2" customFormat="1" ht="10.8" customHeight="1">
      <c r="A13" s="34"/>
      <c r="B13" s="35"/>
      <c r="C13" s="34"/>
      <c r="D13" s="34"/>
      <c r="E13" s="34"/>
      <c r="F13" s="34"/>
      <c r="G13" s="34"/>
      <c r="H13" s="34"/>
      <c r="I13" s="34"/>
      <c r="J13" s="34"/>
      <c r="K13" s="34"/>
      <c r="L13" s="91"/>
      <c r="S13" s="34"/>
      <c r="T13" s="34"/>
      <c r="U13" s="34"/>
      <c r="V13" s="34"/>
      <c r="W13" s="34"/>
      <c r="X13" s="34"/>
      <c r="Y13" s="34"/>
      <c r="Z13" s="34"/>
      <c r="AA13" s="34"/>
      <c r="AB13" s="34"/>
      <c r="AC13" s="34"/>
      <c r="AD13" s="34"/>
      <c r="AE13" s="34"/>
    </row>
    <row r="14" spans="1:46" s="2" customFormat="1" ht="12" customHeight="1">
      <c r="A14" s="34"/>
      <c r="B14" s="35"/>
      <c r="C14" s="34"/>
      <c r="D14" s="29" t="s">
        <v>25</v>
      </c>
      <c r="E14" s="34"/>
      <c r="F14" s="34"/>
      <c r="G14" s="34"/>
      <c r="H14" s="34"/>
      <c r="I14" s="29" t="s">
        <v>26</v>
      </c>
      <c r="J14" s="27" t="s">
        <v>3</v>
      </c>
      <c r="K14" s="34"/>
      <c r="L14" s="91"/>
      <c r="S14" s="34"/>
      <c r="T14" s="34"/>
      <c r="U14" s="34"/>
      <c r="V14" s="34"/>
      <c r="W14" s="34"/>
      <c r="X14" s="34"/>
      <c r="Y14" s="34"/>
      <c r="Z14" s="34"/>
      <c r="AA14" s="34"/>
      <c r="AB14" s="34"/>
      <c r="AC14" s="34"/>
      <c r="AD14" s="34"/>
      <c r="AE14" s="34"/>
    </row>
    <row r="15" spans="1:46" s="2" customFormat="1" ht="18" customHeight="1">
      <c r="A15" s="34"/>
      <c r="B15" s="35"/>
      <c r="C15" s="34"/>
      <c r="D15" s="34"/>
      <c r="E15" s="27" t="s">
        <v>104</v>
      </c>
      <c r="F15" s="34"/>
      <c r="G15" s="34"/>
      <c r="H15" s="34"/>
      <c r="I15" s="29" t="s">
        <v>27</v>
      </c>
      <c r="J15" s="27" t="s">
        <v>3</v>
      </c>
      <c r="K15" s="34"/>
      <c r="L15" s="91"/>
      <c r="S15" s="34"/>
      <c r="T15" s="34"/>
      <c r="U15" s="34"/>
      <c r="V15" s="34"/>
      <c r="W15" s="34"/>
      <c r="X15" s="34"/>
      <c r="Y15" s="34"/>
      <c r="Z15" s="34"/>
      <c r="AA15" s="34"/>
      <c r="AB15" s="34"/>
      <c r="AC15" s="34"/>
      <c r="AD15" s="34"/>
      <c r="AE15" s="34"/>
    </row>
    <row r="16" spans="1:46" s="2" customFormat="1" ht="7.05" customHeight="1">
      <c r="A16" s="34"/>
      <c r="B16" s="35"/>
      <c r="C16" s="34"/>
      <c r="D16" s="34"/>
      <c r="E16" s="34"/>
      <c r="F16" s="34"/>
      <c r="G16" s="34"/>
      <c r="H16" s="34"/>
      <c r="I16" s="34"/>
      <c r="J16" s="34"/>
      <c r="K16" s="34"/>
      <c r="L16" s="91"/>
      <c r="S16" s="34"/>
      <c r="T16" s="34"/>
      <c r="U16" s="34"/>
      <c r="V16" s="34"/>
      <c r="W16" s="34"/>
      <c r="X16" s="34"/>
      <c r="Y16" s="34"/>
      <c r="Z16" s="34"/>
      <c r="AA16" s="34"/>
      <c r="AB16" s="34"/>
      <c r="AC16" s="34"/>
      <c r="AD16" s="34"/>
      <c r="AE16" s="34"/>
    </row>
    <row r="17" spans="1:31" s="2" customFormat="1" ht="12" customHeight="1">
      <c r="A17" s="34"/>
      <c r="B17" s="35"/>
      <c r="C17" s="34"/>
      <c r="D17" s="29" t="s">
        <v>28</v>
      </c>
      <c r="E17" s="34"/>
      <c r="F17" s="34"/>
      <c r="G17" s="34"/>
      <c r="H17" s="34"/>
      <c r="I17" s="29" t="s">
        <v>26</v>
      </c>
      <c r="J17" s="30" t="str">
        <f>'Rekapitulace stavby'!AN13</f>
        <v>Vyplň údaj</v>
      </c>
      <c r="K17" s="34"/>
      <c r="L17" s="91"/>
      <c r="S17" s="34"/>
      <c r="T17" s="34"/>
      <c r="U17" s="34"/>
      <c r="V17" s="34"/>
      <c r="W17" s="34"/>
      <c r="X17" s="34"/>
      <c r="Y17" s="34"/>
      <c r="Z17" s="34"/>
      <c r="AA17" s="34"/>
      <c r="AB17" s="34"/>
      <c r="AC17" s="34"/>
      <c r="AD17" s="34"/>
      <c r="AE17" s="34"/>
    </row>
    <row r="18" spans="1:31" s="2" customFormat="1" ht="18" customHeight="1">
      <c r="A18" s="34"/>
      <c r="B18" s="35"/>
      <c r="C18" s="34"/>
      <c r="D18" s="34"/>
      <c r="E18" s="335" t="str">
        <f>'Rekapitulace stavby'!E14</f>
        <v>Vyplň údaj</v>
      </c>
      <c r="F18" s="306"/>
      <c r="G18" s="306"/>
      <c r="H18" s="306"/>
      <c r="I18" s="29" t="s">
        <v>27</v>
      </c>
      <c r="J18" s="30" t="str">
        <f>'Rekapitulace stavby'!AN14</f>
        <v>Vyplň údaj</v>
      </c>
      <c r="K18" s="34"/>
      <c r="L18" s="91"/>
      <c r="S18" s="34"/>
      <c r="T18" s="34"/>
      <c r="U18" s="34"/>
      <c r="V18" s="34"/>
      <c r="W18" s="34"/>
      <c r="X18" s="34"/>
      <c r="Y18" s="34"/>
      <c r="Z18" s="34"/>
      <c r="AA18" s="34"/>
      <c r="AB18" s="34"/>
      <c r="AC18" s="34"/>
      <c r="AD18" s="34"/>
      <c r="AE18" s="34"/>
    </row>
    <row r="19" spans="1:31" s="2" customFormat="1" ht="7.05" customHeight="1">
      <c r="A19" s="34"/>
      <c r="B19" s="35"/>
      <c r="C19" s="34"/>
      <c r="D19" s="34"/>
      <c r="E19" s="34"/>
      <c r="F19" s="34"/>
      <c r="G19" s="34"/>
      <c r="H19" s="34"/>
      <c r="I19" s="34"/>
      <c r="J19" s="34"/>
      <c r="K19" s="34"/>
      <c r="L19" s="91"/>
      <c r="S19" s="34"/>
      <c r="T19" s="34"/>
      <c r="U19" s="34"/>
      <c r="V19" s="34"/>
      <c r="W19" s="34"/>
      <c r="X19" s="34"/>
      <c r="Y19" s="34"/>
      <c r="Z19" s="34"/>
      <c r="AA19" s="34"/>
      <c r="AB19" s="34"/>
      <c r="AC19" s="34"/>
      <c r="AD19" s="34"/>
      <c r="AE19" s="34"/>
    </row>
    <row r="20" spans="1:31" s="2" customFormat="1" ht="12" customHeight="1">
      <c r="A20" s="34"/>
      <c r="B20" s="35"/>
      <c r="C20" s="34"/>
      <c r="D20" s="29" t="s">
        <v>30</v>
      </c>
      <c r="E20" s="34"/>
      <c r="F20" s="34"/>
      <c r="G20" s="34"/>
      <c r="H20" s="34"/>
      <c r="I20" s="29" t="s">
        <v>26</v>
      </c>
      <c r="J20" s="27" t="s">
        <v>3</v>
      </c>
      <c r="K20" s="34"/>
      <c r="L20" s="91"/>
      <c r="S20" s="34"/>
      <c r="T20" s="34"/>
      <c r="U20" s="34"/>
      <c r="V20" s="34"/>
      <c r="W20" s="34"/>
      <c r="X20" s="34"/>
      <c r="Y20" s="34"/>
      <c r="Z20" s="34"/>
      <c r="AA20" s="34"/>
      <c r="AB20" s="34"/>
      <c r="AC20" s="34"/>
      <c r="AD20" s="34"/>
      <c r="AE20" s="34"/>
    </row>
    <row r="21" spans="1:31" s="2" customFormat="1" ht="18" customHeight="1">
      <c r="A21" s="34"/>
      <c r="B21" s="35"/>
      <c r="C21" s="34"/>
      <c r="D21" s="34"/>
      <c r="E21" s="27" t="s">
        <v>105</v>
      </c>
      <c r="F21" s="34"/>
      <c r="G21" s="34"/>
      <c r="H21" s="34"/>
      <c r="I21" s="29" t="s">
        <v>27</v>
      </c>
      <c r="J21" s="27" t="s">
        <v>3</v>
      </c>
      <c r="K21" s="34"/>
      <c r="L21" s="91"/>
      <c r="S21" s="34"/>
      <c r="T21" s="34"/>
      <c r="U21" s="34"/>
      <c r="V21" s="34"/>
      <c r="W21" s="34"/>
      <c r="X21" s="34"/>
      <c r="Y21" s="34"/>
      <c r="Z21" s="34"/>
      <c r="AA21" s="34"/>
      <c r="AB21" s="34"/>
      <c r="AC21" s="34"/>
      <c r="AD21" s="34"/>
      <c r="AE21" s="34"/>
    </row>
    <row r="22" spans="1:31" s="2" customFormat="1" ht="7.05" customHeight="1">
      <c r="A22" s="34"/>
      <c r="B22" s="35"/>
      <c r="C22" s="34"/>
      <c r="D22" s="34"/>
      <c r="E22" s="34"/>
      <c r="F22" s="34"/>
      <c r="G22" s="34"/>
      <c r="H22" s="34"/>
      <c r="I22" s="34"/>
      <c r="J22" s="34"/>
      <c r="K22" s="34"/>
      <c r="L22" s="91"/>
      <c r="S22" s="34"/>
      <c r="T22" s="34"/>
      <c r="U22" s="34"/>
      <c r="V22" s="34"/>
      <c r="W22" s="34"/>
      <c r="X22" s="34"/>
      <c r="Y22" s="34"/>
      <c r="Z22" s="34"/>
      <c r="AA22" s="34"/>
      <c r="AB22" s="34"/>
      <c r="AC22" s="34"/>
      <c r="AD22" s="34"/>
      <c r="AE22" s="34"/>
    </row>
    <row r="23" spans="1:31" s="2" customFormat="1" ht="12" customHeight="1">
      <c r="A23" s="34"/>
      <c r="B23" s="35"/>
      <c r="C23" s="34"/>
      <c r="D23" s="29" t="s">
        <v>32</v>
      </c>
      <c r="E23" s="34"/>
      <c r="F23" s="34"/>
      <c r="G23" s="34"/>
      <c r="H23" s="34"/>
      <c r="I23" s="29" t="s">
        <v>26</v>
      </c>
      <c r="J23" s="27" t="str">
        <f>IF('Rekapitulace stavby'!AN19="","",'Rekapitulace stavby'!AN19)</f>
        <v/>
      </c>
      <c r="K23" s="34"/>
      <c r="L23" s="91"/>
      <c r="S23" s="34"/>
      <c r="T23" s="34"/>
      <c r="U23" s="34"/>
      <c r="V23" s="34"/>
      <c r="W23" s="34"/>
      <c r="X23" s="34"/>
      <c r="Y23" s="34"/>
      <c r="Z23" s="34"/>
      <c r="AA23" s="34"/>
      <c r="AB23" s="34"/>
      <c r="AC23" s="34"/>
      <c r="AD23" s="34"/>
      <c r="AE23" s="34"/>
    </row>
    <row r="24" spans="1:31" s="2" customFormat="1" ht="18" customHeight="1">
      <c r="A24" s="34"/>
      <c r="B24" s="35"/>
      <c r="C24" s="34"/>
      <c r="D24" s="34"/>
      <c r="E24" s="27" t="str">
        <f>IF('Rekapitulace stavby'!E20="","",'Rekapitulace stavby'!E20)</f>
        <v xml:space="preserve"> </v>
      </c>
      <c r="F24" s="34"/>
      <c r="G24" s="34"/>
      <c r="H24" s="34"/>
      <c r="I24" s="29" t="s">
        <v>27</v>
      </c>
      <c r="J24" s="27" t="str">
        <f>IF('Rekapitulace stavby'!AN20="","",'Rekapitulace stavby'!AN20)</f>
        <v/>
      </c>
      <c r="K24" s="34"/>
      <c r="L24" s="91"/>
      <c r="S24" s="34"/>
      <c r="T24" s="34"/>
      <c r="U24" s="34"/>
      <c r="V24" s="34"/>
      <c r="W24" s="34"/>
      <c r="X24" s="34"/>
      <c r="Y24" s="34"/>
      <c r="Z24" s="34"/>
      <c r="AA24" s="34"/>
      <c r="AB24" s="34"/>
      <c r="AC24" s="34"/>
      <c r="AD24" s="34"/>
      <c r="AE24" s="34"/>
    </row>
    <row r="25" spans="1:31" s="2" customFormat="1" ht="7.05" customHeight="1">
      <c r="A25" s="34"/>
      <c r="B25" s="35"/>
      <c r="C25" s="34"/>
      <c r="D25" s="34"/>
      <c r="E25" s="34"/>
      <c r="F25" s="34"/>
      <c r="G25" s="34"/>
      <c r="H25" s="34"/>
      <c r="I25" s="34"/>
      <c r="J25" s="34"/>
      <c r="K25" s="34"/>
      <c r="L25" s="91"/>
      <c r="S25" s="34"/>
      <c r="T25" s="34"/>
      <c r="U25" s="34"/>
      <c r="V25" s="34"/>
      <c r="W25" s="34"/>
      <c r="X25" s="34"/>
      <c r="Y25" s="34"/>
      <c r="Z25" s="34"/>
      <c r="AA25" s="34"/>
      <c r="AB25" s="34"/>
      <c r="AC25" s="34"/>
      <c r="AD25" s="34"/>
      <c r="AE25" s="34"/>
    </row>
    <row r="26" spans="1:31" s="2" customFormat="1" ht="12" customHeight="1">
      <c r="A26" s="34"/>
      <c r="B26" s="35"/>
      <c r="C26" s="34"/>
      <c r="D26" s="29" t="s">
        <v>33</v>
      </c>
      <c r="E26" s="34"/>
      <c r="F26" s="34"/>
      <c r="G26" s="34"/>
      <c r="H26" s="34"/>
      <c r="I26" s="34"/>
      <c r="J26" s="34"/>
      <c r="K26" s="34"/>
      <c r="L26" s="91"/>
      <c r="S26" s="34"/>
      <c r="T26" s="34"/>
      <c r="U26" s="34"/>
      <c r="V26" s="34"/>
      <c r="W26" s="34"/>
      <c r="X26" s="34"/>
      <c r="Y26" s="34"/>
      <c r="Z26" s="34"/>
      <c r="AA26" s="34"/>
      <c r="AB26" s="34"/>
      <c r="AC26" s="34"/>
      <c r="AD26" s="34"/>
      <c r="AE26" s="34"/>
    </row>
    <row r="27" spans="1:31" s="8" customFormat="1" ht="16.5" customHeight="1">
      <c r="A27" s="92"/>
      <c r="B27" s="93"/>
      <c r="C27" s="92"/>
      <c r="D27" s="92"/>
      <c r="E27" s="310" t="s">
        <v>3</v>
      </c>
      <c r="F27" s="310"/>
      <c r="G27" s="310"/>
      <c r="H27" s="310"/>
      <c r="I27" s="92"/>
      <c r="J27" s="92"/>
      <c r="K27" s="92"/>
      <c r="L27" s="94"/>
      <c r="S27" s="92"/>
      <c r="T27" s="92"/>
      <c r="U27" s="92"/>
      <c r="V27" s="92"/>
      <c r="W27" s="92"/>
      <c r="X27" s="92"/>
      <c r="Y27" s="92"/>
      <c r="Z27" s="92"/>
      <c r="AA27" s="92"/>
      <c r="AB27" s="92"/>
      <c r="AC27" s="92"/>
      <c r="AD27" s="92"/>
      <c r="AE27" s="92"/>
    </row>
    <row r="28" spans="1:31" s="2" customFormat="1" ht="7.05" customHeight="1">
      <c r="A28" s="34"/>
      <c r="B28" s="35"/>
      <c r="C28" s="34"/>
      <c r="D28" s="34"/>
      <c r="E28" s="34"/>
      <c r="F28" s="34"/>
      <c r="G28" s="34"/>
      <c r="H28" s="34"/>
      <c r="I28" s="34"/>
      <c r="J28" s="34"/>
      <c r="K28" s="34"/>
      <c r="L28" s="91"/>
      <c r="S28" s="34"/>
      <c r="T28" s="34"/>
      <c r="U28" s="34"/>
      <c r="V28" s="34"/>
      <c r="W28" s="34"/>
      <c r="X28" s="34"/>
      <c r="Y28" s="34"/>
      <c r="Z28" s="34"/>
      <c r="AA28" s="34"/>
      <c r="AB28" s="34"/>
      <c r="AC28" s="34"/>
      <c r="AD28" s="34"/>
      <c r="AE28" s="34"/>
    </row>
    <row r="29" spans="1:31" s="2" customFormat="1" ht="7.05" customHeight="1">
      <c r="A29" s="34"/>
      <c r="B29" s="35"/>
      <c r="C29" s="34"/>
      <c r="D29" s="63"/>
      <c r="E29" s="63"/>
      <c r="F29" s="63"/>
      <c r="G29" s="63"/>
      <c r="H29" s="63"/>
      <c r="I29" s="63"/>
      <c r="J29" s="63"/>
      <c r="K29" s="63"/>
      <c r="L29" s="91"/>
      <c r="S29" s="34"/>
      <c r="T29" s="34"/>
      <c r="U29" s="34"/>
      <c r="V29" s="34"/>
      <c r="W29" s="34"/>
      <c r="X29" s="34"/>
      <c r="Y29" s="34"/>
      <c r="Z29" s="34"/>
      <c r="AA29" s="34"/>
      <c r="AB29" s="34"/>
      <c r="AC29" s="34"/>
      <c r="AD29" s="34"/>
      <c r="AE29" s="34"/>
    </row>
    <row r="30" spans="1:31" s="2" customFormat="1" ht="25.35" customHeight="1">
      <c r="A30" s="34"/>
      <c r="B30" s="35"/>
      <c r="C30" s="34"/>
      <c r="D30" s="95" t="s">
        <v>35</v>
      </c>
      <c r="E30" s="34"/>
      <c r="F30" s="34"/>
      <c r="G30" s="34"/>
      <c r="H30" s="34"/>
      <c r="I30" s="34"/>
      <c r="J30" s="68">
        <f>ROUND(J83, 2)</f>
        <v>0</v>
      </c>
      <c r="K30" s="34"/>
      <c r="L30" s="91"/>
      <c r="S30" s="34"/>
      <c r="T30" s="34"/>
      <c r="U30" s="34"/>
      <c r="V30" s="34"/>
      <c r="W30" s="34"/>
      <c r="X30" s="34"/>
      <c r="Y30" s="34"/>
      <c r="Z30" s="34"/>
      <c r="AA30" s="34"/>
      <c r="AB30" s="34"/>
      <c r="AC30" s="34"/>
      <c r="AD30" s="34"/>
      <c r="AE30" s="34"/>
    </row>
    <row r="31" spans="1:31" s="2" customFormat="1" ht="7.05" customHeight="1">
      <c r="A31" s="34"/>
      <c r="B31" s="35"/>
      <c r="C31" s="34"/>
      <c r="D31" s="63"/>
      <c r="E31" s="63"/>
      <c r="F31" s="63"/>
      <c r="G31" s="63"/>
      <c r="H31" s="63"/>
      <c r="I31" s="63"/>
      <c r="J31" s="63"/>
      <c r="K31" s="63"/>
      <c r="L31" s="91"/>
      <c r="S31" s="34"/>
      <c r="T31" s="34"/>
      <c r="U31" s="34"/>
      <c r="V31" s="34"/>
      <c r="W31" s="34"/>
      <c r="X31" s="34"/>
      <c r="Y31" s="34"/>
      <c r="Z31" s="34"/>
      <c r="AA31" s="34"/>
      <c r="AB31" s="34"/>
      <c r="AC31" s="34"/>
      <c r="AD31" s="34"/>
      <c r="AE31" s="34"/>
    </row>
    <row r="32" spans="1:31" s="2" customFormat="1" ht="14.4" customHeight="1">
      <c r="A32" s="34"/>
      <c r="B32" s="35"/>
      <c r="C32" s="34"/>
      <c r="D32" s="34"/>
      <c r="E32" s="34"/>
      <c r="F32" s="38" t="s">
        <v>37</v>
      </c>
      <c r="G32" s="34"/>
      <c r="H32" s="34"/>
      <c r="I32" s="38" t="s">
        <v>36</v>
      </c>
      <c r="J32" s="38" t="s">
        <v>38</v>
      </c>
      <c r="K32" s="34"/>
      <c r="L32" s="91"/>
      <c r="S32" s="34"/>
      <c r="T32" s="34"/>
      <c r="U32" s="34"/>
      <c r="V32" s="34"/>
      <c r="W32" s="34"/>
      <c r="X32" s="34"/>
      <c r="Y32" s="34"/>
      <c r="Z32" s="34"/>
      <c r="AA32" s="34"/>
      <c r="AB32" s="34"/>
      <c r="AC32" s="34"/>
      <c r="AD32" s="34"/>
      <c r="AE32" s="34"/>
    </row>
    <row r="33" spans="1:31" s="2" customFormat="1" ht="14.4" customHeight="1">
      <c r="A33" s="34"/>
      <c r="B33" s="35"/>
      <c r="C33" s="34"/>
      <c r="D33" s="96" t="s">
        <v>39</v>
      </c>
      <c r="E33" s="29" t="s">
        <v>40</v>
      </c>
      <c r="F33" s="97">
        <f>ROUND((SUM(BE83:BE326)),  2)</f>
        <v>0</v>
      </c>
      <c r="G33" s="34"/>
      <c r="H33" s="34"/>
      <c r="I33" s="98">
        <v>0.21</v>
      </c>
      <c r="J33" s="97">
        <f>ROUND(((SUM(BE83:BE326))*I33),  2)</f>
        <v>0</v>
      </c>
      <c r="K33" s="34"/>
      <c r="L33" s="91"/>
      <c r="S33" s="34"/>
      <c r="T33" s="34"/>
      <c r="U33" s="34"/>
      <c r="V33" s="34"/>
      <c r="W33" s="34"/>
      <c r="X33" s="34"/>
      <c r="Y33" s="34"/>
      <c r="Z33" s="34"/>
      <c r="AA33" s="34"/>
      <c r="AB33" s="34"/>
      <c r="AC33" s="34"/>
      <c r="AD33" s="34"/>
      <c r="AE33" s="34"/>
    </row>
    <row r="34" spans="1:31" s="2" customFormat="1" ht="14.4" customHeight="1">
      <c r="A34" s="34"/>
      <c r="B34" s="35"/>
      <c r="C34" s="34"/>
      <c r="D34" s="34"/>
      <c r="E34" s="29" t="s">
        <v>41</v>
      </c>
      <c r="F34" s="97">
        <f>ROUND((SUM(BF83:BF326)),  2)</f>
        <v>0</v>
      </c>
      <c r="G34" s="34"/>
      <c r="H34" s="34"/>
      <c r="I34" s="98">
        <v>0.15</v>
      </c>
      <c r="J34" s="97">
        <f>ROUND(((SUM(BF83:BF326))*I34),  2)</f>
        <v>0</v>
      </c>
      <c r="K34" s="34"/>
      <c r="L34" s="91"/>
      <c r="S34" s="34"/>
      <c r="T34" s="34"/>
      <c r="U34" s="34"/>
      <c r="V34" s="34"/>
      <c r="W34" s="34"/>
      <c r="X34" s="34"/>
      <c r="Y34" s="34"/>
      <c r="Z34" s="34"/>
      <c r="AA34" s="34"/>
      <c r="AB34" s="34"/>
      <c r="AC34" s="34"/>
      <c r="AD34" s="34"/>
      <c r="AE34" s="34"/>
    </row>
    <row r="35" spans="1:31" s="2" customFormat="1" ht="14.4" hidden="1" customHeight="1">
      <c r="A35" s="34"/>
      <c r="B35" s="35"/>
      <c r="C35" s="34"/>
      <c r="D35" s="34"/>
      <c r="E35" s="29" t="s">
        <v>42</v>
      </c>
      <c r="F35" s="97">
        <f>ROUND((SUM(BG83:BG326)),  2)</f>
        <v>0</v>
      </c>
      <c r="G35" s="34"/>
      <c r="H35" s="34"/>
      <c r="I35" s="98">
        <v>0.21</v>
      </c>
      <c r="J35" s="97">
        <f>0</f>
        <v>0</v>
      </c>
      <c r="K35" s="34"/>
      <c r="L35" s="91"/>
      <c r="S35" s="34"/>
      <c r="T35" s="34"/>
      <c r="U35" s="34"/>
      <c r="V35" s="34"/>
      <c r="W35" s="34"/>
      <c r="X35" s="34"/>
      <c r="Y35" s="34"/>
      <c r="Z35" s="34"/>
      <c r="AA35" s="34"/>
      <c r="AB35" s="34"/>
      <c r="AC35" s="34"/>
      <c r="AD35" s="34"/>
      <c r="AE35" s="34"/>
    </row>
    <row r="36" spans="1:31" s="2" customFormat="1" ht="14.4" hidden="1" customHeight="1">
      <c r="A36" s="34"/>
      <c r="B36" s="35"/>
      <c r="C36" s="34"/>
      <c r="D36" s="34"/>
      <c r="E36" s="29" t="s">
        <v>43</v>
      </c>
      <c r="F36" s="97">
        <f>ROUND((SUM(BH83:BH326)),  2)</f>
        <v>0</v>
      </c>
      <c r="G36" s="34"/>
      <c r="H36" s="34"/>
      <c r="I36" s="98">
        <v>0.15</v>
      </c>
      <c r="J36" s="97">
        <f>0</f>
        <v>0</v>
      </c>
      <c r="K36" s="34"/>
      <c r="L36" s="91"/>
      <c r="S36" s="34"/>
      <c r="T36" s="34"/>
      <c r="U36" s="34"/>
      <c r="V36" s="34"/>
      <c r="W36" s="34"/>
      <c r="X36" s="34"/>
      <c r="Y36" s="34"/>
      <c r="Z36" s="34"/>
      <c r="AA36" s="34"/>
      <c r="AB36" s="34"/>
      <c r="AC36" s="34"/>
      <c r="AD36" s="34"/>
      <c r="AE36" s="34"/>
    </row>
    <row r="37" spans="1:31" s="2" customFormat="1" ht="14.4" hidden="1" customHeight="1">
      <c r="A37" s="34"/>
      <c r="B37" s="35"/>
      <c r="C37" s="34"/>
      <c r="D37" s="34"/>
      <c r="E37" s="29" t="s">
        <v>44</v>
      </c>
      <c r="F37" s="97">
        <f>ROUND((SUM(BI83:BI326)),  2)</f>
        <v>0</v>
      </c>
      <c r="G37" s="34"/>
      <c r="H37" s="34"/>
      <c r="I37" s="98">
        <v>0</v>
      </c>
      <c r="J37" s="97">
        <f>0</f>
        <v>0</v>
      </c>
      <c r="K37" s="34"/>
      <c r="L37" s="91"/>
      <c r="S37" s="34"/>
      <c r="T37" s="34"/>
      <c r="U37" s="34"/>
      <c r="V37" s="34"/>
      <c r="W37" s="34"/>
      <c r="X37" s="34"/>
      <c r="Y37" s="34"/>
      <c r="Z37" s="34"/>
      <c r="AA37" s="34"/>
      <c r="AB37" s="34"/>
      <c r="AC37" s="34"/>
      <c r="AD37" s="34"/>
      <c r="AE37" s="34"/>
    </row>
    <row r="38" spans="1:31" s="2" customFormat="1" ht="7.05" customHeight="1">
      <c r="A38" s="34"/>
      <c r="B38" s="35"/>
      <c r="C38" s="34"/>
      <c r="D38" s="34"/>
      <c r="E38" s="34"/>
      <c r="F38" s="34"/>
      <c r="G38" s="34"/>
      <c r="H38" s="34"/>
      <c r="I38" s="34"/>
      <c r="J38" s="34"/>
      <c r="K38" s="34"/>
      <c r="L38" s="91"/>
      <c r="S38" s="34"/>
      <c r="T38" s="34"/>
      <c r="U38" s="34"/>
      <c r="V38" s="34"/>
      <c r="W38" s="34"/>
      <c r="X38" s="34"/>
      <c r="Y38" s="34"/>
      <c r="Z38" s="34"/>
      <c r="AA38" s="34"/>
      <c r="AB38" s="34"/>
      <c r="AC38" s="34"/>
      <c r="AD38" s="34"/>
      <c r="AE38" s="34"/>
    </row>
    <row r="39" spans="1:31" s="2" customFormat="1" ht="25.35" customHeight="1">
      <c r="A39" s="34"/>
      <c r="B39" s="35"/>
      <c r="C39" s="99"/>
      <c r="D39" s="100" t="s">
        <v>45</v>
      </c>
      <c r="E39" s="57"/>
      <c r="F39" s="57"/>
      <c r="G39" s="101" t="s">
        <v>46</v>
      </c>
      <c r="H39" s="102" t="s">
        <v>47</v>
      </c>
      <c r="I39" s="57"/>
      <c r="J39" s="103">
        <f>SUM(J30:J37)</f>
        <v>0</v>
      </c>
      <c r="K39" s="104"/>
      <c r="L39" s="91"/>
      <c r="S39" s="34"/>
      <c r="T39" s="34"/>
      <c r="U39" s="34"/>
      <c r="V39" s="34"/>
      <c r="W39" s="34"/>
      <c r="X39" s="34"/>
      <c r="Y39" s="34"/>
      <c r="Z39" s="34"/>
      <c r="AA39" s="34"/>
      <c r="AB39" s="34"/>
      <c r="AC39" s="34"/>
      <c r="AD39" s="34"/>
      <c r="AE39" s="34"/>
    </row>
    <row r="40" spans="1:31" s="2" customFormat="1" ht="14.4" customHeight="1">
      <c r="A40" s="34"/>
      <c r="B40" s="44"/>
      <c r="C40" s="45"/>
      <c r="D40" s="45"/>
      <c r="E40" s="45"/>
      <c r="F40" s="45"/>
      <c r="G40" s="45"/>
      <c r="H40" s="45"/>
      <c r="I40" s="45"/>
      <c r="J40" s="45"/>
      <c r="K40" s="45"/>
      <c r="L40" s="91"/>
      <c r="S40" s="34"/>
      <c r="T40" s="34"/>
      <c r="U40" s="34"/>
      <c r="V40" s="34"/>
      <c r="W40" s="34"/>
      <c r="X40" s="34"/>
      <c r="Y40" s="34"/>
      <c r="Z40" s="34"/>
      <c r="AA40" s="34"/>
      <c r="AB40" s="34"/>
      <c r="AC40" s="34"/>
      <c r="AD40" s="34"/>
      <c r="AE40" s="34"/>
    </row>
    <row r="44" spans="1:31" s="2" customFormat="1" ht="7.05" customHeight="1">
      <c r="A44" s="34"/>
      <c r="B44" s="46"/>
      <c r="C44" s="47"/>
      <c r="D44" s="47"/>
      <c r="E44" s="47"/>
      <c r="F44" s="47"/>
      <c r="G44" s="47"/>
      <c r="H44" s="47"/>
      <c r="I44" s="47"/>
      <c r="J44" s="47"/>
      <c r="K44" s="47"/>
      <c r="L44" s="91"/>
      <c r="S44" s="34"/>
      <c r="T44" s="34"/>
      <c r="U44" s="34"/>
      <c r="V44" s="34"/>
      <c r="W44" s="34"/>
      <c r="X44" s="34"/>
      <c r="Y44" s="34"/>
      <c r="Z44" s="34"/>
      <c r="AA44" s="34"/>
      <c r="AB44" s="34"/>
      <c r="AC44" s="34"/>
      <c r="AD44" s="34"/>
      <c r="AE44" s="34"/>
    </row>
    <row r="45" spans="1:31" s="2" customFormat="1" ht="25.05" customHeight="1">
      <c r="A45" s="34"/>
      <c r="B45" s="35"/>
      <c r="C45" s="23" t="s">
        <v>106</v>
      </c>
      <c r="D45" s="34"/>
      <c r="E45" s="34"/>
      <c r="F45" s="34"/>
      <c r="G45" s="34"/>
      <c r="H45" s="34"/>
      <c r="I45" s="34"/>
      <c r="J45" s="34"/>
      <c r="K45" s="34"/>
      <c r="L45" s="91"/>
      <c r="S45" s="34"/>
      <c r="T45" s="34"/>
      <c r="U45" s="34"/>
      <c r="V45" s="34"/>
      <c r="W45" s="34"/>
      <c r="X45" s="34"/>
      <c r="Y45" s="34"/>
      <c r="Z45" s="34"/>
      <c r="AA45" s="34"/>
      <c r="AB45" s="34"/>
      <c r="AC45" s="34"/>
      <c r="AD45" s="34"/>
      <c r="AE45" s="34"/>
    </row>
    <row r="46" spans="1:31" s="2" customFormat="1" ht="7.05" customHeight="1">
      <c r="A46" s="34"/>
      <c r="B46" s="35"/>
      <c r="C46" s="34"/>
      <c r="D46" s="34"/>
      <c r="E46" s="34"/>
      <c r="F46" s="34"/>
      <c r="G46" s="34"/>
      <c r="H46" s="34"/>
      <c r="I46" s="34"/>
      <c r="J46" s="34"/>
      <c r="K46" s="34"/>
      <c r="L46" s="91"/>
      <c r="S46" s="34"/>
      <c r="T46" s="34"/>
      <c r="U46" s="34"/>
      <c r="V46" s="34"/>
      <c r="W46" s="34"/>
      <c r="X46" s="34"/>
      <c r="Y46" s="34"/>
      <c r="Z46" s="34"/>
      <c r="AA46" s="34"/>
      <c r="AB46" s="34"/>
      <c r="AC46" s="34"/>
      <c r="AD46" s="34"/>
      <c r="AE46" s="34"/>
    </row>
    <row r="47" spans="1:31" s="2" customFormat="1" ht="12" customHeight="1">
      <c r="A47" s="34"/>
      <c r="B47" s="35"/>
      <c r="C47" s="29" t="s">
        <v>17</v>
      </c>
      <c r="D47" s="34"/>
      <c r="E47" s="34"/>
      <c r="F47" s="34"/>
      <c r="G47" s="34"/>
      <c r="H47" s="34"/>
      <c r="I47" s="34"/>
      <c r="J47" s="34"/>
      <c r="K47" s="34"/>
      <c r="L47" s="91"/>
      <c r="S47" s="34"/>
      <c r="T47" s="34"/>
      <c r="U47" s="34"/>
      <c r="V47" s="34"/>
      <c r="W47" s="34"/>
      <c r="X47" s="34"/>
      <c r="Y47" s="34"/>
      <c r="Z47" s="34"/>
      <c r="AA47" s="34"/>
      <c r="AB47" s="34"/>
      <c r="AC47" s="34"/>
      <c r="AD47" s="34"/>
      <c r="AE47" s="34"/>
    </row>
    <row r="48" spans="1:31" s="2" customFormat="1" ht="16.5" customHeight="1">
      <c r="A48" s="34"/>
      <c r="B48" s="35"/>
      <c r="C48" s="34"/>
      <c r="D48" s="34"/>
      <c r="E48" s="333" t="str">
        <f>E7</f>
        <v>Sportovní hala Bordovice úprava</v>
      </c>
      <c r="F48" s="334"/>
      <c r="G48" s="334"/>
      <c r="H48" s="334"/>
      <c r="I48" s="34"/>
      <c r="J48" s="34"/>
      <c r="K48" s="34"/>
      <c r="L48" s="91"/>
      <c r="S48" s="34"/>
      <c r="T48" s="34"/>
      <c r="U48" s="34"/>
      <c r="V48" s="34"/>
      <c r="W48" s="34"/>
      <c r="X48" s="34"/>
      <c r="Y48" s="34"/>
      <c r="Z48" s="34"/>
      <c r="AA48" s="34"/>
      <c r="AB48" s="34"/>
      <c r="AC48" s="34"/>
      <c r="AD48" s="34"/>
      <c r="AE48" s="34"/>
    </row>
    <row r="49" spans="1:47" s="2" customFormat="1" ht="12" customHeight="1">
      <c r="A49" s="34"/>
      <c r="B49" s="35"/>
      <c r="C49" s="29" t="s">
        <v>102</v>
      </c>
      <c r="D49" s="34"/>
      <c r="E49" s="34"/>
      <c r="F49" s="34"/>
      <c r="G49" s="34"/>
      <c r="H49" s="34"/>
      <c r="I49" s="34"/>
      <c r="J49" s="34"/>
      <c r="K49" s="34"/>
      <c r="L49" s="91"/>
      <c r="S49" s="34"/>
      <c r="T49" s="34"/>
      <c r="U49" s="34"/>
      <c r="V49" s="34"/>
      <c r="W49" s="34"/>
      <c r="X49" s="34"/>
      <c r="Y49" s="34"/>
      <c r="Z49" s="34"/>
      <c r="AA49" s="34"/>
      <c r="AB49" s="34"/>
      <c r="AC49" s="34"/>
      <c r="AD49" s="34"/>
      <c r="AE49" s="34"/>
    </row>
    <row r="50" spans="1:47" s="2" customFormat="1" ht="16.5" customHeight="1">
      <c r="A50" s="34"/>
      <c r="B50" s="35"/>
      <c r="C50" s="34"/>
      <c r="D50" s="34"/>
      <c r="E50" s="316" t="str">
        <f>E9</f>
        <v>05 - elektroinstalace</v>
      </c>
      <c r="F50" s="332"/>
      <c r="G50" s="332"/>
      <c r="H50" s="332"/>
      <c r="I50" s="34"/>
      <c r="J50" s="34"/>
      <c r="K50" s="34"/>
      <c r="L50" s="91"/>
      <c r="S50" s="34"/>
      <c r="T50" s="34"/>
      <c r="U50" s="34"/>
      <c r="V50" s="34"/>
      <c r="W50" s="34"/>
      <c r="X50" s="34"/>
      <c r="Y50" s="34"/>
      <c r="Z50" s="34"/>
      <c r="AA50" s="34"/>
      <c r="AB50" s="34"/>
      <c r="AC50" s="34"/>
      <c r="AD50" s="34"/>
      <c r="AE50" s="34"/>
    </row>
    <row r="51" spans="1:47" s="2" customFormat="1" ht="7.05" customHeight="1">
      <c r="A51" s="34"/>
      <c r="B51" s="35"/>
      <c r="C51" s="34"/>
      <c r="D51" s="34"/>
      <c r="E51" s="34"/>
      <c r="F51" s="34"/>
      <c r="G51" s="34"/>
      <c r="H51" s="34"/>
      <c r="I51" s="34"/>
      <c r="J51" s="34"/>
      <c r="K51" s="34"/>
      <c r="L51" s="91"/>
      <c r="S51" s="34"/>
      <c r="T51" s="34"/>
      <c r="U51" s="34"/>
      <c r="V51" s="34"/>
      <c r="W51" s="34"/>
      <c r="X51" s="34"/>
      <c r="Y51" s="34"/>
      <c r="Z51" s="34"/>
      <c r="AA51" s="34"/>
      <c r="AB51" s="34"/>
      <c r="AC51" s="34"/>
      <c r="AD51" s="34"/>
      <c r="AE51" s="34"/>
    </row>
    <row r="52" spans="1:47" s="2" customFormat="1" ht="12" customHeight="1">
      <c r="A52" s="34"/>
      <c r="B52" s="35"/>
      <c r="C52" s="29" t="s">
        <v>21</v>
      </c>
      <c r="D52" s="34"/>
      <c r="E52" s="34"/>
      <c r="F52" s="27" t="str">
        <f>F12</f>
        <v xml:space="preserve"> </v>
      </c>
      <c r="G52" s="34"/>
      <c r="H52" s="34"/>
      <c r="I52" s="29" t="s">
        <v>23</v>
      </c>
      <c r="J52" s="52" t="str">
        <f>IF(J12="","",J12)</f>
        <v>27. 3. 2021</v>
      </c>
      <c r="K52" s="34"/>
      <c r="L52" s="91"/>
      <c r="S52" s="34"/>
      <c r="T52" s="34"/>
      <c r="U52" s="34"/>
      <c r="V52" s="34"/>
      <c r="W52" s="34"/>
      <c r="X52" s="34"/>
      <c r="Y52" s="34"/>
      <c r="Z52" s="34"/>
      <c r="AA52" s="34"/>
      <c r="AB52" s="34"/>
      <c r="AC52" s="34"/>
      <c r="AD52" s="34"/>
      <c r="AE52" s="34"/>
    </row>
    <row r="53" spans="1:47" s="2" customFormat="1" ht="7.05" customHeight="1">
      <c r="A53" s="34"/>
      <c r="B53" s="35"/>
      <c r="C53" s="34"/>
      <c r="D53" s="34"/>
      <c r="E53" s="34"/>
      <c r="F53" s="34"/>
      <c r="G53" s="34"/>
      <c r="H53" s="34"/>
      <c r="I53" s="34"/>
      <c r="J53" s="34"/>
      <c r="K53" s="34"/>
      <c r="L53" s="91"/>
      <c r="S53" s="34"/>
      <c r="T53" s="34"/>
      <c r="U53" s="34"/>
      <c r="V53" s="34"/>
      <c r="W53" s="34"/>
      <c r="X53" s="34"/>
      <c r="Y53" s="34"/>
      <c r="Z53" s="34"/>
      <c r="AA53" s="34"/>
      <c r="AB53" s="34"/>
      <c r="AC53" s="34"/>
      <c r="AD53" s="34"/>
      <c r="AE53" s="34"/>
    </row>
    <row r="54" spans="1:47" s="2" customFormat="1" ht="40.049999999999997" customHeight="1">
      <c r="A54" s="34"/>
      <c r="B54" s="35"/>
      <c r="C54" s="29" t="s">
        <v>25</v>
      </c>
      <c r="D54" s="34"/>
      <c r="E54" s="34"/>
      <c r="F54" s="27" t="str">
        <f>E15</f>
        <v>Obec Bordovice, Bordovice 130, 744 01 Bordovice</v>
      </c>
      <c r="G54" s="34"/>
      <c r="H54" s="34"/>
      <c r="I54" s="29" t="s">
        <v>30</v>
      </c>
      <c r="J54" s="32" t="str">
        <f>E21</f>
        <v>ing.arch. Tomáš Kudělka, Kunín 104, 742 53 Kunín</v>
      </c>
      <c r="K54" s="34"/>
      <c r="L54" s="91"/>
      <c r="S54" s="34"/>
      <c r="T54" s="34"/>
      <c r="U54" s="34"/>
      <c r="V54" s="34"/>
      <c r="W54" s="34"/>
      <c r="X54" s="34"/>
      <c r="Y54" s="34"/>
      <c r="Z54" s="34"/>
      <c r="AA54" s="34"/>
      <c r="AB54" s="34"/>
      <c r="AC54" s="34"/>
      <c r="AD54" s="34"/>
      <c r="AE54" s="34"/>
    </row>
    <row r="55" spans="1:47" s="2" customFormat="1" ht="15.15" customHeight="1">
      <c r="A55" s="34"/>
      <c r="B55" s="35"/>
      <c r="C55" s="29" t="s">
        <v>28</v>
      </c>
      <c r="D55" s="34"/>
      <c r="E55" s="34"/>
      <c r="F55" s="27" t="str">
        <f>IF(E18="","",E18)</f>
        <v>Vyplň údaj</v>
      </c>
      <c r="G55" s="34"/>
      <c r="H55" s="34"/>
      <c r="I55" s="29" t="s">
        <v>32</v>
      </c>
      <c r="J55" s="32" t="str">
        <f>E24</f>
        <v xml:space="preserve"> </v>
      </c>
      <c r="K55" s="34"/>
      <c r="L55" s="91"/>
      <c r="S55" s="34"/>
      <c r="T55" s="34"/>
      <c r="U55" s="34"/>
      <c r="V55" s="34"/>
      <c r="W55" s="34"/>
      <c r="X55" s="34"/>
      <c r="Y55" s="34"/>
      <c r="Z55" s="34"/>
      <c r="AA55" s="34"/>
      <c r="AB55" s="34"/>
      <c r="AC55" s="34"/>
      <c r="AD55" s="34"/>
      <c r="AE55" s="34"/>
    </row>
    <row r="56" spans="1:47" s="2" customFormat="1" ht="10.199999999999999" customHeight="1">
      <c r="A56" s="34"/>
      <c r="B56" s="35"/>
      <c r="C56" s="34"/>
      <c r="D56" s="34"/>
      <c r="E56" s="34"/>
      <c r="F56" s="34"/>
      <c r="G56" s="34"/>
      <c r="H56" s="34"/>
      <c r="I56" s="34"/>
      <c r="J56" s="34"/>
      <c r="K56" s="34"/>
      <c r="L56" s="91"/>
      <c r="S56" s="34"/>
      <c r="T56" s="34"/>
      <c r="U56" s="34"/>
      <c r="V56" s="34"/>
      <c r="W56" s="34"/>
      <c r="X56" s="34"/>
      <c r="Y56" s="34"/>
      <c r="Z56" s="34"/>
      <c r="AA56" s="34"/>
      <c r="AB56" s="34"/>
      <c r="AC56" s="34"/>
      <c r="AD56" s="34"/>
      <c r="AE56" s="34"/>
    </row>
    <row r="57" spans="1:47" s="2" customFormat="1" ht="29.25" customHeight="1">
      <c r="A57" s="34"/>
      <c r="B57" s="35"/>
      <c r="C57" s="105" t="s">
        <v>107</v>
      </c>
      <c r="D57" s="99"/>
      <c r="E57" s="99"/>
      <c r="F57" s="99"/>
      <c r="G57" s="99"/>
      <c r="H57" s="99"/>
      <c r="I57" s="99"/>
      <c r="J57" s="106" t="s">
        <v>108</v>
      </c>
      <c r="K57" s="99"/>
      <c r="L57" s="91"/>
      <c r="S57" s="34"/>
      <c r="T57" s="34"/>
      <c r="U57" s="34"/>
      <c r="V57" s="34"/>
      <c r="W57" s="34"/>
      <c r="X57" s="34"/>
      <c r="Y57" s="34"/>
      <c r="Z57" s="34"/>
      <c r="AA57" s="34"/>
      <c r="AB57" s="34"/>
      <c r="AC57" s="34"/>
      <c r="AD57" s="34"/>
      <c r="AE57" s="34"/>
    </row>
    <row r="58" spans="1:47" s="2" customFormat="1" ht="10.199999999999999" customHeight="1">
      <c r="A58" s="34"/>
      <c r="B58" s="35"/>
      <c r="C58" s="34"/>
      <c r="D58" s="34"/>
      <c r="E58" s="34"/>
      <c r="F58" s="34"/>
      <c r="G58" s="34"/>
      <c r="H58" s="34"/>
      <c r="I58" s="34"/>
      <c r="J58" s="34"/>
      <c r="K58" s="34"/>
      <c r="L58" s="91"/>
      <c r="S58" s="34"/>
      <c r="T58" s="34"/>
      <c r="U58" s="34"/>
      <c r="V58" s="34"/>
      <c r="W58" s="34"/>
      <c r="X58" s="34"/>
      <c r="Y58" s="34"/>
      <c r="Z58" s="34"/>
      <c r="AA58" s="34"/>
      <c r="AB58" s="34"/>
      <c r="AC58" s="34"/>
      <c r="AD58" s="34"/>
      <c r="AE58" s="34"/>
    </row>
    <row r="59" spans="1:47" s="2" customFormat="1" ht="22.8" customHeight="1">
      <c r="A59" s="34"/>
      <c r="B59" s="35"/>
      <c r="C59" s="107" t="s">
        <v>67</v>
      </c>
      <c r="D59" s="34"/>
      <c r="E59" s="34"/>
      <c r="F59" s="34"/>
      <c r="G59" s="34"/>
      <c r="H59" s="34"/>
      <c r="I59" s="34"/>
      <c r="J59" s="68">
        <f>J83</f>
        <v>0</v>
      </c>
      <c r="K59" s="34"/>
      <c r="L59" s="91"/>
      <c r="S59" s="34"/>
      <c r="T59" s="34"/>
      <c r="U59" s="34"/>
      <c r="V59" s="34"/>
      <c r="W59" s="34"/>
      <c r="X59" s="34"/>
      <c r="Y59" s="34"/>
      <c r="Z59" s="34"/>
      <c r="AA59" s="34"/>
      <c r="AB59" s="34"/>
      <c r="AC59" s="34"/>
      <c r="AD59" s="34"/>
      <c r="AE59" s="34"/>
      <c r="AU59" s="19" t="s">
        <v>109</v>
      </c>
    </row>
    <row r="60" spans="1:47" s="9" customFormat="1" ht="25.05" customHeight="1">
      <c r="B60" s="108"/>
      <c r="D60" s="109" t="s">
        <v>135</v>
      </c>
      <c r="E60" s="110"/>
      <c r="F60" s="110"/>
      <c r="G60" s="110"/>
      <c r="H60" s="110"/>
      <c r="I60" s="110"/>
      <c r="J60" s="111">
        <f>J84</f>
        <v>0</v>
      </c>
      <c r="L60" s="108"/>
    </row>
    <row r="61" spans="1:47" s="10" customFormat="1" ht="19.95" customHeight="1">
      <c r="B61" s="112"/>
      <c r="D61" s="113" t="s">
        <v>2543</v>
      </c>
      <c r="E61" s="114"/>
      <c r="F61" s="114"/>
      <c r="G61" s="114"/>
      <c r="H61" s="114"/>
      <c r="I61" s="114"/>
      <c r="J61" s="115">
        <f>J85</f>
        <v>0</v>
      </c>
      <c r="L61" s="112"/>
    </row>
    <row r="62" spans="1:47" s="10" customFormat="1" ht="19.95" customHeight="1">
      <c r="B62" s="112"/>
      <c r="D62" s="113" t="s">
        <v>2544</v>
      </c>
      <c r="E62" s="114"/>
      <c r="F62" s="114"/>
      <c r="G62" s="114"/>
      <c r="H62" s="114"/>
      <c r="I62" s="114"/>
      <c r="J62" s="115">
        <f>J318</f>
        <v>0</v>
      </c>
      <c r="L62" s="112"/>
    </row>
    <row r="63" spans="1:47" s="9" customFormat="1" ht="25.05" customHeight="1">
      <c r="B63" s="108"/>
      <c r="D63" s="109" t="s">
        <v>2545</v>
      </c>
      <c r="E63" s="110"/>
      <c r="F63" s="110"/>
      <c r="G63" s="110"/>
      <c r="H63" s="110"/>
      <c r="I63" s="110"/>
      <c r="J63" s="111">
        <f>J324</f>
        <v>0</v>
      </c>
      <c r="L63" s="108"/>
    </row>
    <row r="64" spans="1:47" s="2" customFormat="1" ht="21.75" customHeight="1">
      <c r="A64" s="34"/>
      <c r="B64" s="35"/>
      <c r="C64" s="34"/>
      <c r="D64" s="34"/>
      <c r="E64" s="34"/>
      <c r="F64" s="34"/>
      <c r="G64" s="34"/>
      <c r="H64" s="34"/>
      <c r="I64" s="34"/>
      <c r="J64" s="34"/>
      <c r="K64" s="34"/>
      <c r="L64" s="91"/>
      <c r="S64" s="34"/>
      <c r="T64" s="34"/>
      <c r="U64" s="34"/>
      <c r="V64" s="34"/>
      <c r="W64" s="34"/>
      <c r="X64" s="34"/>
      <c r="Y64" s="34"/>
      <c r="Z64" s="34"/>
      <c r="AA64" s="34"/>
      <c r="AB64" s="34"/>
      <c r="AC64" s="34"/>
      <c r="AD64" s="34"/>
      <c r="AE64" s="34"/>
    </row>
    <row r="65" spans="1:31" s="2" customFormat="1" ht="7.05" customHeight="1">
      <c r="A65" s="34"/>
      <c r="B65" s="44"/>
      <c r="C65" s="45"/>
      <c r="D65" s="45"/>
      <c r="E65" s="45"/>
      <c r="F65" s="45"/>
      <c r="G65" s="45"/>
      <c r="H65" s="45"/>
      <c r="I65" s="45"/>
      <c r="J65" s="45"/>
      <c r="K65" s="45"/>
      <c r="L65" s="91"/>
      <c r="S65" s="34"/>
      <c r="T65" s="34"/>
      <c r="U65" s="34"/>
      <c r="V65" s="34"/>
      <c r="W65" s="34"/>
      <c r="X65" s="34"/>
      <c r="Y65" s="34"/>
      <c r="Z65" s="34"/>
      <c r="AA65" s="34"/>
      <c r="AB65" s="34"/>
      <c r="AC65" s="34"/>
      <c r="AD65" s="34"/>
      <c r="AE65" s="34"/>
    </row>
    <row r="69" spans="1:31" s="2" customFormat="1" ht="7.05" customHeight="1">
      <c r="A69" s="34"/>
      <c r="B69" s="46"/>
      <c r="C69" s="47"/>
      <c r="D69" s="47"/>
      <c r="E69" s="47"/>
      <c r="F69" s="47"/>
      <c r="G69" s="47"/>
      <c r="H69" s="47"/>
      <c r="I69" s="47"/>
      <c r="J69" s="47"/>
      <c r="K69" s="47"/>
      <c r="L69" s="91"/>
      <c r="S69" s="34"/>
      <c r="T69" s="34"/>
      <c r="U69" s="34"/>
      <c r="V69" s="34"/>
      <c r="W69" s="34"/>
      <c r="X69" s="34"/>
      <c r="Y69" s="34"/>
      <c r="Z69" s="34"/>
      <c r="AA69" s="34"/>
      <c r="AB69" s="34"/>
      <c r="AC69" s="34"/>
      <c r="AD69" s="34"/>
      <c r="AE69" s="34"/>
    </row>
    <row r="70" spans="1:31" s="2" customFormat="1" ht="25.05" customHeight="1">
      <c r="A70" s="34"/>
      <c r="B70" s="35"/>
      <c r="C70" s="23" t="s">
        <v>137</v>
      </c>
      <c r="D70" s="34"/>
      <c r="E70" s="34"/>
      <c r="F70" s="34"/>
      <c r="G70" s="34"/>
      <c r="H70" s="34"/>
      <c r="I70" s="34"/>
      <c r="J70" s="34"/>
      <c r="K70" s="34"/>
      <c r="L70" s="91"/>
      <c r="S70" s="34"/>
      <c r="T70" s="34"/>
      <c r="U70" s="34"/>
      <c r="V70" s="34"/>
      <c r="W70" s="34"/>
      <c r="X70" s="34"/>
      <c r="Y70" s="34"/>
      <c r="Z70" s="34"/>
      <c r="AA70" s="34"/>
      <c r="AB70" s="34"/>
      <c r="AC70" s="34"/>
      <c r="AD70" s="34"/>
      <c r="AE70" s="34"/>
    </row>
    <row r="71" spans="1:31" s="2" customFormat="1" ht="7.05" customHeight="1">
      <c r="A71" s="34"/>
      <c r="B71" s="35"/>
      <c r="C71" s="34"/>
      <c r="D71" s="34"/>
      <c r="E71" s="34"/>
      <c r="F71" s="34"/>
      <c r="G71" s="34"/>
      <c r="H71" s="34"/>
      <c r="I71" s="34"/>
      <c r="J71" s="34"/>
      <c r="K71" s="34"/>
      <c r="L71" s="91"/>
      <c r="S71" s="34"/>
      <c r="T71" s="34"/>
      <c r="U71" s="34"/>
      <c r="V71" s="34"/>
      <c r="W71" s="34"/>
      <c r="X71" s="34"/>
      <c r="Y71" s="34"/>
      <c r="Z71" s="34"/>
      <c r="AA71" s="34"/>
      <c r="AB71" s="34"/>
      <c r="AC71" s="34"/>
      <c r="AD71" s="34"/>
      <c r="AE71" s="34"/>
    </row>
    <row r="72" spans="1:31" s="2" customFormat="1" ht="12" customHeight="1">
      <c r="A72" s="34"/>
      <c r="B72" s="35"/>
      <c r="C72" s="29" t="s">
        <v>17</v>
      </c>
      <c r="D72" s="34"/>
      <c r="E72" s="34"/>
      <c r="F72" s="34"/>
      <c r="G72" s="34"/>
      <c r="H72" s="34"/>
      <c r="I72" s="34"/>
      <c r="J72" s="34"/>
      <c r="K72" s="34"/>
      <c r="L72" s="91"/>
      <c r="S72" s="34"/>
      <c r="T72" s="34"/>
      <c r="U72" s="34"/>
      <c r="V72" s="34"/>
      <c r="W72" s="34"/>
      <c r="X72" s="34"/>
      <c r="Y72" s="34"/>
      <c r="Z72" s="34"/>
      <c r="AA72" s="34"/>
      <c r="AB72" s="34"/>
      <c r="AC72" s="34"/>
      <c r="AD72" s="34"/>
      <c r="AE72" s="34"/>
    </row>
    <row r="73" spans="1:31" s="2" customFormat="1" ht="16.5" customHeight="1">
      <c r="A73" s="34"/>
      <c r="B73" s="35"/>
      <c r="C73" s="34"/>
      <c r="D73" s="34"/>
      <c r="E73" s="333" t="str">
        <f>E7</f>
        <v>Sportovní hala Bordovice úprava</v>
      </c>
      <c r="F73" s="334"/>
      <c r="G73" s="334"/>
      <c r="H73" s="334"/>
      <c r="I73" s="34"/>
      <c r="J73" s="34"/>
      <c r="K73" s="34"/>
      <c r="L73" s="91"/>
      <c r="S73" s="34"/>
      <c r="T73" s="34"/>
      <c r="U73" s="34"/>
      <c r="V73" s="34"/>
      <c r="W73" s="34"/>
      <c r="X73" s="34"/>
      <c r="Y73" s="34"/>
      <c r="Z73" s="34"/>
      <c r="AA73" s="34"/>
      <c r="AB73" s="34"/>
      <c r="AC73" s="34"/>
      <c r="AD73" s="34"/>
      <c r="AE73" s="34"/>
    </row>
    <row r="74" spans="1:31" s="2" customFormat="1" ht="12" customHeight="1">
      <c r="A74" s="34"/>
      <c r="B74" s="35"/>
      <c r="C74" s="29" t="s">
        <v>102</v>
      </c>
      <c r="D74" s="34"/>
      <c r="E74" s="34"/>
      <c r="F74" s="34"/>
      <c r="G74" s="34"/>
      <c r="H74" s="34"/>
      <c r="I74" s="34"/>
      <c r="J74" s="34"/>
      <c r="K74" s="34"/>
      <c r="L74" s="91"/>
      <c r="S74" s="34"/>
      <c r="T74" s="34"/>
      <c r="U74" s="34"/>
      <c r="V74" s="34"/>
      <c r="W74" s="34"/>
      <c r="X74" s="34"/>
      <c r="Y74" s="34"/>
      <c r="Z74" s="34"/>
      <c r="AA74" s="34"/>
      <c r="AB74" s="34"/>
      <c r="AC74" s="34"/>
      <c r="AD74" s="34"/>
      <c r="AE74" s="34"/>
    </row>
    <row r="75" spans="1:31" s="2" customFormat="1" ht="16.5" customHeight="1">
      <c r="A75" s="34"/>
      <c r="B75" s="35"/>
      <c r="C75" s="34"/>
      <c r="D75" s="34"/>
      <c r="E75" s="316" t="str">
        <f>E9</f>
        <v>05 - elektroinstalace</v>
      </c>
      <c r="F75" s="332"/>
      <c r="G75" s="332"/>
      <c r="H75" s="332"/>
      <c r="I75" s="34"/>
      <c r="J75" s="34"/>
      <c r="K75" s="34"/>
      <c r="L75" s="91"/>
      <c r="S75" s="34"/>
      <c r="T75" s="34"/>
      <c r="U75" s="34"/>
      <c r="V75" s="34"/>
      <c r="W75" s="34"/>
      <c r="X75" s="34"/>
      <c r="Y75" s="34"/>
      <c r="Z75" s="34"/>
      <c r="AA75" s="34"/>
      <c r="AB75" s="34"/>
      <c r="AC75" s="34"/>
      <c r="AD75" s="34"/>
      <c r="AE75" s="34"/>
    </row>
    <row r="76" spans="1:31" s="2" customFormat="1" ht="7.05" customHeight="1">
      <c r="A76" s="34"/>
      <c r="B76" s="35"/>
      <c r="C76" s="34"/>
      <c r="D76" s="34"/>
      <c r="E76" s="34"/>
      <c r="F76" s="34"/>
      <c r="G76" s="34"/>
      <c r="H76" s="34"/>
      <c r="I76" s="34"/>
      <c r="J76" s="34"/>
      <c r="K76" s="34"/>
      <c r="L76" s="91"/>
      <c r="S76" s="34"/>
      <c r="T76" s="34"/>
      <c r="U76" s="34"/>
      <c r="V76" s="34"/>
      <c r="W76" s="34"/>
      <c r="X76" s="34"/>
      <c r="Y76" s="34"/>
      <c r="Z76" s="34"/>
      <c r="AA76" s="34"/>
      <c r="AB76" s="34"/>
      <c r="AC76" s="34"/>
      <c r="AD76" s="34"/>
      <c r="AE76" s="34"/>
    </row>
    <row r="77" spans="1:31" s="2" customFormat="1" ht="12" customHeight="1">
      <c r="A77" s="34"/>
      <c r="B77" s="35"/>
      <c r="C77" s="29" t="s">
        <v>21</v>
      </c>
      <c r="D77" s="34"/>
      <c r="E77" s="34"/>
      <c r="F77" s="27" t="str">
        <f>F12</f>
        <v xml:space="preserve"> </v>
      </c>
      <c r="G77" s="34"/>
      <c r="H77" s="34"/>
      <c r="I77" s="29" t="s">
        <v>23</v>
      </c>
      <c r="J77" s="52" t="str">
        <f>IF(J12="","",J12)</f>
        <v>27. 3. 2021</v>
      </c>
      <c r="K77" s="34"/>
      <c r="L77" s="91"/>
      <c r="S77" s="34"/>
      <c r="T77" s="34"/>
      <c r="U77" s="34"/>
      <c r="V77" s="34"/>
      <c r="W77" s="34"/>
      <c r="X77" s="34"/>
      <c r="Y77" s="34"/>
      <c r="Z77" s="34"/>
      <c r="AA77" s="34"/>
      <c r="AB77" s="34"/>
      <c r="AC77" s="34"/>
      <c r="AD77" s="34"/>
      <c r="AE77" s="34"/>
    </row>
    <row r="78" spans="1:31" s="2" customFormat="1" ht="7.05" customHeight="1">
      <c r="A78" s="34"/>
      <c r="B78" s="35"/>
      <c r="C78" s="34"/>
      <c r="D78" s="34"/>
      <c r="E78" s="34"/>
      <c r="F78" s="34"/>
      <c r="G78" s="34"/>
      <c r="H78" s="34"/>
      <c r="I78" s="34"/>
      <c r="J78" s="34"/>
      <c r="K78" s="34"/>
      <c r="L78" s="91"/>
      <c r="S78" s="34"/>
      <c r="T78" s="34"/>
      <c r="U78" s="34"/>
      <c r="V78" s="34"/>
      <c r="W78" s="34"/>
      <c r="X78" s="34"/>
      <c r="Y78" s="34"/>
      <c r="Z78" s="34"/>
      <c r="AA78" s="34"/>
      <c r="AB78" s="34"/>
      <c r="AC78" s="34"/>
      <c r="AD78" s="34"/>
      <c r="AE78" s="34"/>
    </row>
    <row r="79" spans="1:31" s="2" customFormat="1" ht="40.049999999999997" customHeight="1">
      <c r="A79" s="34"/>
      <c r="B79" s="35"/>
      <c r="C79" s="29" t="s">
        <v>25</v>
      </c>
      <c r="D79" s="34"/>
      <c r="E79" s="34"/>
      <c r="F79" s="27" t="str">
        <f>E15</f>
        <v>Obec Bordovice, Bordovice 130, 744 01 Bordovice</v>
      </c>
      <c r="G79" s="34"/>
      <c r="H79" s="34"/>
      <c r="I79" s="29" t="s">
        <v>30</v>
      </c>
      <c r="J79" s="32" t="str">
        <f>E21</f>
        <v>ing.arch. Tomáš Kudělka, Kunín 104, 742 53 Kunín</v>
      </c>
      <c r="K79" s="34"/>
      <c r="L79" s="91"/>
      <c r="S79" s="34"/>
      <c r="T79" s="34"/>
      <c r="U79" s="34"/>
      <c r="V79" s="34"/>
      <c r="W79" s="34"/>
      <c r="X79" s="34"/>
      <c r="Y79" s="34"/>
      <c r="Z79" s="34"/>
      <c r="AA79" s="34"/>
      <c r="AB79" s="34"/>
      <c r="AC79" s="34"/>
      <c r="AD79" s="34"/>
      <c r="AE79" s="34"/>
    </row>
    <row r="80" spans="1:31" s="2" customFormat="1" ht="15.15" customHeight="1">
      <c r="A80" s="34"/>
      <c r="B80" s="35"/>
      <c r="C80" s="29" t="s">
        <v>28</v>
      </c>
      <c r="D80" s="34"/>
      <c r="E80" s="34"/>
      <c r="F80" s="27" t="str">
        <f>IF(E18="","",E18)</f>
        <v>Vyplň údaj</v>
      </c>
      <c r="G80" s="34"/>
      <c r="H80" s="34"/>
      <c r="I80" s="29" t="s">
        <v>32</v>
      </c>
      <c r="J80" s="32" t="str">
        <f>E24</f>
        <v xml:space="preserve"> </v>
      </c>
      <c r="K80" s="34"/>
      <c r="L80" s="91"/>
      <c r="S80" s="34"/>
      <c r="T80" s="34"/>
      <c r="U80" s="34"/>
      <c r="V80" s="34"/>
      <c r="W80" s="34"/>
      <c r="X80" s="34"/>
      <c r="Y80" s="34"/>
      <c r="Z80" s="34"/>
      <c r="AA80" s="34"/>
      <c r="AB80" s="34"/>
      <c r="AC80" s="34"/>
      <c r="AD80" s="34"/>
      <c r="AE80" s="34"/>
    </row>
    <row r="81" spans="1:65" s="2" customFormat="1" ht="10.199999999999999" customHeight="1">
      <c r="A81" s="34"/>
      <c r="B81" s="35"/>
      <c r="C81" s="34"/>
      <c r="D81" s="34"/>
      <c r="E81" s="34"/>
      <c r="F81" s="34"/>
      <c r="G81" s="34"/>
      <c r="H81" s="34"/>
      <c r="I81" s="34"/>
      <c r="J81" s="34"/>
      <c r="K81" s="34"/>
      <c r="L81" s="91"/>
      <c r="S81" s="34"/>
      <c r="T81" s="34"/>
      <c r="U81" s="34"/>
      <c r="V81" s="34"/>
      <c r="W81" s="34"/>
      <c r="X81" s="34"/>
      <c r="Y81" s="34"/>
      <c r="Z81" s="34"/>
      <c r="AA81" s="34"/>
      <c r="AB81" s="34"/>
      <c r="AC81" s="34"/>
      <c r="AD81" s="34"/>
      <c r="AE81" s="34"/>
    </row>
    <row r="82" spans="1:65" s="11" customFormat="1" ht="29.25" customHeight="1">
      <c r="A82" s="116"/>
      <c r="B82" s="117"/>
      <c r="C82" s="118" t="s">
        <v>138</v>
      </c>
      <c r="D82" s="119" t="s">
        <v>54</v>
      </c>
      <c r="E82" s="119" t="s">
        <v>50</v>
      </c>
      <c r="F82" s="119" t="s">
        <v>51</v>
      </c>
      <c r="G82" s="119" t="s">
        <v>139</v>
      </c>
      <c r="H82" s="119" t="s">
        <v>140</v>
      </c>
      <c r="I82" s="119" t="s">
        <v>141</v>
      </c>
      <c r="J82" s="119" t="s">
        <v>108</v>
      </c>
      <c r="K82" s="120" t="s">
        <v>142</v>
      </c>
      <c r="L82" s="121"/>
      <c r="M82" s="59" t="s">
        <v>3</v>
      </c>
      <c r="N82" s="60" t="s">
        <v>39</v>
      </c>
      <c r="O82" s="60" t="s">
        <v>143</v>
      </c>
      <c r="P82" s="60" t="s">
        <v>144</v>
      </c>
      <c r="Q82" s="60" t="s">
        <v>145</v>
      </c>
      <c r="R82" s="60" t="s">
        <v>146</v>
      </c>
      <c r="S82" s="60" t="s">
        <v>147</v>
      </c>
      <c r="T82" s="61" t="s">
        <v>148</v>
      </c>
      <c r="U82" s="116"/>
      <c r="V82" s="116"/>
      <c r="W82" s="116"/>
      <c r="X82" s="116"/>
      <c r="Y82" s="116"/>
      <c r="Z82" s="116"/>
      <c r="AA82" s="116"/>
      <c r="AB82" s="116"/>
      <c r="AC82" s="116"/>
      <c r="AD82" s="116"/>
      <c r="AE82" s="116"/>
    </row>
    <row r="83" spans="1:65" s="2" customFormat="1" ht="22.8" customHeight="1">
      <c r="A83" s="34"/>
      <c r="B83" s="35"/>
      <c r="C83" s="66" t="s">
        <v>149</v>
      </c>
      <c r="D83" s="34"/>
      <c r="E83" s="34"/>
      <c r="F83" s="34"/>
      <c r="G83" s="34"/>
      <c r="H83" s="34"/>
      <c r="I83" s="34"/>
      <c r="J83" s="122">
        <f>BK83</f>
        <v>0</v>
      </c>
      <c r="K83" s="34"/>
      <c r="L83" s="35"/>
      <c r="M83" s="62"/>
      <c r="N83" s="53"/>
      <c r="O83" s="63"/>
      <c r="P83" s="123">
        <f>P84+P324</f>
        <v>0</v>
      </c>
      <c r="Q83" s="63"/>
      <c r="R83" s="123">
        <f>R84+R324</f>
        <v>0</v>
      </c>
      <c r="S83" s="63"/>
      <c r="T83" s="124">
        <f>T84+T324</f>
        <v>0</v>
      </c>
      <c r="U83" s="34"/>
      <c r="V83" s="34"/>
      <c r="W83" s="34"/>
      <c r="X83" s="34"/>
      <c r="Y83" s="34"/>
      <c r="Z83" s="34"/>
      <c r="AA83" s="34"/>
      <c r="AB83" s="34"/>
      <c r="AC83" s="34"/>
      <c r="AD83" s="34"/>
      <c r="AE83" s="34"/>
      <c r="AT83" s="19" t="s">
        <v>68</v>
      </c>
      <c r="AU83" s="19" t="s">
        <v>109</v>
      </c>
      <c r="BK83" s="125">
        <f>BK84+BK324</f>
        <v>0</v>
      </c>
    </row>
    <row r="84" spans="1:65" s="12" customFormat="1" ht="25.95" customHeight="1">
      <c r="B84" s="126"/>
      <c r="D84" s="127" t="s">
        <v>68</v>
      </c>
      <c r="E84" s="128" t="s">
        <v>251</v>
      </c>
      <c r="F84" s="128" t="s">
        <v>1923</v>
      </c>
      <c r="I84" s="129"/>
      <c r="J84" s="130">
        <f>BK84</f>
        <v>0</v>
      </c>
      <c r="L84" s="126"/>
      <c r="M84" s="131"/>
      <c r="N84" s="132"/>
      <c r="O84" s="132"/>
      <c r="P84" s="133">
        <f>P85+P318</f>
        <v>0</v>
      </c>
      <c r="Q84" s="132"/>
      <c r="R84" s="133">
        <f>R85+R318</f>
        <v>0</v>
      </c>
      <c r="S84" s="132"/>
      <c r="T84" s="134">
        <f>T85+T318</f>
        <v>0</v>
      </c>
      <c r="AR84" s="127" t="s">
        <v>168</v>
      </c>
      <c r="AT84" s="135" t="s">
        <v>68</v>
      </c>
      <c r="AU84" s="135" t="s">
        <v>69</v>
      </c>
      <c r="AY84" s="127" t="s">
        <v>152</v>
      </c>
      <c r="BK84" s="136">
        <f>BK85+BK318</f>
        <v>0</v>
      </c>
    </row>
    <row r="85" spans="1:65" s="12" customFormat="1" ht="22.8" customHeight="1">
      <c r="B85" s="126"/>
      <c r="D85" s="127" t="s">
        <v>68</v>
      </c>
      <c r="E85" s="137" t="s">
        <v>2546</v>
      </c>
      <c r="F85" s="137" t="s">
        <v>2547</v>
      </c>
      <c r="I85" s="129"/>
      <c r="J85" s="138">
        <f>BK85</f>
        <v>0</v>
      </c>
      <c r="L85" s="126"/>
      <c r="M85" s="131"/>
      <c r="N85" s="132"/>
      <c r="O85" s="132"/>
      <c r="P85" s="133">
        <f>SUM(P86:P317)</f>
        <v>0</v>
      </c>
      <c r="Q85" s="132"/>
      <c r="R85" s="133">
        <f>SUM(R86:R317)</f>
        <v>0</v>
      </c>
      <c r="S85" s="132"/>
      <c r="T85" s="134">
        <f>SUM(T86:T317)</f>
        <v>0</v>
      </c>
      <c r="AR85" s="127" t="s">
        <v>168</v>
      </c>
      <c r="AT85" s="135" t="s">
        <v>68</v>
      </c>
      <c r="AU85" s="135" t="s">
        <v>77</v>
      </c>
      <c r="AY85" s="127" t="s">
        <v>152</v>
      </c>
      <c r="BK85" s="136">
        <f>SUM(BK86:BK317)</f>
        <v>0</v>
      </c>
    </row>
    <row r="86" spans="1:65" s="2" customFormat="1" ht="22.8">
      <c r="A86" s="34"/>
      <c r="B86" s="139"/>
      <c r="C86" s="140" t="s">
        <v>1383</v>
      </c>
      <c r="D86" s="140" t="s">
        <v>154</v>
      </c>
      <c r="E86" s="141" t="s">
        <v>2548</v>
      </c>
      <c r="F86" s="142" t="s">
        <v>2549</v>
      </c>
      <c r="G86" s="143" t="s">
        <v>3</v>
      </c>
      <c r="H86" s="144">
        <v>0</v>
      </c>
      <c r="I86" s="145"/>
      <c r="J86" s="146">
        <f t="shared" ref="J86:J149" si="0">ROUND(I86*H86,2)</f>
        <v>0</v>
      </c>
      <c r="K86" s="142" t="s">
        <v>3</v>
      </c>
      <c r="L86" s="35"/>
      <c r="M86" s="147" t="s">
        <v>3</v>
      </c>
      <c r="N86" s="148" t="s">
        <v>40</v>
      </c>
      <c r="O86" s="55"/>
      <c r="P86" s="149">
        <f t="shared" ref="P86:P149" si="1">O86*H86</f>
        <v>0</v>
      </c>
      <c r="Q86" s="149">
        <v>0</v>
      </c>
      <c r="R86" s="149">
        <f t="shared" ref="R86:R149" si="2">Q86*H86</f>
        <v>0</v>
      </c>
      <c r="S86" s="149">
        <v>0</v>
      </c>
      <c r="T86" s="150">
        <f t="shared" ref="T86:T149" si="3">S86*H86</f>
        <v>0</v>
      </c>
      <c r="U86" s="34"/>
      <c r="V86" s="34"/>
      <c r="W86" s="34"/>
      <c r="X86" s="34"/>
      <c r="Y86" s="34"/>
      <c r="Z86" s="34"/>
      <c r="AA86" s="34"/>
      <c r="AB86" s="34"/>
      <c r="AC86" s="34"/>
      <c r="AD86" s="34"/>
      <c r="AE86" s="34"/>
      <c r="AR86" s="151" t="s">
        <v>570</v>
      </c>
      <c r="AT86" s="151" t="s">
        <v>154</v>
      </c>
      <c r="AU86" s="151" t="s">
        <v>79</v>
      </c>
      <c r="AY86" s="19" t="s">
        <v>152</v>
      </c>
      <c r="BE86" s="152">
        <f t="shared" ref="BE86:BE149" si="4">IF(N86="základní",J86,0)</f>
        <v>0</v>
      </c>
      <c r="BF86" s="152">
        <f t="shared" ref="BF86:BF149" si="5">IF(N86="snížená",J86,0)</f>
        <v>0</v>
      </c>
      <c r="BG86" s="152">
        <f t="shared" ref="BG86:BG149" si="6">IF(N86="zákl. přenesená",J86,0)</f>
        <v>0</v>
      </c>
      <c r="BH86" s="152">
        <f t="shared" ref="BH86:BH149" si="7">IF(N86="sníž. přenesená",J86,0)</f>
        <v>0</v>
      </c>
      <c r="BI86" s="152">
        <f t="shared" ref="BI86:BI149" si="8">IF(N86="nulová",J86,0)</f>
        <v>0</v>
      </c>
      <c r="BJ86" s="19" t="s">
        <v>77</v>
      </c>
      <c r="BK86" s="152">
        <f t="shared" ref="BK86:BK149" si="9">ROUND(I86*H86,2)</f>
        <v>0</v>
      </c>
      <c r="BL86" s="19" t="s">
        <v>570</v>
      </c>
      <c r="BM86" s="151" t="s">
        <v>2550</v>
      </c>
    </row>
    <row r="87" spans="1:65" s="2" customFormat="1" ht="16.5" customHeight="1">
      <c r="A87" s="34"/>
      <c r="B87" s="139"/>
      <c r="C87" s="140" t="s">
        <v>1415</v>
      </c>
      <c r="D87" s="140" t="s">
        <v>154</v>
      </c>
      <c r="E87" s="141" t="s">
        <v>2551</v>
      </c>
      <c r="F87" s="142" t="s">
        <v>2552</v>
      </c>
      <c r="G87" s="143" t="s">
        <v>1699</v>
      </c>
      <c r="H87" s="144">
        <v>12</v>
      </c>
      <c r="I87" s="145"/>
      <c r="J87" s="146">
        <f t="shared" si="0"/>
        <v>0</v>
      </c>
      <c r="K87" s="142" t="s">
        <v>3</v>
      </c>
      <c r="L87" s="35"/>
      <c r="M87" s="147" t="s">
        <v>3</v>
      </c>
      <c r="N87" s="148" t="s">
        <v>40</v>
      </c>
      <c r="O87" s="55"/>
      <c r="P87" s="149">
        <f t="shared" si="1"/>
        <v>0</v>
      </c>
      <c r="Q87" s="149">
        <v>0</v>
      </c>
      <c r="R87" s="149">
        <f t="shared" si="2"/>
        <v>0</v>
      </c>
      <c r="S87" s="149">
        <v>0</v>
      </c>
      <c r="T87" s="150">
        <f t="shared" si="3"/>
        <v>0</v>
      </c>
      <c r="U87" s="34"/>
      <c r="V87" s="34"/>
      <c r="W87" s="34"/>
      <c r="X87" s="34"/>
      <c r="Y87" s="34"/>
      <c r="Z87" s="34"/>
      <c r="AA87" s="34"/>
      <c r="AB87" s="34"/>
      <c r="AC87" s="34"/>
      <c r="AD87" s="34"/>
      <c r="AE87" s="34"/>
      <c r="AR87" s="151" t="s">
        <v>158</v>
      </c>
      <c r="AT87" s="151" t="s">
        <v>154</v>
      </c>
      <c r="AU87" s="151" t="s">
        <v>79</v>
      </c>
      <c r="AY87" s="19" t="s">
        <v>152</v>
      </c>
      <c r="BE87" s="152">
        <f t="shared" si="4"/>
        <v>0</v>
      </c>
      <c r="BF87" s="152">
        <f t="shared" si="5"/>
        <v>0</v>
      </c>
      <c r="BG87" s="152">
        <f t="shared" si="6"/>
        <v>0</v>
      </c>
      <c r="BH87" s="152">
        <f t="shared" si="7"/>
        <v>0</v>
      </c>
      <c r="BI87" s="152">
        <f t="shared" si="8"/>
        <v>0</v>
      </c>
      <c r="BJ87" s="19" t="s">
        <v>77</v>
      </c>
      <c r="BK87" s="152">
        <f t="shared" si="9"/>
        <v>0</v>
      </c>
      <c r="BL87" s="19" t="s">
        <v>158</v>
      </c>
      <c r="BM87" s="151" t="s">
        <v>2553</v>
      </c>
    </row>
    <row r="88" spans="1:65" s="2" customFormat="1" ht="16.5" customHeight="1">
      <c r="A88" s="34"/>
      <c r="B88" s="139"/>
      <c r="C88" s="140" t="s">
        <v>1420</v>
      </c>
      <c r="D88" s="140" t="s">
        <v>154</v>
      </c>
      <c r="E88" s="141" t="s">
        <v>2554</v>
      </c>
      <c r="F88" s="142" t="s">
        <v>2555</v>
      </c>
      <c r="G88" s="143" t="s">
        <v>1699</v>
      </c>
      <c r="H88" s="144">
        <v>2</v>
      </c>
      <c r="I88" s="145"/>
      <c r="J88" s="146">
        <f t="shared" si="0"/>
        <v>0</v>
      </c>
      <c r="K88" s="142" t="s">
        <v>3</v>
      </c>
      <c r="L88" s="35"/>
      <c r="M88" s="147" t="s">
        <v>3</v>
      </c>
      <c r="N88" s="148" t="s">
        <v>40</v>
      </c>
      <c r="O88" s="55"/>
      <c r="P88" s="149">
        <f t="shared" si="1"/>
        <v>0</v>
      </c>
      <c r="Q88" s="149">
        <v>0</v>
      </c>
      <c r="R88" s="149">
        <f t="shared" si="2"/>
        <v>0</v>
      </c>
      <c r="S88" s="149">
        <v>0</v>
      </c>
      <c r="T88" s="150">
        <f t="shared" si="3"/>
        <v>0</v>
      </c>
      <c r="U88" s="34"/>
      <c r="V88" s="34"/>
      <c r="W88" s="34"/>
      <c r="X88" s="34"/>
      <c r="Y88" s="34"/>
      <c r="Z88" s="34"/>
      <c r="AA88" s="34"/>
      <c r="AB88" s="34"/>
      <c r="AC88" s="34"/>
      <c r="AD88" s="34"/>
      <c r="AE88" s="34"/>
      <c r="AR88" s="151" t="s">
        <v>158</v>
      </c>
      <c r="AT88" s="151" t="s">
        <v>154</v>
      </c>
      <c r="AU88" s="151" t="s">
        <v>79</v>
      </c>
      <c r="AY88" s="19" t="s">
        <v>152</v>
      </c>
      <c r="BE88" s="152">
        <f t="shared" si="4"/>
        <v>0</v>
      </c>
      <c r="BF88" s="152">
        <f t="shared" si="5"/>
        <v>0</v>
      </c>
      <c r="BG88" s="152">
        <f t="shared" si="6"/>
        <v>0</v>
      </c>
      <c r="BH88" s="152">
        <f t="shared" si="7"/>
        <v>0</v>
      </c>
      <c r="BI88" s="152">
        <f t="shared" si="8"/>
        <v>0</v>
      </c>
      <c r="BJ88" s="19" t="s">
        <v>77</v>
      </c>
      <c r="BK88" s="152">
        <f t="shared" si="9"/>
        <v>0</v>
      </c>
      <c r="BL88" s="19" t="s">
        <v>158</v>
      </c>
      <c r="BM88" s="151" t="s">
        <v>2556</v>
      </c>
    </row>
    <row r="89" spans="1:65" s="2" customFormat="1" ht="16.5" customHeight="1">
      <c r="A89" s="34"/>
      <c r="B89" s="139"/>
      <c r="C89" s="140" t="s">
        <v>1424</v>
      </c>
      <c r="D89" s="140" t="s">
        <v>154</v>
      </c>
      <c r="E89" s="141" t="s">
        <v>2557</v>
      </c>
      <c r="F89" s="142" t="s">
        <v>2558</v>
      </c>
      <c r="G89" s="143" t="s">
        <v>1699</v>
      </c>
      <c r="H89" s="144">
        <v>14</v>
      </c>
      <c r="I89" s="145"/>
      <c r="J89" s="146">
        <f t="shared" si="0"/>
        <v>0</v>
      </c>
      <c r="K89" s="142" t="s">
        <v>3</v>
      </c>
      <c r="L89" s="35"/>
      <c r="M89" s="147" t="s">
        <v>3</v>
      </c>
      <c r="N89" s="148" t="s">
        <v>40</v>
      </c>
      <c r="O89" s="55"/>
      <c r="P89" s="149">
        <f t="shared" si="1"/>
        <v>0</v>
      </c>
      <c r="Q89" s="149">
        <v>0</v>
      </c>
      <c r="R89" s="149">
        <f t="shared" si="2"/>
        <v>0</v>
      </c>
      <c r="S89" s="149">
        <v>0</v>
      </c>
      <c r="T89" s="150">
        <f t="shared" si="3"/>
        <v>0</v>
      </c>
      <c r="U89" s="34"/>
      <c r="V89" s="34"/>
      <c r="W89" s="34"/>
      <c r="X89" s="34"/>
      <c r="Y89" s="34"/>
      <c r="Z89" s="34"/>
      <c r="AA89" s="34"/>
      <c r="AB89" s="34"/>
      <c r="AC89" s="34"/>
      <c r="AD89" s="34"/>
      <c r="AE89" s="34"/>
      <c r="AR89" s="151" t="s">
        <v>158</v>
      </c>
      <c r="AT89" s="151" t="s">
        <v>154</v>
      </c>
      <c r="AU89" s="151" t="s">
        <v>79</v>
      </c>
      <c r="AY89" s="19" t="s">
        <v>152</v>
      </c>
      <c r="BE89" s="152">
        <f t="shared" si="4"/>
        <v>0</v>
      </c>
      <c r="BF89" s="152">
        <f t="shared" si="5"/>
        <v>0</v>
      </c>
      <c r="BG89" s="152">
        <f t="shared" si="6"/>
        <v>0</v>
      </c>
      <c r="BH89" s="152">
        <f t="shared" si="7"/>
        <v>0</v>
      </c>
      <c r="BI89" s="152">
        <f t="shared" si="8"/>
        <v>0</v>
      </c>
      <c r="BJ89" s="19" t="s">
        <v>77</v>
      </c>
      <c r="BK89" s="152">
        <f t="shared" si="9"/>
        <v>0</v>
      </c>
      <c r="BL89" s="19" t="s">
        <v>158</v>
      </c>
      <c r="BM89" s="151" t="s">
        <v>2559</v>
      </c>
    </row>
    <row r="90" spans="1:65" s="2" customFormat="1" ht="16.5" customHeight="1">
      <c r="A90" s="34"/>
      <c r="B90" s="139"/>
      <c r="C90" s="140" t="s">
        <v>1428</v>
      </c>
      <c r="D90" s="140" t="s">
        <v>154</v>
      </c>
      <c r="E90" s="141" t="s">
        <v>2560</v>
      </c>
      <c r="F90" s="142" t="s">
        <v>2561</v>
      </c>
      <c r="G90" s="143" t="s">
        <v>278</v>
      </c>
      <c r="H90" s="144">
        <v>50</v>
      </c>
      <c r="I90" s="145"/>
      <c r="J90" s="146">
        <f t="shared" si="0"/>
        <v>0</v>
      </c>
      <c r="K90" s="142" t="s">
        <v>3</v>
      </c>
      <c r="L90" s="35"/>
      <c r="M90" s="147" t="s">
        <v>3</v>
      </c>
      <c r="N90" s="148" t="s">
        <v>40</v>
      </c>
      <c r="O90" s="55"/>
      <c r="P90" s="149">
        <f t="shared" si="1"/>
        <v>0</v>
      </c>
      <c r="Q90" s="149">
        <v>0</v>
      </c>
      <c r="R90" s="149">
        <f t="shared" si="2"/>
        <v>0</v>
      </c>
      <c r="S90" s="149">
        <v>0</v>
      </c>
      <c r="T90" s="150">
        <f t="shared" si="3"/>
        <v>0</v>
      </c>
      <c r="U90" s="34"/>
      <c r="V90" s="34"/>
      <c r="W90" s="34"/>
      <c r="X90" s="34"/>
      <c r="Y90" s="34"/>
      <c r="Z90" s="34"/>
      <c r="AA90" s="34"/>
      <c r="AB90" s="34"/>
      <c r="AC90" s="34"/>
      <c r="AD90" s="34"/>
      <c r="AE90" s="34"/>
      <c r="AR90" s="151" t="s">
        <v>158</v>
      </c>
      <c r="AT90" s="151" t="s">
        <v>154</v>
      </c>
      <c r="AU90" s="151" t="s">
        <v>79</v>
      </c>
      <c r="AY90" s="19" t="s">
        <v>152</v>
      </c>
      <c r="BE90" s="152">
        <f t="shared" si="4"/>
        <v>0</v>
      </c>
      <c r="BF90" s="152">
        <f t="shared" si="5"/>
        <v>0</v>
      </c>
      <c r="BG90" s="152">
        <f t="shared" si="6"/>
        <v>0</v>
      </c>
      <c r="BH90" s="152">
        <f t="shared" si="7"/>
        <v>0</v>
      </c>
      <c r="BI90" s="152">
        <f t="shared" si="8"/>
        <v>0</v>
      </c>
      <c r="BJ90" s="19" t="s">
        <v>77</v>
      </c>
      <c r="BK90" s="152">
        <f t="shared" si="9"/>
        <v>0</v>
      </c>
      <c r="BL90" s="19" t="s">
        <v>158</v>
      </c>
      <c r="BM90" s="151" t="s">
        <v>2562</v>
      </c>
    </row>
    <row r="91" spans="1:65" s="2" customFormat="1" ht="16.5" customHeight="1">
      <c r="A91" s="34"/>
      <c r="B91" s="139"/>
      <c r="C91" s="140" t="s">
        <v>1433</v>
      </c>
      <c r="D91" s="140" t="s">
        <v>154</v>
      </c>
      <c r="E91" s="141" t="s">
        <v>2563</v>
      </c>
      <c r="F91" s="142" t="s">
        <v>2564</v>
      </c>
      <c r="G91" s="143" t="s">
        <v>278</v>
      </c>
      <c r="H91" s="144">
        <v>400</v>
      </c>
      <c r="I91" s="145"/>
      <c r="J91" s="146">
        <f t="shared" si="0"/>
        <v>0</v>
      </c>
      <c r="K91" s="142" t="s">
        <v>3</v>
      </c>
      <c r="L91" s="35"/>
      <c r="M91" s="147" t="s">
        <v>3</v>
      </c>
      <c r="N91" s="148" t="s">
        <v>40</v>
      </c>
      <c r="O91" s="55"/>
      <c r="P91" s="149">
        <f t="shared" si="1"/>
        <v>0</v>
      </c>
      <c r="Q91" s="149">
        <v>0</v>
      </c>
      <c r="R91" s="149">
        <f t="shared" si="2"/>
        <v>0</v>
      </c>
      <c r="S91" s="149">
        <v>0</v>
      </c>
      <c r="T91" s="150">
        <f t="shared" si="3"/>
        <v>0</v>
      </c>
      <c r="U91" s="34"/>
      <c r="V91" s="34"/>
      <c r="W91" s="34"/>
      <c r="X91" s="34"/>
      <c r="Y91" s="34"/>
      <c r="Z91" s="34"/>
      <c r="AA91" s="34"/>
      <c r="AB91" s="34"/>
      <c r="AC91" s="34"/>
      <c r="AD91" s="34"/>
      <c r="AE91" s="34"/>
      <c r="AR91" s="151" t="s">
        <v>158</v>
      </c>
      <c r="AT91" s="151" t="s">
        <v>154</v>
      </c>
      <c r="AU91" s="151" t="s">
        <v>79</v>
      </c>
      <c r="AY91" s="19" t="s">
        <v>152</v>
      </c>
      <c r="BE91" s="152">
        <f t="shared" si="4"/>
        <v>0</v>
      </c>
      <c r="BF91" s="152">
        <f t="shared" si="5"/>
        <v>0</v>
      </c>
      <c r="BG91" s="152">
        <f t="shared" si="6"/>
        <v>0</v>
      </c>
      <c r="BH91" s="152">
        <f t="shared" si="7"/>
        <v>0</v>
      </c>
      <c r="BI91" s="152">
        <f t="shared" si="8"/>
        <v>0</v>
      </c>
      <c r="BJ91" s="19" t="s">
        <v>77</v>
      </c>
      <c r="BK91" s="152">
        <f t="shared" si="9"/>
        <v>0</v>
      </c>
      <c r="BL91" s="19" t="s">
        <v>158</v>
      </c>
      <c r="BM91" s="151" t="s">
        <v>2565</v>
      </c>
    </row>
    <row r="92" spans="1:65" s="2" customFormat="1" ht="16.5" customHeight="1">
      <c r="A92" s="34"/>
      <c r="B92" s="139"/>
      <c r="C92" s="140" t="s">
        <v>1436</v>
      </c>
      <c r="D92" s="140" t="s">
        <v>154</v>
      </c>
      <c r="E92" s="141" t="s">
        <v>2566</v>
      </c>
      <c r="F92" s="142" t="s">
        <v>2567</v>
      </c>
      <c r="G92" s="143" t="s">
        <v>278</v>
      </c>
      <c r="H92" s="144">
        <v>20</v>
      </c>
      <c r="I92" s="145"/>
      <c r="J92" s="146">
        <f t="shared" si="0"/>
        <v>0</v>
      </c>
      <c r="K92" s="142" t="s">
        <v>3</v>
      </c>
      <c r="L92" s="35"/>
      <c r="M92" s="147" t="s">
        <v>3</v>
      </c>
      <c r="N92" s="148" t="s">
        <v>40</v>
      </c>
      <c r="O92" s="55"/>
      <c r="P92" s="149">
        <f t="shared" si="1"/>
        <v>0</v>
      </c>
      <c r="Q92" s="149">
        <v>0</v>
      </c>
      <c r="R92" s="149">
        <f t="shared" si="2"/>
        <v>0</v>
      </c>
      <c r="S92" s="149">
        <v>0</v>
      </c>
      <c r="T92" s="150">
        <f t="shared" si="3"/>
        <v>0</v>
      </c>
      <c r="U92" s="34"/>
      <c r="V92" s="34"/>
      <c r="W92" s="34"/>
      <c r="X92" s="34"/>
      <c r="Y92" s="34"/>
      <c r="Z92" s="34"/>
      <c r="AA92" s="34"/>
      <c r="AB92" s="34"/>
      <c r="AC92" s="34"/>
      <c r="AD92" s="34"/>
      <c r="AE92" s="34"/>
      <c r="AR92" s="151" t="s">
        <v>158</v>
      </c>
      <c r="AT92" s="151" t="s">
        <v>154</v>
      </c>
      <c r="AU92" s="151" t="s">
        <v>79</v>
      </c>
      <c r="AY92" s="19" t="s">
        <v>152</v>
      </c>
      <c r="BE92" s="152">
        <f t="shared" si="4"/>
        <v>0</v>
      </c>
      <c r="BF92" s="152">
        <f t="shared" si="5"/>
        <v>0</v>
      </c>
      <c r="BG92" s="152">
        <f t="shared" si="6"/>
        <v>0</v>
      </c>
      <c r="BH92" s="152">
        <f t="shared" si="7"/>
        <v>0</v>
      </c>
      <c r="BI92" s="152">
        <f t="shared" si="8"/>
        <v>0</v>
      </c>
      <c r="BJ92" s="19" t="s">
        <v>77</v>
      </c>
      <c r="BK92" s="152">
        <f t="shared" si="9"/>
        <v>0</v>
      </c>
      <c r="BL92" s="19" t="s">
        <v>158</v>
      </c>
      <c r="BM92" s="151" t="s">
        <v>2568</v>
      </c>
    </row>
    <row r="93" spans="1:65" s="2" customFormat="1" ht="16.5" customHeight="1">
      <c r="A93" s="34"/>
      <c r="B93" s="139"/>
      <c r="C93" s="140" t="s">
        <v>1442</v>
      </c>
      <c r="D93" s="140" t="s">
        <v>154</v>
      </c>
      <c r="E93" s="141" t="s">
        <v>2569</v>
      </c>
      <c r="F93" s="142" t="s">
        <v>2570</v>
      </c>
      <c r="G93" s="143" t="s">
        <v>278</v>
      </c>
      <c r="H93" s="144">
        <v>600</v>
      </c>
      <c r="I93" s="145"/>
      <c r="J93" s="146">
        <f t="shared" si="0"/>
        <v>0</v>
      </c>
      <c r="K93" s="142" t="s">
        <v>3</v>
      </c>
      <c r="L93" s="35"/>
      <c r="M93" s="147" t="s">
        <v>3</v>
      </c>
      <c r="N93" s="148" t="s">
        <v>40</v>
      </c>
      <c r="O93" s="55"/>
      <c r="P93" s="149">
        <f t="shared" si="1"/>
        <v>0</v>
      </c>
      <c r="Q93" s="149">
        <v>0</v>
      </c>
      <c r="R93" s="149">
        <f t="shared" si="2"/>
        <v>0</v>
      </c>
      <c r="S93" s="149">
        <v>0</v>
      </c>
      <c r="T93" s="150">
        <f t="shared" si="3"/>
        <v>0</v>
      </c>
      <c r="U93" s="34"/>
      <c r="V93" s="34"/>
      <c r="W93" s="34"/>
      <c r="X93" s="34"/>
      <c r="Y93" s="34"/>
      <c r="Z93" s="34"/>
      <c r="AA93" s="34"/>
      <c r="AB93" s="34"/>
      <c r="AC93" s="34"/>
      <c r="AD93" s="34"/>
      <c r="AE93" s="34"/>
      <c r="AR93" s="151" t="s">
        <v>158</v>
      </c>
      <c r="AT93" s="151" t="s">
        <v>154</v>
      </c>
      <c r="AU93" s="151" t="s">
        <v>79</v>
      </c>
      <c r="AY93" s="19" t="s">
        <v>152</v>
      </c>
      <c r="BE93" s="152">
        <f t="shared" si="4"/>
        <v>0</v>
      </c>
      <c r="BF93" s="152">
        <f t="shared" si="5"/>
        <v>0</v>
      </c>
      <c r="BG93" s="152">
        <f t="shared" si="6"/>
        <v>0</v>
      </c>
      <c r="BH93" s="152">
        <f t="shared" si="7"/>
        <v>0</v>
      </c>
      <c r="BI93" s="152">
        <f t="shared" si="8"/>
        <v>0</v>
      </c>
      <c r="BJ93" s="19" t="s">
        <v>77</v>
      </c>
      <c r="BK93" s="152">
        <f t="shared" si="9"/>
        <v>0</v>
      </c>
      <c r="BL93" s="19" t="s">
        <v>158</v>
      </c>
      <c r="BM93" s="151" t="s">
        <v>2571</v>
      </c>
    </row>
    <row r="94" spans="1:65" s="2" customFormat="1" ht="21.75" customHeight="1">
      <c r="A94" s="34"/>
      <c r="B94" s="139"/>
      <c r="C94" s="181" t="s">
        <v>1446</v>
      </c>
      <c r="D94" s="181" t="s">
        <v>251</v>
      </c>
      <c r="E94" s="182" t="s">
        <v>2572</v>
      </c>
      <c r="F94" s="183" t="s">
        <v>2573</v>
      </c>
      <c r="G94" s="184" t="s">
        <v>1699</v>
      </c>
      <c r="H94" s="185">
        <v>12</v>
      </c>
      <c r="I94" s="186"/>
      <c r="J94" s="187">
        <f t="shared" si="0"/>
        <v>0</v>
      </c>
      <c r="K94" s="183" t="s">
        <v>3</v>
      </c>
      <c r="L94" s="188"/>
      <c r="M94" s="189" t="s">
        <v>3</v>
      </c>
      <c r="N94" s="190" t="s">
        <v>40</v>
      </c>
      <c r="O94" s="55"/>
      <c r="P94" s="149">
        <f t="shared" si="1"/>
        <v>0</v>
      </c>
      <c r="Q94" s="149">
        <v>0</v>
      </c>
      <c r="R94" s="149">
        <f t="shared" si="2"/>
        <v>0</v>
      </c>
      <c r="S94" s="149">
        <v>0</v>
      </c>
      <c r="T94" s="150">
        <f t="shared" si="3"/>
        <v>0</v>
      </c>
      <c r="U94" s="34"/>
      <c r="V94" s="34"/>
      <c r="W94" s="34"/>
      <c r="X94" s="34"/>
      <c r="Y94" s="34"/>
      <c r="Z94" s="34"/>
      <c r="AA94" s="34"/>
      <c r="AB94" s="34"/>
      <c r="AC94" s="34"/>
      <c r="AD94" s="34"/>
      <c r="AE94" s="34"/>
      <c r="AR94" s="151" t="s">
        <v>207</v>
      </c>
      <c r="AT94" s="151" t="s">
        <v>251</v>
      </c>
      <c r="AU94" s="151" t="s">
        <v>79</v>
      </c>
      <c r="AY94" s="19" t="s">
        <v>152</v>
      </c>
      <c r="BE94" s="152">
        <f t="shared" si="4"/>
        <v>0</v>
      </c>
      <c r="BF94" s="152">
        <f t="shared" si="5"/>
        <v>0</v>
      </c>
      <c r="BG94" s="152">
        <f t="shared" si="6"/>
        <v>0</v>
      </c>
      <c r="BH94" s="152">
        <f t="shared" si="7"/>
        <v>0</v>
      </c>
      <c r="BI94" s="152">
        <f t="shared" si="8"/>
        <v>0</v>
      </c>
      <c r="BJ94" s="19" t="s">
        <v>77</v>
      </c>
      <c r="BK94" s="152">
        <f t="shared" si="9"/>
        <v>0</v>
      </c>
      <c r="BL94" s="19" t="s">
        <v>158</v>
      </c>
      <c r="BM94" s="151" t="s">
        <v>2574</v>
      </c>
    </row>
    <row r="95" spans="1:65" s="2" customFormat="1" ht="16.5" customHeight="1">
      <c r="A95" s="34"/>
      <c r="B95" s="139"/>
      <c r="C95" s="181" t="s">
        <v>1449</v>
      </c>
      <c r="D95" s="181" t="s">
        <v>251</v>
      </c>
      <c r="E95" s="182" t="s">
        <v>2575</v>
      </c>
      <c r="F95" s="183" t="s">
        <v>2576</v>
      </c>
      <c r="G95" s="184" t="s">
        <v>1699</v>
      </c>
      <c r="H95" s="185">
        <v>14</v>
      </c>
      <c r="I95" s="186"/>
      <c r="J95" s="187">
        <f t="shared" si="0"/>
        <v>0</v>
      </c>
      <c r="K95" s="183" t="s">
        <v>3</v>
      </c>
      <c r="L95" s="188"/>
      <c r="M95" s="189" t="s">
        <v>3</v>
      </c>
      <c r="N95" s="190" t="s">
        <v>40</v>
      </c>
      <c r="O95" s="55"/>
      <c r="P95" s="149">
        <f t="shared" si="1"/>
        <v>0</v>
      </c>
      <c r="Q95" s="149">
        <v>0</v>
      </c>
      <c r="R95" s="149">
        <f t="shared" si="2"/>
        <v>0</v>
      </c>
      <c r="S95" s="149">
        <v>0</v>
      </c>
      <c r="T95" s="150">
        <f t="shared" si="3"/>
        <v>0</v>
      </c>
      <c r="U95" s="34"/>
      <c r="V95" s="34"/>
      <c r="W95" s="34"/>
      <c r="X95" s="34"/>
      <c r="Y95" s="34"/>
      <c r="Z95" s="34"/>
      <c r="AA95" s="34"/>
      <c r="AB95" s="34"/>
      <c r="AC95" s="34"/>
      <c r="AD95" s="34"/>
      <c r="AE95" s="34"/>
      <c r="AR95" s="151" t="s">
        <v>207</v>
      </c>
      <c r="AT95" s="151" t="s">
        <v>251</v>
      </c>
      <c r="AU95" s="151" t="s">
        <v>79</v>
      </c>
      <c r="AY95" s="19" t="s">
        <v>152</v>
      </c>
      <c r="BE95" s="152">
        <f t="shared" si="4"/>
        <v>0</v>
      </c>
      <c r="BF95" s="152">
        <f t="shared" si="5"/>
        <v>0</v>
      </c>
      <c r="BG95" s="152">
        <f t="shared" si="6"/>
        <v>0</v>
      </c>
      <c r="BH95" s="152">
        <f t="shared" si="7"/>
        <v>0</v>
      </c>
      <c r="BI95" s="152">
        <f t="shared" si="8"/>
        <v>0</v>
      </c>
      <c r="BJ95" s="19" t="s">
        <v>77</v>
      </c>
      <c r="BK95" s="152">
        <f t="shared" si="9"/>
        <v>0</v>
      </c>
      <c r="BL95" s="19" t="s">
        <v>158</v>
      </c>
      <c r="BM95" s="151" t="s">
        <v>2577</v>
      </c>
    </row>
    <row r="96" spans="1:65" s="2" customFormat="1" ht="22.8">
      <c r="A96" s="34"/>
      <c r="B96" s="139"/>
      <c r="C96" s="181" t="s">
        <v>1452</v>
      </c>
      <c r="D96" s="181" t="s">
        <v>251</v>
      </c>
      <c r="E96" s="182" t="s">
        <v>2578</v>
      </c>
      <c r="F96" s="183" t="s">
        <v>2579</v>
      </c>
      <c r="G96" s="184" t="s">
        <v>1699</v>
      </c>
      <c r="H96" s="185">
        <v>2</v>
      </c>
      <c r="I96" s="186"/>
      <c r="J96" s="187">
        <f t="shared" si="0"/>
        <v>0</v>
      </c>
      <c r="K96" s="183" t="s">
        <v>3</v>
      </c>
      <c r="L96" s="188"/>
      <c r="M96" s="189" t="s">
        <v>3</v>
      </c>
      <c r="N96" s="190" t="s">
        <v>40</v>
      </c>
      <c r="O96" s="55"/>
      <c r="P96" s="149">
        <f t="shared" si="1"/>
        <v>0</v>
      </c>
      <c r="Q96" s="149">
        <v>0</v>
      </c>
      <c r="R96" s="149">
        <f t="shared" si="2"/>
        <v>0</v>
      </c>
      <c r="S96" s="149">
        <v>0</v>
      </c>
      <c r="T96" s="150">
        <f t="shared" si="3"/>
        <v>0</v>
      </c>
      <c r="U96" s="34"/>
      <c r="V96" s="34"/>
      <c r="W96" s="34"/>
      <c r="X96" s="34"/>
      <c r="Y96" s="34"/>
      <c r="Z96" s="34"/>
      <c r="AA96" s="34"/>
      <c r="AB96" s="34"/>
      <c r="AC96" s="34"/>
      <c r="AD96" s="34"/>
      <c r="AE96" s="34"/>
      <c r="AR96" s="151" t="s">
        <v>207</v>
      </c>
      <c r="AT96" s="151" t="s">
        <v>251</v>
      </c>
      <c r="AU96" s="151" t="s">
        <v>79</v>
      </c>
      <c r="AY96" s="19" t="s">
        <v>152</v>
      </c>
      <c r="BE96" s="152">
        <f t="shared" si="4"/>
        <v>0</v>
      </c>
      <c r="BF96" s="152">
        <f t="shared" si="5"/>
        <v>0</v>
      </c>
      <c r="BG96" s="152">
        <f t="shared" si="6"/>
        <v>0</v>
      </c>
      <c r="BH96" s="152">
        <f t="shared" si="7"/>
        <v>0</v>
      </c>
      <c r="BI96" s="152">
        <f t="shared" si="8"/>
        <v>0</v>
      </c>
      <c r="BJ96" s="19" t="s">
        <v>77</v>
      </c>
      <c r="BK96" s="152">
        <f t="shared" si="9"/>
        <v>0</v>
      </c>
      <c r="BL96" s="19" t="s">
        <v>158</v>
      </c>
      <c r="BM96" s="151" t="s">
        <v>2580</v>
      </c>
    </row>
    <row r="97" spans="1:65" s="2" customFormat="1" ht="16.5" customHeight="1">
      <c r="A97" s="34"/>
      <c r="B97" s="139"/>
      <c r="C97" s="181" t="s">
        <v>1457</v>
      </c>
      <c r="D97" s="181" t="s">
        <v>251</v>
      </c>
      <c r="E97" s="182" t="s">
        <v>2581</v>
      </c>
      <c r="F97" s="183" t="s">
        <v>2582</v>
      </c>
      <c r="G97" s="184" t="s">
        <v>278</v>
      </c>
      <c r="H97" s="185">
        <v>50</v>
      </c>
      <c r="I97" s="186"/>
      <c r="J97" s="187">
        <f t="shared" si="0"/>
        <v>0</v>
      </c>
      <c r="K97" s="183" t="s">
        <v>3</v>
      </c>
      <c r="L97" s="188"/>
      <c r="M97" s="189" t="s">
        <v>3</v>
      </c>
      <c r="N97" s="190" t="s">
        <v>40</v>
      </c>
      <c r="O97" s="55"/>
      <c r="P97" s="149">
        <f t="shared" si="1"/>
        <v>0</v>
      </c>
      <c r="Q97" s="149">
        <v>0</v>
      </c>
      <c r="R97" s="149">
        <f t="shared" si="2"/>
        <v>0</v>
      </c>
      <c r="S97" s="149">
        <v>0</v>
      </c>
      <c r="T97" s="150">
        <f t="shared" si="3"/>
        <v>0</v>
      </c>
      <c r="U97" s="34"/>
      <c r="V97" s="34"/>
      <c r="W97" s="34"/>
      <c r="X97" s="34"/>
      <c r="Y97" s="34"/>
      <c r="Z97" s="34"/>
      <c r="AA97" s="34"/>
      <c r="AB97" s="34"/>
      <c r="AC97" s="34"/>
      <c r="AD97" s="34"/>
      <c r="AE97" s="34"/>
      <c r="AR97" s="151" t="s">
        <v>207</v>
      </c>
      <c r="AT97" s="151" t="s">
        <v>251</v>
      </c>
      <c r="AU97" s="151" t="s">
        <v>79</v>
      </c>
      <c r="AY97" s="19" t="s">
        <v>152</v>
      </c>
      <c r="BE97" s="152">
        <f t="shared" si="4"/>
        <v>0</v>
      </c>
      <c r="BF97" s="152">
        <f t="shared" si="5"/>
        <v>0</v>
      </c>
      <c r="BG97" s="152">
        <f t="shared" si="6"/>
        <v>0</v>
      </c>
      <c r="BH97" s="152">
        <f t="shared" si="7"/>
        <v>0</v>
      </c>
      <c r="BI97" s="152">
        <f t="shared" si="8"/>
        <v>0</v>
      </c>
      <c r="BJ97" s="19" t="s">
        <v>77</v>
      </c>
      <c r="BK97" s="152">
        <f t="shared" si="9"/>
        <v>0</v>
      </c>
      <c r="BL97" s="19" t="s">
        <v>158</v>
      </c>
      <c r="BM97" s="151" t="s">
        <v>2583</v>
      </c>
    </row>
    <row r="98" spans="1:65" s="2" customFormat="1" ht="16.5" customHeight="1">
      <c r="A98" s="34"/>
      <c r="B98" s="139"/>
      <c r="C98" s="181" t="s">
        <v>1461</v>
      </c>
      <c r="D98" s="181" t="s">
        <v>251</v>
      </c>
      <c r="E98" s="182" t="s">
        <v>2584</v>
      </c>
      <c r="F98" s="183" t="s">
        <v>2585</v>
      </c>
      <c r="G98" s="184" t="s">
        <v>278</v>
      </c>
      <c r="H98" s="185">
        <v>400</v>
      </c>
      <c r="I98" s="186"/>
      <c r="J98" s="187">
        <f t="shared" si="0"/>
        <v>0</v>
      </c>
      <c r="K98" s="183" t="s">
        <v>3</v>
      </c>
      <c r="L98" s="188"/>
      <c r="M98" s="189" t="s">
        <v>3</v>
      </c>
      <c r="N98" s="190" t="s">
        <v>40</v>
      </c>
      <c r="O98" s="55"/>
      <c r="P98" s="149">
        <f t="shared" si="1"/>
        <v>0</v>
      </c>
      <c r="Q98" s="149">
        <v>0</v>
      </c>
      <c r="R98" s="149">
        <f t="shared" si="2"/>
        <v>0</v>
      </c>
      <c r="S98" s="149">
        <v>0</v>
      </c>
      <c r="T98" s="150">
        <f t="shared" si="3"/>
        <v>0</v>
      </c>
      <c r="U98" s="34"/>
      <c r="V98" s="34"/>
      <c r="W98" s="34"/>
      <c r="X98" s="34"/>
      <c r="Y98" s="34"/>
      <c r="Z98" s="34"/>
      <c r="AA98" s="34"/>
      <c r="AB98" s="34"/>
      <c r="AC98" s="34"/>
      <c r="AD98" s="34"/>
      <c r="AE98" s="34"/>
      <c r="AR98" s="151" t="s">
        <v>207</v>
      </c>
      <c r="AT98" s="151" t="s">
        <v>251</v>
      </c>
      <c r="AU98" s="151" t="s">
        <v>79</v>
      </c>
      <c r="AY98" s="19" t="s">
        <v>152</v>
      </c>
      <c r="BE98" s="152">
        <f t="shared" si="4"/>
        <v>0</v>
      </c>
      <c r="BF98" s="152">
        <f t="shared" si="5"/>
        <v>0</v>
      </c>
      <c r="BG98" s="152">
        <f t="shared" si="6"/>
        <v>0</v>
      </c>
      <c r="BH98" s="152">
        <f t="shared" si="7"/>
        <v>0</v>
      </c>
      <c r="BI98" s="152">
        <f t="shared" si="8"/>
        <v>0</v>
      </c>
      <c r="BJ98" s="19" t="s">
        <v>77</v>
      </c>
      <c r="BK98" s="152">
        <f t="shared" si="9"/>
        <v>0</v>
      </c>
      <c r="BL98" s="19" t="s">
        <v>158</v>
      </c>
      <c r="BM98" s="151" t="s">
        <v>2586</v>
      </c>
    </row>
    <row r="99" spans="1:65" s="2" customFormat="1" ht="16.5" customHeight="1">
      <c r="A99" s="34"/>
      <c r="B99" s="139"/>
      <c r="C99" s="181" t="s">
        <v>1465</v>
      </c>
      <c r="D99" s="181" t="s">
        <v>251</v>
      </c>
      <c r="E99" s="182" t="s">
        <v>2587</v>
      </c>
      <c r="F99" s="183" t="s">
        <v>2588</v>
      </c>
      <c r="G99" s="184" t="s">
        <v>278</v>
      </c>
      <c r="H99" s="185">
        <v>20</v>
      </c>
      <c r="I99" s="186"/>
      <c r="J99" s="187">
        <f t="shared" si="0"/>
        <v>0</v>
      </c>
      <c r="K99" s="183" t="s">
        <v>3</v>
      </c>
      <c r="L99" s="188"/>
      <c r="M99" s="189" t="s">
        <v>3</v>
      </c>
      <c r="N99" s="190" t="s">
        <v>40</v>
      </c>
      <c r="O99" s="55"/>
      <c r="P99" s="149">
        <f t="shared" si="1"/>
        <v>0</v>
      </c>
      <c r="Q99" s="149">
        <v>0</v>
      </c>
      <c r="R99" s="149">
        <f t="shared" si="2"/>
        <v>0</v>
      </c>
      <c r="S99" s="149">
        <v>0</v>
      </c>
      <c r="T99" s="150">
        <f t="shared" si="3"/>
        <v>0</v>
      </c>
      <c r="U99" s="34"/>
      <c r="V99" s="34"/>
      <c r="W99" s="34"/>
      <c r="X99" s="34"/>
      <c r="Y99" s="34"/>
      <c r="Z99" s="34"/>
      <c r="AA99" s="34"/>
      <c r="AB99" s="34"/>
      <c r="AC99" s="34"/>
      <c r="AD99" s="34"/>
      <c r="AE99" s="34"/>
      <c r="AR99" s="151" t="s">
        <v>207</v>
      </c>
      <c r="AT99" s="151" t="s">
        <v>251</v>
      </c>
      <c r="AU99" s="151" t="s">
        <v>79</v>
      </c>
      <c r="AY99" s="19" t="s">
        <v>152</v>
      </c>
      <c r="BE99" s="152">
        <f t="shared" si="4"/>
        <v>0</v>
      </c>
      <c r="BF99" s="152">
        <f t="shared" si="5"/>
        <v>0</v>
      </c>
      <c r="BG99" s="152">
        <f t="shared" si="6"/>
        <v>0</v>
      </c>
      <c r="BH99" s="152">
        <f t="shared" si="7"/>
        <v>0</v>
      </c>
      <c r="BI99" s="152">
        <f t="shared" si="8"/>
        <v>0</v>
      </c>
      <c r="BJ99" s="19" t="s">
        <v>77</v>
      </c>
      <c r="BK99" s="152">
        <f t="shared" si="9"/>
        <v>0</v>
      </c>
      <c r="BL99" s="19" t="s">
        <v>158</v>
      </c>
      <c r="BM99" s="151" t="s">
        <v>2589</v>
      </c>
    </row>
    <row r="100" spans="1:65" s="2" customFormat="1" ht="16.5" customHeight="1">
      <c r="A100" s="34"/>
      <c r="B100" s="139"/>
      <c r="C100" s="181" t="s">
        <v>1469</v>
      </c>
      <c r="D100" s="181" t="s">
        <v>251</v>
      </c>
      <c r="E100" s="182" t="s">
        <v>2590</v>
      </c>
      <c r="F100" s="183" t="s">
        <v>2591</v>
      </c>
      <c r="G100" s="184" t="s">
        <v>278</v>
      </c>
      <c r="H100" s="185">
        <v>600</v>
      </c>
      <c r="I100" s="186"/>
      <c r="J100" s="187">
        <f t="shared" si="0"/>
        <v>0</v>
      </c>
      <c r="K100" s="183" t="s">
        <v>3</v>
      </c>
      <c r="L100" s="188"/>
      <c r="M100" s="189" t="s">
        <v>3</v>
      </c>
      <c r="N100" s="190" t="s">
        <v>40</v>
      </c>
      <c r="O100" s="55"/>
      <c r="P100" s="149">
        <f t="shared" si="1"/>
        <v>0</v>
      </c>
      <c r="Q100" s="149">
        <v>0</v>
      </c>
      <c r="R100" s="149">
        <f t="shared" si="2"/>
        <v>0</v>
      </c>
      <c r="S100" s="149">
        <v>0</v>
      </c>
      <c r="T100" s="150">
        <f t="shared" si="3"/>
        <v>0</v>
      </c>
      <c r="U100" s="34"/>
      <c r="V100" s="34"/>
      <c r="W100" s="34"/>
      <c r="X100" s="34"/>
      <c r="Y100" s="34"/>
      <c r="Z100" s="34"/>
      <c r="AA100" s="34"/>
      <c r="AB100" s="34"/>
      <c r="AC100" s="34"/>
      <c r="AD100" s="34"/>
      <c r="AE100" s="34"/>
      <c r="AR100" s="151" t="s">
        <v>207</v>
      </c>
      <c r="AT100" s="151" t="s">
        <v>251</v>
      </c>
      <c r="AU100" s="151" t="s">
        <v>79</v>
      </c>
      <c r="AY100" s="19" t="s">
        <v>152</v>
      </c>
      <c r="BE100" s="152">
        <f t="shared" si="4"/>
        <v>0</v>
      </c>
      <c r="BF100" s="152">
        <f t="shared" si="5"/>
        <v>0</v>
      </c>
      <c r="BG100" s="152">
        <f t="shared" si="6"/>
        <v>0</v>
      </c>
      <c r="BH100" s="152">
        <f t="shared" si="7"/>
        <v>0</v>
      </c>
      <c r="BI100" s="152">
        <f t="shared" si="8"/>
        <v>0</v>
      </c>
      <c r="BJ100" s="19" t="s">
        <v>77</v>
      </c>
      <c r="BK100" s="152">
        <f t="shared" si="9"/>
        <v>0</v>
      </c>
      <c r="BL100" s="19" t="s">
        <v>158</v>
      </c>
      <c r="BM100" s="151" t="s">
        <v>2592</v>
      </c>
    </row>
    <row r="101" spans="1:65" s="2" customFormat="1" ht="16.5" customHeight="1">
      <c r="A101" s="34"/>
      <c r="B101" s="139"/>
      <c r="C101" s="140" t="s">
        <v>1388</v>
      </c>
      <c r="D101" s="140" t="s">
        <v>154</v>
      </c>
      <c r="E101" s="141" t="s">
        <v>2593</v>
      </c>
      <c r="F101" s="142" t="s">
        <v>2594</v>
      </c>
      <c r="G101" s="143" t="s">
        <v>3</v>
      </c>
      <c r="H101" s="144">
        <v>0</v>
      </c>
      <c r="I101" s="145"/>
      <c r="J101" s="146">
        <f t="shared" si="0"/>
        <v>0</v>
      </c>
      <c r="K101" s="142" t="s">
        <v>3</v>
      </c>
      <c r="L101" s="35"/>
      <c r="M101" s="147" t="s">
        <v>3</v>
      </c>
      <c r="N101" s="148" t="s">
        <v>40</v>
      </c>
      <c r="O101" s="55"/>
      <c r="P101" s="149">
        <f t="shared" si="1"/>
        <v>0</v>
      </c>
      <c r="Q101" s="149">
        <v>0</v>
      </c>
      <c r="R101" s="149">
        <f t="shared" si="2"/>
        <v>0</v>
      </c>
      <c r="S101" s="149">
        <v>0</v>
      </c>
      <c r="T101" s="150">
        <f t="shared" si="3"/>
        <v>0</v>
      </c>
      <c r="U101" s="34"/>
      <c r="V101" s="34"/>
      <c r="W101" s="34"/>
      <c r="X101" s="34"/>
      <c r="Y101" s="34"/>
      <c r="Z101" s="34"/>
      <c r="AA101" s="34"/>
      <c r="AB101" s="34"/>
      <c r="AC101" s="34"/>
      <c r="AD101" s="34"/>
      <c r="AE101" s="34"/>
      <c r="AR101" s="151" t="s">
        <v>570</v>
      </c>
      <c r="AT101" s="151" t="s">
        <v>154</v>
      </c>
      <c r="AU101" s="151" t="s">
        <v>79</v>
      </c>
      <c r="AY101" s="19" t="s">
        <v>152</v>
      </c>
      <c r="BE101" s="152">
        <f t="shared" si="4"/>
        <v>0</v>
      </c>
      <c r="BF101" s="152">
        <f t="shared" si="5"/>
        <v>0</v>
      </c>
      <c r="BG101" s="152">
        <f t="shared" si="6"/>
        <v>0</v>
      </c>
      <c r="BH101" s="152">
        <f t="shared" si="7"/>
        <v>0</v>
      </c>
      <c r="BI101" s="152">
        <f t="shared" si="8"/>
        <v>0</v>
      </c>
      <c r="BJ101" s="19" t="s">
        <v>77</v>
      </c>
      <c r="BK101" s="152">
        <f t="shared" si="9"/>
        <v>0</v>
      </c>
      <c r="BL101" s="19" t="s">
        <v>570</v>
      </c>
      <c r="BM101" s="151" t="s">
        <v>2595</v>
      </c>
    </row>
    <row r="102" spans="1:65" s="2" customFormat="1" ht="16.5" customHeight="1">
      <c r="A102" s="34"/>
      <c r="B102" s="139"/>
      <c r="C102" s="140" t="s">
        <v>1473</v>
      </c>
      <c r="D102" s="140" t="s">
        <v>154</v>
      </c>
      <c r="E102" s="141" t="s">
        <v>2596</v>
      </c>
      <c r="F102" s="142" t="s">
        <v>2597</v>
      </c>
      <c r="G102" s="143" t="s">
        <v>1699</v>
      </c>
      <c r="H102" s="144">
        <v>7</v>
      </c>
      <c r="I102" s="145"/>
      <c r="J102" s="146">
        <f t="shared" si="0"/>
        <v>0</v>
      </c>
      <c r="K102" s="142" t="s">
        <v>3</v>
      </c>
      <c r="L102" s="35"/>
      <c r="M102" s="147" t="s">
        <v>3</v>
      </c>
      <c r="N102" s="148" t="s">
        <v>40</v>
      </c>
      <c r="O102" s="55"/>
      <c r="P102" s="149">
        <f t="shared" si="1"/>
        <v>0</v>
      </c>
      <c r="Q102" s="149">
        <v>0</v>
      </c>
      <c r="R102" s="149">
        <f t="shared" si="2"/>
        <v>0</v>
      </c>
      <c r="S102" s="149">
        <v>0</v>
      </c>
      <c r="T102" s="150">
        <f t="shared" si="3"/>
        <v>0</v>
      </c>
      <c r="U102" s="34"/>
      <c r="V102" s="34"/>
      <c r="W102" s="34"/>
      <c r="X102" s="34"/>
      <c r="Y102" s="34"/>
      <c r="Z102" s="34"/>
      <c r="AA102" s="34"/>
      <c r="AB102" s="34"/>
      <c r="AC102" s="34"/>
      <c r="AD102" s="34"/>
      <c r="AE102" s="34"/>
      <c r="AR102" s="151" t="s">
        <v>158</v>
      </c>
      <c r="AT102" s="151" t="s">
        <v>154</v>
      </c>
      <c r="AU102" s="151" t="s">
        <v>79</v>
      </c>
      <c r="AY102" s="19" t="s">
        <v>152</v>
      </c>
      <c r="BE102" s="152">
        <f t="shared" si="4"/>
        <v>0</v>
      </c>
      <c r="BF102" s="152">
        <f t="shared" si="5"/>
        <v>0</v>
      </c>
      <c r="BG102" s="152">
        <f t="shared" si="6"/>
        <v>0</v>
      </c>
      <c r="BH102" s="152">
        <f t="shared" si="7"/>
        <v>0</v>
      </c>
      <c r="BI102" s="152">
        <f t="shared" si="8"/>
        <v>0</v>
      </c>
      <c r="BJ102" s="19" t="s">
        <v>77</v>
      </c>
      <c r="BK102" s="152">
        <f t="shared" si="9"/>
        <v>0</v>
      </c>
      <c r="BL102" s="19" t="s">
        <v>158</v>
      </c>
      <c r="BM102" s="151" t="s">
        <v>2598</v>
      </c>
    </row>
    <row r="103" spans="1:65" s="2" customFormat="1" ht="16.5" customHeight="1">
      <c r="A103" s="34"/>
      <c r="B103" s="139"/>
      <c r="C103" s="140" t="s">
        <v>1478</v>
      </c>
      <c r="D103" s="140" t="s">
        <v>154</v>
      </c>
      <c r="E103" s="141" t="s">
        <v>2599</v>
      </c>
      <c r="F103" s="142" t="s">
        <v>2600</v>
      </c>
      <c r="G103" s="143" t="s">
        <v>1699</v>
      </c>
      <c r="H103" s="144">
        <v>4</v>
      </c>
      <c r="I103" s="145"/>
      <c r="J103" s="146">
        <f t="shared" si="0"/>
        <v>0</v>
      </c>
      <c r="K103" s="142" t="s">
        <v>3</v>
      </c>
      <c r="L103" s="35"/>
      <c r="M103" s="147" t="s">
        <v>3</v>
      </c>
      <c r="N103" s="148" t="s">
        <v>40</v>
      </c>
      <c r="O103" s="55"/>
      <c r="P103" s="149">
        <f t="shared" si="1"/>
        <v>0</v>
      </c>
      <c r="Q103" s="149">
        <v>0</v>
      </c>
      <c r="R103" s="149">
        <f t="shared" si="2"/>
        <v>0</v>
      </c>
      <c r="S103" s="149">
        <v>0</v>
      </c>
      <c r="T103" s="150">
        <f t="shared" si="3"/>
        <v>0</v>
      </c>
      <c r="U103" s="34"/>
      <c r="V103" s="34"/>
      <c r="W103" s="34"/>
      <c r="X103" s="34"/>
      <c r="Y103" s="34"/>
      <c r="Z103" s="34"/>
      <c r="AA103" s="34"/>
      <c r="AB103" s="34"/>
      <c r="AC103" s="34"/>
      <c r="AD103" s="34"/>
      <c r="AE103" s="34"/>
      <c r="AR103" s="151" t="s">
        <v>158</v>
      </c>
      <c r="AT103" s="151" t="s">
        <v>154</v>
      </c>
      <c r="AU103" s="151" t="s">
        <v>79</v>
      </c>
      <c r="AY103" s="19" t="s">
        <v>152</v>
      </c>
      <c r="BE103" s="152">
        <f t="shared" si="4"/>
        <v>0</v>
      </c>
      <c r="BF103" s="152">
        <f t="shared" si="5"/>
        <v>0</v>
      </c>
      <c r="BG103" s="152">
        <f t="shared" si="6"/>
        <v>0</v>
      </c>
      <c r="BH103" s="152">
        <f t="shared" si="7"/>
        <v>0</v>
      </c>
      <c r="BI103" s="152">
        <f t="shared" si="8"/>
        <v>0</v>
      </c>
      <c r="BJ103" s="19" t="s">
        <v>77</v>
      </c>
      <c r="BK103" s="152">
        <f t="shared" si="9"/>
        <v>0</v>
      </c>
      <c r="BL103" s="19" t="s">
        <v>158</v>
      </c>
      <c r="BM103" s="151" t="s">
        <v>2601</v>
      </c>
    </row>
    <row r="104" spans="1:65" s="2" customFormat="1" ht="16.5" customHeight="1">
      <c r="A104" s="34"/>
      <c r="B104" s="139"/>
      <c r="C104" s="140" t="s">
        <v>1482</v>
      </c>
      <c r="D104" s="140" t="s">
        <v>154</v>
      </c>
      <c r="E104" s="141" t="s">
        <v>2602</v>
      </c>
      <c r="F104" s="142" t="s">
        <v>2603</v>
      </c>
      <c r="G104" s="143" t="s">
        <v>1699</v>
      </c>
      <c r="H104" s="144">
        <v>21</v>
      </c>
      <c r="I104" s="145"/>
      <c r="J104" s="146">
        <f t="shared" si="0"/>
        <v>0</v>
      </c>
      <c r="K104" s="142" t="s">
        <v>3</v>
      </c>
      <c r="L104" s="35"/>
      <c r="M104" s="147" t="s">
        <v>3</v>
      </c>
      <c r="N104" s="148" t="s">
        <v>40</v>
      </c>
      <c r="O104" s="55"/>
      <c r="P104" s="149">
        <f t="shared" si="1"/>
        <v>0</v>
      </c>
      <c r="Q104" s="149">
        <v>0</v>
      </c>
      <c r="R104" s="149">
        <f t="shared" si="2"/>
        <v>0</v>
      </c>
      <c r="S104" s="149">
        <v>0</v>
      </c>
      <c r="T104" s="150">
        <f t="shared" si="3"/>
        <v>0</v>
      </c>
      <c r="U104" s="34"/>
      <c r="V104" s="34"/>
      <c r="W104" s="34"/>
      <c r="X104" s="34"/>
      <c r="Y104" s="34"/>
      <c r="Z104" s="34"/>
      <c r="AA104" s="34"/>
      <c r="AB104" s="34"/>
      <c r="AC104" s="34"/>
      <c r="AD104" s="34"/>
      <c r="AE104" s="34"/>
      <c r="AR104" s="151" t="s">
        <v>158</v>
      </c>
      <c r="AT104" s="151" t="s">
        <v>154</v>
      </c>
      <c r="AU104" s="151" t="s">
        <v>79</v>
      </c>
      <c r="AY104" s="19" t="s">
        <v>152</v>
      </c>
      <c r="BE104" s="152">
        <f t="shared" si="4"/>
        <v>0</v>
      </c>
      <c r="BF104" s="152">
        <f t="shared" si="5"/>
        <v>0</v>
      </c>
      <c r="BG104" s="152">
        <f t="shared" si="6"/>
        <v>0</v>
      </c>
      <c r="BH104" s="152">
        <f t="shared" si="7"/>
        <v>0</v>
      </c>
      <c r="BI104" s="152">
        <f t="shared" si="8"/>
        <v>0</v>
      </c>
      <c r="BJ104" s="19" t="s">
        <v>77</v>
      </c>
      <c r="BK104" s="152">
        <f t="shared" si="9"/>
        <v>0</v>
      </c>
      <c r="BL104" s="19" t="s">
        <v>158</v>
      </c>
      <c r="BM104" s="151" t="s">
        <v>2604</v>
      </c>
    </row>
    <row r="105" spans="1:65" s="2" customFormat="1" ht="16.5" customHeight="1">
      <c r="A105" s="34"/>
      <c r="B105" s="139"/>
      <c r="C105" s="140" t="s">
        <v>1488</v>
      </c>
      <c r="D105" s="140" t="s">
        <v>154</v>
      </c>
      <c r="E105" s="141" t="s">
        <v>2605</v>
      </c>
      <c r="F105" s="142" t="s">
        <v>2606</v>
      </c>
      <c r="G105" s="143" t="s">
        <v>1699</v>
      </c>
      <c r="H105" s="144">
        <v>10</v>
      </c>
      <c r="I105" s="145"/>
      <c r="J105" s="146">
        <f t="shared" si="0"/>
        <v>0</v>
      </c>
      <c r="K105" s="142" t="s">
        <v>3</v>
      </c>
      <c r="L105" s="35"/>
      <c r="M105" s="147" t="s">
        <v>3</v>
      </c>
      <c r="N105" s="148" t="s">
        <v>40</v>
      </c>
      <c r="O105" s="55"/>
      <c r="P105" s="149">
        <f t="shared" si="1"/>
        <v>0</v>
      </c>
      <c r="Q105" s="149">
        <v>0</v>
      </c>
      <c r="R105" s="149">
        <f t="shared" si="2"/>
        <v>0</v>
      </c>
      <c r="S105" s="149">
        <v>0</v>
      </c>
      <c r="T105" s="150">
        <f t="shared" si="3"/>
        <v>0</v>
      </c>
      <c r="U105" s="34"/>
      <c r="V105" s="34"/>
      <c r="W105" s="34"/>
      <c r="X105" s="34"/>
      <c r="Y105" s="34"/>
      <c r="Z105" s="34"/>
      <c r="AA105" s="34"/>
      <c r="AB105" s="34"/>
      <c r="AC105" s="34"/>
      <c r="AD105" s="34"/>
      <c r="AE105" s="34"/>
      <c r="AR105" s="151" t="s">
        <v>158</v>
      </c>
      <c r="AT105" s="151" t="s">
        <v>154</v>
      </c>
      <c r="AU105" s="151" t="s">
        <v>79</v>
      </c>
      <c r="AY105" s="19" t="s">
        <v>152</v>
      </c>
      <c r="BE105" s="152">
        <f t="shared" si="4"/>
        <v>0</v>
      </c>
      <c r="BF105" s="152">
        <f t="shared" si="5"/>
        <v>0</v>
      </c>
      <c r="BG105" s="152">
        <f t="shared" si="6"/>
        <v>0</v>
      </c>
      <c r="BH105" s="152">
        <f t="shared" si="7"/>
        <v>0</v>
      </c>
      <c r="BI105" s="152">
        <f t="shared" si="8"/>
        <v>0</v>
      </c>
      <c r="BJ105" s="19" t="s">
        <v>77</v>
      </c>
      <c r="BK105" s="152">
        <f t="shared" si="9"/>
        <v>0</v>
      </c>
      <c r="BL105" s="19" t="s">
        <v>158</v>
      </c>
      <c r="BM105" s="151" t="s">
        <v>2607</v>
      </c>
    </row>
    <row r="106" spans="1:65" s="2" customFormat="1" ht="16.5" customHeight="1">
      <c r="A106" s="34"/>
      <c r="B106" s="139"/>
      <c r="C106" s="140" t="s">
        <v>1495</v>
      </c>
      <c r="D106" s="140" t="s">
        <v>154</v>
      </c>
      <c r="E106" s="141" t="s">
        <v>2608</v>
      </c>
      <c r="F106" s="142" t="s">
        <v>2609</v>
      </c>
      <c r="G106" s="143" t="s">
        <v>1699</v>
      </c>
      <c r="H106" s="144">
        <v>8</v>
      </c>
      <c r="I106" s="145"/>
      <c r="J106" s="146">
        <f t="shared" si="0"/>
        <v>0</v>
      </c>
      <c r="K106" s="142" t="s">
        <v>3</v>
      </c>
      <c r="L106" s="35"/>
      <c r="M106" s="147" t="s">
        <v>3</v>
      </c>
      <c r="N106" s="148" t="s">
        <v>40</v>
      </c>
      <c r="O106" s="55"/>
      <c r="P106" s="149">
        <f t="shared" si="1"/>
        <v>0</v>
      </c>
      <c r="Q106" s="149">
        <v>0</v>
      </c>
      <c r="R106" s="149">
        <f t="shared" si="2"/>
        <v>0</v>
      </c>
      <c r="S106" s="149">
        <v>0</v>
      </c>
      <c r="T106" s="150">
        <f t="shared" si="3"/>
        <v>0</v>
      </c>
      <c r="U106" s="34"/>
      <c r="V106" s="34"/>
      <c r="W106" s="34"/>
      <c r="X106" s="34"/>
      <c r="Y106" s="34"/>
      <c r="Z106" s="34"/>
      <c r="AA106" s="34"/>
      <c r="AB106" s="34"/>
      <c r="AC106" s="34"/>
      <c r="AD106" s="34"/>
      <c r="AE106" s="34"/>
      <c r="AR106" s="151" t="s">
        <v>158</v>
      </c>
      <c r="AT106" s="151" t="s">
        <v>154</v>
      </c>
      <c r="AU106" s="151" t="s">
        <v>79</v>
      </c>
      <c r="AY106" s="19" t="s">
        <v>152</v>
      </c>
      <c r="BE106" s="152">
        <f t="shared" si="4"/>
        <v>0</v>
      </c>
      <c r="BF106" s="152">
        <f t="shared" si="5"/>
        <v>0</v>
      </c>
      <c r="BG106" s="152">
        <f t="shared" si="6"/>
        <v>0</v>
      </c>
      <c r="BH106" s="152">
        <f t="shared" si="7"/>
        <v>0</v>
      </c>
      <c r="BI106" s="152">
        <f t="shared" si="8"/>
        <v>0</v>
      </c>
      <c r="BJ106" s="19" t="s">
        <v>77</v>
      </c>
      <c r="BK106" s="152">
        <f t="shared" si="9"/>
        <v>0</v>
      </c>
      <c r="BL106" s="19" t="s">
        <v>158</v>
      </c>
      <c r="BM106" s="151" t="s">
        <v>2610</v>
      </c>
    </row>
    <row r="107" spans="1:65" s="2" customFormat="1" ht="16.5" customHeight="1">
      <c r="A107" s="34"/>
      <c r="B107" s="139"/>
      <c r="C107" s="140" t="s">
        <v>1501</v>
      </c>
      <c r="D107" s="140" t="s">
        <v>154</v>
      </c>
      <c r="E107" s="141" t="s">
        <v>2611</v>
      </c>
      <c r="F107" s="142" t="s">
        <v>2612</v>
      </c>
      <c r="G107" s="143" t="s">
        <v>1699</v>
      </c>
      <c r="H107" s="144">
        <v>3</v>
      </c>
      <c r="I107" s="145"/>
      <c r="J107" s="146">
        <f t="shared" si="0"/>
        <v>0</v>
      </c>
      <c r="K107" s="142" t="s">
        <v>3</v>
      </c>
      <c r="L107" s="35"/>
      <c r="M107" s="147" t="s">
        <v>3</v>
      </c>
      <c r="N107" s="148" t="s">
        <v>40</v>
      </c>
      <c r="O107" s="55"/>
      <c r="P107" s="149">
        <f t="shared" si="1"/>
        <v>0</v>
      </c>
      <c r="Q107" s="149">
        <v>0</v>
      </c>
      <c r="R107" s="149">
        <f t="shared" si="2"/>
        <v>0</v>
      </c>
      <c r="S107" s="149">
        <v>0</v>
      </c>
      <c r="T107" s="150">
        <f t="shared" si="3"/>
        <v>0</v>
      </c>
      <c r="U107" s="34"/>
      <c r="V107" s="34"/>
      <c r="W107" s="34"/>
      <c r="X107" s="34"/>
      <c r="Y107" s="34"/>
      <c r="Z107" s="34"/>
      <c r="AA107" s="34"/>
      <c r="AB107" s="34"/>
      <c r="AC107" s="34"/>
      <c r="AD107" s="34"/>
      <c r="AE107" s="34"/>
      <c r="AR107" s="151" t="s">
        <v>158</v>
      </c>
      <c r="AT107" s="151" t="s">
        <v>154</v>
      </c>
      <c r="AU107" s="151" t="s">
        <v>79</v>
      </c>
      <c r="AY107" s="19" t="s">
        <v>152</v>
      </c>
      <c r="BE107" s="152">
        <f t="shared" si="4"/>
        <v>0</v>
      </c>
      <c r="BF107" s="152">
        <f t="shared" si="5"/>
        <v>0</v>
      </c>
      <c r="BG107" s="152">
        <f t="shared" si="6"/>
        <v>0</v>
      </c>
      <c r="BH107" s="152">
        <f t="shared" si="7"/>
        <v>0</v>
      </c>
      <c r="BI107" s="152">
        <f t="shared" si="8"/>
        <v>0</v>
      </c>
      <c r="BJ107" s="19" t="s">
        <v>77</v>
      </c>
      <c r="BK107" s="152">
        <f t="shared" si="9"/>
        <v>0</v>
      </c>
      <c r="BL107" s="19" t="s">
        <v>158</v>
      </c>
      <c r="BM107" s="151" t="s">
        <v>2613</v>
      </c>
    </row>
    <row r="108" spans="1:65" s="2" customFormat="1" ht="16.5" customHeight="1">
      <c r="A108" s="34"/>
      <c r="B108" s="139"/>
      <c r="C108" s="140" t="s">
        <v>1506</v>
      </c>
      <c r="D108" s="140" t="s">
        <v>154</v>
      </c>
      <c r="E108" s="141" t="s">
        <v>2614</v>
      </c>
      <c r="F108" s="142" t="s">
        <v>2615</v>
      </c>
      <c r="G108" s="143" t="s">
        <v>1699</v>
      </c>
      <c r="H108" s="144">
        <v>1</v>
      </c>
      <c r="I108" s="145"/>
      <c r="J108" s="146">
        <f t="shared" si="0"/>
        <v>0</v>
      </c>
      <c r="K108" s="142" t="s">
        <v>3</v>
      </c>
      <c r="L108" s="35"/>
      <c r="M108" s="147" t="s">
        <v>3</v>
      </c>
      <c r="N108" s="148" t="s">
        <v>40</v>
      </c>
      <c r="O108" s="55"/>
      <c r="P108" s="149">
        <f t="shared" si="1"/>
        <v>0</v>
      </c>
      <c r="Q108" s="149">
        <v>0</v>
      </c>
      <c r="R108" s="149">
        <f t="shared" si="2"/>
        <v>0</v>
      </c>
      <c r="S108" s="149">
        <v>0</v>
      </c>
      <c r="T108" s="150">
        <f t="shared" si="3"/>
        <v>0</v>
      </c>
      <c r="U108" s="34"/>
      <c r="V108" s="34"/>
      <c r="W108" s="34"/>
      <c r="X108" s="34"/>
      <c r="Y108" s="34"/>
      <c r="Z108" s="34"/>
      <c r="AA108" s="34"/>
      <c r="AB108" s="34"/>
      <c r="AC108" s="34"/>
      <c r="AD108" s="34"/>
      <c r="AE108" s="34"/>
      <c r="AR108" s="151" t="s">
        <v>158</v>
      </c>
      <c r="AT108" s="151" t="s">
        <v>154</v>
      </c>
      <c r="AU108" s="151" t="s">
        <v>79</v>
      </c>
      <c r="AY108" s="19" t="s">
        <v>152</v>
      </c>
      <c r="BE108" s="152">
        <f t="shared" si="4"/>
        <v>0</v>
      </c>
      <c r="BF108" s="152">
        <f t="shared" si="5"/>
        <v>0</v>
      </c>
      <c r="BG108" s="152">
        <f t="shared" si="6"/>
        <v>0</v>
      </c>
      <c r="BH108" s="152">
        <f t="shared" si="7"/>
        <v>0</v>
      </c>
      <c r="BI108" s="152">
        <f t="shared" si="8"/>
        <v>0</v>
      </c>
      <c r="BJ108" s="19" t="s">
        <v>77</v>
      </c>
      <c r="BK108" s="152">
        <f t="shared" si="9"/>
        <v>0</v>
      </c>
      <c r="BL108" s="19" t="s">
        <v>158</v>
      </c>
      <c r="BM108" s="151" t="s">
        <v>2616</v>
      </c>
    </row>
    <row r="109" spans="1:65" s="2" customFormat="1" ht="16.5" customHeight="1">
      <c r="A109" s="34"/>
      <c r="B109" s="139"/>
      <c r="C109" s="140" t="s">
        <v>1510</v>
      </c>
      <c r="D109" s="140" t="s">
        <v>154</v>
      </c>
      <c r="E109" s="141" t="s">
        <v>2617</v>
      </c>
      <c r="F109" s="142" t="s">
        <v>2618</v>
      </c>
      <c r="G109" s="143" t="s">
        <v>1699</v>
      </c>
      <c r="H109" s="144">
        <v>8</v>
      </c>
      <c r="I109" s="145"/>
      <c r="J109" s="146">
        <f t="shared" si="0"/>
        <v>0</v>
      </c>
      <c r="K109" s="142" t="s">
        <v>3</v>
      </c>
      <c r="L109" s="35"/>
      <c r="M109" s="147" t="s">
        <v>3</v>
      </c>
      <c r="N109" s="148" t="s">
        <v>40</v>
      </c>
      <c r="O109" s="55"/>
      <c r="P109" s="149">
        <f t="shared" si="1"/>
        <v>0</v>
      </c>
      <c r="Q109" s="149">
        <v>0</v>
      </c>
      <c r="R109" s="149">
        <f t="shared" si="2"/>
        <v>0</v>
      </c>
      <c r="S109" s="149">
        <v>0</v>
      </c>
      <c r="T109" s="150">
        <f t="shared" si="3"/>
        <v>0</v>
      </c>
      <c r="U109" s="34"/>
      <c r="V109" s="34"/>
      <c r="W109" s="34"/>
      <c r="X109" s="34"/>
      <c r="Y109" s="34"/>
      <c r="Z109" s="34"/>
      <c r="AA109" s="34"/>
      <c r="AB109" s="34"/>
      <c r="AC109" s="34"/>
      <c r="AD109" s="34"/>
      <c r="AE109" s="34"/>
      <c r="AR109" s="151" t="s">
        <v>158</v>
      </c>
      <c r="AT109" s="151" t="s">
        <v>154</v>
      </c>
      <c r="AU109" s="151" t="s">
        <v>79</v>
      </c>
      <c r="AY109" s="19" t="s">
        <v>152</v>
      </c>
      <c r="BE109" s="152">
        <f t="shared" si="4"/>
        <v>0</v>
      </c>
      <c r="BF109" s="152">
        <f t="shared" si="5"/>
        <v>0</v>
      </c>
      <c r="BG109" s="152">
        <f t="shared" si="6"/>
        <v>0</v>
      </c>
      <c r="BH109" s="152">
        <f t="shared" si="7"/>
        <v>0</v>
      </c>
      <c r="BI109" s="152">
        <f t="shared" si="8"/>
        <v>0</v>
      </c>
      <c r="BJ109" s="19" t="s">
        <v>77</v>
      </c>
      <c r="BK109" s="152">
        <f t="shared" si="9"/>
        <v>0</v>
      </c>
      <c r="BL109" s="19" t="s">
        <v>158</v>
      </c>
      <c r="BM109" s="151" t="s">
        <v>2619</v>
      </c>
    </row>
    <row r="110" spans="1:65" s="2" customFormat="1" ht="16.5" customHeight="1">
      <c r="A110" s="34"/>
      <c r="B110" s="139"/>
      <c r="C110" s="140" t="s">
        <v>1516</v>
      </c>
      <c r="D110" s="140" t="s">
        <v>154</v>
      </c>
      <c r="E110" s="141" t="s">
        <v>2620</v>
      </c>
      <c r="F110" s="142" t="s">
        <v>2621</v>
      </c>
      <c r="G110" s="143" t="s">
        <v>1699</v>
      </c>
      <c r="H110" s="144">
        <v>17</v>
      </c>
      <c r="I110" s="145"/>
      <c r="J110" s="146">
        <f t="shared" si="0"/>
        <v>0</v>
      </c>
      <c r="K110" s="142" t="s">
        <v>3</v>
      </c>
      <c r="L110" s="35"/>
      <c r="M110" s="147" t="s">
        <v>3</v>
      </c>
      <c r="N110" s="148" t="s">
        <v>40</v>
      </c>
      <c r="O110" s="55"/>
      <c r="P110" s="149">
        <f t="shared" si="1"/>
        <v>0</v>
      </c>
      <c r="Q110" s="149">
        <v>0</v>
      </c>
      <c r="R110" s="149">
        <f t="shared" si="2"/>
        <v>0</v>
      </c>
      <c r="S110" s="149">
        <v>0</v>
      </c>
      <c r="T110" s="150">
        <f t="shared" si="3"/>
        <v>0</v>
      </c>
      <c r="U110" s="34"/>
      <c r="V110" s="34"/>
      <c r="W110" s="34"/>
      <c r="X110" s="34"/>
      <c r="Y110" s="34"/>
      <c r="Z110" s="34"/>
      <c r="AA110" s="34"/>
      <c r="AB110" s="34"/>
      <c r="AC110" s="34"/>
      <c r="AD110" s="34"/>
      <c r="AE110" s="34"/>
      <c r="AR110" s="151" t="s">
        <v>158</v>
      </c>
      <c r="AT110" s="151" t="s">
        <v>154</v>
      </c>
      <c r="AU110" s="151" t="s">
        <v>79</v>
      </c>
      <c r="AY110" s="19" t="s">
        <v>152</v>
      </c>
      <c r="BE110" s="152">
        <f t="shared" si="4"/>
        <v>0</v>
      </c>
      <c r="BF110" s="152">
        <f t="shared" si="5"/>
        <v>0</v>
      </c>
      <c r="BG110" s="152">
        <f t="shared" si="6"/>
        <v>0</v>
      </c>
      <c r="BH110" s="152">
        <f t="shared" si="7"/>
        <v>0</v>
      </c>
      <c r="BI110" s="152">
        <f t="shared" si="8"/>
        <v>0</v>
      </c>
      <c r="BJ110" s="19" t="s">
        <v>77</v>
      </c>
      <c r="BK110" s="152">
        <f t="shared" si="9"/>
        <v>0</v>
      </c>
      <c r="BL110" s="19" t="s">
        <v>158</v>
      </c>
      <c r="BM110" s="151" t="s">
        <v>2622</v>
      </c>
    </row>
    <row r="111" spans="1:65" s="2" customFormat="1" ht="16.5" customHeight="1">
      <c r="A111" s="34"/>
      <c r="B111" s="139"/>
      <c r="C111" s="140" t="s">
        <v>1520</v>
      </c>
      <c r="D111" s="140" t="s">
        <v>154</v>
      </c>
      <c r="E111" s="141" t="s">
        <v>2623</v>
      </c>
      <c r="F111" s="142" t="s">
        <v>2624</v>
      </c>
      <c r="G111" s="143" t="s">
        <v>1699</v>
      </c>
      <c r="H111" s="144">
        <v>23</v>
      </c>
      <c r="I111" s="145"/>
      <c r="J111" s="146">
        <f t="shared" si="0"/>
        <v>0</v>
      </c>
      <c r="K111" s="142" t="s">
        <v>3</v>
      </c>
      <c r="L111" s="35"/>
      <c r="M111" s="147" t="s">
        <v>3</v>
      </c>
      <c r="N111" s="148" t="s">
        <v>40</v>
      </c>
      <c r="O111" s="55"/>
      <c r="P111" s="149">
        <f t="shared" si="1"/>
        <v>0</v>
      </c>
      <c r="Q111" s="149">
        <v>0</v>
      </c>
      <c r="R111" s="149">
        <f t="shared" si="2"/>
        <v>0</v>
      </c>
      <c r="S111" s="149">
        <v>0</v>
      </c>
      <c r="T111" s="150">
        <f t="shared" si="3"/>
        <v>0</v>
      </c>
      <c r="U111" s="34"/>
      <c r="V111" s="34"/>
      <c r="W111" s="34"/>
      <c r="X111" s="34"/>
      <c r="Y111" s="34"/>
      <c r="Z111" s="34"/>
      <c r="AA111" s="34"/>
      <c r="AB111" s="34"/>
      <c r="AC111" s="34"/>
      <c r="AD111" s="34"/>
      <c r="AE111" s="34"/>
      <c r="AR111" s="151" t="s">
        <v>158</v>
      </c>
      <c r="AT111" s="151" t="s">
        <v>154</v>
      </c>
      <c r="AU111" s="151" t="s">
        <v>79</v>
      </c>
      <c r="AY111" s="19" t="s">
        <v>152</v>
      </c>
      <c r="BE111" s="152">
        <f t="shared" si="4"/>
        <v>0</v>
      </c>
      <c r="BF111" s="152">
        <f t="shared" si="5"/>
        <v>0</v>
      </c>
      <c r="BG111" s="152">
        <f t="shared" si="6"/>
        <v>0</v>
      </c>
      <c r="BH111" s="152">
        <f t="shared" si="7"/>
        <v>0</v>
      </c>
      <c r="BI111" s="152">
        <f t="shared" si="8"/>
        <v>0</v>
      </c>
      <c r="BJ111" s="19" t="s">
        <v>77</v>
      </c>
      <c r="BK111" s="152">
        <f t="shared" si="9"/>
        <v>0</v>
      </c>
      <c r="BL111" s="19" t="s">
        <v>158</v>
      </c>
      <c r="BM111" s="151" t="s">
        <v>2625</v>
      </c>
    </row>
    <row r="112" spans="1:65" s="2" customFormat="1" ht="16.5" customHeight="1">
      <c r="A112" s="34"/>
      <c r="B112" s="139"/>
      <c r="C112" s="140" t="s">
        <v>1525</v>
      </c>
      <c r="D112" s="140" t="s">
        <v>154</v>
      </c>
      <c r="E112" s="141" t="s">
        <v>2626</v>
      </c>
      <c r="F112" s="142" t="s">
        <v>2627</v>
      </c>
      <c r="G112" s="143" t="s">
        <v>1699</v>
      </c>
      <c r="H112" s="144">
        <v>32</v>
      </c>
      <c r="I112" s="145"/>
      <c r="J112" s="146">
        <f t="shared" si="0"/>
        <v>0</v>
      </c>
      <c r="K112" s="142" t="s">
        <v>3</v>
      </c>
      <c r="L112" s="35"/>
      <c r="M112" s="147" t="s">
        <v>3</v>
      </c>
      <c r="N112" s="148" t="s">
        <v>40</v>
      </c>
      <c r="O112" s="55"/>
      <c r="P112" s="149">
        <f t="shared" si="1"/>
        <v>0</v>
      </c>
      <c r="Q112" s="149">
        <v>0</v>
      </c>
      <c r="R112" s="149">
        <f t="shared" si="2"/>
        <v>0</v>
      </c>
      <c r="S112" s="149">
        <v>0</v>
      </c>
      <c r="T112" s="150">
        <f t="shared" si="3"/>
        <v>0</v>
      </c>
      <c r="U112" s="34"/>
      <c r="V112" s="34"/>
      <c r="W112" s="34"/>
      <c r="X112" s="34"/>
      <c r="Y112" s="34"/>
      <c r="Z112" s="34"/>
      <c r="AA112" s="34"/>
      <c r="AB112" s="34"/>
      <c r="AC112" s="34"/>
      <c r="AD112" s="34"/>
      <c r="AE112" s="34"/>
      <c r="AR112" s="151" t="s">
        <v>158</v>
      </c>
      <c r="AT112" s="151" t="s">
        <v>154</v>
      </c>
      <c r="AU112" s="151" t="s">
        <v>79</v>
      </c>
      <c r="AY112" s="19" t="s">
        <v>152</v>
      </c>
      <c r="BE112" s="152">
        <f t="shared" si="4"/>
        <v>0</v>
      </c>
      <c r="BF112" s="152">
        <f t="shared" si="5"/>
        <v>0</v>
      </c>
      <c r="BG112" s="152">
        <f t="shared" si="6"/>
        <v>0</v>
      </c>
      <c r="BH112" s="152">
        <f t="shared" si="7"/>
        <v>0</v>
      </c>
      <c r="BI112" s="152">
        <f t="shared" si="8"/>
        <v>0</v>
      </c>
      <c r="BJ112" s="19" t="s">
        <v>77</v>
      </c>
      <c r="BK112" s="152">
        <f t="shared" si="9"/>
        <v>0</v>
      </c>
      <c r="BL112" s="19" t="s">
        <v>158</v>
      </c>
      <c r="BM112" s="151" t="s">
        <v>2628</v>
      </c>
    </row>
    <row r="113" spans="1:65" s="2" customFormat="1" ht="16.5" customHeight="1">
      <c r="A113" s="34"/>
      <c r="B113" s="139"/>
      <c r="C113" s="140" t="s">
        <v>1529</v>
      </c>
      <c r="D113" s="140" t="s">
        <v>154</v>
      </c>
      <c r="E113" s="141" t="s">
        <v>2629</v>
      </c>
      <c r="F113" s="142" t="s">
        <v>2630</v>
      </c>
      <c r="G113" s="143" t="s">
        <v>1699</v>
      </c>
      <c r="H113" s="144">
        <v>3</v>
      </c>
      <c r="I113" s="145"/>
      <c r="J113" s="146">
        <f t="shared" si="0"/>
        <v>0</v>
      </c>
      <c r="K113" s="142" t="s">
        <v>3</v>
      </c>
      <c r="L113" s="35"/>
      <c r="M113" s="147" t="s">
        <v>3</v>
      </c>
      <c r="N113" s="148" t="s">
        <v>40</v>
      </c>
      <c r="O113" s="55"/>
      <c r="P113" s="149">
        <f t="shared" si="1"/>
        <v>0</v>
      </c>
      <c r="Q113" s="149">
        <v>0</v>
      </c>
      <c r="R113" s="149">
        <f t="shared" si="2"/>
        <v>0</v>
      </c>
      <c r="S113" s="149">
        <v>0</v>
      </c>
      <c r="T113" s="150">
        <f t="shared" si="3"/>
        <v>0</v>
      </c>
      <c r="U113" s="34"/>
      <c r="V113" s="34"/>
      <c r="W113" s="34"/>
      <c r="X113" s="34"/>
      <c r="Y113" s="34"/>
      <c r="Z113" s="34"/>
      <c r="AA113" s="34"/>
      <c r="AB113" s="34"/>
      <c r="AC113" s="34"/>
      <c r="AD113" s="34"/>
      <c r="AE113" s="34"/>
      <c r="AR113" s="151" t="s">
        <v>158</v>
      </c>
      <c r="AT113" s="151" t="s">
        <v>154</v>
      </c>
      <c r="AU113" s="151" t="s">
        <v>79</v>
      </c>
      <c r="AY113" s="19" t="s">
        <v>152</v>
      </c>
      <c r="BE113" s="152">
        <f t="shared" si="4"/>
        <v>0</v>
      </c>
      <c r="BF113" s="152">
        <f t="shared" si="5"/>
        <v>0</v>
      </c>
      <c r="BG113" s="152">
        <f t="shared" si="6"/>
        <v>0</v>
      </c>
      <c r="BH113" s="152">
        <f t="shared" si="7"/>
        <v>0</v>
      </c>
      <c r="BI113" s="152">
        <f t="shared" si="8"/>
        <v>0</v>
      </c>
      <c r="BJ113" s="19" t="s">
        <v>77</v>
      </c>
      <c r="BK113" s="152">
        <f t="shared" si="9"/>
        <v>0</v>
      </c>
      <c r="BL113" s="19" t="s">
        <v>158</v>
      </c>
      <c r="BM113" s="151" t="s">
        <v>2631</v>
      </c>
    </row>
    <row r="114" spans="1:65" s="2" customFormat="1" ht="16.5" customHeight="1">
      <c r="A114" s="34"/>
      <c r="B114" s="139"/>
      <c r="C114" s="140" t="s">
        <v>1533</v>
      </c>
      <c r="D114" s="140" t="s">
        <v>154</v>
      </c>
      <c r="E114" s="141" t="s">
        <v>2632</v>
      </c>
      <c r="F114" s="142" t="s">
        <v>2633</v>
      </c>
      <c r="G114" s="143" t="s">
        <v>1699</v>
      </c>
      <c r="H114" s="144">
        <v>23</v>
      </c>
      <c r="I114" s="145"/>
      <c r="J114" s="146">
        <f t="shared" si="0"/>
        <v>0</v>
      </c>
      <c r="K114" s="142" t="s">
        <v>3</v>
      </c>
      <c r="L114" s="35"/>
      <c r="M114" s="147" t="s">
        <v>3</v>
      </c>
      <c r="N114" s="148" t="s">
        <v>40</v>
      </c>
      <c r="O114" s="55"/>
      <c r="P114" s="149">
        <f t="shared" si="1"/>
        <v>0</v>
      </c>
      <c r="Q114" s="149">
        <v>0</v>
      </c>
      <c r="R114" s="149">
        <f t="shared" si="2"/>
        <v>0</v>
      </c>
      <c r="S114" s="149">
        <v>0</v>
      </c>
      <c r="T114" s="150">
        <f t="shared" si="3"/>
        <v>0</v>
      </c>
      <c r="U114" s="34"/>
      <c r="V114" s="34"/>
      <c r="W114" s="34"/>
      <c r="X114" s="34"/>
      <c r="Y114" s="34"/>
      <c r="Z114" s="34"/>
      <c r="AA114" s="34"/>
      <c r="AB114" s="34"/>
      <c r="AC114" s="34"/>
      <c r="AD114" s="34"/>
      <c r="AE114" s="34"/>
      <c r="AR114" s="151" t="s">
        <v>158</v>
      </c>
      <c r="AT114" s="151" t="s">
        <v>154</v>
      </c>
      <c r="AU114" s="151" t="s">
        <v>79</v>
      </c>
      <c r="AY114" s="19" t="s">
        <v>152</v>
      </c>
      <c r="BE114" s="152">
        <f t="shared" si="4"/>
        <v>0</v>
      </c>
      <c r="BF114" s="152">
        <f t="shared" si="5"/>
        <v>0</v>
      </c>
      <c r="BG114" s="152">
        <f t="shared" si="6"/>
        <v>0</v>
      </c>
      <c r="BH114" s="152">
        <f t="shared" si="7"/>
        <v>0</v>
      </c>
      <c r="BI114" s="152">
        <f t="shared" si="8"/>
        <v>0</v>
      </c>
      <c r="BJ114" s="19" t="s">
        <v>77</v>
      </c>
      <c r="BK114" s="152">
        <f t="shared" si="9"/>
        <v>0</v>
      </c>
      <c r="BL114" s="19" t="s">
        <v>158</v>
      </c>
      <c r="BM114" s="151" t="s">
        <v>2634</v>
      </c>
    </row>
    <row r="115" spans="1:65" s="2" customFormat="1" ht="21.75" customHeight="1">
      <c r="A115" s="34"/>
      <c r="B115" s="139"/>
      <c r="C115" s="140" t="s">
        <v>1539</v>
      </c>
      <c r="D115" s="140" t="s">
        <v>154</v>
      </c>
      <c r="E115" s="141" t="s">
        <v>2635</v>
      </c>
      <c r="F115" s="142" t="s">
        <v>2636</v>
      </c>
      <c r="G115" s="143" t="s">
        <v>1699</v>
      </c>
      <c r="H115" s="144">
        <v>7</v>
      </c>
      <c r="I115" s="145"/>
      <c r="J115" s="146">
        <f t="shared" si="0"/>
        <v>0</v>
      </c>
      <c r="K115" s="142" t="s">
        <v>3</v>
      </c>
      <c r="L115" s="35"/>
      <c r="M115" s="147" t="s">
        <v>3</v>
      </c>
      <c r="N115" s="148" t="s">
        <v>40</v>
      </c>
      <c r="O115" s="55"/>
      <c r="P115" s="149">
        <f t="shared" si="1"/>
        <v>0</v>
      </c>
      <c r="Q115" s="149">
        <v>0</v>
      </c>
      <c r="R115" s="149">
        <f t="shared" si="2"/>
        <v>0</v>
      </c>
      <c r="S115" s="149">
        <v>0</v>
      </c>
      <c r="T115" s="150">
        <f t="shared" si="3"/>
        <v>0</v>
      </c>
      <c r="U115" s="34"/>
      <c r="V115" s="34"/>
      <c r="W115" s="34"/>
      <c r="X115" s="34"/>
      <c r="Y115" s="34"/>
      <c r="Z115" s="34"/>
      <c r="AA115" s="34"/>
      <c r="AB115" s="34"/>
      <c r="AC115" s="34"/>
      <c r="AD115" s="34"/>
      <c r="AE115" s="34"/>
      <c r="AR115" s="151" t="s">
        <v>158</v>
      </c>
      <c r="AT115" s="151" t="s">
        <v>154</v>
      </c>
      <c r="AU115" s="151" t="s">
        <v>79</v>
      </c>
      <c r="AY115" s="19" t="s">
        <v>152</v>
      </c>
      <c r="BE115" s="152">
        <f t="shared" si="4"/>
        <v>0</v>
      </c>
      <c r="BF115" s="152">
        <f t="shared" si="5"/>
        <v>0</v>
      </c>
      <c r="BG115" s="152">
        <f t="shared" si="6"/>
        <v>0</v>
      </c>
      <c r="BH115" s="152">
        <f t="shared" si="7"/>
        <v>0</v>
      </c>
      <c r="BI115" s="152">
        <f t="shared" si="8"/>
        <v>0</v>
      </c>
      <c r="BJ115" s="19" t="s">
        <v>77</v>
      </c>
      <c r="BK115" s="152">
        <f t="shared" si="9"/>
        <v>0</v>
      </c>
      <c r="BL115" s="19" t="s">
        <v>158</v>
      </c>
      <c r="BM115" s="151" t="s">
        <v>2637</v>
      </c>
    </row>
    <row r="116" spans="1:65" s="2" customFormat="1" ht="16.5" customHeight="1">
      <c r="A116" s="34"/>
      <c r="B116" s="139"/>
      <c r="C116" s="140" t="s">
        <v>1551</v>
      </c>
      <c r="D116" s="140" t="s">
        <v>154</v>
      </c>
      <c r="E116" s="141" t="s">
        <v>2557</v>
      </c>
      <c r="F116" s="142" t="s">
        <v>2558</v>
      </c>
      <c r="G116" s="143" t="s">
        <v>1699</v>
      </c>
      <c r="H116" s="144">
        <v>32</v>
      </c>
      <c r="I116" s="145"/>
      <c r="J116" s="146">
        <f t="shared" si="0"/>
        <v>0</v>
      </c>
      <c r="K116" s="142" t="s">
        <v>3</v>
      </c>
      <c r="L116" s="35"/>
      <c r="M116" s="147" t="s">
        <v>3</v>
      </c>
      <c r="N116" s="148" t="s">
        <v>40</v>
      </c>
      <c r="O116" s="55"/>
      <c r="P116" s="149">
        <f t="shared" si="1"/>
        <v>0</v>
      </c>
      <c r="Q116" s="149">
        <v>0</v>
      </c>
      <c r="R116" s="149">
        <f t="shared" si="2"/>
        <v>0</v>
      </c>
      <c r="S116" s="149">
        <v>0</v>
      </c>
      <c r="T116" s="150">
        <f t="shared" si="3"/>
        <v>0</v>
      </c>
      <c r="U116" s="34"/>
      <c r="V116" s="34"/>
      <c r="W116" s="34"/>
      <c r="X116" s="34"/>
      <c r="Y116" s="34"/>
      <c r="Z116" s="34"/>
      <c r="AA116" s="34"/>
      <c r="AB116" s="34"/>
      <c r="AC116" s="34"/>
      <c r="AD116" s="34"/>
      <c r="AE116" s="34"/>
      <c r="AR116" s="151" t="s">
        <v>158</v>
      </c>
      <c r="AT116" s="151" t="s">
        <v>154</v>
      </c>
      <c r="AU116" s="151" t="s">
        <v>79</v>
      </c>
      <c r="AY116" s="19" t="s">
        <v>152</v>
      </c>
      <c r="BE116" s="152">
        <f t="shared" si="4"/>
        <v>0</v>
      </c>
      <c r="BF116" s="152">
        <f t="shared" si="5"/>
        <v>0</v>
      </c>
      <c r="BG116" s="152">
        <f t="shared" si="6"/>
        <v>0</v>
      </c>
      <c r="BH116" s="152">
        <f t="shared" si="7"/>
        <v>0</v>
      </c>
      <c r="BI116" s="152">
        <f t="shared" si="8"/>
        <v>0</v>
      </c>
      <c r="BJ116" s="19" t="s">
        <v>77</v>
      </c>
      <c r="BK116" s="152">
        <f t="shared" si="9"/>
        <v>0</v>
      </c>
      <c r="BL116" s="19" t="s">
        <v>158</v>
      </c>
      <c r="BM116" s="151" t="s">
        <v>2638</v>
      </c>
    </row>
    <row r="117" spans="1:65" s="2" customFormat="1" ht="16.5" customHeight="1">
      <c r="A117" s="34"/>
      <c r="B117" s="139"/>
      <c r="C117" s="140" t="s">
        <v>1556</v>
      </c>
      <c r="D117" s="140" t="s">
        <v>154</v>
      </c>
      <c r="E117" s="141" t="s">
        <v>2639</v>
      </c>
      <c r="F117" s="142" t="s">
        <v>2640</v>
      </c>
      <c r="G117" s="143" t="s">
        <v>278</v>
      </c>
      <c r="H117" s="144">
        <v>150</v>
      </c>
      <c r="I117" s="145"/>
      <c r="J117" s="146">
        <f t="shared" si="0"/>
        <v>0</v>
      </c>
      <c r="K117" s="142" t="s">
        <v>3</v>
      </c>
      <c r="L117" s="35"/>
      <c r="M117" s="147" t="s">
        <v>3</v>
      </c>
      <c r="N117" s="148" t="s">
        <v>40</v>
      </c>
      <c r="O117" s="55"/>
      <c r="P117" s="149">
        <f t="shared" si="1"/>
        <v>0</v>
      </c>
      <c r="Q117" s="149">
        <v>0</v>
      </c>
      <c r="R117" s="149">
        <f t="shared" si="2"/>
        <v>0</v>
      </c>
      <c r="S117" s="149">
        <v>0</v>
      </c>
      <c r="T117" s="150">
        <f t="shared" si="3"/>
        <v>0</v>
      </c>
      <c r="U117" s="34"/>
      <c r="V117" s="34"/>
      <c r="W117" s="34"/>
      <c r="X117" s="34"/>
      <c r="Y117" s="34"/>
      <c r="Z117" s="34"/>
      <c r="AA117" s="34"/>
      <c r="AB117" s="34"/>
      <c r="AC117" s="34"/>
      <c r="AD117" s="34"/>
      <c r="AE117" s="34"/>
      <c r="AR117" s="151" t="s">
        <v>158</v>
      </c>
      <c r="AT117" s="151" t="s">
        <v>154</v>
      </c>
      <c r="AU117" s="151" t="s">
        <v>79</v>
      </c>
      <c r="AY117" s="19" t="s">
        <v>152</v>
      </c>
      <c r="BE117" s="152">
        <f t="shared" si="4"/>
        <v>0</v>
      </c>
      <c r="BF117" s="152">
        <f t="shared" si="5"/>
        <v>0</v>
      </c>
      <c r="BG117" s="152">
        <f t="shared" si="6"/>
        <v>0</v>
      </c>
      <c r="BH117" s="152">
        <f t="shared" si="7"/>
        <v>0</v>
      </c>
      <c r="BI117" s="152">
        <f t="shared" si="8"/>
        <v>0</v>
      </c>
      <c r="BJ117" s="19" t="s">
        <v>77</v>
      </c>
      <c r="BK117" s="152">
        <f t="shared" si="9"/>
        <v>0</v>
      </c>
      <c r="BL117" s="19" t="s">
        <v>158</v>
      </c>
      <c r="BM117" s="151" t="s">
        <v>2641</v>
      </c>
    </row>
    <row r="118" spans="1:65" s="2" customFormat="1" ht="16.5" customHeight="1">
      <c r="A118" s="34"/>
      <c r="B118" s="139"/>
      <c r="C118" s="140" t="s">
        <v>1561</v>
      </c>
      <c r="D118" s="140" t="s">
        <v>154</v>
      </c>
      <c r="E118" s="141" t="s">
        <v>2642</v>
      </c>
      <c r="F118" s="142" t="s">
        <v>2643</v>
      </c>
      <c r="G118" s="143" t="s">
        <v>278</v>
      </c>
      <c r="H118" s="144">
        <v>50</v>
      </c>
      <c r="I118" s="145"/>
      <c r="J118" s="146">
        <f t="shared" si="0"/>
        <v>0</v>
      </c>
      <c r="K118" s="142" t="s">
        <v>3</v>
      </c>
      <c r="L118" s="35"/>
      <c r="M118" s="147" t="s">
        <v>3</v>
      </c>
      <c r="N118" s="148" t="s">
        <v>40</v>
      </c>
      <c r="O118" s="55"/>
      <c r="P118" s="149">
        <f t="shared" si="1"/>
        <v>0</v>
      </c>
      <c r="Q118" s="149">
        <v>0</v>
      </c>
      <c r="R118" s="149">
        <f t="shared" si="2"/>
        <v>0</v>
      </c>
      <c r="S118" s="149">
        <v>0</v>
      </c>
      <c r="T118" s="150">
        <f t="shared" si="3"/>
        <v>0</v>
      </c>
      <c r="U118" s="34"/>
      <c r="V118" s="34"/>
      <c r="W118" s="34"/>
      <c r="X118" s="34"/>
      <c r="Y118" s="34"/>
      <c r="Z118" s="34"/>
      <c r="AA118" s="34"/>
      <c r="AB118" s="34"/>
      <c r="AC118" s="34"/>
      <c r="AD118" s="34"/>
      <c r="AE118" s="34"/>
      <c r="AR118" s="151" t="s">
        <v>158</v>
      </c>
      <c r="AT118" s="151" t="s">
        <v>154</v>
      </c>
      <c r="AU118" s="151" t="s">
        <v>79</v>
      </c>
      <c r="AY118" s="19" t="s">
        <v>152</v>
      </c>
      <c r="BE118" s="152">
        <f t="shared" si="4"/>
        <v>0</v>
      </c>
      <c r="BF118" s="152">
        <f t="shared" si="5"/>
        <v>0</v>
      </c>
      <c r="BG118" s="152">
        <f t="shared" si="6"/>
        <v>0</v>
      </c>
      <c r="BH118" s="152">
        <f t="shared" si="7"/>
        <v>0</v>
      </c>
      <c r="BI118" s="152">
        <f t="shared" si="8"/>
        <v>0</v>
      </c>
      <c r="BJ118" s="19" t="s">
        <v>77</v>
      </c>
      <c r="BK118" s="152">
        <f t="shared" si="9"/>
        <v>0</v>
      </c>
      <c r="BL118" s="19" t="s">
        <v>158</v>
      </c>
      <c r="BM118" s="151" t="s">
        <v>2644</v>
      </c>
    </row>
    <row r="119" spans="1:65" s="2" customFormat="1" ht="16.5" customHeight="1">
      <c r="A119" s="34"/>
      <c r="B119" s="139"/>
      <c r="C119" s="140" t="s">
        <v>1565</v>
      </c>
      <c r="D119" s="140" t="s">
        <v>154</v>
      </c>
      <c r="E119" s="141" t="s">
        <v>2645</v>
      </c>
      <c r="F119" s="142" t="s">
        <v>2646</v>
      </c>
      <c r="G119" s="143" t="s">
        <v>1699</v>
      </c>
      <c r="H119" s="144">
        <v>1</v>
      </c>
      <c r="I119" s="145"/>
      <c r="J119" s="146">
        <f t="shared" si="0"/>
        <v>0</v>
      </c>
      <c r="K119" s="142" t="s">
        <v>3</v>
      </c>
      <c r="L119" s="35"/>
      <c r="M119" s="147" t="s">
        <v>3</v>
      </c>
      <c r="N119" s="148" t="s">
        <v>40</v>
      </c>
      <c r="O119" s="55"/>
      <c r="P119" s="149">
        <f t="shared" si="1"/>
        <v>0</v>
      </c>
      <c r="Q119" s="149">
        <v>0</v>
      </c>
      <c r="R119" s="149">
        <f t="shared" si="2"/>
        <v>0</v>
      </c>
      <c r="S119" s="149">
        <v>0</v>
      </c>
      <c r="T119" s="150">
        <f t="shared" si="3"/>
        <v>0</v>
      </c>
      <c r="U119" s="34"/>
      <c r="V119" s="34"/>
      <c r="W119" s="34"/>
      <c r="X119" s="34"/>
      <c r="Y119" s="34"/>
      <c r="Z119" s="34"/>
      <c r="AA119" s="34"/>
      <c r="AB119" s="34"/>
      <c r="AC119" s="34"/>
      <c r="AD119" s="34"/>
      <c r="AE119" s="34"/>
      <c r="AR119" s="151" t="s">
        <v>158</v>
      </c>
      <c r="AT119" s="151" t="s">
        <v>154</v>
      </c>
      <c r="AU119" s="151" t="s">
        <v>79</v>
      </c>
      <c r="AY119" s="19" t="s">
        <v>152</v>
      </c>
      <c r="BE119" s="152">
        <f t="shared" si="4"/>
        <v>0</v>
      </c>
      <c r="BF119" s="152">
        <f t="shared" si="5"/>
        <v>0</v>
      </c>
      <c r="BG119" s="152">
        <f t="shared" si="6"/>
        <v>0</v>
      </c>
      <c r="BH119" s="152">
        <f t="shared" si="7"/>
        <v>0</v>
      </c>
      <c r="BI119" s="152">
        <f t="shared" si="8"/>
        <v>0</v>
      </c>
      <c r="BJ119" s="19" t="s">
        <v>77</v>
      </c>
      <c r="BK119" s="152">
        <f t="shared" si="9"/>
        <v>0</v>
      </c>
      <c r="BL119" s="19" t="s">
        <v>158</v>
      </c>
      <c r="BM119" s="151" t="s">
        <v>2647</v>
      </c>
    </row>
    <row r="120" spans="1:65" s="2" customFormat="1" ht="16.5" customHeight="1">
      <c r="A120" s="34"/>
      <c r="B120" s="139"/>
      <c r="C120" s="140" t="s">
        <v>1570</v>
      </c>
      <c r="D120" s="140" t="s">
        <v>154</v>
      </c>
      <c r="E120" s="141" t="s">
        <v>2648</v>
      </c>
      <c r="F120" s="142" t="s">
        <v>2649</v>
      </c>
      <c r="G120" s="143" t="s">
        <v>1699</v>
      </c>
      <c r="H120" s="144">
        <v>3</v>
      </c>
      <c r="I120" s="145"/>
      <c r="J120" s="146">
        <f t="shared" si="0"/>
        <v>0</v>
      </c>
      <c r="K120" s="142" t="s">
        <v>3</v>
      </c>
      <c r="L120" s="35"/>
      <c r="M120" s="147" t="s">
        <v>3</v>
      </c>
      <c r="N120" s="148" t="s">
        <v>40</v>
      </c>
      <c r="O120" s="55"/>
      <c r="P120" s="149">
        <f t="shared" si="1"/>
        <v>0</v>
      </c>
      <c r="Q120" s="149">
        <v>0</v>
      </c>
      <c r="R120" s="149">
        <f t="shared" si="2"/>
        <v>0</v>
      </c>
      <c r="S120" s="149">
        <v>0</v>
      </c>
      <c r="T120" s="150">
        <f t="shared" si="3"/>
        <v>0</v>
      </c>
      <c r="U120" s="34"/>
      <c r="V120" s="34"/>
      <c r="W120" s="34"/>
      <c r="X120" s="34"/>
      <c r="Y120" s="34"/>
      <c r="Z120" s="34"/>
      <c r="AA120" s="34"/>
      <c r="AB120" s="34"/>
      <c r="AC120" s="34"/>
      <c r="AD120" s="34"/>
      <c r="AE120" s="34"/>
      <c r="AR120" s="151" t="s">
        <v>158</v>
      </c>
      <c r="AT120" s="151" t="s">
        <v>154</v>
      </c>
      <c r="AU120" s="151" t="s">
        <v>79</v>
      </c>
      <c r="AY120" s="19" t="s">
        <v>152</v>
      </c>
      <c r="BE120" s="152">
        <f t="shared" si="4"/>
        <v>0</v>
      </c>
      <c r="BF120" s="152">
        <f t="shared" si="5"/>
        <v>0</v>
      </c>
      <c r="BG120" s="152">
        <f t="shared" si="6"/>
        <v>0</v>
      </c>
      <c r="BH120" s="152">
        <f t="shared" si="7"/>
        <v>0</v>
      </c>
      <c r="BI120" s="152">
        <f t="shared" si="8"/>
        <v>0</v>
      </c>
      <c r="BJ120" s="19" t="s">
        <v>77</v>
      </c>
      <c r="BK120" s="152">
        <f t="shared" si="9"/>
        <v>0</v>
      </c>
      <c r="BL120" s="19" t="s">
        <v>158</v>
      </c>
      <c r="BM120" s="151" t="s">
        <v>2650</v>
      </c>
    </row>
    <row r="121" spans="1:65" s="2" customFormat="1" ht="16.5" customHeight="1">
      <c r="A121" s="34"/>
      <c r="B121" s="139"/>
      <c r="C121" s="140" t="s">
        <v>1576</v>
      </c>
      <c r="D121" s="140" t="s">
        <v>154</v>
      </c>
      <c r="E121" s="141" t="s">
        <v>2651</v>
      </c>
      <c r="F121" s="142" t="s">
        <v>2652</v>
      </c>
      <c r="G121" s="143" t="s">
        <v>1699</v>
      </c>
      <c r="H121" s="144">
        <v>12</v>
      </c>
      <c r="I121" s="145"/>
      <c r="J121" s="146">
        <f t="shared" si="0"/>
        <v>0</v>
      </c>
      <c r="K121" s="142" t="s">
        <v>3</v>
      </c>
      <c r="L121" s="35"/>
      <c r="M121" s="147" t="s">
        <v>3</v>
      </c>
      <c r="N121" s="148" t="s">
        <v>40</v>
      </c>
      <c r="O121" s="55"/>
      <c r="P121" s="149">
        <f t="shared" si="1"/>
        <v>0</v>
      </c>
      <c r="Q121" s="149">
        <v>0</v>
      </c>
      <c r="R121" s="149">
        <f t="shared" si="2"/>
        <v>0</v>
      </c>
      <c r="S121" s="149">
        <v>0</v>
      </c>
      <c r="T121" s="150">
        <f t="shared" si="3"/>
        <v>0</v>
      </c>
      <c r="U121" s="34"/>
      <c r="V121" s="34"/>
      <c r="W121" s="34"/>
      <c r="X121" s="34"/>
      <c r="Y121" s="34"/>
      <c r="Z121" s="34"/>
      <c r="AA121" s="34"/>
      <c r="AB121" s="34"/>
      <c r="AC121" s="34"/>
      <c r="AD121" s="34"/>
      <c r="AE121" s="34"/>
      <c r="AR121" s="151" t="s">
        <v>158</v>
      </c>
      <c r="AT121" s="151" t="s">
        <v>154</v>
      </c>
      <c r="AU121" s="151" t="s">
        <v>79</v>
      </c>
      <c r="AY121" s="19" t="s">
        <v>152</v>
      </c>
      <c r="BE121" s="152">
        <f t="shared" si="4"/>
        <v>0</v>
      </c>
      <c r="BF121" s="152">
        <f t="shared" si="5"/>
        <v>0</v>
      </c>
      <c r="BG121" s="152">
        <f t="shared" si="6"/>
        <v>0</v>
      </c>
      <c r="BH121" s="152">
        <f t="shared" si="7"/>
        <v>0</v>
      </c>
      <c r="BI121" s="152">
        <f t="shared" si="8"/>
        <v>0</v>
      </c>
      <c r="BJ121" s="19" t="s">
        <v>77</v>
      </c>
      <c r="BK121" s="152">
        <f t="shared" si="9"/>
        <v>0</v>
      </c>
      <c r="BL121" s="19" t="s">
        <v>158</v>
      </c>
      <c r="BM121" s="151" t="s">
        <v>2653</v>
      </c>
    </row>
    <row r="122" spans="1:65" s="2" customFormat="1" ht="16.5" customHeight="1">
      <c r="A122" s="34"/>
      <c r="B122" s="139"/>
      <c r="C122" s="140" t="s">
        <v>1581</v>
      </c>
      <c r="D122" s="140" t="s">
        <v>154</v>
      </c>
      <c r="E122" s="141" t="s">
        <v>2654</v>
      </c>
      <c r="F122" s="142" t="s">
        <v>2655</v>
      </c>
      <c r="G122" s="143" t="s">
        <v>278</v>
      </c>
      <c r="H122" s="144">
        <v>1080</v>
      </c>
      <c r="I122" s="145"/>
      <c r="J122" s="146">
        <f t="shared" si="0"/>
        <v>0</v>
      </c>
      <c r="K122" s="142" t="s">
        <v>3</v>
      </c>
      <c r="L122" s="35"/>
      <c r="M122" s="147" t="s">
        <v>3</v>
      </c>
      <c r="N122" s="148" t="s">
        <v>40</v>
      </c>
      <c r="O122" s="55"/>
      <c r="P122" s="149">
        <f t="shared" si="1"/>
        <v>0</v>
      </c>
      <c r="Q122" s="149">
        <v>0</v>
      </c>
      <c r="R122" s="149">
        <f t="shared" si="2"/>
        <v>0</v>
      </c>
      <c r="S122" s="149">
        <v>0</v>
      </c>
      <c r="T122" s="150">
        <f t="shared" si="3"/>
        <v>0</v>
      </c>
      <c r="U122" s="34"/>
      <c r="V122" s="34"/>
      <c r="W122" s="34"/>
      <c r="X122" s="34"/>
      <c r="Y122" s="34"/>
      <c r="Z122" s="34"/>
      <c r="AA122" s="34"/>
      <c r="AB122" s="34"/>
      <c r="AC122" s="34"/>
      <c r="AD122" s="34"/>
      <c r="AE122" s="34"/>
      <c r="AR122" s="151" t="s">
        <v>158</v>
      </c>
      <c r="AT122" s="151" t="s">
        <v>154</v>
      </c>
      <c r="AU122" s="151" t="s">
        <v>79</v>
      </c>
      <c r="AY122" s="19" t="s">
        <v>152</v>
      </c>
      <c r="BE122" s="152">
        <f t="shared" si="4"/>
        <v>0</v>
      </c>
      <c r="BF122" s="152">
        <f t="shared" si="5"/>
        <v>0</v>
      </c>
      <c r="BG122" s="152">
        <f t="shared" si="6"/>
        <v>0</v>
      </c>
      <c r="BH122" s="152">
        <f t="shared" si="7"/>
        <v>0</v>
      </c>
      <c r="BI122" s="152">
        <f t="shared" si="8"/>
        <v>0</v>
      </c>
      <c r="BJ122" s="19" t="s">
        <v>77</v>
      </c>
      <c r="BK122" s="152">
        <f t="shared" si="9"/>
        <v>0</v>
      </c>
      <c r="BL122" s="19" t="s">
        <v>158</v>
      </c>
      <c r="BM122" s="151" t="s">
        <v>2656</v>
      </c>
    </row>
    <row r="123" spans="1:65" s="2" customFormat="1" ht="33" customHeight="1">
      <c r="A123" s="34"/>
      <c r="B123" s="139"/>
      <c r="C123" s="140" t="s">
        <v>1585</v>
      </c>
      <c r="D123" s="140" t="s">
        <v>154</v>
      </c>
      <c r="E123" s="141" t="s">
        <v>2657</v>
      </c>
      <c r="F123" s="142" t="s">
        <v>2658</v>
      </c>
      <c r="G123" s="143" t="s">
        <v>1699</v>
      </c>
      <c r="H123" s="144">
        <v>100</v>
      </c>
      <c r="I123" s="145"/>
      <c r="J123" s="146">
        <f t="shared" si="0"/>
        <v>0</v>
      </c>
      <c r="K123" s="142" t="s">
        <v>3</v>
      </c>
      <c r="L123" s="35"/>
      <c r="M123" s="147" t="s">
        <v>3</v>
      </c>
      <c r="N123" s="148" t="s">
        <v>40</v>
      </c>
      <c r="O123" s="55"/>
      <c r="P123" s="149">
        <f t="shared" si="1"/>
        <v>0</v>
      </c>
      <c r="Q123" s="149">
        <v>0</v>
      </c>
      <c r="R123" s="149">
        <f t="shared" si="2"/>
        <v>0</v>
      </c>
      <c r="S123" s="149">
        <v>0</v>
      </c>
      <c r="T123" s="150">
        <f t="shared" si="3"/>
        <v>0</v>
      </c>
      <c r="U123" s="34"/>
      <c r="V123" s="34"/>
      <c r="W123" s="34"/>
      <c r="X123" s="34"/>
      <c r="Y123" s="34"/>
      <c r="Z123" s="34"/>
      <c r="AA123" s="34"/>
      <c r="AB123" s="34"/>
      <c r="AC123" s="34"/>
      <c r="AD123" s="34"/>
      <c r="AE123" s="34"/>
      <c r="AR123" s="151" t="s">
        <v>158</v>
      </c>
      <c r="AT123" s="151" t="s">
        <v>154</v>
      </c>
      <c r="AU123" s="151" t="s">
        <v>79</v>
      </c>
      <c r="AY123" s="19" t="s">
        <v>152</v>
      </c>
      <c r="BE123" s="152">
        <f t="shared" si="4"/>
        <v>0</v>
      </c>
      <c r="BF123" s="152">
        <f t="shared" si="5"/>
        <v>0</v>
      </c>
      <c r="BG123" s="152">
        <f t="shared" si="6"/>
        <v>0</v>
      </c>
      <c r="BH123" s="152">
        <f t="shared" si="7"/>
        <v>0</v>
      </c>
      <c r="BI123" s="152">
        <f t="shared" si="8"/>
        <v>0</v>
      </c>
      <c r="BJ123" s="19" t="s">
        <v>77</v>
      </c>
      <c r="BK123" s="152">
        <f t="shared" si="9"/>
        <v>0</v>
      </c>
      <c r="BL123" s="19" t="s">
        <v>158</v>
      </c>
      <c r="BM123" s="151" t="s">
        <v>2659</v>
      </c>
    </row>
    <row r="124" spans="1:65" s="2" customFormat="1" ht="16.5" customHeight="1">
      <c r="A124" s="34"/>
      <c r="B124" s="139"/>
      <c r="C124" s="140" t="s">
        <v>1589</v>
      </c>
      <c r="D124" s="140" t="s">
        <v>154</v>
      </c>
      <c r="E124" s="141" t="s">
        <v>2566</v>
      </c>
      <c r="F124" s="142" t="s">
        <v>2567</v>
      </c>
      <c r="G124" s="143" t="s">
        <v>278</v>
      </c>
      <c r="H124" s="144">
        <v>300</v>
      </c>
      <c r="I124" s="145"/>
      <c r="J124" s="146">
        <f t="shared" si="0"/>
        <v>0</v>
      </c>
      <c r="K124" s="142" t="s">
        <v>3</v>
      </c>
      <c r="L124" s="35"/>
      <c r="M124" s="147" t="s">
        <v>3</v>
      </c>
      <c r="N124" s="148" t="s">
        <v>40</v>
      </c>
      <c r="O124" s="55"/>
      <c r="P124" s="149">
        <f t="shared" si="1"/>
        <v>0</v>
      </c>
      <c r="Q124" s="149">
        <v>0</v>
      </c>
      <c r="R124" s="149">
        <f t="shared" si="2"/>
        <v>0</v>
      </c>
      <c r="S124" s="149">
        <v>0</v>
      </c>
      <c r="T124" s="150">
        <f t="shared" si="3"/>
        <v>0</v>
      </c>
      <c r="U124" s="34"/>
      <c r="V124" s="34"/>
      <c r="W124" s="34"/>
      <c r="X124" s="34"/>
      <c r="Y124" s="34"/>
      <c r="Z124" s="34"/>
      <c r="AA124" s="34"/>
      <c r="AB124" s="34"/>
      <c r="AC124" s="34"/>
      <c r="AD124" s="34"/>
      <c r="AE124" s="34"/>
      <c r="AR124" s="151" t="s">
        <v>158</v>
      </c>
      <c r="AT124" s="151" t="s">
        <v>154</v>
      </c>
      <c r="AU124" s="151" t="s">
        <v>79</v>
      </c>
      <c r="AY124" s="19" t="s">
        <v>152</v>
      </c>
      <c r="BE124" s="152">
        <f t="shared" si="4"/>
        <v>0</v>
      </c>
      <c r="BF124" s="152">
        <f t="shared" si="5"/>
        <v>0</v>
      </c>
      <c r="BG124" s="152">
        <f t="shared" si="6"/>
        <v>0</v>
      </c>
      <c r="BH124" s="152">
        <f t="shared" si="7"/>
        <v>0</v>
      </c>
      <c r="BI124" s="152">
        <f t="shared" si="8"/>
        <v>0</v>
      </c>
      <c r="BJ124" s="19" t="s">
        <v>77</v>
      </c>
      <c r="BK124" s="152">
        <f t="shared" si="9"/>
        <v>0</v>
      </c>
      <c r="BL124" s="19" t="s">
        <v>158</v>
      </c>
      <c r="BM124" s="151" t="s">
        <v>2660</v>
      </c>
    </row>
    <row r="125" spans="1:65" s="2" customFormat="1" ht="21.75" customHeight="1">
      <c r="A125" s="34"/>
      <c r="B125" s="139"/>
      <c r="C125" s="181" t="s">
        <v>1594</v>
      </c>
      <c r="D125" s="181" t="s">
        <v>251</v>
      </c>
      <c r="E125" s="182" t="s">
        <v>2661</v>
      </c>
      <c r="F125" s="183" t="s">
        <v>2662</v>
      </c>
      <c r="G125" s="184" t="s">
        <v>1699</v>
      </c>
      <c r="H125" s="185">
        <v>7</v>
      </c>
      <c r="I125" s="186"/>
      <c r="J125" s="187">
        <f t="shared" si="0"/>
        <v>0</v>
      </c>
      <c r="K125" s="183" t="s">
        <v>3</v>
      </c>
      <c r="L125" s="188"/>
      <c r="M125" s="189" t="s">
        <v>3</v>
      </c>
      <c r="N125" s="190" t="s">
        <v>40</v>
      </c>
      <c r="O125" s="55"/>
      <c r="P125" s="149">
        <f t="shared" si="1"/>
        <v>0</v>
      </c>
      <c r="Q125" s="149">
        <v>0</v>
      </c>
      <c r="R125" s="149">
        <f t="shared" si="2"/>
        <v>0</v>
      </c>
      <c r="S125" s="149">
        <v>0</v>
      </c>
      <c r="T125" s="150">
        <f t="shared" si="3"/>
        <v>0</v>
      </c>
      <c r="U125" s="34"/>
      <c r="V125" s="34"/>
      <c r="W125" s="34"/>
      <c r="X125" s="34"/>
      <c r="Y125" s="34"/>
      <c r="Z125" s="34"/>
      <c r="AA125" s="34"/>
      <c r="AB125" s="34"/>
      <c r="AC125" s="34"/>
      <c r="AD125" s="34"/>
      <c r="AE125" s="34"/>
      <c r="AR125" s="151" t="s">
        <v>207</v>
      </c>
      <c r="AT125" s="151" t="s">
        <v>251</v>
      </c>
      <c r="AU125" s="151" t="s">
        <v>79</v>
      </c>
      <c r="AY125" s="19" t="s">
        <v>152</v>
      </c>
      <c r="BE125" s="152">
        <f t="shared" si="4"/>
        <v>0</v>
      </c>
      <c r="BF125" s="152">
        <f t="shared" si="5"/>
        <v>0</v>
      </c>
      <c r="BG125" s="152">
        <f t="shared" si="6"/>
        <v>0</v>
      </c>
      <c r="BH125" s="152">
        <f t="shared" si="7"/>
        <v>0</v>
      </c>
      <c r="BI125" s="152">
        <f t="shared" si="8"/>
        <v>0</v>
      </c>
      <c r="BJ125" s="19" t="s">
        <v>77</v>
      </c>
      <c r="BK125" s="152">
        <f t="shared" si="9"/>
        <v>0</v>
      </c>
      <c r="BL125" s="19" t="s">
        <v>158</v>
      </c>
      <c r="BM125" s="151" t="s">
        <v>2663</v>
      </c>
    </row>
    <row r="126" spans="1:65" s="2" customFormat="1" ht="21.75" customHeight="1">
      <c r="A126" s="34"/>
      <c r="B126" s="139"/>
      <c r="C126" s="181" t="s">
        <v>1598</v>
      </c>
      <c r="D126" s="181" t="s">
        <v>251</v>
      </c>
      <c r="E126" s="182" t="s">
        <v>2664</v>
      </c>
      <c r="F126" s="183" t="s">
        <v>2665</v>
      </c>
      <c r="G126" s="184" t="s">
        <v>1699</v>
      </c>
      <c r="H126" s="185">
        <v>4</v>
      </c>
      <c r="I126" s="186"/>
      <c r="J126" s="187">
        <f t="shared" si="0"/>
        <v>0</v>
      </c>
      <c r="K126" s="183" t="s">
        <v>3</v>
      </c>
      <c r="L126" s="188"/>
      <c r="M126" s="189" t="s">
        <v>3</v>
      </c>
      <c r="N126" s="190" t="s">
        <v>40</v>
      </c>
      <c r="O126" s="55"/>
      <c r="P126" s="149">
        <f t="shared" si="1"/>
        <v>0</v>
      </c>
      <c r="Q126" s="149">
        <v>0</v>
      </c>
      <c r="R126" s="149">
        <f t="shared" si="2"/>
        <v>0</v>
      </c>
      <c r="S126" s="149">
        <v>0</v>
      </c>
      <c r="T126" s="150">
        <f t="shared" si="3"/>
        <v>0</v>
      </c>
      <c r="U126" s="34"/>
      <c r="V126" s="34"/>
      <c r="W126" s="34"/>
      <c r="X126" s="34"/>
      <c r="Y126" s="34"/>
      <c r="Z126" s="34"/>
      <c r="AA126" s="34"/>
      <c r="AB126" s="34"/>
      <c r="AC126" s="34"/>
      <c r="AD126" s="34"/>
      <c r="AE126" s="34"/>
      <c r="AR126" s="151" t="s">
        <v>207</v>
      </c>
      <c r="AT126" s="151" t="s">
        <v>251</v>
      </c>
      <c r="AU126" s="151" t="s">
        <v>79</v>
      </c>
      <c r="AY126" s="19" t="s">
        <v>152</v>
      </c>
      <c r="BE126" s="152">
        <f t="shared" si="4"/>
        <v>0</v>
      </c>
      <c r="BF126" s="152">
        <f t="shared" si="5"/>
        <v>0</v>
      </c>
      <c r="BG126" s="152">
        <f t="shared" si="6"/>
        <v>0</v>
      </c>
      <c r="BH126" s="152">
        <f t="shared" si="7"/>
        <v>0</v>
      </c>
      <c r="BI126" s="152">
        <f t="shared" si="8"/>
        <v>0</v>
      </c>
      <c r="BJ126" s="19" t="s">
        <v>77</v>
      </c>
      <c r="BK126" s="152">
        <f t="shared" si="9"/>
        <v>0</v>
      </c>
      <c r="BL126" s="19" t="s">
        <v>158</v>
      </c>
      <c r="BM126" s="151" t="s">
        <v>2666</v>
      </c>
    </row>
    <row r="127" spans="1:65" s="2" customFormat="1" ht="21.75" customHeight="1">
      <c r="A127" s="34"/>
      <c r="B127" s="139"/>
      <c r="C127" s="181" t="s">
        <v>1602</v>
      </c>
      <c r="D127" s="181" t="s">
        <v>251</v>
      </c>
      <c r="E127" s="182" t="s">
        <v>2667</v>
      </c>
      <c r="F127" s="183" t="s">
        <v>2668</v>
      </c>
      <c r="G127" s="184" t="s">
        <v>1699</v>
      </c>
      <c r="H127" s="185">
        <v>21</v>
      </c>
      <c r="I127" s="186"/>
      <c r="J127" s="187">
        <f t="shared" si="0"/>
        <v>0</v>
      </c>
      <c r="K127" s="183" t="s">
        <v>3</v>
      </c>
      <c r="L127" s="188"/>
      <c r="M127" s="189" t="s">
        <v>3</v>
      </c>
      <c r="N127" s="190" t="s">
        <v>40</v>
      </c>
      <c r="O127" s="55"/>
      <c r="P127" s="149">
        <f t="shared" si="1"/>
        <v>0</v>
      </c>
      <c r="Q127" s="149">
        <v>0</v>
      </c>
      <c r="R127" s="149">
        <f t="shared" si="2"/>
        <v>0</v>
      </c>
      <c r="S127" s="149">
        <v>0</v>
      </c>
      <c r="T127" s="150">
        <f t="shared" si="3"/>
        <v>0</v>
      </c>
      <c r="U127" s="34"/>
      <c r="V127" s="34"/>
      <c r="W127" s="34"/>
      <c r="X127" s="34"/>
      <c r="Y127" s="34"/>
      <c r="Z127" s="34"/>
      <c r="AA127" s="34"/>
      <c r="AB127" s="34"/>
      <c r="AC127" s="34"/>
      <c r="AD127" s="34"/>
      <c r="AE127" s="34"/>
      <c r="AR127" s="151" t="s">
        <v>207</v>
      </c>
      <c r="AT127" s="151" t="s">
        <v>251</v>
      </c>
      <c r="AU127" s="151" t="s">
        <v>79</v>
      </c>
      <c r="AY127" s="19" t="s">
        <v>152</v>
      </c>
      <c r="BE127" s="152">
        <f t="shared" si="4"/>
        <v>0</v>
      </c>
      <c r="BF127" s="152">
        <f t="shared" si="5"/>
        <v>0</v>
      </c>
      <c r="BG127" s="152">
        <f t="shared" si="6"/>
        <v>0</v>
      </c>
      <c r="BH127" s="152">
        <f t="shared" si="7"/>
        <v>0</v>
      </c>
      <c r="BI127" s="152">
        <f t="shared" si="8"/>
        <v>0</v>
      </c>
      <c r="BJ127" s="19" t="s">
        <v>77</v>
      </c>
      <c r="BK127" s="152">
        <f t="shared" si="9"/>
        <v>0</v>
      </c>
      <c r="BL127" s="19" t="s">
        <v>158</v>
      </c>
      <c r="BM127" s="151" t="s">
        <v>2669</v>
      </c>
    </row>
    <row r="128" spans="1:65" s="2" customFormat="1" ht="34.200000000000003">
      <c r="A128" s="34"/>
      <c r="B128" s="139"/>
      <c r="C128" s="181" t="s">
        <v>1612</v>
      </c>
      <c r="D128" s="181" t="s">
        <v>251</v>
      </c>
      <c r="E128" s="182" t="s">
        <v>2670</v>
      </c>
      <c r="F128" s="183" t="s">
        <v>2671</v>
      </c>
      <c r="G128" s="184" t="s">
        <v>1699</v>
      </c>
      <c r="H128" s="185">
        <v>7</v>
      </c>
      <c r="I128" s="186"/>
      <c r="J128" s="187">
        <f t="shared" si="0"/>
        <v>0</v>
      </c>
      <c r="K128" s="183" t="s">
        <v>3</v>
      </c>
      <c r="L128" s="188"/>
      <c r="M128" s="189" t="s">
        <v>3</v>
      </c>
      <c r="N128" s="190" t="s">
        <v>40</v>
      </c>
      <c r="O128" s="55"/>
      <c r="P128" s="149">
        <f t="shared" si="1"/>
        <v>0</v>
      </c>
      <c r="Q128" s="149">
        <v>0</v>
      </c>
      <c r="R128" s="149">
        <f t="shared" si="2"/>
        <v>0</v>
      </c>
      <c r="S128" s="149">
        <v>0</v>
      </c>
      <c r="T128" s="150">
        <f t="shared" si="3"/>
        <v>0</v>
      </c>
      <c r="U128" s="34"/>
      <c r="V128" s="34"/>
      <c r="W128" s="34"/>
      <c r="X128" s="34"/>
      <c r="Y128" s="34"/>
      <c r="Z128" s="34"/>
      <c r="AA128" s="34"/>
      <c r="AB128" s="34"/>
      <c r="AC128" s="34"/>
      <c r="AD128" s="34"/>
      <c r="AE128" s="34"/>
      <c r="AR128" s="151" t="s">
        <v>207</v>
      </c>
      <c r="AT128" s="151" t="s">
        <v>251</v>
      </c>
      <c r="AU128" s="151" t="s">
        <v>79</v>
      </c>
      <c r="AY128" s="19" t="s">
        <v>152</v>
      </c>
      <c r="BE128" s="152">
        <f t="shared" si="4"/>
        <v>0</v>
      </c>
      <c r="BF128" s="152">
        <f t="shared" si="5"/>
        <v>0</v>
      </c>
      <c r="BG128" s="152">
        <f t="shared" si="6"/>
        <v>0</v>
      </c>
      <c r="BH128" s="152">
        <f t="shared" si="7"/>
        <v>0</v>
      </c>
      <c r="BI128" s="152">
        <f t="shared" si="8"/>
        <v>0</v>
      </c>
      <c r="BJ128" s="19" t="s">
        <v>77</v>
      </c>
      <c r="BK128" s="152">
        <f t="shared" si="9"/>
        <v>0</v>
      </c>
      <c r="BL128" s="19" t="s">
        <v>158</v>
      </c>
      <c r="BM128" s="151" t="s">
        <v>2672</v>
      </c>
    </row>
    <row r="129" spans="1:65" s="2" customFormat="1" ht="34.200000000000003">
      <c r="A129" s="34"/>
      <c r="B129" s="139"/>
      <c r="C129" s="181" t="s">
        <v>1618</v>
      </c>
      <c r="D129" s="181" t="s">
        <v>251</v>
      </c>
      <c r="E129" s="182" t="s">
        <v>2673</v>
      </c>
      <c r="F129" s="183" t="s">
        <v>2674</v>
      </c>
      <c r="G129" s="184" t="s">
        <v>1699</v>
      </c>
      <c r="H129" s="185">
        <v>3</v>
      </c>
      <c r="I129" s="186"/>
      <c r="J129" s="187">
        <f t="shared" si="0"/>
        <v>0</v>
      </c>
      <c r="K129" s="183" t="s">
        <v>3</v>
      </c>
      <c r="L129" s="188"/>
      <c r="M129" s="189" t="s">
        <v>3</v>
      </c>
      <c r="N129" s="190" t="s">
        <v>40</v>
      </c>
      <c r="O129" s="55"/>
      <c r="P129" s="149">
        <f t="shared" si="1"/>
        <v>0</v>
      </c>
      <c r="Q129" s="149">
        <v>0</v>
      </c>
      <c r="R129" s="149">
        <f t="shared" si="2"/>
        <v>0</v>
      </c>
      <c r="S129" s="149">
        <v>0</v>
      </c>
      <c r="T129" s="150">
        <f t="shared" si="3"/>
        <v>0</v>
      </c>
      <c r="U129" s="34"/>
      <c r="V129" s="34"/>
      <c r="W129" s="34"/>
      <c r="X129" s="34"/>
      <c r="Y129" s="34"/>
      <c r="Z129" s="34"/>
      <c r="AA129" s="34"/>
      <c r="AB129" s="34"/>
      <c r="AC129" s="34"/>
      <c r="AD129" s="34"/>
      <c r="AE129" s="34"/>
      <c r="AR129" s="151" t="s">
        <v>207</v>
      </c>
      <c r="AT129" s="151" t="s">
        <v>251</v>
      </c>
      <c r="AU129" s="151" t="s">
        <v>79</v>
      </c>
      <c r="AY129" s="19" t="s">
        <v>152</v>
      </c>
      <c r="BE129" s="152">
        <f t="shared" si="4"/>
        <v>0</v>
      </c>
      <c r="BF129" s="152">
        <f t="shared" si="5"/>
        <v>0</v>
      </c>
      <c r="BG129" s="152">
        <f t="shared" si="6"/>
        <v>0</v>
      </c>
      <c r="BH129" s="152">
        <f t="shared" si="7"/>
        <v>0</v>
      </c>
      <c r="BI129" s="152">
        <f t="shared" si="8"/>
        <v>0</v>
      </c>
      <c r="BJ129" s="19" t="s">
        <v>77</v>
      </c>
      <c r="BK129" s="152">
        <f t="shared" si="9"/>
        <v>0</v>
      </c>
      <c r="BL129" s="19" t="s">
        <v>158</v>
      </c>
      <c r="BM129" s="151" t="s">
        <v>2675</v>
      </c>
    </row>
    <row r="130" spans="1:65" s="2" customFormat="1" ht="34.200000000000003">
      <c r="A130" s="34"/>
      <c r="B130" s="139"/>
      <c r="C130" s="181" t="s">
        <v>1622</v>
      </c>
      <c r="D130" s="181" t="s">
        <v>251</v>
      </c>
      <c r="E130" s="182" t="s">
        <v>2676</v>
      </c>
      <c r="F130" s="183" t="s">
        <v>2677</v>
      </c>
      <c r="G130" s="184" t="s">
        <v>1699</v>
      </c>
      <c r="H130" s="185">
        <v>3</v>
      </c>
      <c r="I130" s="186"/>
      <c r="J130" s="187">
        <f t="shared" si="0"/>
        <v>0</v>
      </c>
      <c r="K130" s="183" t="s">
        <v>3</v>
      </c>
      <c r="L130" s="188"/>
      <c r="M130" s="189" t="s">
        <v>3</v>
      </c>
      <c r="N130" s="190" t="s">
        <v>40</v>
      </c>
      <c r="O130" s="55"/>
      <c r="P130" s="149">
        <f t="shared" si="1"/>
        <v>0</v>
      </c>
      <c r="Q130" s="149">
        <v>0</v>
      </c>
      <c r="R130" s="149">
        <f t="shared" si="2"/>
        <v>0</v>
      </c>
      <c r="S130" s="149">
        <v>0</v>
      </c>
      <c r="T130" s="150">
        <f t="shared" si="3"/>
        <v>0</v>
      </c>
      <c r="U130" s="34"/>
      <c r="V130" s="34"/>
      <c r="W130" s="34"/>
      <c r="X130" s="34"/>
      <c r="Y130" s="34"/>
      <c r="Z130" s="34"/>
      <c r="AA130" s="34"/>
      <c r="AB130" s="34"/>
      <c r="AC130" s="34"/>
      <c r="AD130" s="34"/>
      <c r="AE130" s="34"/>
      <c r="AR130" s="151" t="s">
        <v>207</v>
      </c>
      <c r="AT130" s="151" t="s">
        <v>251</v>
      </c>
      <c r="AU130" s="151" t="s">
        <v>79</v>
      </c>
      <c r="AY130" s="19" t="s">
        <v>152</v>
      </c>
      <c r="BE130" s="152">
        <f t="shared" si="4"/>
        <v>0</v>
      </c>
      <c r="BF130" s="152">
        <f t="shared" si="5"/>
        <v>0</v>
      </c>
      <c r="BG130" s="152">
        <f t="shared" si="6"/>
        <v>0</v>
      </c>
      <c r="BH130" s="152">
        <f t="shared" si="7"/>
        <v>0</v>
      </c>
      <c r="BI130" s="152">
        <f t="shared" si="8"/>
        <v>0</v>
      </c>
      <c r="BJ130" s="19" t="s">
        <v>77</v>
      </c>
      <c r="BK130" s="152">
        <f t="shared" si="9"/>
        <v>0</v>
      </c>
      <c r="BL130" s="19" t="s">
        <v>158</v>
      </c>
      <c r="BM130" s="151" t="s">
        <v>2678</v>
      </c>
    </row>
    <row r="131" spans="1:65" s="2" customFormat="1" ht="21.75" customHeight="1">
      <c r="A131" s="34"/>
      <c r="B131" s="139"/>
      <c r="C131" s="181" t="s">
        <v>1626</v>
      </c>
      <c r="D131" s="181" t="s">
        <v>251</v>
      </c>
      <c r="E131" s="182" t="s">
        <v>2679</v>
      </c>
      <c r="F131" s="183" t="s">
        <v>2680</v>
      </c>
      <c r="G131" s="184" t="s">
        <v>1699</v>
      </c>
      <c r="H131" s="185">
        <v>1</v>
      </c>
      <c r="I131" s="186"/>
      <c r="J131" s="187">
        <f t="shared" si="0"/>
        <v>0</v>
      </c>
      <c r="K131" s="183" t="s">
        <v>3</v>
      </c>
      <c r="L131" s="188"/>
      <c r="M131" s="189" t="s">
        <v>3</v>
      </c>
      <c r="N131" s="190" t="s">
        <v>40</v>
      </c>
      <c r="O131" s="55"/>
      <c r="P131" s="149">
        <f t="shared" si="1"/>
        <v>0</v>
      </c>
      <c r="Q131" s="149">
        <v>0</v>
      </c>
      <c r="R131" s="149">
        <f t="shared" si="2"/>
        <v>0</v>
      </c>
      <c r="S131" s="149">
        <v>0</v>
      </c>
      <c r="T131" s="150">
        <f t="shared" si="3"/>
        <v>0</v>
      </c>
      <c r="U131" s="34"/>
      <c r="V131" s="34"/>
      <c r="W131" s="34"/>
      <c r="X131" s="34"/>
      <c r="Y131" s="34"/>
      <c r="Z131" s="34"/>
      <c r="AA131" s="34"/>
      <c r="AB131" s="34"/>
      <c r="AC131" s="34"/>
      <c r="AD131" s="34"/>
      <c r="AE131" s="34"/>
      <c r="AR131" s="151" t="s">
        <v>207</v>
      </c>
      <c r="AT131" s="151" t="s">
        <v>251</v>
      </c>
      <c r="AU131" s="151" t="s">
        <v>79</v>
      </c>
      <c r="AY131" s="19" t="s">
        <v>152</v>
      </c>
      <c r="BE131" s="152">
        <f t="shared" si="4"/>
        <v>0</v>
      </c>
      <c r="BF131" s="152">
        <f t="shared" si="5"/>
        <v>0</v>
      </c>
      <c r="BG131" s="152">
        <f t="shared" si="6"/>
        <v>0</v>
      </c>
      <c r="BH131" s="152">
        <f t="shared" si="7"/>
        <v>0</v>
      </c>
      <c r="BI131" s="152">
        <f t="shared" si="8"/>
        <v>0</v>
      </c>
      <c r="BJ131" s="19" t="s">
        <v>77</v>
      </c>
      <c r="BK131" s="152">
        <f t="shared" si="9"/>
        <v>0</v>
      </c>
      <c r="BL131" s="19" t="s">
        <v>158</v>
      </c>
      <c r="BM131" s="151" t="s">
        <v>2681</v>
      </c>
    </row>
    <row r="132" spans="1:65" s="2" customFormat="1" ht="16.5" customHeight="1">
      <c r="A132" s="34"/>
      <c r="B132" s="139"/>
      <c r="C132" s="181" t="s">
        <v>1632</v>
      </c>
      <c r="D132" s="181" t="s">
        <v>251</v>
      </c>
      <c r="E132" s="182" t="s">
        <v>2682</v>
      </c>
      <c r="F132" s="183" t="s">
        <v>2618</v>
      </c>
      <c r="G132" s="184" t="s">
        <v>1699</v>
      </c>
      <c r="H132" s="185">
        <v>8</v>
      </c>
      <c r="I132" s="186"/>
      <c r="J132" s="187">
        <f t="shared" si="0"/>
        <v>0</v>
      </c>
      <c r="K132" s="183" t="s">
        <v>3</v>
      </c>
      <c r="L132" s="188"/>
      <c r="M132" s="189" t="s">
        <v>3</v>
      </c>
      <c r="N132" s="190" t="s">
        <v>40</v>
      </c>
      <c r="O132" s="55"/>
      <c r="P132" s="149">
        <f t="shared" si="1"/>
        <v>0</v>
      </c>
      <c r="Q132" s="149">
        <v>0</v>
      </c>
      <c r="R132" s="149">
        <f t="shared" si="2"/>
        <v>0</v>
      </c>
      <c r="S132" s="149">
        <v>0</v>
      </c>
      <c r="T132" s="150">
        <f t="shared" si="3"/>
        <v>0</v>
      </c>
      <c r="U132" s="34"/>
      <c r="V132" s="34"/>
      <c r="W132" s="34"/>
      <c r="X132" s="34"/>
      <c r="Y132" s="34"/>
      <c r="Z132" s="34"/>
      <c r="AA132" s="34"/>
      <c r="AB132" s="34"/>
      <c r="AC132" s="34"/>
      <c r="AD132" s="34"/>
      <c r="AE132" s="34"/>
      <c r="AR132" s="151" t="s">
        <v>207</v>
      </c>
      <c r="AT132" s="151" t="s">
        <v>251</v>
      </c>
      <c r="AU132" s="151" t="s">
        <v>79</v>
      </c>
      <c r="AY132" s="19" t="s">
        <v>152</v>
      </c>
      <c r="BE132" s="152">
        <f t="shared" si="4"/>
        <v>0</v>
      </c>
      <c r="BF132" s="152">
        <f t="shared" si="5"/>
        <v>0</v>
      </c>
      <c r="BG132" s="152">
        <f t="shared" si="6"/>
        <v>0</v>
      </c>
      <c r="BH132" s="152">
        <f t="shared" si="7"/>
        <v>0</v>
      </c>
      <c r="BI132" s="152">
        <f t="shared" si="8"/>
        <v>0</v>
      </c>
      <c r="BJ132" s="19" t="s">
        <v>77</v>
      </c>
      <c r="BK132" s="152">
        <f t="shared" si="9"/>
        <v>0</v>
      </c>
      <c r="BL132" s="19" t="s">
        <v>158</v>
      </c>
      <c r="BM132" s="151" t="s">
        <v>2683</v>
      </c>
    </row>
    <row r="133" spans="1:65" s="2" customFormat="1" ht="44.25" customHeight="1">
      <c r="A133" s="34"/>
      <c r="B133" s="139"/>
      <c r="C133" s="181" t="s">
        <v>1639</v>
      </c>
      <c r="D133" s="181" t="s">
        <v>251</v>
      </c>
      <c r="E133" s="182" t="s">
        <v>2684</v>
      </c>
      <c r="F133" s="183" t="s">
        <v>2685</v>
      </c>
      <c r="G133" s="184" t="s">
        <v>1699</v>
      </c>
      <c r="H133" s="185">
        <v>3</v>
      </c>
      <c r="I133" s="186"/>
      <c r="J133" s="187">
        <f t="shared" si="0"/>
        <v>0</v>
      </c>
      <c r="K133" s="183" t="s">
        <v>3</v>
      </c>
      <c r="L133" s="188"/>
      <c r="M133" s="189" t="s">
        <v>3</v>
      </c>
      <c r="N133" s="190" t="s">
        <v>40</v>
      </c>
      <c r="O133" s="55"/>
      <c r="P133" s="149">
        <f t="shared" si="1"/>
        <v>0</v>
      </c>
      <c r="Q133" s="149">
        <v>0</v>
      </c>
      <c r="R133" s="149">
        <f t="shared" si="2"/>
        <v>0</v>
      </c>
      <c r="S133" s="149">
        <v>0</v>
      </c>
      <c r="T133" s="150">
        <f t="shared" si="3"/>
        <v>0</v>
      </c>
      <c r="U133" s="34"/>
      <c r="V133" s="34"/>
      <c r="W133" s="34"/>
      <c r="X133" s="34"/>
      <c r="Y133" s="34"/>
      <c r="Z133" s="34"/>
      <c r="AA133" s="34"/>
      <c r="AB133" s="34"/>
      <c r="AC133" s="34"/>
      <c r="AD133" s="34"/>
      <c r="AE133" s="34"/>
      <c r="AR133" s="151" t="s">
        <v>207</v>
      </c>
      <c r="AT133" s="151" t="s">
        <v>251</v>
      </c>
      <c r="AU133" s="151" t="s">
        <v>79</v>
      </c>
      <c r="AY133" s="19" t="s">
        <v>152</v>
      </c>
      <c r="BE133" s="152">
        <f t="shared" si="4"/>
        <v>0</v>
      </c>
      <c r="BF133" s="152">
        <f t="shared" si="5"/>
        <v>0</v>
      </c>
      <c r="BG133" s="152">
        <f t="shared" si="6"/>
        <v>0</v>
      </c>
      <c r="BH133" s="152">
        <f t="shared" si="7"/>
        <v>0</v>
      </c>
      <c r="BI133" s="152">
        <f t="shared" si="8"/>
        <v>0</v>
      </c>
      <c r="BJ133" s="19" t="s">
        <v>77</v>
      </c>
      <c r="BK133" s="152">
        <f t="shared" si="9"/>
        <v>0</v>
      </c>
      <c r="BL133" s="19" t="s">
        <v>158</v>
      </c>
      <c r="BM133" s="151" t="s">
        <v>2686</v>
      </c>
    </row>
    <row r="134" spans="1:65" s="2" customFormat="1" ht="45.6">
      <c r="A134" s="34"/>
      <c r="B134" s="139"/>
      <c r="C134" s="181" t="s">
        <v>1643</v>
      </c>
      <c r="D134" s="181" t="s">
        <v>251</v>
      </c>
      <c r="E134" s="182" t="s">
        <v>2687</v>
      </c>
      <c r="F134" s="183" t="s">
        <v>2688</v>
      </c>
      <c r="G134" s="184" t="s">
        <v>1699</v>
      </c>
      <c r="H134" s="185">
        <v>5</v>
      </c>
      <c r="I134" s="186"/>
      <c r="J134" s="187">
        <f t="shared" si="0"/>
        <v>0</v>
      </c>
      <c r="K134" s="183" t="s">
        <v>3</v>
      </c>
      <c r="L134" s="188"/>
      <c r="M134" s="189" t="s">
        <v>3</v>
      </c>
      <c r="N134" s="190" t="s">
        <v>40</v>
      </c>
      <c r="O134" s="55"/>
      <c r="P134" s="149">
        <f t="shared" si="1"/>
        <v>0</v>
      </c>
      <c r="Q134" s="149">
        <v>0</v>
      </c>
      <c r="R134" s="149">
        <f t="shared" si="2"/>
        <v>0</v>
      </c>
      <c r="S134" s="149">
        <v>0</v>
      </c>
      <c r="T134" s="150">
        <f t="shared" si="3"/>
        <v>0</v>
      </c>
      <c r="U134" s="34"/>
      <c r="V134" s="34"/>
      <c r="W134" s="34"/>
      <c r="X134" s="34"/>
      <c r="Y134" s="34"/>
      <c r="Z134" s="34"/>
      <c r="AA134" s="34"/>
      <c r="AB134" s="34"/>
      <c r="AC134" s="34"/>
      <c r="AD134" s="34"/>
      <c r="AE134" s="34"/>
      <c r="AR134" s="151" t="s">
        <v>207</v>
      </c>
      <c r="AT134" s="151" t="s">
        <v>251</v>
      </c>
      <c r="AU134" s="151" t="s">
        <v>79</v>
      </c>
      <c r="AY134" s="19" t="s">
        <v>152</v>
      </c>
      <c r="BE134" s="152">
        <f t="shared" si="4"/>
        <v>0</v>
      </c>
      <c r="BF134" s="152">
        <f t="shared" si="5"/>
        <v>0</v>
      </c>
      <c r="BG134" s="152">
        <f t="shared" si="6"/>
        <v>0</v>
      </c>
      <c r="BH134" s="152">
        <f t="shared" si="7"/>
        <v>0</v>
      </c>
      <c r="BI134" s="152">
        <f t="shared" si="8"/>
        <v>0</v>
      </c>
      <c r="BJ134" s="19" t="s">
        <v>77</v>
      </c>
      <c r="BK134" s="152">
        <f t="shared" si="9"/>
        <v>0</v>
      </c>
      <c r="BL134" s="19" t="s">
        <v>158</v>
      </c>
      <c r="BM134" s="151" t="s">
        <v>2689</v>
      </c>
    </row>
    <row r="135" spans="1:65" s="2" customFormat="1" ht="66.75" customHeight="1">
      <c r="A135" s="34"/>
      <c r="B135" s="139"/>
      <c r="C135" s="181" t="s">
        <v>1649</v>
      </c>
      <c r="D135" s="181" t="s">
        <v>251</v>
      </c>
      <c r="E135" s="182" t="s">
        <v>2690</v>
      </c>
      <c r="F135" s="183" t="s">
        <v>2691</v>
      </c>
      <c r="G135" s="184" t="s">
        <v>1699</v>
      </c>
      <c r="H135" s="185">
        <v>9</v>
      </c>
      <c r="I135" s="186"/>
      <c r="J135" s="187">
        <f t="shared" si="0"/>
        <v>0</v>
      </c>
      <c r="K135" s="183" t="s">
        <v>3</v>
      </c>
      <c r="L135" s="188"/>
      <c r="M135" s="189" t="s">
        <v>3</v>
      </c>
      <c r="N135" s="190" t="s">
        <v>40</v>
      </c>
      <c r="O135" s="55"/>
      <c r="P135" s="149">
        <f t="shared" si="1"/>
        <v>0</v>
      </c>
      <c r="Q135" s="149">
        <v>0</v>
      </c>
      <c r="R135" s="149">
        <f t="shared" si="2"/>
        <v>0</v>
      </c>
      <c r="S135" s="149">
        <v>0</v>
      </c>
      <c r="T135" s="150">
        <f t="shared" si="3"/>
        <v>0</v>
      </c>
      <c r="U135" s="34"/>
      <c r="V135" s="34"/>
      <c r="W135" s="34"/>
      <c r="X135" s="34"/>
      <c r="Y135" s="34"/>
      <c r="Z135" s="34"/>
      <c r="AA135" s="34"/>
      <c r="AB135" s="34"/>
      <c r="AC135" s="34"/>
      <c r="AD135" s="34"/>
      <c r="AE135" s="34"/>
      <c r="AR135" s="151" t="s">
        <v>207</v>
      </c>
      <c r="AT135" s="151" t="s">
        <v>251</v>
      </c>
      <c r="AU135" s="151" t="s">
        <v>79</v>
      </c>
      <c r="AY135" s="19" t="s">
        <v>152</v>
      </c>
      <c r="BE135" s="152">
        <f t="shared" si="4"/>
        <v>0</v>
      </c>
      <c r="BF135" s="152">
        <f t="shared" si="5"/>
        <v>0</v>
      </c>
      <c r="BG135" s="152">
        <f t="shared" si="6"/>
        <v>0</v>
      </c>
      <c r="BH135" s="152">
        <f t="shared" si="7"/>
        <v>0</v>
      </c>
      <c r="BI135" s="152">
        <f t="shared" si="8"/>
        <v>0</v>
      </c>
      <c r="BJ135" s="19" t="s">
        <v>77</v>
      </c>
      <c r="BK135" s="152">
        <f t="shared" si="9"/>
        <v>0</v>
      </c>
      <c r="BL135" s="19" t="s">
        <v>158</v>
      </c>
      <c r="BM135" s="151" t="s">
        <v>2692</v>
      </c>
    </row>
    <row r="136" spans="1:65" s="2" customFormat="1" ht="45.6">
      <c r="A136" s="34"/>
      <c r="B136" s="139"/>
      <c r="C136" s="181" t="s">
        <v>1653</v>
      </c>
      <c r="D136" s="181" t="s">
        <v>251</v>
      </c>
      <c r="E136" s="182" t="s">
        <v>2693</v>
      </c>
      <c r="F136" s="183" t="s">
        <v>2694</v>
      </c>
      <c r="G136" s="184" t="s">
        <v>1699</v>
      </c>
      <c r="H136" s="185">
        <v>32</v>
      </c>
      <c r="I136" s="186"/>
      <c r="J136" s="187">
        <f t="shared" si="0"/>
        <v>0</v>
      </c>
      <c r="K136" s="183" t="s">
        <v>3</v>
      </c>
      <c r="L136" s="188"/>
      <c r="M136" s="189" t="s">
        <v>3</v>
      </c>
      <c r="N136" s="190" t="s">
        <v>40</v>
      </c>
      <c r="O136" s="55"/>
      <c r="P136" s="149">
        <f t="shared" si="1"/>
        <v>0</v>
      </c>
      <c r="Q136" s="149">
        <v>0</v>
      </c>
      <c r="R136" s="149">
        <f t="shared" si="2"/>
        <v>0</v>
      </c>
      <c r="S136" s="149">
        <v>0</v>
      </c>
      <c r="T136" s="150">
        <f t="shared" si="3"/>
        <v>0</v>
      </c>
      <c r="U136" s="34"/>
      <c r="V136" s="34"/>
      <c r="W136" s="34"/>
      <c r="X136" s="34"/>
      <c r="Y136" s="34"/>
      <c r="Z136" s="34"/>
      <c r="AA136" s="34"/>
      <c r="AB136" s="34"/>
      <c r="AC136" s="34"/>
      <c r="AD136" s="34"/>
      <c r="AE136" s="34"/>
      <c r="AR136" s="151" t="s">
        <v>207</v>
      </c>
      <c r="AT136" s="151" t="s">
        <v>251</v>
      </c>
      <c r="AU136" s="151" t="s">
        <v>79</v>
      </c>
      <c r="AY136" s="19" t="s">
        <v>152</v>
      </c>
      <c r="BE136" s="152">
        <f t="shared" si="4"/>
        <v>0</v>
      </c>
      <c r="BF136" s="152">
        <f t="shared" si="5"/>
        <v>0</v>
      </c>
      <c r="BG136" s="152">
        <f t="shared" si="6"/>
        <v>0</v>
      </c>
      <c r="BH136" s="152">
        <f t="shared" si="7"/>
        <v>0</v>
      </c>
      <c r="BI136" s="152">
        <f t="shared" si="8"/>
        <v>0</v>
      </c>
      <c r="BJ136" s="19" t="s">
        <v>77</v>
      </c>
      <c r="BK136" s="152">
        <f t="shared" si="9"/>
        <v>0</v>
      </c>
      <c r="BL136" s="19" t="s">
        <v>158</v>
      </c>
      <c r="BM136" s="151" t="s">
        <v>2695</v>
      </c>
    </row>
    <row r="137" spans="1:65" s="2" customFormat="1" ht="45.6">
      <c r="A137" s="34"/>
      <c r="B137" s="139"/>
      <c r="C137" s="181" t="s">
        <v>1657</v>
      </c>
      <c r="D137" s="181" t="s">
        <v>251</v>
      </c>
      <c r="E137" s="182" t="s">
        <v>68</v>
      </c>
      <c r="F137" s="183" t="s">
        <v>2696</v>
      </c>
      <c r="G137" s="184" t="s">
        <v>1699</v>
      </c>
      <c r="H137" s="185">
        <v>2</v>
      </c>
      <c r="I137" s="186"/>
      <c r="J137" s="187">
        <f t="shared" si="0"/>
        <v>0</v>
      </c>
      <c r="K137" s="183" t="s">
        <v>3</v>
      </c>
      <c r="L137" s="188"/>
      <c r="M137" s="189" t="s">
        <v>3</v>
      </c>
      <c r="N137" s="190" t="s">
        <v>40</v>
      </c>
      <c r="O137" s="55"/>
      <c r="P137" s="149">
        <f t="shared" si="1"/>
        <v>0</v>
      </c>
      <c r="Q137" s="149">
        <v>0</v>
      </c>
      <c r="R137" s="149">
        <f t="shared" si="2"/>
        <v>0</v>
      </c>
      <c r="S137" s="149">
        <v>0</v>
      </c>
      <c r="T137" s="150">
        <f t="shared" si="3"/>
        <v>0</v>
      </c>
      <c r="U137" s="34"/>
      <c r="V137" s="34"/>
      <c r="W137" s="34"/>
      <c r="X137" s="34"/>
      <c r="Y137" s="34"/>
      <c r="Z137" s="34"/>
      <c r="AA137" s="34"/>
      <c r="AB137" s="34"/>
      <c r="AC137" s="34"/>
      <c r="AD137" s="34"/>
      <c r="AE137" s="34"/>
      <c r="AR137" s="151" t="s">
        <v>207</v>
      </c>
      <c r="AT137" s="151" t="s">
        <v>251</v>
      </c>
      <c r="AU137" s="151" t="s">
        <v>79</v>
      </c>
      <c r="AY137" s="19" t="s">
        <v>152</v>
      </c>
      <c r="BE137" s="152">
        <f t="shared" si="4"/>
        <v>0</v>
      </c>
      <c r="BF137" s="152">
        <f t="shared" si="5"/>
        <v>0</v>
      </c>
      <c r="BG137" s="152">
        <f t="shared" si="6"/>
        <v>0</v>
      </c>
      <c r="BH137" s="152">
        <f t="shared" si="7"/>
        <v>0</v>
      </c>
      <c r="BI137" s="152">
        <f t="shared" si="8"/>
        <v>0</v>
      </c>
      <c r="BJ137" s="19" t="s">
        <v>77</v>
      </c>
      <c r="BK137" s="152">
        <f t="shared" si="9"/>
        <v>0</v>
      </c>
      <c r="BL137" s="19" t="s">
        <v>158</v>
      </c>
      <c r="BM137" s="151" t="s">
        <v>2697</v>
      </c>
    </row>
    <row r="138" spans="1:65" s="2" customFormat="1" ht="45.6">
      <c r="A138" s="34"/>
      <c r="B138" s="139"/>
      <c r="C138" s="181" t="s">
        <v>1660</v>
      </c>
      <c r="D138" s="181" t="s">
        <v>251</v>
      </c>
      <c r="E138" s="182" t="s">
        <v>2698</v>
      </c>
      <c r="F138" s="183" t="s">
        <v>2699</v>
      </c>
      <c r="G138" s="184" t="s">
        <v>1699</v>
      </c>
      <c r="H138" s="185">
        <v>18</v>
      </c>
      <c r="I138" s="186"/>
      <c r="J138" s="187">
        <f t="shared" si="0"/>
        <v>0</v>
      </c>
      <c r="K138" s="183" t="s">
        <v>3</v>
      </c>
      <c r="L138" s="188"/>
      <c r="M138" s="189" t="s">
        <v>3</v>
      </c>
      <c r="N138" s="190" t="s">
        <v>40</v>
      </c>
      <c r="O138" s="55"/>
      <c r="P138" s="149">
        <f t="shared" si="1"/>
        <v>0</v>
      </c>
      <c r="Q138" s="149">
        <v>0</v>
      </c>
      <c r="R138" s="149">
        <f t="shared" si="2"/>
        <v>0</v>
      </c>
      <c r="S138" s="149">
        <v>0</v>
      </c>
      <c r="T138" s="150">
        <f t="shared" si="3"/>
        <v>0</v>
      </c>
      <c r="U138" s="34"/>
      <c r="V138" s="34"/>
      <c r="W138" s="34"/>
      <c r="X138" s="34"/>
      <c r="Y138" s="34"/>
      <c r="Z138" s="34"/>
      <c r="AA138" s="34"/>
      <c r="AB138" s="34"/>
      <c r="AC138" s="34"/>
      <c r="AD138" s="34"/>
      <c r="AE138" s="34"/>
      <c r="AR138" s="151" t="s">
        <v>207</v>
      </c>
      <c r="AT138" s="151" t="s">
        <v>251</v>
      </c>
      <c r="AU138" s="151" t="s">
        <v>79</v>
      </c>
      <c r="AY138" s="19" t="s">
        <v>152</v>
      </c>
      <c r="BE138" s="152">
        <f t="shared" si="4"/>
        <v>0</v>
      </c>
      <c r="BF138" s="152">
        <f t="shared" si="5"/>
        <v>0</v>
      </c>
      <c r="BG138" s="152">
        <f t="shared" si="6"/>
        <v>0</v>
      </c>
      <c r="BH138" s="152">
        <f t="shared" si="7"/>
        <v>0</v>
      </c>
      <c r="BI138" s="152">
        <f t="shared" si="8"/>
        <v>0</v>
      </c>
      <c r="BJ138" s="19" t="s">
        <v>77</v>
      </c>
      <c r="BK138" s="152">
        <f t="shared" si="9"/>
        <v>0</v>
      </c>
      <c r="BL138" s="19" t="s">
        <v>158</v>
      </c>
      <c r="BM138" s="151" t="s">
        <v>2700</v>
      </c>
    </row>
    <row r="139" spans="1:65" s="2" customFormat="1" ht="33" customHeight="1">
      <c r="A139" s="34"/>
      <c r="B139" s="139"/>
      <c r="C139" s="181" t="s">
        <v>1664</v>
      </c>
      <c r="D139" s="181" t="s">
        <v>251</v>
      </c>
      <c r="E139" s="182" t="s">
        <v>2701</v>
      </c>
      <c r="F139" s="183" t="s">
        <v>2702</v>
      </c>
      <c r="G139" s="184" t="s">
        <v>1699</v>
      </c>
      <c r="H139" s="185">
        <v>16</v>
      </c>
      <c r="I139" s="186"/>
      <c r="J139" s="187">
        <f t="shared" si="0"/>
        <v>0</v>
      </c>
      <c r="K139" s="183" t="s">
        <v>3</v>
      </c>
      <c r="L139" s="188"/>
      <c r="M139" s="189" t="s">
        <v>3</v>
      </c>
      <c r="N139" s="190" t="s">
        <v>40</v>
      </c>
      <c r="O139" s="55"/>
      <c r="P139" s="149">
        <f t="shared" si="1"/>
        <v>0</v>
      </c>
      <c r="Q139" s="149">
        <v>0</v>
      </c>
      <c r="R139" s="149">
        <f t="shared" si="2"/>
        <v>0</v>
      </c>
      <c r="S139" s="149">
        <v>0</v>
      </c>
      <c r="T139" s="150">
        <f t="shared" si="3"/>
        <v>0</v>
      </c>
      <c r="U139" s="34"/>
      <c r="V139" s="34"/>
      <c r="W139" s="34"/>
      <c r="X139" s="34"/>
      <c r="Y139" s="34"/>
      <c r="Z139" s="34"/>
      <c r="AA139" s="34"/>
      <c r="AB139" s="34"/>
      <c r="AC139" s="34"/>
      <c r="AD139" s="34"/>
      <c r="AE139" s="34"/>
      <c r="AR139" s="151" t="s">
        <v>207</v>
      </c>
      <c r="AT139" s="151" t="s">
        <v>251</v>
      </c>
      <c r="AU139" s="151" t="s">
        <v>79</v>
      </c>
      <c r="AY139" s="19" t="s">
        <v>152</v>
      </c>
      <c r="BE139" s="152">
        <f t="shared" si="4"/>
        <v>0</v>
      </c>
      <c r="BF139" s="152">
        <f t="shared" si="5"/>
        <v>0</v>
      </c>
      <c r="BG139" s="152">
        <f t="shared" si="6"/>
        <v>0</v>
      </c>
      <c r="BH139" s="152">
        <f t="shared" si="7"/>
        <v>0</v>
      </c>
      <c r="BI139" s="152">
        <f t="shared" si="8"/>
        <v>0</v>
      </c>
      <c r="BJ139" s="19" t="s">
        <v>77</v>
      </c>
      <c r="BK139" s="152">
        <f t="shared" si="9"/>
        <v>0</v>
      </c>
      <c r="BL139" s="19" t="s">
        <v>158</v>
      </c>
      <c r="BM139" s="151" t="s">
        <v>2703</v>
      </c>
    </row>
    <row r="140" spans="1:65" s="2" customFormat="1" ht="33" customHeight="1">
      <c r="A140" s="34"/>
      <c r="B140" s="139"/>
      <c r="C140" s="181" t="s">
        <v>1667</v>
      </c>
      <c r="D140" s="181" t="s">
        <v>251</v>
      </c>
      <c r="E140" s="182" t="s">
        <v>2704</v>
      </c>
      <c r="F140" s="183" t="s">
        <v>2705</v>
      </c>
      <c r="G140" s="184" t="s">
        <v>1699</v>
      </c>
      <c r="H140" s="185">
        <v>3</v>
      </c>
      <c r="I140" s="186"/>
      <c r="J140" s="187">
        <f t="shared" si="0"/>
        <v>0</v>
      </c>
      <c r="K140" s="183" t="s">
        <v>3</v>
      </c>
      <c r="L140" s="188"/>
      <c r="M140" s="189" t="s">
        <v>3</v>
      </c>
      <c r="N140" s="190" t="s">
        <v>40</v>
      </c>
      <c r="O140" s="55"/>
      <c r="P140" s="149">
        <f t="shared" si="1"/>
        <v>0</v>
      </c>
      <c r="Q140" s="149">
        <v>0</v>
      </c>
      <c r="R140" s="149">
        <f t="shared" si="2"/>
        <v>0</v>
      </c>
      <c r="S140" s="149">
        <v>0</v>
      </c>
      <c r="T140" s="150">
        <f t="shared" si="3"/>
        <v>0</v>
      </c>
      <c r="U140" s="34"/>
      <c r="V140" s="34"/>
      <c r="W140" s="34"/>
      <c r="X140" s="34"/>
      <c r="Y140" s="34"/>
      <c r="Z140" s="34"/>
      <c r="AA140" s="34"/>
      <c r="AB140" s="34"/>
      <c r="AC140" s="34"/>
      <c r="AD140" s="34"/>
      <c r="AE140" s="34"/>
      <c r="AR140" s="151" t="s">
        <v>207</v>
      </c>
      <c r="AT140" s="151" t="s">
        <v>251</v>
      </c>
      <c r="AU140" s="151" t="s">
        <v>79</v>
      </c>
      <c r="AY140" s="19" t="s">
        <v>152</v>
      </c>
      <c r="BE140" s="152">
        <f t="shared" si="4"/>
        <v>0</v>
      </c>
      <c r="BF140" s="152">
        <f t="shared" si="5"/>
        <v>0</v>
      </c>
      <c r="BG140" s="152">
        <f t="shared" si="6"/>
        <v>0</v>
      </c>
      <c r="BH140" s="152">
        <f t="shared" si="7"/>
        <v>0</v>
      </c>
      <c r="BI140" s="152">
        <f t="shared" si="8"/>
        <v>0</v>
      </c>
      <c r="BJ140" s="19" t="s">
        <v>77</v>
      </c>
      <c r="BK140" s="152">
        <f t="shared" si="9"/>
        <v>0</v>
      </c>
      <c r="BL140" s="19" t="s">
        <v>158</v>
      </c>
      <c r="BM140" s="151" t="s">
        <v>2706</v>
      </c>
    </row>
    <row r="141" spans="1:65" s="2" customFormat="1" ht="22.8">
      <c r="A141" s="34"/>
      <c r="B141" s="139"/>
      <c r="C141" s="181" t="s">
        <v>1670</v>
      </c>
      <c r="D141" s="181" t="s">
        <v>251</v>
      </c>
      <c r="E141" s="182" t="s">
        <v>2707</v>
      </c>
      <c r="F141" s="183" t="s">
        <v>2708</v>
      </c>
      <c r="G141" s="184" t="s">
        <v>1699</v>
      </c>
      <c r="H141" s="185">
        <v>8</v>
      </c>
      <c r="I141" s="186"/>
      <c r="J141" s="187">
        <f t="shared" si="0"/>
        <v>0</v>
      </c>
      <c r="K141" s="183" t="s">
        <v>3</v>
      </c>
      <c r="L141" s="188"/>
      <c r="M141" s="189" t="s">
        <v>3</v>
      </c>
      <c r="N141" s="190" t="s">
        <v>40</v>
      </c>
      <c r="O141" s="55"/>
      <c r="P141" s="149">
        <f t="shared" si="1"/>
        <v>0</v>
      </c>
      <c r="Q141" s="149">
        <v>0</v>
      </c>
      <c r="R141" s="149">
        <f t="shared" si="2"/>
        <v>0</v>
      </c>
      <c r="S141" s="149">
        <v>0</v>
      </c>
      <c r="T141" s="150">
        <f t="shared" si="3"/>
        <v>0</v>
      </c>
      <c r="U141" s="34"/>
      <c r="V141" s="34"/>
      <c r="W141" s="34"/>
      <c r="X141" s="34"/>
      <c r="Y141" s="34"/>
      <c r="Z141" s="34"/>
      <c r="AA141" s="34"/>
      <c r="AB141" s="34"/>
      <c r="AC141" s="34"/>
      <c r="AD141" s="34"/>
      <c r="AE141" s="34"/>
      <c r="AR141" s="151" t="s">
        <v>207</v>
      </c>
      <c r="AT141" s="151" t="s">
        <v>251</v>
      </c>
      <c r="AU141" s="151" t="s">
        <v>79</v>
      </c>
      <c r="AY141" s="19" t="s">
        <v>152</v>
      </c>
      <c r="BE141" s="152">
        <f t="shared" si="4"/>
        <v>0</v>
      </c>
      <c r="BF141" s="152">
        <f t="shared" si="5"/>
        <v>0</v>
      </c>
      <c r="BG141" s="152">
        <f t="shared" si="6"/>
        <v>0</v>
      </c>
      <c r="BH141" s="152">
        <f t="shared" si="7"/>
        <v>0</v>
      </c>
      <c r="BI141" s="152">
        <f t="shared" si="8"/>
        <v>0</v>
      </c>
      <c r="BJ141" s="19" t="s">
        <v>77</v>
      </c>
      <c r="BK141" s="152">
        <f t="shared" si="9"/>
        <v>0</v>
      </c>
      <c r="BL141" s="19" t="s">
        <v>158</v>
      </c>
      <c r="BM141" s="151" t="s">
        <v>2709</v>
      </c>
    </row>
    <row r="142" spans="1:65" s="2" customFormat="1" ht="16.5" customHeight="1">
      <c r="A142" s="34"/>
      <c r="B142" s="139"/>
      <c r="C142" s="181" t="s">
        <v>1673</v>
      </c>
      <c r="D142" s="181" t="s">
        <v>251</v>
      </c>
      <c r="E142" s="182" t="s">
        <v>2575</v>
      </c>
      <c r="F142" s="183" t="s">
        <v>2576</v>
      </c>
      <c r="G142" s="184" t="s">
        <v>1699</v>
      </c>
      <c r="H142" s="185">
        <v>32</v>
      </c>
      <c r="I142" s="186"/>
      <c r="J142" s="187">
        <f t="shared" si="0"/>
        <v>0</v>
      </c>
      <c r="K142" s="183" t="s">
        <v>3</v>
      </c>
      <c r="L142" s="188"/>
      <c r="M142" s="189" t="s">
        <v>3</v>
      </c>
      <c r="N142" s="190" t="s">
        <v>40</v>
      </c>
      <c r="O142" s="55"/>
      <c r="P142" s="149">
        <f t="shared" si="1"/>
        <v>0</v>
      </c>
      <c r="Q142" s="149">
        <v>0</v>
      </c>
      <c r="R142" s="149">
        <f t="shared" si="2"/>
        <v>0</v>
      </c>
      <c r="S142" s="149">
        <v>0</v>
      </c>
      <c r="T142" s="150">
        <f t="shared" si="3"/>
        <v>0</v>
      </c>
      <c r="U142" s="34"/>
      <c r="V142" s="34"/>
      <c r="W142" s="34"/>
      <c r="X142" s="34"/>
      <c r="Y142" s="34"/>
      <c r="Z142" s="34"/>
      <c r="AA142" s="34"/>
      <c r="AB142" s="34"/>
      <c r="AC142" s="34"/>
      <c r="AD142" s="34"/>
      <c r="AE142" s="34"/>
      <c r="AR142" s="151" t="s">
        <v>207</v>
      </c>
      <c r="AT142" s="151" t="s">
        <v>251</v>
      </c>
      <c r="AU142" s="151" t="s">
        <v>79</v>
      </c>
      <c r="AY142" s="19" t="s">
        <v>152</v>
      </c>
      <c r="BE142" s="152">
        <f t="shared" si="4"/>
        <v>0</v>
      </c>
      <c r="BF142" s="152">
        <f t="shared" si="5"/>
        <v>0</v>
      </c>
      <c r="BG142" s="152">
        <f t="shared" si="6"/>
        <v>0</v>
      </c>
      <c r="BH142" s="152">
        <f t="shared" si="7"/>
        <v>0</v>
      </c>
      <c r="BI142" s="152">
        <f t="shared" si="8"/>
        <v>0</v>
      </c>
      <c r="BJ142" s="19" t="s">
        <v>77</v>
      </c>
      <c r="BK142" s="152">
        <f t="shared" si="9"/>
        <v>0</v>
      </c>
      <c r="BL142" s="19" t="s">
        <v>158</v>
      </c>
      <c r="BM142" s="151" t="s">
        <v>2710</v>
      </c>
    </row>
    <row r="143" spans="1:65" s="2" customFormat="1" ht="21.75" customHeight="1">
      <c r="A143" s="34"/>
      <c r="B143" s="139"/>
      <c r="C143" s="181" t="s">
        <v>1677</v>
      </c>
      <c r="D143" s="181" t="s">
        <v>251</v>
      </c>
      <c r="E143" s="182" t="s">
        <v>2711</v>
      </c>
      <c r="F143" s="183" t="s">
        <v>2712</v>
      </c>
      <c r="G143" s="184" t="s">
        <v>278</v>
      </c>
      <c r="H143" s="185">
        <v>150</v>
      </c>
      <c r="I143" s="186"/>
      <c r="J143" s="187">
        <f t="shared" si="0"/>
        <v>0</v>
      </c>
      <c r="K143" s="183" t="s">
        <v>3</v>
      </c>
      <c r="L143" s="188"/>
      <c r="M143" s="189" t="s">
        <v>3</v>
      </c>
      <c r="N143" s="190" t="s">
        <v>40</v>
      </c>
      <c r="O143" s="55"/>
      <c r="P143" s="149">
        <f t="shared" si="1"/>
        <v>0</v>
      </c>
      <c r="Q143" s="149">
        <v>0</v>
      </c>
      <c r="R143" s="149">
        <f t="shared" si="2"/>
        <v>0</v>
      </c>
      <c r="S143" s="149">
        <v>0</v>
      </c>
      <c r="T143" s="150">
        <f t="shared" si="3"/>
        <v>0</v>
      </c>
      <c r="U143" s="34"/>
      <c r="V143" s="34"/>
      <c r="W143" s="34"/>
      <c r="X143" s="34"/>
      <c r="Y143" s="34"/>
      <c r="Z143" s="34"/>
      <c r="AA143" s="34"/>
      <c r="AB143" s="34"/>
      <c r="AC143" s="34"/>
      <c r="AD143" s="34"/>
      <c r="AE143" s="34"/>
      <c r="AR143" s="151" t="s">
        <v>207</v>
      </c>
      <c r="AT143" s="151" t="s">
        <v>251</v>
      </c>
      <c r="AU143" s="151" t="s">
        <v>79</v>
      </c>
      <c r="AY143" s="19" t="s">
        <v>152</v>
      </c>
      <c r="BE143" s="152">
        <f t="shared" si="4"/>
        <v>0</v>
      </c>
      <c r="BF143" s="152">
        <f t="shared" si="5"/>
        <v>0</v>
      </c>
      <c r="BG143" s="152">
        <f t="shared" si="6"/>
        <v>0</v>
      </c>
      <c r="BH143" s="152">
        <f t="shared" si="7"/>
        <v>0</v>
      </c>
      <c r="BI143" s="152">
        <f t="shared" si="8"/>
        <v>0</v>
      </c>
      <c r="BJ143" s="19" t="s">
        <v>77</v>
      </c>
      <c r="BK143" s="152">
        <f t="shared" si="9"/>
        <v>0</v>
      </c>
      <c r="BL143" s="19" t="s">
        <v>158</v>
      </c>
      <c r="BM143" s="151" t="s">
        <v>2713</v>
      </c>
    </row>
    <row r="144" spans="1:65" s="2" customFormat="1" ht="16.5" customHeight="1">
      <c r="A144" s="34"/>
      <c r="B144" s="139"/>
      <c r="C144" s="181" t="s">
        <v>1681</v>
      </c>
      <c r="D144" s="181" t="s">
        <v>251</v>
      </c>
      <c r="E144" s="182" t="s">
        <v>2714</v>
      </c>
      <c r="F144" s="183" t="s">
        <v>2715</v>
      </c>
      <c r="G144" s="184" t="s">
        <v>278</v>
      </c>
      <c r="H144" s="185">
        <v>50</v>
      </c>
      <c r="I144" s="186"/>
      <c r="J144" s="187">
        <f t="shared" si="0"/>
        <v>0</v>
      </c>
      <c r="K144" s="183" t="s">
        <v>3</v>
      </c>
      <c r="L144" s="188"/>
      <c r="M144" s="189" t="s">
        <v>3</v>
      </c>
      <c r="N144" s="190" t="s">
        <v>40</v>
      </c>
      <c r="O144" s="55"/>
      <c r="P144" s="149">
        <f t="shared" si="1"/>
        <v>0</v>
      </c>
      <c r="Q144" s="149">
        <v>0</v>
      </c>
      <c r="R144" s="149">
        <f t="shared" si="2"/>
        <v>0</v>
      </c>
      <c r="S144" s="149">
        <v>0</v>
      </c>
      <c r="T144" s="150">
        <f t="shared" si="3"/>
        <v>0</v>
      </c>
      <c r="U144" s="34"/>
      <c r="V144" s="34"/>
      <c r="W144" s="34"/>
      <c r="X144" s="34"/>
      <c r="Y144" s="34"/>
      <c r="Z144" s="34"/>
      <c r="AA144" s="34"/>
      <c r="AB144" s="34"/>
      <c r="AC144" s="34"/>
      <c r="AD144" s="34"/>
      <c r="AE144" s="34"/>
      <c r="AR144" s="151" t="s">
        <v>207</v>
      </c>
      <c r="AT144" s="151" t="s">
        <v>251</v>
      </c>
      <c r="AU144" s="151" t="s">
        <v>79</v>
      </c>
      <c r="AY144" s="19" t="s">
        <v>152</v>
      </c>
      <c r="BE144" s="152">
        <f t="shared" si="4"/>
        <v>0</v>
      </c>
      <c r="BF144" s="152">
        <f t="shared" si="5"/>
        <v>0</v>
      </c>
      <c r="BG144" s="152">
        <f t="shared" si="6"/>
        <v>0</v>
      </c>
      <c r="BH144" s="152">
        <f t="shared" si="7"/>
        <v>0</v>
      </c>
      <c r="BI144" s="152">
        <f t="shared" si="8"/>
        <v>0</v>
      </c>
      <c r="BJ144" s="19" t="s">
        <v>77</v>
      </c>
      <c r="BK144" s="152">
        <f t="shared" si="9"/>
        <v>0</v>
      </c>
      <c r="BL144" s="19" t="s">
        <v>158</v>
      </c>
      <c r="BM144" s="151" t="s">
        <v>2716</v>
      </c>
    </row>
    <row r="145" spans="1:65" s="2" customFormat="1" ht="16.5" customHeight="1">
      <c r="A145" s="34"/>
      <c r="B145" s="139"/>
      <c r="C145" s="181" t="s">
        <v>1685</v>
      </c>
      <c r="D145" s="181" t="s">
        <v>251</v>
      </c>
      <c r="E145" s="182" t="s">
        <v>2717</v>
      </c>
      <c r="F145" s="183" t="s">
        <v>2718</v>
      </c>
      <c r="G145" s="184" t="s">
        <v>1699</v>
      </c>
      <c r="H145" s="185">
        <v>1</v>
      </c>
      <c r="I145" s="186"/>
      <c r="J145" s="187">
        <f t="shared" si="0"/>
        <v>0</v>
      </c>
      <c r="K145" s="183" t="s">
        <v>3</v>
      </c>
      <c r="L145" s="188"/>
      <c r="M145" s="189" t="s">
        <v>3</v>
      </c>
      <c r="N145" s="190" t="s">
        <v>40</v>
      </c>
      <c r="O145" s="55"/>
      <c r="P145" s="149">
        <f t="shared" si="1"/>
        <v>0</v>
      </c>
      <c r="Q145" s="149">
        <v>0</v>
      </c>
      <c r="R145" s="149">
        <f t="shared" si="2"/>
        <v>0</v>
      </c>
      <c r="S145" s="149">
        <v>0</v>
      </c>
      <c r="T145" s="150">
        <f t="shared" si="3"/>
        <v>0</v>
      </c>
      <c r="U145" s="34"/>
      <c r="V145" s="34"/>
      <c r="W145" s="34"/>
      <c r="X145" s="34"/>
      <c r="Y145" s="34"/>
      <c r="Z145" s="34"/>
      <c r="AA145" s="34"/>
      <c r="AB145" s="34"/>
      <c r="AC145" s="34"/>
      <c r="AD145" s="34"/>
      <c r="AE145" s="34"/>
      <c r="AR145" s="151" t="s">
        <v>207</v>
      </c>
      <c r="AT145" s="151" t="s">
        <v>251</v>
      </c>
      <c r="AU145" s="151" t="s">
        <v>79</v>
      </c>
      <c r="AY145" s="19" t="s">
        <v>152</v>
      </c>
      <c r="BE145" s="152">
        <f t="shared" si="4"/>
        <v>0</v>
      </c>
      <c r="BF145" s="152">
        <f t="shared" si="5"/>
        <v>0</v>
      </c>
      <c r="BG145" s="152">
        <f t="shared" si="6"/>
        <v>0</v>
      </c>
      <c r="BH145" s="152">
        <f t="shared" si="7"/>
        <v>0</v>
      </c>
      <c r="BI145" s="152">
        <f t="shared" si="8"/>
        <v>0</v>
      </c>
      <c r="BJ145" s="19" t="s">
        <v>77</v>
      </c>
      <c r="BK145" s="152">
        <f t="shared" si="9"/>
        <v>0</v>
      </c>
      <c r="BL145" s="19" t="s">
        <v>158</v>
      </c>
      <c r="BM145" s="151" t="s">
        <v>2719</v>
      </c>
    </row>
    <row r="146" spans="1:65" s="2" customFormat="1" ht="44.25" customHeight="1">
      <c r="A146" s="34"/>
      <c r="B146" s="139"/>
      <c r="C146" s="181" t="s">
        <v>1689</v>
      </c>
      <c r="D146" s="181" t="s">
        <v>251</v>
      </c>
      <c r="E146" s="182" t="s">
        <v>2720</v>
      </c>
      <c r="F146" s="183" t="s">
        <v>2721</v>
      </c>
      <c r="G146" s="184" t="s">
        <v>1699</v>
      </c>
      <c r="H146" s="185">
        <v>3</v>
      </c>
      <c r="I146" s="186"/>
      <c r="J146" s="187">
        <f t="shared" si="0"/>
        <v>0</v>
      </c>
      <c r="K146" s="183" t="s">
        <v>3</v>
      </c>
      <c r="L146" s="188"/>
      <c r="M146" s="189" t="s">
        <v>3</v>
      </c>
      <c r="N146" s="190" t="s">
        <v>40</v>
      </c>
      <c r="O146" s="55"/>
      <c r="P146" s="149">
        <f t="shared" si="1"/>
        <v>0</v>
      </c>
      <c r="Q146" s="149">
        <v>0</v>
      </c>
      <c r="R146" s="149">
        <f t="shared" si="2"/>
        <v>0</v>
      </c>
      <c r="S146" s="149">
        <v>0</v>
      </c>
      <c r="T146" s="150">
        <f t="shared" si="3"/>
        <v>0</v>
      </c>
      <c r="U146" s="34"/>
      <c r="V146" s="34"/>
      <c r="W146" s="34"/>
      <c r="X146" s="34"/>
      <c r="Y146" s="34"/>
      <c r="Z146" s="34"/>
      <c r="AA146" s="34"/>
      <c r="AB146" s="34"/>
      <c r="AC146" s="34"/>
      <c r="AD146" s="34"/>
      <c r="AE146" s="34"/>
      <c r="AR146" s="151" t="s">
        <v>207</v>
      </c>
      <c r="AT146" s="151" t="s">
        <v>251</v>
      </c>
      <c r="AU146" s="151" t="s">
        <v>79</v>
      </c>
      <c r="AY146" s="19" t="s">
        <v>152</v>
      </c>
      <c r="BE146" s="152">
        <f t="shared" si="4"/>
        <v>0</v>
      </c>
      <c r="BF146" s="152">
        <f t="shared" si="5"/>
        <v>0</v>
      </c>
      <c r="BG146" s="152">
        <f t="shared" si="6"/>
        <v>0</v>
      </c>
      <c r="BH146" s="152">
        <f t="shared" si="7"/>
        <v>0</v>
      </c>
      <c r="BI146" s="152">
        <f t="shared" si="8"/>
        <v>0</v>
      </c>
      <c r="BJ146" s="19" t="s">
        <v>77</v>
      </c>
      <c r="BK146" s="152">
        <f t="shared" si="9"/>
        <v>0</v>
      </c>
      <c r="BL146" s="19" t="s">
        <v>158</v>
      </c>
      <c r="BM146" s="151" t="s">
        <v>2722</v>
      </c>
    </row>
    <row r="147" spans="1:65" s="2" customFormat="1" ht="34.200000000000003">
      <c r="A147" s="34"/>
      <c r="B147" s="139"/>
      <c r="C147" s="181" t="s">
        <v>1695</v>
      </c>
      <c r="D147" s="181" t="s">
        <v>251</v>
      </c>
      <c r="E147" s="182" t="s">
        <v>2723</v>
      </c>
      <c r="F147" s="183" t="s">
        <v>2724</v>
      </c>
      <c r="G147" s="184" t="s">
        <v>1699</v>
      </c>
      <c r="H147" s="185">
        <v>12</v>
      </c>
      <c r="I147" s="186"/>
      <c r="J147" s="187">
        <f t="shared" si="0"/>
        <v>0</v>
      </c>
      <c r="K147" s="183" t="s">
        <v>3</v>
      </c>
      <c r="L147" s="188"/>
      <c r="M147" s="189" t="s">
        <v>3</v>
      </c>
      <c r="N147" s="190" t="s">
        <v>40</v>
      </c>
      <c r="O147" s="55"/>
      <c r="P147" s="149">
        <f t="shared" si="1"/>
        <v>0</v>
      </c>
      <c r="Q147" s="149">
        <v>0</v>
      </c>
      <c r="R147" s="149">
        <f t="shared" si="2"/>
        <v>0</v>
      </c>
      <c r="S147" s="149">
        <v>0</v>
      </c>
      <c r="T147" s="150">
        <f t="shared" si="3"/>
        <v>0</v>
      </c>
      <c r="U147" s="34"/>
      <c r="V147" s="34"/>
      <c r="W147" s="34"/>
      <c r="X147" s="34"/>
      <c r="Y147" s="34"/>
      <c r="Z147" s="34"/>
      <c r="AA147" s="34"/>
      <c r="AB147" s="34"/>
      <c r="AC147" s="34"/>
      <c r="AD147" s="34"/>
      <c r="AE147" s="34"/>
      <c r="AR147" s="151" t="s">
        <v>207</v>
      </c>
      <c r="AT147" s="151" t="s">
        <v>251</v>
      </c>
      <c r="AU147" s="151" t="s">
        <v>79</v>
      </c>
      <c r="AY147" s="19" t="s">
        <v>152</v>
      </c>
      <c r="BE147" s="152">
        <f t="shared" si="4"/>
        <v>0</v>
      </c>
      <c r="BF147" s="152">
        <f t="shared" si="5"/>
        <v>0</v>
      </c>
      <c r="BG147" s="152">
        <f t="shared" si="6"/>
        <v>0</v>
      </c>
      <c r="BH147" s="152">
        <f t="shared" si="7"/>
        <v>0</v>
      </c>
      <c r="BI147" s="152">
        <f t="shared" si="8"/>
        <v>0</v>
      </c>
      <c r="BJ147" s="19" t="s">
        <v>77</v>
      </c>
      <c r="BK147" s="152">
        <f t="shared" si="9"/>
        <v>0</v>
      </c>
      <c r="BL147" s="19" t="s">
        <v>158</v>
      </c>
      <c r="BM147" s="151" t="s">
        <v>2725</v>
      </c>
    </row>
    <row r="148" spans="1:65" s="2" customFormat="1" ht="34.200000000000003">
      <c r="A148" s="34"/>
      <c r="B148" s="139"/>
      <c r="C148" s="181" t="s">
        <v>1697</v>
      </c>
      <c r="D148" s="181" t="s">
        <v>251</v>
      </c>
      <c r="E148" s="182" t="s">
        <v>2726</v>
      </c>
      <c r="F148" s="183" t="s">
        <v>2727</v>
      </c>
      <c r="G148" s="184" t="s">
        <v>1699</v>
      </c>
      <c r="H148" s="185">
        <v>10</v>
      </c>
      <c r="I148" s="186"/>
      <c r="J148" s="187">
        <f t="shared" si="0"/>
        <v>0</v>
      </c>
      <c r="K148" s="183" t="s">
        <v>3</v>
      </c>
      <c r="L148" s="188"/>
      <c r="M148" s="189" t="s">
        <v>3</v>
      </c>
      <c r="N148" s="190" t="s">
        <v>40</v>
      </c>
      <c r="O148" s="55"/>
      <c r="P148" s="149">
        <f t="shared" si="1"/>
        <v>0</v>
      </c>
      <c r="Q148" s="149">
        <v>0</v>
      </c>
      <c r="R148" s="149">
        <f t="shared" si="2"/>
        <v>0</v>
      </c>
      <c r="S148" s="149">
        <v>0</v>
      </c>
      <c r="T148" s="150">
        <f t="shared" si="3"/>
        <v>0</v>
      </c>
      <c r="U148" s="34"/>
      <c r="V148" s="34"/>
      <c r="W148" s="34"/>
      <c r="X148" s="34"/>
      <c r="Y148" s="34"/>
      <c r="Z148" s="34"/>
      <c r="AA148" s="34"/>
      <c r="AB148" s="34"/>
      <c r="AC148" s="34"/>
      <c r="AD148" s="34"/>
      <c r="AE148" s="34"/>
      <c r="AR148" s="151" t="s">
        <v>207</v>
      </c>
      <c r="AT148" s="151" t="s">
        <v>251</v>
      </c>
      <c r="AU148" s="151" t="s">
        <v>79</v>
      </c>
      <c r="AY148" s="19" t="s">
        <v>152</v>
      </c>
      <c r="BE148" s="152">
        <f t="shared" si="4"/>
        <v>0</v>
      </c>
      <c r="BF148" s="152">
        <f t="shared" si="5"/>
        <v>0</v>
      </c>
      <c r="BG148" s="152">
        <f t="shared" si="6"/>
        <v>0</v>
      </c>
      <c r="BH148" s="152">
        <f t="shared" si="7"/>
        <v>0</v>
      </c>
      <c r="BI148" s="152">
        <f t="shared" si="8"/>
        <v>0</v>
      </c>
      <c r="BJ148" s="19" t="s">
        <v>77</v>
      </c>
      <c r="BK148" s="152">
        <f t="shared" si="9"/>
        <v>0</v>
      </c>
      <c r="BL148" s="19" t="s">
        <v>158</v>
      </c>
      <c r="BM148" s="151" t="s">
        <v>2728</v>
      </c>
    </row>
    <row r="149" spans="1:65" s="2" customFormat="1" ht="16.5" customHeight="1">
      <c r="A149" s="34"/>
      <c r="B149" s="139"/>
      <c r="C149" s="181" t="s">
        <v>1701</v>
      </c>
      <c r="D149" s="181" t="s">
        <v>251</v>
      </c>
      <c r="E149" s="182" t="s">
        <v>2729</v>
      </c>
      <c r="F149" s="183" t="s">
        <v>2730</v>
      </c>
      <c r="G149" s="184" t="s">
        <v>278</v>
      </c>
      <c r="H149" s="185">
        <v>80</v>
      </c>
      <c r="I149" s="186"/>
      <c r="J149" s="187">
        <f t="shared" si="0"/>
        <v>0</v>
      </c>
      <c r="K149" s="183" t="s">
        <v>3</v>
      </c>
      <c r="L149" s="188"/>
      <c r="M149" s="189" t="s">
        <v>3</v>
      </c>
      <c r="N149" s="190" t="s">
        <v>40</v>
      </c>
      <c r="O149" s="55"/>
      <c r="P149" s="149">
        <f t="shared" si="1"/>
        <v>0</v>
      </c>
      <c r="Q149" s="149">
        <v>0</v>
      </c>
      <c r="R149" s="149">
        <f t="shared" si="2"/>
        <v>0</v>
      </c>
      <c r="S149" s="149">
        <v>0</v>
      </c>
      <c r="T149" s="150">
        <f t="shared" si="3"/>
        <v>0</v>
      </c>
      <c r="U149" s="34"/>
      <c r="V149" s="34"/>
      <c r="W149" s="34"/>
      <c r="X149" s="34"/>
      <c r="Y149" s="34"/>
      <c r="Z149" s="34"/>
      <c r="AA149" s="34"/>
      <c r="AB149" s="34"/>
      <c r="AC149" s="34"/>
      <c r="AD149" s="34"/>
      <c r="AE149" s="34"/>
      <c r="AR149" s="151" t="s">
        <v>207</v>
      </c>
      <c r="AT149" s="151" t="s">
        <v>251</v>
      </c>
      <c r="AU149" s="151" t="s">
        <v>79</v>
      </c>
      <c r="AY149" s="19" t="s">
        <v>152</v>
      </c>
      <c r="BE149" s="152">
        <f t="shared" si="4"/>
        <v>0</v>
      </c>
      <c r="BF149" s="152">
        <f t="shared" si="5"/>
        <v>0</v>
      </c>
      <c r="BG149" s="152">
        <f t="shared" si="6"/>
        <v>0</v>
      </c>
      <c r="BH149" s="152">
        <f t="shared" si="7"/>
        <v>0</v>
      </c>
      <c r="BI149" s="152">
        <f t="shared" si="8"/>
        <v>0</v>
      </c>
      <c r="BJ149" s="19" t="s">
        <v>77</v>
      </c>
      <c r="BK149" s="152">
        <f t="shared" si="9"/>
        <v>0</v>
      </c>
      <c r="BL149" s="19" t="s">
        <v>158</v>
      </c>
      <c r="BM149" s="151" t="s">
        <v>2731</v>
      </c>
    </row>
    <row r="150" spans="1:65" s="2" customFormat="1" ht="16.5" customHeight="1">
      <c r="A150" s="34"/>
      <c r="B150" s="139"/>
      <c r="C150" s="181" t="s">
        <v>1704</v>
      </c>
      <c r="D150" s="181" t="s">
        <v>251</v>
      </c>
      <c r="E150" s="182" t="s">
        <v>2587</v>
      </c>
      <c r="F150" s="183" t="s">
        <v>2588</v>
      </c>
      <c r="G150" s="184" t="s">
        <v>278</v>
      </c>
      <c r="H150" s="185">
        <v>300</v>
      </c>
      <c r="I150" s="186"/>
      <c r="J150" s="187">
        <f t="shared" ref="J150:J213" si="10">ROUND(I150*H150,2)</f>
        <v>0</v>
      </c>
      <c r="K150" s="183" t="s">
        <v>3</v>
      </c>
      <c r="L150" s="188"/>
      <c r="M150" s="189" t="s">
        <v>3</v>
      </c>
      <c r="N150" s="190" t="s">
        <v>40</v>
      </c>
      <c r="O150" s="55"/>
      <c r="P150" s="149">
        <f t="shared" ref="P150:P213" si="11">O150*H150</f>
        <v>0</v>
      </c>
      <c r="Q150" s="149">
        <v>0</v>
      </c>
      <c r="R150" s="149">
        <f t="shared" ref="R150:R213" si="12">Q150*H150</f>
        <v>0</v>
      </c>
      <c r="S150" s="149">
        <v>0</v>
      </c>
      <c r="T150" s="150">
        <f t="shared" ref="T150:T213" si="13">S150*H150</f>
        <v>0</v>
      </c>
      <c r="U150" s="34"/>
      <c r="V150" s="34"/>
      <c r="W150" s="34"/>
      <c r="X150" s="34"/>
      <c r="Y150" s="34"/>
      <c r="Z150" s="34"/>
      <c r="AA150" s="34"/>
      <c r="AB150" s="34"/>
      <c r="AC150" s="34"/>
      <c r="AD150" s="34"/>
      <c r="AE150" s="34"/>
      <c r="AR150" s="151" t="s">
        <v>207</v>
      </c>
      <c r="AT150" s="151" t="s">
        <v>251</v>
      </c>
      <c r="AU150" s="151" t="s">
        <v>79</v>
      </c>
      <c r="AY150" s="19" t="s">
        <v>152</v>
      </c>
      <c r="BE150" s="152">
        <f t="shared" ref="BE150:BE213" si="14">IF(N150="základní",J150,0)</f>
        <v>0</v>
      </c>
      <c r="BF150" s="152">
        <f t="shared" ref="BF150:BF213" si="15">IF(N150="snížená",J150,0)</f>
        <v>0</v>
      </c>
      <c r="BG150" s="152">
        <f t="shared" ref="BG150:BG213" si="16">IF(N150="zákl. přenesená",J150,0)</f>
        <v>0</v>
      </c>
      <c r="BH150" s="152">
        <f t="shared" ref="BH150:BH213" si="17">IF(N150="sníž. přenesená",J150,0)</f>
        <v>0</v>
      </c>
      <c r="BI150" s="152">
        <f t="shared" ref="BI150:BI213" si="18">IF(N150="nulová",J150,0)</f>
        <v>0</v>
      </c>
      <c r="BJ150" s="19" t="s">
        <v>77</v>
      </c>
      <c r="BK150" s="152">
        <f t="shared" ref="BK150:BK213" si="19">ROUND(I150*H150,2)</f>
        <v>0</v>
      </c>
      <c r="BL150" s="19" t="s">
        <v>158</v>
      </c>
      <c r="BM150" s="151" t="s">
        <v>2732</v>
      </c>
    </row>
    <row r="151" spans="1:65" s="2" customFormat="1" ht="33" customHeight="1">
      <c r="A151" s="34"/>
      <c r="B151" s="139"/>
      <c r="C151" s="181" t="s">
        <v>1708</v>
      </c>
      <c r="D151" s="181" t="s">
        <v>251</v>
      </c>
      <c r="E151" s="182" t="s">
        <v>2733</v>
      </c>
      <c r="F151" s="183" t="s">
        <v>2658</v>
      </c>
      <c r="G151" s="184" t="s">
        <v>1699</v>
      </c>
      <c r="H151" s="185">
        <v>100</v>
      </c>
      <c r="I151" s="186"/>
      <c r="J151" s="187">
        <f t="shared" si="10"/>
        <v>0</v>
      </c>
      <c r="K151" s="183" t="s">
        <v>3</v>
      </c>
      <c r="L151" s="188"/>
      <c r="M151" s="189" t="s">
        <v>3</v>
      </c>
      <c r="N151" s="190" t="s">
        <v>40</v>
      </c>
      <c r="O151" s="55"/>
      <c r="P151" s="149">
        <f t="shared" si="11"/>
        <v>0</v>
      </c>
      <c r="Q151" s="149">
        <v>0</v>
      </c>
      <c r="R151" s="149">
        <f t="shared" si="12"/>
        <v>0</v>
      </c>
      <c r="S151" s="149">
        <v>0</v>
      </c>
      <c r="T151" s="150">
        <f t="shared" si="13"/>
        <v>0</v>
      </c>
      <c r="U151" s="34"/>
      <c r="V151" s="34"/>
      <c r="W151" s="34"/>
      <c r="X151" s="34"/>
      <c r="Y151" s="34"/>
      <c r="Z151" s="34"/>
      <c r="AA151" s="34"/>
      <c r="AB151" s="34"/>
      <c r="AC151" s="34"/>
      <c r="AD151" s="34"/>
      <c r="AE151" s="34"/>
      <c r="AR151" s="151" t="s">
        <v>207</v>
      </c>
      <c r="AT151" s="151" t="s">
        <v>251</v>
      </c>
      <c r="AU151" s="151" t="s">
        <v>79</v>
      </c>
      <c r="AY151" s="19" t="s">
        <v>152</v>
      </c>
      <c r="BE151" s="152">
        <f t="shared" si="14"/>
        <v>0</v>
      </c>
      <c r="BF151" s="152">
        <f t="shared" si="15"/>
        <v>0</v>
      </c>
      <c r="BG151" s="152">
        <f t="shared" si="16"/>
        <v>0</v>
      </c>
      <c r="BH151" s="152">
        <f t="shared" si="17"/>
        <v>0</v>
      </c>
      <c r="BI151" s="152">
        <f t="shared" si="18"/>
        <v>0</v>
      </c>
      <c r="BJ151" s="19" t="s">
        <v>77</v>
      </c>
      <c r="BK151" s="152">
        <f t="shared" si="19"/>
        <v>0</v>
      </c>
      <c r="BL151" s="19" t="s">
        <v>158</v>
      </c>
      <c r="BM151" s="151" t="s">
        <v>2734</v>
      </c>
    </row>
    <row r="152" spans="1:65" s="2" customFormat="1" ht="16.5" customHeight="1">
      <c r="A152" s="34"/>
      <c r="B152" s="139"/>
      <c r="C152" s="181" t="s">
        <v>1711</v>
      </c>
      <c r="D152" s="181" t="s">
        <v>251</v>
      </c>
      <c r="E152" s="182" t="s">
        <v>2735</v>
      </c>
      <c r="F152" s="183" t="s">
        <v>2736</v>
      </c>
      <c r="G152" s="184" t="s">
        <v>278</v>
      </c>
      <c r="H152" s="185">
        <v>1000</v>
      </c>
      <c r="I152" s="186"/>
      <c r="J152" s="187">
        <f t="shared" si="10"/>
        <v>0</v>
      </c>
      <c r="K152" s="183" t="s">
        <v>3</v>
      </c>
      <c r="L152" s="188"/>
      <c r="M152" s="189" t="s">
        <v>3</v>
      </c>
      <c r="N152" s="190" t="s">
        <v>40</v>
      </c>
      <c r="O152" s="55"/>
      <c r="P152" s="149">
        <f t="shared" si="11"/>
        <v>0</v>
      </c>
      <c r="Q152" s="149">
        <v>0</v>
      </c>
      <c r="R152" s="149">
        <f t="shared" si="12"/>
        <v>0</v>
      </c>
      <c r="S152" s="149">
        <v>0</v>
      </c>
      <c r="T152" s="150">
        <f t="shared" si="13"/>
        <v>0</v>
      </c>
      <c r="U152" s="34"/>
      <c r="V152" s="34"/>
      <c r="W152" s="34"/>
      <c r="X152" s="34"/>
      <c r="Y152" s="34"/>
      <c r="Z152" s="34"/>
      <c r="AA152" s="34"/>
      <c r="AB152" s="34"/>
      <c r="AC152" s="34"/>
      <c r="AD152" s="34"/>
      <c r="AE152" s="34"/>
      <c r="AR152" s="151" t="s">
        <v>207</v>
      </c>
      <c r="AT152" s="151" t="s">
        <v>251</v>
      </c>
      <c r="AU152" s="151" t="s">
        <v>79</v>
      </c>
      <c r="AY152" s="19" t="s">
        <v>152</v>
      </c>
      <c r="BE152" s="152">
        <f t="shared" si="14"/>
        <v>0</v>
      </c>
      <c r="BF152" s="152">
        <f t="shared" si="15"/>
        <v>0</v>
      </c>
      <c r="BG152" s="152">
        <f t="shared" si="16"/>
        <v>0</v>
      </c>
      <c r="BH152" s="152">
        <f t="shared" si="17"/>
        <v>0</v>
      </c>
      <c r="BI152" s="152">
        <f t="shared" si="18"/>
        <v>0</v>
      </c>
      <c r="BJ152" s="19" t="s">
        <v>77</v>
      </c>
      <c r="BK152" s="152">
        <f t="shared" si="19"/>
        <v>0</v>
      </c>
      <c r="BL152" s="19" t="s">
        <v>158</v>
      </c>
      <c r="BM152" s="151" t="s">
        <v>2737</v>
      </c>
    </row>
    <row r="153" spans="1:65" s="2" customFormat="1" ht="16.5" customHeight="1">
      <c r="A153" s="34"/>
      <c r="B153" s="139"/>
      <c r="C153" s="140" t="s">
        <v>1392</v>
      </c>
      <c r="D153" s="140" t="s">
        <v>154</v>
      </c>
      <c r="E153" s="141" t="s">
        <v>2738</v>
      </c>
      <c r="F153" s="142" t="s">
        <v>2739</v>
      </c>
      <c r="G153" s="143" t="s">
        <v>3</v>
      </c>
      <c r="H153" s="144">
        <v>0</v>
      </c>
      <c r="I153" s="145"/>
      <c r="J153" s="146">
        <f t="shared" si="10"/>
        <v>0</v>
      </c>
      <c r="K153" s="142" t="s">
        <v>3</v>
      </c>
      <c r="L153" s="35"/>
      <c r="M153" s="147" t="s">
        <v>3</v>
      </c>
      <c r="N153" s="148" t="s">
        <v>40</v>
      </c>
      <c r="O153" s="55"/>
      <c r="P153" s="149">
        <f t="shared" si="11"/>
        <v>0</v>
      </c>
      <c r="Q153" s="149">
        <v>0</v>
      </c>
      <c r="R153" s="149">
        <f t="shared" si="12"/>
        <v>0</v>
      </c>
      <c r="S153" s="149">
        <v>0</v>
      </c>
      <c r="T153" s="150">
        <f t="shared" si="13"/>
        <v>0</v>
      </c>
      <c r="U153" s="34"/>
      <c r="V153" s="34"/>
      <c r="W153" s="34"/>
      <c r="X153" s="34"/>
      <c r="Y153" s="34"/>
      <c r="Z153" s="34"/>
      <c r="AA153" s="34"/>
      <c r="AB153" s="34"/>
      <c r="AC153" s="34"/>
      <c r="AD153" s="34"/>
      <c r="AE153" s="34"/>
      <c r="AR153" s="151" t="s">
        <v>570</v>
      </c>
      <c r="AT153" s="151" t="s">
        <v>154</v>
      </c>
      <c r="AU153" s="151" t="s">
        <v>79</v>
      </c>
      <c r="AY153" s="19" t="s">
        <v>152</v>
      </c>
      <c r="BE153" s="152">
        <f t="shared" si="14"/>
        <v>0</v>
      </c>
      <c r="BF153" s="152">
        <f t="shared" si="15"/>
        <v>0</v>
      </c>
      <c r="BG153" s="152">
        <f t="shared" si="16"/>
        <v>0</v>
      </c>
      <c r="BH153" s="152">
        <f t="shared" si="17"/>
        <v>0</v>
      </c>
      <c r="BI153" s="152">
        <f t="shared" si="18"/>
        <v>0</v>
      </c>
      <c r="BJ153" s="19" t="s">
        <v>77</v>
      </c>
      <c r="BK153" s="152">
        <f t="shared" si="19"/>
        <v>0</v>
      </c>
      <c r="BL153" s="19" t="s">
        <v>570</v>
      </c>
      <c r="BM153" s="151" t="s">
        <v>2740</v>
      </c>
    </row>
    <row r="154" spans="1:65" s="2" customFormat="1" ht="16.5" customHeight="1">
      <c r="A154" s="34"/>
      <c r="B154" s="139"/>
      <c r="C154" s="140" t="s">
        <v>1714</v>
      </c>
      <c r="D154" s="140" t="s">
        <v>154</v>
      </c>
      <c r="E154" s="141" t="s">
        <v>2741</v>
      </c>
      <c r="F154" s="142" t="s">
        <v>2742</v>
      </c>
      <c r="G154" s="143" t="s">
        <v>1699</v>
      </c>
      <c r="H154" s="144">
        <v>2</v>
      </c>
      <c r="I154" s="145"/>
      <c r="J154" s="146">
        <f t="shared" si="10"/>
        <v>0</v>
      </c>
      <c r="K154" s="142" t="s">
        <v>3</v>
      </c>
      <c r="L154" s="35"/>
      <c r="M154" s="147" t="s">
        <v>3</v>
      </c>
      <c r="N154" s="148" t="s">
        <v>40</v>
      </c>
      <c r="O154" s="55"/>
      <c r="P154" s="149">
        <f t="shared" si="11"/>
        <v>0</v>
      </c>
      <c r="Q154" s="149">
        <v>0</v>
      </c>
      <c r="R154" s="149">
        <f t="shared" si="12"/>
        <v>0</v>
      </c>
      <c r="S154" s="149">
        <v>0</v>
      </c>
      <c r="T154" s="150">
        <f t="shared" si="13"/>
        <v>0</v>
      </c>
      <c r="U154" s="34"/>
      <c r="V154" s="34"/>
      <c r="W154" s="34"/>
      <c r="X154" s="34"/>
      <c r="Y154" s="34"/>
      <c r="Z154" s="34"/>
      <c r="AA154" s="34"/>
      <c r="AB154" s="34"/>
      <c r="AC154" s="34"/>
      <c r="AD154" s="34"/>
      <c r="AE154" s="34"/>
      <c r="AR154" s="151" t="s">
        <v>158</v>
      </c>
      <c r="AT154" s="151" t="s">
        <v>154</v>
      </c>
      <c r="AU154" s="151" t="s">
        <v>79</v>
      </c>
      <c r="AY154" s="19" t="s">
        <v>152</v>
      </c>
      <c r="BE154" s="152">
        <f t="shared" si="14"/>
        <v>0</v>
      </c>
      <c r="BF154" s="152">
        <f t="shared" si="15"/>
        <v>0</v>
      </c>
      <c r="BG154" s="152">
        <f t="shared" si="16"/>
        <v>0</v>
      </c>
      <c r="BH154" s="152">
        <f t="shared" si="17"/>
        <v>0</v>
      </c>
      <c r="BI154" s="152">
        <f t="shared" si="18"/>
        <v>0</v>
      </c>
      <c r="BJ154" s="19" t="s">
        <v>77</v>
      </c>
      <c r="BK154" s="152">
        <f t="shared" si="19"/>
        <v>0</v>
      </c>
      <c r="BL154" s="19" t="s">
        <v>158</v>
      </c>
      <c r="BM154" s="151" t="s">
        <v>2743</v>
      </c>
    </row>
    <row r="155" spans="1:65" s="2" customFormat="1" ht="16.5" customHeight="1">
      <c r="A155" s="34"/>
      <c r="B155" s="139"/>
      <c r="C155" s="140" t="s">
        <v>1717</v>
      </c>
      <c r="D155" s="140" t="s">
        <v>154</v>
      </c>
      <c r="E155" s="141" t="s">
        <v>2744</v>
      </c>
      <c r="F155" s="142" t="s">
        <v>2745</v>
      </c>
      <c r="G155" s="143" t="s">
        <v>278</v>
      </c>
      <c r="H155" s="144">
        <v>25</v>
      </c>
      <c r="I155" s="145"/>
      <c r="J155" s="146">
        <f t="shared" si="10"/>
        <v>0</v>
      </c>
      <c r="K155" s="142" t="s">
        <v>3</v>
      </c>
      <c r="L155" s="35"/>
      <c r="M155" s="147" t="s">
        <v>3</v>
      </c>
      <c r="N155" s="148" t="s">
        <v>40</v>
      </c>
      <c r="O155" s="55"/>
      <c r="P155" s="149">
        <f t="shared" si="11"/>
        <v>0</v>
      </c>
      <c r="Q155" s="149">
        <v>0</v>
      </c>
      <c r="R155" s="149">
        <f t="shared" si="12"/>
        <v>0</v>
      </c>
      <c r="S155" s="149">
        <v>0</v>
      </c>
      <c r="T155" s="150">
        <f t="shared" si="13"/>
        <v>0</v>
      </c>
      <c r="U155" s="34"/>
      <c r="V155" s="34"/>
      <c r="W155" s="34"/>
      <c r="X155" s="34"/>
      <c r="Y155" s="34"/>
      <c r="Z155" s="34"/>
      <c r="AA155" s="34"/>
      <c r="AB155" s="34"/>
      <c r="AC155" s="34"/>
      <c r="AD155" s="34"/>
      <c r="AE155" s="34"/>
      <c r="AR155" s="151" t="s">
        <v>158</v>
      </c>
      <c r="AT155" s="151" t="s">
        <v>154</v>
      </c>
      <c r="AU155" s="151" t="s">
        <v>79</v>
      </c>
      <c r="AY155" s="19" t="s">
        <v>152</v>
      </c>
      <c r="BE155" s="152">
        <f t="shared" si="14"/>
        <v>0</v>
      </c>
      <c r="BF155" s="152">
        <f t="shared" si="15"/>
        <v>0</v>
      </c>
      <c r="BG155" s="152">
        <f t="shared" si="16"/>
        <v>0</v>
      </c>
      <c r="BH155" s="152">
        <f t="shared" si="17"/>
        <v>0</v>
      </c>
      <c r="BI155" s="152">
        <f t="shared" si="18"/>
        <v>0</v>
      </c>
      <c r="BJ155" s="19" t="s">
        <v>77</v>
      </c>
      <c r="BK155" s="152">
        <f t="shared" si="19"/>
        <v>0</v>
      </c>
      <c r="BL155" s="19" t="s">
        <v>158</v>
      </c>
      <c r="BM155" s="151" t="s">
        <v>2746</v>
      </c>
    </row>
    <row r="156" spans="1:65" s="2" customFormat="1" ht="16.5" customHeight="1">
      <c r="A156" s="34"/>
      <c r="B156" s="139"/>
      <c r="C156" s="140" t="s">
        <v>1720</v>
      </c>
      <c r="D156" s="140" t="s">
        <v>154</v>
      </c>
      <c r="E156" s="141" t="s">
        <v>2747</v>
      </c>
      <c r="F156" s="142" t="s">
        <v>2748</v>
      </c>
      <c r="G156" s="143" t="s">
        <v>278</v>
      </c>
      <c r="H156" s="144">
        <v>25</v>
      </c>
      <c r="I156" s="145"/>
      <c r="J156" s="146">
        <f t="shared" si="10"/>
        <v>0</v>
      </c>
      <c r="K156" s="142" t="s">
        <v>3</v>
      </c>
      <c r="L156" s="35"/>
      <c r="M156" s="147" t="s">
        <v>3</v>
      </c>
      <c r="N156" s="148" t="s">
        <v>40</v>
      </c>
      <c r="O156" s="55"/>
      <c r="P156" s="149">
        <f t="shared" si="11"/>
        <v>0</v>
      </c>
      <c r="Q156" s="149">
        <v>0</v>
      </c>
      <c r="R156" s="149">
        <f t="shared" si="12"/>
        <v>0</v>
      </c>
      <c r="S156" s="149">
        <v>0</v>
      </c>
      <c r="T156" s="150">
        <f t="shared" si="13"/>
        <v>0</v>
      </c>
      <c r="U156" s="34"/>
      <c r="V156" s="34"/>
      <c r="W156" s="34"/>
      <c r="X156" s="34"/>
      <c r="Y156" s="34"/>
      <c r="Z156" s="34"/>
      <c r="AA156" s="34"/>
      <c r="AB156" s="34"/>
      <c r="AC156" s="34"/>
      <c r="AD156" s="34"/>
      <c r="AE156" s="34"/>
      <c r="AR156" s="151" t="s">
        <v>158</v>
      </c>
      <c r="AT156" s="151" t="s">
        <v>154</v>
      </c>
      <c r="AU156" s="151" t="s">
        <v>79</v>
      </c>
      <c r="AY156" s="19" t="s">
        <v>152</v>
      </c>
      <c r="BE156" s="152">
        <f t="shared" si="14"/>
        <v>0</v>
      </c>
      <c r="BF156" s="152">
        <f t="shared" si="15"/>
        <v>0</v>
      </c>
      <c r="BG156" s="152">
        <f t="shared" si="16"/>
        <v>0</v>
      </c>
      <c r="BH156" s="152">
        <f t="shared" si="17"/>
        <v>0</v>
      </c>
      <c r="BI156" s="152">
        <f t="shared" si="18"/>
        <v>0</v>
      </c>
      <c r="BJ156" s="19" t="s">
        <v>77</v>
      </c>
      <c r="BK156" s="152">
        <f t="shared" si="19"/>
        <v>0</v>
      </c>
      <c r="BL156" s="19" t="s">
        <v>158</v>
      </c>
      <c r="BM156" s="151" t="s">
        <v>2749</v>
      </c>
    </row>
    <row r="157" spans="1:65" s="2" customFormat="1" ht="21.75" customHeight="1">
      <c r="A157" s="34"/>
      <c r="B157" s="139"/>
      <c r="C157" s="140" t="s">
        <v>1723</v>
      </c>
      <c r="D157" s="140" t="s">
        <v>154</v>
      </c>
      <c r="E157" s="141" t="s">
        <v>2750</v>
      </c>
      <c r="F157" s="142" t="s">
        <v>2751</v>
      </c>
      <c r="G157" s="143" t="s">
        <v>278</v>
      </c>
      <c r="H157" s="144">
        <v>50</v>
      </c>
      <c r="I157" s="145"/>
      <c r="J157" s="146">
        <f t="shared" si="10"/>
        <v>0</v>
      </c>
      <c r="K157" s="142" t="s">
        <v>3</v>
      </c>
      <c r="L157" s="35"/>
      <c r="M157" s="147" t="s">
        <v>3</v>
      </c>
      <c r="N157" s="148" t="s">
        <v>40</v>
      </c>
      <c r="O157" s="55"/>
      <c r="P157" s="149">
        <f t="shared" si="11"/>
        <v>0</v>
      </c>
      <c r="Q157" s="149">
        <v>0</v>
      </c>
      <c r="R157" s="149">
        <f t="shared" si="12"/>
        <v>0</v>
      </c>
      <c r="S157" s="149">
        <v>0</v>
      </c>
      <c r="T157" s="150">
        <f t="shared" si="13"/>
        <v>0</v>
      </c>
      <c r="U157" s="34"/>
      <c r="V157" s="34"/>
      <c r="W157" s="34"/>
      <c r="X157" s="34"/>
      <c r="Y157" s="34"/>
      <c r="Z157" s="34"/>
      <c r="AA157" s="34"/>
      <c r="AB157" s="34"/>
      <c r="AC157" s="34"/>
      <c r="AD157" s="34"/>
      <c r="AE157" s="34"/>
      <c r="AR157" s="151" t="s">
        <v>158</v>
      </c>
      <c r="AT157" s="151" t="s">
        <v>154</v>
      </c>
      <c r="AU157" s="151" t="s">
        <v>79</v>
      </c>
      <c r="AY157" s="19" t="s">
        <v>152</v>
      </c>
      <c r="BE157" s="152">
        <f t="shared" si="14"/>
        <v>0</v>
      </c>
      <c r="BF157" s="152">
        <f t="shared" si="15"/>
        <v>0</v>
      </c>
      <c r="BG157" s="152">
        <f t="shared" si="16"/>
        <v>0</v>
      </c>
      <c r="BH157" s="152">
        <f t="shared" si="17"/>
        <v>0</v>
      </c>
      <c r="BI157" s="152">
        <f t="shared" si="18"/>
        <v>0</v>
      </c>
      <c r="BJ157" s="19" t="s">
        <v>77</v>
      </c>
      <c r="BK157" s="152">
        <f t="shared" si="19"/>
        <v>0</v>
      </c>
      <c r="BL157" s="19" t="s">
        <v>158</v>
      </c>
      <c r="BM157" s="151" t="s">
        <v>2752</v>
      </c>
    </row>
    <row r="158" spans="1:65" s="2" customFormat="1" ht="22.8">
      <c r="A158" s="34"/>
      <c r="B158" s="139"/>
      <c r="C158" s="181" t="s">
        <v>1726</v>
      </c>
      <c r="D158" s="181" t="s">
        <v>251</v>
      </c>
      <c r="E158" s="182" t="s">
        <v>2753</v>
      </c>
      <c r="F158" s="183" t="s">
        <v>2754</v>
      </c>
      <c r="G158" s="184" t="s">
        <v>1699</v>
      </c>
      <c r="H158" s="185">
        <v>2</v>
      </c>
      <c r="I158" s="186"/>
      <c r="J158" s="187">
        <f t="shared" si="10"/>
        <v>0</v>
      </c>
      <c r="K158" s="183" t="s">
        <v>3</v>
      </c>
      <c r="L158" s="188"/>
      <c r="M158" s="189" t="s">
        <v>3</v>
      </c>
      <c r="N158" s="190" t="s">
        <v>40</v>
      </c>
      <c r="O158" s="55"/>
      <c r="P158" s="149">
        <f t="shared" si="11"/>
        <v>0</v>
      </c>
      <c r="Q158" s="149">
        <v>0</v>
      </c>
      <c r="R158" s="149">
        <f t="shared" si="12"/>
        <v>0</v>
      </c>
      <c r="S158" s="149">
        <v>0</v>
      </c>
      <c r="T158" s="150">
        <f t="shared" si="13"/>
        <v>0</v>
      </c>
      <c r="U158" s="34"/>
      <c r="V158" s="34"/>
      <c r="W158" s="34"/>
      <c r="X158" s="34"/>
      <c r="Y158" s="34"/>
      <c r="Z158" s="34"/>
      <c r="AA158" s="34"/>
      <c r="AB158" s="34"/>
      <c r="AC158" s="34"/>
      <c r="AD158" s="34"/>
      <c r="AE158" s="34"/>
      <c r="AR158" s="151" t="s">
        <v>207</v>
      </c>
      <c r="AT158" s="151" t="s">
        <v>251</v>
      </c>
      <c r="AU158" s="151" t="s">
        <v>79</v>
      </c>
      <c r="AY158" s="19" t="s">
        <v>152</v>
      </c>
      <c r="BE158" s="152">
        <f t="shared" si="14"/>
        <v>0</v>
      </c>
      <c r="BF158" s="152">
        <f t="shared" si="15"/>
        <v>0</v>
      </c>
      <c r="BG158" s="152">
        <f t="shared" si="16"/>
        <v>0</v>
      </c>
      <c r="BH158" s="152">
        <f t="shared" si="17"/>
        <v>0</v>
      </c>
      <c r="BI158" s="152">
        <f t="shared" si="18"/>
        <v>0</v>
      </c>
      <c r="BJ158" s="19" t="s">
        <v>77</v>
      </c>
      <c r="BK158" s="152">
        <f t="shared" si="19"/>
        <v>0</v>
      </c>
      <c r="BL158" s="19" t="s">
        <v>158</v>
      </c>
      <c r="BM158" s="151" t="s">
        <v>2755</v>
      </c>
    </row>
    <row r="159" spans="1:65" s="2" customFormat="1" ht="21.75" customHeight="1">
      <c r="A159" s="34"/>
      <c r="B159" s="139"/>
      <c r="C159" s="181" t="s">
        <v>1729</v>
      </c>
      <c r="D159" s="181" t="s">
        <v>251</v>
      </c>
      <c r="E159" s="182" t="s">
        <v>2756</v>
      </c>
      <c r="F159" s="183" t="s">
        <v>2757</v>
      </c>
      <c r="G159" s="184" t="s">
        <v>278</v>
      </c>
      <c r="H159" s="185">
        <v>25</v>
      </c>
      <c r="I159" s="186"/>
      <c r="J159" s="187">
        <f t="shared" si="10"/>
        <v>0</v>
      </c>
      <c r="K159" s="183" t="s">
        <v>3</v>
      </c>
      <c r="L159" s="188"/>
      <c r="M159" s="189" t="s">
        <v>3</v>
      </c>
      <c r="N159" s="190" t="s">
        <v>40</v>
      </c>
      <c r="O159" s="55"/>
      <c r="P159" s="149">
        <f t="shared" si="11"/>
        <v>0</v>
      </c>
      <c r="Q159" s="149">
        <v>0</v>
      </c>
      <c r="R159" s="149">
        <f t="shared" si="12"/>
        <v>0</v>
      </c>
      <c r="S159" s="149">
        <v>0</v>
      </c>
      <c r="T159" s="150">
        <f t="shared" si="13"/>
        <v>0</v>
      </c>
      <c r="U159" s="34"/>
      <c r="V159" s="34"/>
      <c r="W159" s="34"/>
      <c r="X159" s="34"/>
      <c r="Y159" s="34"/>
      <c r="Z159" s="34"/>
      <c r="AA159" s="34"/>
      <c r="AB159" s="34"/>
      <c r="AC159" s="34"/>
      <c r="AD159" s="34"/>
      <c r="AE159" s="34"/>
      <c r="AR159" s="151" t="s">
        <v>207</v>
      </c>
      <c r="AT159" s="151" t="s">
        <v>251</v>
      </c>
      <c r="AU159" s="151" t="s">
        <v>79</v>
      </c>
      <c r="AY159" s="19" t="s">
        <v>152</v>
      </c>
      <c r="BE159" s="152">
        <f t="shared" si="14"/>
        <v>0</v>
      </c>
      <c r="BF159" s="152">
        <f t="shared" si="15"/>
        <v>0</v>
      </c>
      <c r="BG159" s="152">
        <f t="shared" si="16"/>
        <v>0</v>
      </c>
      <c r="BH159" s="152">
        <f t="shared" si="17"/>
        <v>0</v>
      </c>
      <c r="BI159" s="152">
        <f t="shared" si="18"/>
        <v>0</v>
      </c>
      <c r="BJ159" s="19" t="s">
        <v>77</v>
      </c>
      <c r="BK159" s="152">
        <f t="shared" si="19"/>
        <v>0</v>
      </c>
      <c r="BL159" s="19" t="s">
        <v>158</v>
      </c>
      <c r="BM159" s="151" t="s">
        <v>2758</v>
      </c>
    </row>
    <row r="160" spans="1:65" s="2" customFormat="1" ht="16.5" customHeight="1">
      <c r="A160" s="34"/>
      <c r="B160" s="139"/>
      <c r="C160" s="181" t="s">
        <v>1732</v>
      </c>
      <c r="D160" s="181" t="s">
        <v>251</v>
      </c>
      <c r="E160" s="182" t="s">
        <v>2735</v>
      </c>
      <c r="F160" s="183" t="s">
        <v>2736</v>
      </c>
      <c r="G160" s="184" t="s">
        <v>278</v>
      </c>
      <c r="H160" s="185">
        <v>25</v>
      </c>
      <c r="I160" s="186"/>
      <c r="J160" s="187">
        <f t="shared" si="10"/>
        <v>0</v>
      </c>
      <c r="K160" s="183" t="s">
        <v>3</v>
      </c>
      <c r="L160" s="188"/>
      <c r="M160" s="189" t="s">
        <v>3</v>
      </c>
      <c r="N160" s="190" t="s">
        <v>40</v>
      </c>
      <c r="O160" s="55"/>
      <c r="P160" s="149">
        <f t="shared" si="11"/>
        <v>0</v>
      </c>
      <c r="Q160" s="149">
        <v>0</v>
      </c>
      <c r="R160" s="149">
        <f t="shared" si="12"/>
        <v>0</v>
      </c>
      <c r="S160" s="149">
        <v>0</v>
      </c>
      <c r="T160" s="150">
        <f t="shared" si="13"/>
        <v>0</v>
      </c>
      <c r="U160" s="34"/>
      <c r="V160" s="34"/>
      <c r="W160" s="34"/>
      <c r="X160" s="34"/>
      <c r="Y160" s="34"/>
      <c r="Z160" s="34"/>
      <c r="AA160" s="34"/>
      <c r="AB160" s="34"/>
      <c r="AC160" s="34"/>
      <c r="AD160" s="34"/>
      <c r="AE160" s="34"/>
      <c r="AR160" s="151" t="s">
        <v>207</v>
      </c>
      <c r="AT160" s="151" t="s">
        <v>251</v>
      </c>
      <c r="AU160" s="151" t="s">
        <v>79</v>
      </c>
      <c r="AY160" s="19" t="s">
        <v>152</v>
      </c>
      <c r="BE160" s="152">
        <f t="shared" si="14"/>
        <v>0</v>
      </c>
      <c r="BF160" s="152">
        <f t="shared" si="15"/>
        <v>0</v>
      </c>
      <c r="BG160" s="152">
        <f t="shared" si="16"/>
        <v>0</v>
      </c>
      <c r="BH160" s="152">
        <f t="shared" si="17"/>
        <v>0</v>
      </c>
      <c r="BI160" s="152">
        <f t="shared" si="18"/>
        <v>0</v>
      </c>
      <c r="BJ160" s="19" t="s">
        <v>77</v>
      </c>
      <c r="BK160" s="152">
        <f t="shared" si="19"/>
        <v>0</v>
      </c>
      <c r="BL160" s="19" t="s">
        <v>158</v>
      </c>
      <c r="BM160" s="151" t="s">
        <v>2759</v>
      </c>
    </row>
    <row r="161" spans="1:65" s="2" customFormat="1" ht="16.5" customHeight="1">
      <c r="A161" s="34"/>
      <c r="B161" s="139"/>
      <c r="C161" s="181" t="s">
        <v>1735</v>
      </c>
      <c r="D161" s="181" t="s">
        <v>251</v>
      </c>
      <c r="E161" s="182" t="s">
        <v>2760</v>
      </c>
      <c r="F161" s="183" t="s">
        <v>2761</v>
      </c>
      <c r="G161" s="184" t="s">
        <v>278</v>
      </c>
      <c r="H161" s="185">
        <v>25</v>
      </c>
      <c r="I161" s="186"/>
      <c r="J161" s="187">
        <f t="shared" si="10"/>
        <v>0</v>
      </c>
      <c r="K161" s="183" t="s">
        <v>3</v>
      </c>
      <c r="L161" s="188"/>
      <c r="M161" s="189" t="s">
        <v>3</v>
      </c>
      <c r="N161" s="190" t="s">
        <v>40</v>
      </c>
      <c r="O161" s="55"/>
      <c r="P161" s="149">
        <f t="shared" si="11"/>
        <v>0</v>
      </c>
      <c r="Q161" s="149">
        <v>0</v>
      </c>
      <c r="R161" s="149">
        <f t="shared" si="12"/>
        <v>0</v>
      </c>
      <c r="S161" s="149">
        <v>0</v>
      </c>
      <c r="T161" s="150">
        <f t="shared" si="13"/>
        <v>0</v>
      </c>
      <c r="U161" s="34"/>
      <c r="V161" s="34"/>
      <c r="W161" s="34"/>
      <c r="X161" s="34"/>
      <c r="Y161" s="34"/>
      <c r="Z161" s="34"/>
      <c r="AA161" s="34"/>
      <c r="AB161" s="34"/>
      <c r="AC161" s="34"/>
      <c r="AD161" s="34"/>
      <c r="AE161" s="34"/>
      <c r="AR161" s="151" t="s">
        <v>207</v>
      </c>
      <c r="AT161" s="151" t="s">
        <v>251</v>
      </c>
      <c r="AU161" s="151" t="s">
        <v>79</v>
      </c>
      <c r="AY161" s="19" t="s">
        <v>152</v>
      </c>
      <c r="BE161" s="152">
        <f t="shared" si="14"/>
        <v>0</v>
      </c>
      <c r="BF161" s="152">
        <f t="shared" si="15"/>
        <v>0</v>
      </c>
      <c r="BG161" s="152">
        <f t="shared" si="16"/>
        <v>0</v>
      </c>
      <c r="BH161" s="152">
        <f t="shared" si="17"/>
        <v>0</v>
      </c>
      <c r="BI161" s="152">
        <f t="shared" si="18"/>
        <v>0</v>
      </c>
      <c r="BJ161" s="19" t="s">
        <v>77</v>
      </c>
      <c r="BK161" s="152">
        <f t="shared" si="19"/>
        <v>0</v>
      </c>
      <c r="BL161" s="19" t="s">
        <v>158</v>
      </c>
      <c r="BM161" s="151" t="s">
        <v>2762</v>
      </c>
    </row>
    <row r="162" spans="1:65" s="2" customFormat="1" ht="16.5" customHeight="1">
      <c r="A162" s="34"/>
      <c r="B162" s="139"/>
      <c r="C162" s="181" t="s">
        <v>1738</v>
      </c>
      <c r="D162" s="181" t="s">
        <v>251</v>
      </c>
      <c r="E162" s="182" t="s">
        <v>2763</v>
      </c>
      <c r="F162" s="183" t="s">
        <v>2764</v>
      </c>
      <c r="G162" s="184" t="s">
        <v>278</v>
      </c>
      <c r="H162" s="185">
        <v>25</v>
      </c>
      <c r="I162" s="186"/>
      <c r="J162" s="187">
        <f t="shared" si="10"/>
        <v>0</v>
      </c>
      <c r="K162" s="183" t="s">
        <v>3</v>
      </c>
      <c r="L162" s="188"/>
      <c r="M162" s="189" t="s">
        <v>3</v>
      </c>
      <c r="N162" s="190" t="s">
        <v>40</v>
      </c>
      <c r="O162" s="55"/>
      <c r="P162" s="149">
        <f t="shared" si="11"/>
        <v>0</v>
      </c>
      <c r="Q162" s="149">
        <v>0</v>
      </c>
      <c r="R162" s="149">
        <f t="shared" si="12"/>
        <v>0</v>
      </c>
      <c r="S162" s="149">
        <v>0</v>
      </c>
      <c r="T162" s="150">
        <f t="shared" si="13"/>
        <v>0</v>
      </c>
      <c r="U162" s="34"/>
      <c r="V162" s="34"/>
      <c r="W162" s="34"/>
      <c r="X162" s="34"/>
      <c r="Y162" s="34"/>
      <c r="Z162" s="34"/>
      <c r="AA162" s="34"/>
      <c r="AB162" s="34"/>
      <c r="AC162" s="34"/>
      <c r="AD162" s="34"/>
      <c r="AE162" s="34"/>
      <c r="AR162" s="151" t="s">
        <v>207</v>
      </c>
      <c r="AT162" s="151" t="s">
        <v>251</v>
      </c>
      <c r="AU162" s="151" t="s">
        <v>79</v>
      </c>
      <c r="AY162" s="19" t="s">
        <v>152</v>
      </c>
      <c r="BE162" s="152">
        <f t="shared" si="14"/>
        <v>0</v>
      </c>
      <c r="BF162" s="152">
        <f t="shared" si="15"/>
        <v>0</v>
      </c>
      <c r="BG162" s="152">
        <f t="shared" si="16"/>
        <v>0</v>
      </c>
      <c r="BH162" s="152">
        <f t="shared" si="17"/>
        <v>0</v>
      </c>
      <c r="BI162" s="152">
        <f t="shared" si="18"/>
        <v>0</v>
      </c>
      <c r="BJ162" s="19" t="s">
        <v>77</v>
      </c>
      <c r="BK162" s="152">
        <f t="shared" si="19"/>
        <v>0</v>
      </c>
      <c r="BL162" s="19" t="s">
        <v>158</v>
      </c>
      <c r="BM162" s="151" t="s">
        <v>2765</v>
      </c>
    </row>
    <row r="163" spans="1:65" s="2" customFormat="1" ht="16.5" customHeight="1">
      <c r="A163" s="34"/>
      <c r="B163" s="139"/>
      <c r="C163" s="140" t="s">
        <v>1397</v>
      </c>
      <c r="D163" s="140" t="s">
        <v>154</v>
      </c>
      <c r="E163" s="141" t="s">
        <v>2766</v>
      </c>
      <c r="F163" s="142" t="s">
        <v>2767</v>
      </c>
      <c r="G163" s="143" t="s">
        <v>3</v>
      </c>
      <c r="H163" s="144">
        <v>0</v>
      </c>
      <c r="I163" s="145"/>
      <c r="J163" s="146">
        <f t="shared" si="10"/>
        <v>0</v>
      </c>
      <c r="K163" s="142" t="s">
        <v>3</v>
      </c>
      <c r="L163" s="35"/>
      <c r="M163" s="147" t="s">
        <v>3</v>
      </c>
      <c r="N163" s="148" t="s">
        <v>40</v>
      </c>
      <c r="O163" s="55"/>
      <c r="P163" s="149">
        <f t="shared" si="11"/>
        <v>0</v>
      </c>
      <c r="Q163" s="149">
        <v>0</v>
      </c>
      <c r="R163" s="149">
        <f t="shared" si="12"/>
        <v>0</v>
      </c>
      <c r="S163" s="149">
        <v>0</v>
      </c>
      <c r="T163" s="150">
        <f t="shared" si="13"/>
        <v>0</v>
      </c>
      <c r="U163" s="34"/>
      <c r="V163" s="34"/>
      <c r="W163" s="34"/>
      <c r="X163" s="34"/>
      <c r="Y163" s="34"/>
      <c r="Z163" s="34"/>
      <c r="AA163" s="34"/>
      <c r="AB163" s="34"/>
      <c r="AC163" s="34"/>
      <c r="AD163" s="34"/>
      <c r="AE163" s="34"/>
      <c r="AR163" s="151" t="s">
        <v>570</v>
      </c>
      <c r="AT163" s="151" t="s">
        <v>154</v>
      </c>
      <c r="AU163" s="151" t="s">
        <v>79</v>
      </c>
      <c r="AY163" s="19" t="s">
        <v>152</v>
      </c>
      <c r="BE163" s="152">
        <f t="shared" si="14"/>
        <v>0</v>
      </c>
      <c r="BF163" s="152">
        <f t="shared" si="15"/>
        <v>0</v>
      </c>
      <c r="BG163" s="152">
        <f t="shared" si="16"/>
        <v>0</v>
      </c>
      <c r="BH163" s="152">
        <f t="shared" si="17"/>
        <v>0</v>
      </c>
      <c r="BI163" s="152">
        <f t="shared" si="18"/>
        <v>0</v>
      </c>
      <c r="BJ163" s="19" t="s">
        <v>77</v>
      </c>
      <c r="BK163" s="152">
        <f t="shared" si="19"/>
        <v>0</v>
      </c>
      <c r="BL163" s="19" t="s">
        <v>570</v>
      </c>
      <c r="BM163" s="151" t="s">
        <v>2768</v>
      </c>
    </row>
    <row r="164" spans="1:65" s="2" customFormat="1" ht="22.8">
      <c r="A164" s="34"/>
      <c r="B164" s="139"/>
      <c r="C164" s="140" t="s">
        <v>1741</v>
      </c>
      <c r="D164" s="140" t="s">
        <v>154</v>
      </c>
      <c r="E164" s="141" t="s">
        <v>2769</v>
      </c>
      <c r="F164" s="142" t="s">
        <v>2770</v>
      </c>
      <c r="G164" s="143" t="s">
        <v>1699</v>
      </c>
      <c r="H164" s="144">
        <v>1</v>
      </c>
      <c r="I164" s="145"/>
      <c r="J164" s="146">
        <f t="shared" si="10"/>
        <v>0</v>
      </c>
      <c r="K164" s="142" t="s">
        <v>3</v>
      </c>
      <c r="L164" s="35"/>
      <c r="M164" s="147" t="s">
        <v>3</v>
      </c>
      <c r="N164" s="148" t="s">
        <v>40</v>
      </c>
      <c r="O164" s="55"/>
      <c r="P164" s="149">
        <f t="shared" si="11"/>
        <v>0</v>
      </c>
      <c r="Q164" s="149">
        <v>0</v>
      </c>
      <c r="R164" s="149">
        <f t="shared" si="12"/>
        <v>0</v>
      </c>
      <c r="S164" s="149">
        <v>0</v>
      </c>
      <c r="T164" s="150">
        <f t="shared" si="13"/>
        <v>0</v>
      </c>
      <c r="U164" s="34"/>
      <c r="V164" s="34"/>
      <c r="W164" s="34"/>
      <c r="X164" s="34"/>
      <c r="Y164" s="34"/>
      <c r="Z164" s="34"/>
      <c r="AA164" s="34"/>
      <c r="AB164" s="34"/>
      <c r="AC164" s="34"/>
      <c r="AD164" s="34"/>
      <c r="AE164" s="34"/>
      <c r="AR164" s="151" t="s">
        <v>158</v>
      </c>
      <c r="AT164" s="151" t="s">
        <v>154</v>
      </c>
      <c r="AU164" s="151" t="s">
        <v>79</v>
      </c>
      <c r="AY164" s="19" t="s">
        <v>152</v>
      </c>
      <c r="BE164" s="152">
        <f t="shared" si="14"/>
        <v>0</v>
      </c>
      <c r="BF164" s="152">
        <f t="shared" si="15"/>
        <v>0</v>
      </c>
      <c r="BG164" s="152">
        <f t="shared" si="16"/>
        <v>0</v>
      </c>
      <c r="BH164" s="152">
        <f t="shared" si="17"/>
        <v>0</v>
      </c>
      <c r="BI164" s="152">
        <f t="shared" si="18"/>
        <v>0</v>
      </c>
      <c r="BJ164" s="19" t="s">
        <v>77</v>
      </c>
      <c r="BK164" s="152">
        <f t="shared" si="19"/>
        <v>0</v>
      </c>
      <c r="BL164" s="19" t="s">
        <v>158</v>
      </c>
      <c r="BM164" s="151" t="s">
        <v>2771</v>
      </c>
    </row>
    <row r="165" spans="1:65" s="2" customFormat="1" ht="22.8">
      <c r="A165" s="34"/>
      <c r="B165" s="139"/>
      <c r="C165" s="140" t="s">
        <v>1745</v>
      </c>
      <c r="D165" s="140" t="s">
        <v>154</v>
      </c>
      <c r="E165" s="141" t="s">
        <v>2772</v>
      </c>
      <c r="F165" s="142" t="s">
        <v>2773</v>
      </c>
      <c r="G165" s="143" t="s">
        <v>1699</v>
      </c>
      <c r="H165" s="144">
        <v>1</v>
      </c>
      <c r="I165" s="145"/>
      <c r="J165" s="146">
        <f t="shared" si="10"/>
        <v>0</v>
      </c>
      <c r="K165" s="142" t="s">
        <v>3</v>
      </c>
      <c r="L165" s="35"/>
      <c r="M165" s="147" t="s">
        <v>3</v>
      </c>
      <c r="N165" s="148" t="s">
        <v>40</v>
      </c>
      <c r="O165" s="55"/>
      <c r="P165" s="149">
        <f t="shared" si="11"/>
        <v>0</v>
      </c>
      <c r="Q165" s="149">
        <v>0</v>
      </c>
      <c r="R165" s="149">
        <f t="shared" si="12"/>
        <v>0</v>
      </c>
      <c r="S165" s="149">
        <v>0</v>
      </c>
      <c r="T165" s="150">
        <f t="shared" si="13"/>
        <v>0</v>
      </c>
      <c r="U165" s="34"/>
      <c r="V165" s="34"/>
      <c r="W165" s="34"/>
      <c r="X165" s="34"/>
      <c r="Y165" s="34"/>
      <c r="Z165" s="34"/>
      <c r="AA165" s="34"/>
      <c r="AB165" s="34"/>
      <c r="AC165" s="34"/>
      <c r="AD165" s="34"/>
      <c r="AE165" s="34"/>
      <c r="AR165" s="151" t="s">
        <v>158</v>
      </c>
      <c r="AT165" s="151" t="s">
        <v>154</v>
      </c>
      <c r="AU165" s="151" t="s">
        <v>79</v>
      </c>
      <c r="AY165" s="19" t="s">
        <v>152</v>
      </c>
      <c r="BE165" s="152">
        <f t="shared" si="14"/>
        <v>0</v>
      </c>
      <c r="BF165" s="152">
        <f t="shared" si="15"/>
        <v>0</v>
      </c>
      <c r="BG165" s="152">
        <f t="shared" si="16"/>
        <v>0</v>
      </c>
      <c r="BH165" s="152">
        <f t="shared" si="17"/>
        <v>0</v>
      </c>
      <c r="BI165" s="152">
        <f t="shared" si="18"/>
        <v>0</v>
      </c>
      <c r="BJ165" s="19" t="s">
        <v>77</v>
      </c>
      <c r="BK165" s="152">
        <f t="shared" si="19"/>
        <v>0</v>
      </c>
      <c r="BL165" s="19" t="s">
        <v>158</v>
      </c>
      <c r="BM165" s="151" t="s">
        <v>2774</v>
      </c>
    </row>
    <row r="166" spans="1:65" s="2" customFormat="1" ht="16.5" customHeight="1">
      <c r="A166" s="34"/>
      <c r="B166" s="139"/>
      <c r="C166" s="181" t="s">
        <v>1748</v>
      </c>
      <c r="D166" s="181" t="s">
        <v>251</v>
      </c>
      <c r="E166" s="182" t="s">
        <v>2775</v>
      </c>
      <c r="F166" s="183" t="s">
        <v>2776</v>
      </c>
      <c r="G166" s="184" t="s">
        <v>1699</v>
      </c>
      <c r="H166" s="185">
        <v>1</v>
      </c>
      <c r="I166" s="186"/>
      <c r="J166" s="187">
        <f t="shared" si="10"/>
        <v>0</v>
      </c>
      <c r="K166" s="183" t="s">
        <v>3</v>
      </c>
      <c r="L166" s="188"/>
      <c r="M166" s="189" t="s">
        <v>3</v>
      </c>
      <c r="N166" s="190" t="s">
        <v>40</v>
      </c>
      <c r="O166" s="55"/>
      <c r="P166" s="149">
        <f t="shared" si="11"/>
        <v>0</v>
      </c>
      <c r="Q166" s="149">
        <v>0</v>
      </c>
      <c r="R166" s="149">
        <f t="shared" si="12"/>
        <v>0</v>
      </c>
      <c r="S166" s="149">
        <v>0</v>
      </c>
      <c r="T166" s="150">
        <f t="shared" si="13"/>
        <v>0</v>
      </c>
      <c r="U166" s="34"/>
      <c r="V166" s="34"/>
      <c r="W166" s="34"/>
      <c r="X166" s="34"/>
      <c r="Y166" s="34"/>
      <c r="Z166" s="34"/>
      <c r="AA166" s="34"/>
      <c r="AB166" s="34"/>
      <c r="AC166" s="34"/>
      <c r="AD166" s="34"/>
      <c r="AE166" s="34"/>
      <c r="AR166" s="151" t="s">
        <v>207</v>
      </c>
      <c r="AT166" s="151" t="s">
        <v>251</v>
      </c>
      <c r="AU166" s="151" t="s">
        <v>79</v>
      </c>
      <c r="AY166" s="19" t="s">
        <v>152</v>
      </c>
      <c r="BE166" s="152">
        <f t="shared" si="14"/>
        <v>0</v>
      </c>
      <c r="BF166" s="152">
        <f t="shared" si="15"/>
        <v>0</v>
      </c>
      <c r="BG166" s="152">
        <f t="shared" si="16"/>
        <v>0</v>
      </c>
      <c r="BH166" s="152">
        <f t="shared" si="17"/>
        <v>0</v>
      </c>
      <c r="BI166" s="152">
        <f t="shared" si="18"/>
        <v>0</v>
      </c>
      <c r="BJ166" s="19" t="s">
        <v>77</v>
      </c>
      <c r="BK166" s="152">
        <f t="shared" si="19"/>
        <v>0</v>
      </c>
      <c r="BL166" s="19" t="s">
        <v>158</v>
      </c>
      <c r="BM166" s="151" t="s">
        <v>2777</v>
      </c>
    </row>
    <row r="167" spans="1:65" s="2" customFormat="1" ht="16.5" customHeight="1">
      <c r="A167" s="34"/>
      <c r="B167" s="139"/>
      <c r="C167" s="181" t="s">
        <v>1751</v>
      </c>
      <c r="D167" s="181" t="s">
        <v>251</v>
      </c>
      <c r="E167" s="182" t="s">
        <v>2778</v>
      </c>
      <c r="F167" s="183" t="s">
        <v>2779</v>
      </c>
      <c r="G167" s="184" t="s">
        <v>1699</v>
      </c>
      <c r="H167" s="185">
        <v>1</v>
      </c>
      <c r="I167" s="186"/>
      <c r="J167" s="187">
        <f t="shared" si="10"/>
        <v>0</v>
      </c>
      <c r="K167" s="183" t="s">
        <v>3</v>
      </c>
      <c r="L167" s="188"/>
      <c r="M167" s="189" t="s">
        <v>3</v>
      </c>
      <c r="N167" s="190" t="s">
        <v>40</v>
      </c>
      <c r="O167" s="55"/>
      <c r="P167" s="149">
        <f t="shared" si="11"/>
        <v>0</v>
      </c>
      <c r="Q167" s="149">
        <v>0</v>
      </c>
      <c r="R167" s="149">
        <f t="shared" si="12"/>
        <v>0</v>
      </c>
      <c r="S167" s="149">
        <v>0</v>
      </c>
      <c r="T167" s="150">
        <f t="shared" si="13"/>
        <v>0</v>
      </c>
      <c r="U167" s="34"/>
      <c r="V167" s="34"/>
      <c r="W167" s="34"/>
      <c r="X167" s="34"/>
      <c r="Y167" s="34"/>
      <c r="Z167" s="34"/>
      <c r="AA167" s="34"/>
      <c r="AB167" s="34"/>
      <c r="AC167" s="34"/>
      <c r="AD167" s="34"/>
      <c r="AE167" s="34"/>
      <c r="AR167" s="151" t="s">
        <v>207</v>
      </c>
      <c r="AT167" s="151" t="s">
        <v>251</v>
      </c>
      <c r="AU167" s="151" t="s">
        <v>79</v>
      </c>
      <c r="AY167" s="19" t="s">
        <v>152</v>
      </c>
      <c r="BE167" s="152">
        <f t="shared" si="14"/>
        <v>0</v>
      </c>
      <c r="BF167" s="152">
        <f t="shared" si="15"/>
        <v>0</v>
      </c>
      <c r="BG167" s="152">
        <f t="shared" si="16"/>
        <v>0</v>
      </c>
      <c r="BH167" s="152">
        <f t="shared" si="17"/>
        <v>0</v>
      </c>
      <c r="BI167" s="152">
        <f t="shared" si="18"/>
        <v>0</v>
      </c>
      <c r="BJ167" s="19" t="s">
        <v>77</v>
      </c>
      <c r="BK167" s="152">
        <f t="shared" si="19"/>
        <v>0</v>
      </c>
      <c r="BL167" s="19" t="s">
        <v>158</v>
      </c>
      <c r="BM167" s="151" t="s">
        <v>2780</v>
      </c>
    </row>
    <row r="168" spans="1:65" s="2" customFormat="1" ht="22.8">
      <c r="A168" s="34"/>
      <c r="B168" s="139"/>
      <c r="C168" s="140" t="s">
        <v>1401</v>
      </c>
      <c r="D168" s="140" t="s">
        <v>154</v>
      </c>
      <c r="E168" s="141" t="s">
        <v>2781</v>
      </c>
      <c r="F168" s="142" t="s">
        <v>2782</v>
      </c>
      <c r="G168" s="143" t="s">
        <v>3</v>
      </c>
      <c r="H168" s="144">
        <v>0</v>
      </c>
      <c r="I168" s="145"/>
      <c r="J168" s="146">
        <f t="shared" si="10"/>
        <v>0</v>
      </c>
      <c r="K168" s="142" t="s">
        <v>3</v>
      </c>
      <c r="L168" s="35"/>
      <c r="M168" s="147" t="s">
        <v>3</v>
      </c>
      <c r="N168" s="148" t="s">
        <v>40</v>
      </c>
      <c r="O168" s="55"/>
      <c r="P168" s="149">
        <f t="shared" si="11"/>
        <v>0</v>
      </c>
      <c r="Q168" s="149">
        <v>0</v>
      </c>
      <c r="R168" s="149">
        <f t="shared" si="12"/>
        <v>0</v>
      </c>
      <c r="S168" s="149">
        <v>0</v>
      </c>
      <c r="T168" s="150">
        <f t="shared" si="13"/>
        <v>0</v>
      </c>
      <c r="U168" s="34"/>
      <c r="V168" s="34"/>
      <c r="W168" s="34"/>
      <c r="X168" s="34"/>
      <c r="Y168" s="34"/>
      <c r="Z168" s="34"/>
      <c r="AA168" s="34"/>
      <c r="AB168" s="34"/>
      <c r="AC168" s="34"/>
      <c r="AD168" s="34"/>
      <c r="AE168" s="34"/>
      <c r="AR168" s="151" t="s">
        <v>570</v>
      </c>
      <c r="AT168" s="151" t="s">
        <v>154</v>
      </c>
      <c r="AU168" s="151" t="s">
        <v>79</v>
      </c>
      <c r="AY168" s="19" t="s">
        <v>152</v>
      </c>
      <c r="BE168" s="152">
        <f t="shared" si="14"/>
        <v>0</v>
      </c>
      <c r="BF168" s="152">
        <f t="shared" si="15"/>
        <v>0</v>
      </c>
      <c r="BG168" s="152">
        <f t="shared" si="16"/>
        <v>0</v>
      </c>
      <c r="BH168" s="152">
        <f t="shared" si="17"/>
        <v>0</v>
      </c>
      <c r="BI168" s="152">
        <f t="shared" si="18"/>
        <v>0</v>
      </c>
      <c r="BJ168" s="19" t="s">
        <v>77</v>
      </c>
      <c r="BK168" s="152">
        <f t="shared" si="19"/>
        <v>0</v>
      </c>
      <c r="BL168" s="19" t="s">
        <v>570</v>
      </c>
      <c r="BM168" s="151" t="s">
        <v>2783</v>
      </c>
    </row>
    <row r="169" spans="1:65" s="2" customFormat="1" ht="16.5" customHeight="1">
      <c r="A169" s="34"/>
      <c r="B169" s="139"/>
      <c r="C169" s="140" t="s">
        <v>1754</v>
      </c>
      <c r="D169" s="140" t="s">
        <v>154</v>
      </c>
      <c r="E169" s="141" t="s">
        <v>2784</v>
      </c>
      <c r="F169" s="142" t="s">
        <v>2555</v>
      </c>
      <c r="G169" s="143" t="s">
        <v>1699</v>
      </c>
      <c r="H169" s="144">
        <v>8</v>
      </c>
      <c r="I169" s="145"/>
      <c r="J169" s="146">
        <f t="shared" si="10"/>
        <v>0</v>
      </c>
      <c r="K169" s="142" t="s">
        <v>3</v>
      </c>
      <c r="L169" s="35"/>
      <c r="M169" s="147" t="s">
        <v>3</v>
      </c>
      <c r="N169" s="148" t="s">
        <v>40</v>
      </c>
      <c r="O169" s="55"/>
      <c r="P169" s="149">
        <f t="shared" si="11"/>
        <v>0</v>
      </c>
      <c r="Q169" s="149">
        <v>0</v>
      </c>
      <c r="R169" s="149">
        <f t="shared" si="12"/>
        <v>0</v>
      </c>
      <c r="S169" s="149">
        <v>0</v>
      </c>
      <c r="T169" s="150">
        <f t="shared" si="13"/>
        <v>0</v>
      </c>
      <c r="U169" s="34"/>
      <c r="V169" s="34"/>
      <c r="W169" s="34"/>
      <c r="X169" s="34"/>
      <c r="Y169" s="34"/>
      <c r="Z169" s="34"/>
      <c r="AA169" s="34"/>
      <c r="AB169" s="34"/>
      <c r="AC169" s="34"/>
      <c r="AD169" s="34"/>
      <c r="AE169" s="34"/>
      <c r="AR169" s="151" t="s">
        <v>158</v>
      </c>
      <c r="AT169" s="151" t="s">
        <v>154</v>
      </c>
      <c r="AU169" s="151" t="s">
        <v>79</v>
      </c>
      <c r="AY169" s="19" t="s">
        <v>152</v>
      </c>
      <c r="BE169" s="152">
        <f t="shared" si="14"/>
        <v>0</v>
      </c>
      <c r="BF169" s="152">
        <f t="shared" si="15"/>
        <v>0</v>
      </c>
      <c r="BG169" s="152">
        <f t="shared" si="16"/>
        <v>0</v>
      </c>
      <c r="BH169" s="152">
        <f t="shared" si="17"/>
        <v>0</v>
      </c>
      <c r="BI169" s="152">
        <f t="shared" si="18"/>
        <v>0</v>
      </c>
      <c r="BJ169" s="19" t="s">
        <v>77</v>
      </c>
      <c r="BK169" s="152">
        <f t="shared" si="19"/>
        <v>0</v>
      </c>
      <c r="BL169" s="19" t="s">
        <v>158</v>
      </c>
      <c r="BM169" s="151" t="s">
        <v>2785</v>
      </c>
    </row>
    <row r="170" spans="1:65" s="2" customFormat="1" ht="16.5" customHeight="1">
      <c r="A170" s="34"/>
      <c r="B170" s="139"/>
      <c r="C170" s="140" t="s">
        <v>1757</v>
      </c>
      <c r="D170" s="140" t="s">
        <v>154</v>
      </c>
      <c r="E170" s="141" t="s">
        <v>2786</v>
      </c>
      <c r="F170" s="142" t="s">
        <v>2787</v>
      </c>
      <c r="G170" s="143" t="s">
        <v>1699</v>
      </c>
      <c r="H170" s="144">
        <v>12</v>
      </c>
      <c r="I170" s="145"/>
      <c r="J170" s="146">
        <f t="shared" si="10"/>
        <v>0</v>
      </c>
      <c r="K170" s="142" t="s">
        <v>3</v>
      </c>
      <c r="L170" s="35"/>
      <c r="M170" s="147" t="s">
        <v>3</v>
      </c>
      <c r="N170" s="148" t="s">
        <v>40</v>
      </c>
      <c r="O170" s="55"/>
      <c r="P170" s="149">
        <f t="shared" si="11"/>
        <v>0</v>
      </c>
      <c r="Q170" s="149">
        <v>0</v>
      </c>
      <c r="R170" s="149">
        <f t="shared" si="12"/>
        <v>0</v>
      </c>
      <c r="S170" s="149">
        <v>0</v>
      </c>
      <c r="T170" s="150">
        <f t="shared" si="13"/>
        <v>0</v>
      </c>
      <c r="U170" s="34"/>
      <c r="V170" s="34"/>
      <c r="W170" s="34"/>
      <c r="X170" s="34"/>
      <c r="Y170" s="34"/>
      <c r="Z170" s="34"/>
      <c r="AA170" s="34"/>
      <c r="AB170" s="34"/>
      <c r="AC170" s="34"/>
      <c r="AD170" s="34"/>
      <c r="AE170" s="34"/>
      <c r="AR170" s="151" t="s">
        <v>158</v>
      </c>
      <c r="AT170" s="151" t="s">
        <v>154</v>
      </c>
      <c r="AU170" s="151" t="s">
        <v>79</v>
      </c>
      <c r="AY170" s="19" t="s">
        <v>152</v>
      </c>
      <c r="BE170" s="152">
        <f t="shared" si="14"/>
        <v>0</v>
      </c>
      <c r="BF170" s="152">
        <f t="shared" si="15"/>
        <v>0</v>
      </c>
      <c r="BG170" s="152">
        <f t="shared" si="16"/>
        <v>0</v>
      </c>
      <c r="BH170" s="152">
        <f t="shared" si="17"/>
        <v>0</v>
      </c>
      <c r="BI170" s="152">
        <f t="shared" si="18"/>
        <v>0</v>
      </c>
      <c r="BJ170" s="19" t="s">
        <v>77</v>
      </c>
      <c r="BK170" s="152">
        <f t="shared" si="19"/>
        <v>0</v>
      </c>
      <c r="BL170" s="19" t="s">
        <v>158</v>
      </c>
      <c r="BM170" s="151" t="s">
        <v>2788</v>
      </c>
    </row>
    <row r="171" spans="1:65" s="2" customFormat="1" ht="16.5" customHeight="1">
      <c r="A171" s="34"/>
      <c r="B171" s="139"/>
      <c r="C171" s="140" t="s">
        <v>1761</v>
      </c>
      <c r="D171" s="140" t="s">
        <v>154</v>
      </c>
      <c r="E171" s="141" t="s">
        <v>2789</v>
      </c>
      <c r="F171" s="142" t="s">
        <v>2790</v>
      </c>
      <c r="G171" s="143" t="s">
        <v>1699</v>
      </c>
      <c r="H171" s="144">
        <v>2</v>
      </c>
      <c r="I171" s="145"/>
      <c r="J171" s="146">
        <f t="shared" si="10"/>
        <v>0</v>
      </c>
      <c r="K171" s="142" t="s">
        <v>3</v>
      </c>
      <c r="L171" s="35"/>
      <c r="M171" s="147" t="s">
        <v>3</v>
      </c>
      <c r="N171" s="148" t="s">
        <v>40</v>
      </c>
      <c r="O171" s="55"/>
      <c r="P171" s="149">
        <f t="shared" si="11"/>
        <v>0</v>
      </c>
      <c r="Q171" s="149">
        <v>0</v>
      </c>
      <c r="R171" s="149">
        <f t="shared" si="12"/>
        <v>0</v>
      </c>
      <c r="S171" s="149">
        <v>0</v>
      </c>
      <c r="T171" s="150">
        <f t="shared" si="13"/>
        <v>0</v>
      </c>
      <c r="U171" s="34"/>
      <c r="V171" s="34"/>
      <c r="W171" s="34"/>
      <c r="X171" s="34"/>
      <c r="Y171" s="34"/>
      <c r="Z171" s="34"/>
      <c r="AA171" s="34"/>
      <c r="AB171" s="34"/>
      <c r="AC171" s="34"/>
      <c r="AD171" s="34"/>
      <c r="AE171" s="34"/>
      <c r="AR171" s="151" t="s">
        <v>158</v>
      </c>
      <c r="AT171" s="151" t="s">
        <v>154</v>
      </c>
      <c r="AU171" s="151" t="s">
        <v>79</v>
      </c>
      <c r="AY171" s="19" t="s">
        <v>152</v>
      </c>
      <c r="BE171" s="152">
        <f t="shared" si="14"/>
        <v>0</v>
      </c>
      <c r="BF171" s="152">
        <f t="shared" si="15"/>
        <v>0</v>
      </c>
      <c r="BG171" s="152">
        <f t="shared" si="16"/>
        <v>0</v>
      </c>
      <c r="BH171" s="152">
        <f t="shared" si="17"/>
        <v>0</v>
      </c>
      <c r="BI171" s="152">
        <f t="shared" si="18"/>
        <v>0</v>
      </c>
      <c r="BJ171" s="19" t="s">
        <v>77</v>
      </c>
      <c r="BK171" s="152">
        <f t="shared" si="19"/>
        <v>0</v>
      </c>
      <c r="BL171" s="19" t="s">
        <v>158</v>
      </c>
      <c r="BM171" s="151" t="s">
        <v>2791</v>
      </c>
    </row>
    <row r="172" spans="1:65" s="2" customFormat="1" ht="16.5" customHeight="1">
      <c r="A172" s="34"/>
      <c r="B172" s="139"/>
      <c r="C172" s="140" t="s">
        <v>1764</v>
      </c>
      <c r="D172" s="140" t="s">
        <v>154</v>
      </c>
      <c r="E172" s="141" t="s">
        <v>2792</v>
      </c>
      <c r="F172" s="142" t="s">
        <v>2793</v>
      </c>
      <c r="G172" s="143" t="s">
        <v>1699</v>
      </c>
      <c r="H172" s="144">
        <v>1</v>
      </c>
      <c r="I172" s="145"/>
      <c r="J172" s="146">
        <f t="shared" si="10"/>
        <v>0</v>
      </c>
      <c r="K172" s="142" t="s">
        <v>3</v>
      </c>
      <c r="L172" s="35"/>
      <c r="M172" s="147" t="s">
        <v>3</v>
      </c>
      <c r="N172" s="148" t="s">
        <v>40</v>
      </c>
      <c r="O172" s="55"/>
      <c r="P172" s="149">
        <f t="shared" si="11"/>
        <v>0</v>
      </c>
      <c r="Q172" s="149">
        <v>0</v>
      </c>
      <c r="R172" s="149">
        <f t="shared" si="12"/>
        <v>0</v>
      </c>
      <c r="S172" s="149">
        <v>0</v>
      </c>
      <c r="T172" s="150">
        <f t="shared" si="13"/>
        <v>0</v>
      </c>
      <c r="U172" s="34"/>
      <c r="V172" s="34"/>
      <c r="W172" s="34"/>
      <c r="X172" s="34"/>
      <c r="Y172" s="34"/>
      <c r="Z172" s="34"/>
      <c r="AA172" s="34"/>
      <c r="AB172" s="34"/>
      <c r="AC172" s="34"/>
      <c r="AD172" s="34"/>
      <c r="AE172" s="34"/>
      <c r="AR172" s="151" t="s">
        <v>158</v>
      </c>
      <c r="AT172" s="151" t="s">
        <v>154</v>
      </c>
      <c r="AU172" s="151" t="s">
        <v>79</v>
      </c>
      <c r="AY172" s="19" t="s">
        <v>152</v>
      </c>
      <c r="BE172" s="152">
        <f t="shared" si="14"/>
        <v>0</v>
      </c>
      <c r="BF172" s="152">
        <f t="shared" si="15"/>
        <v>0</v>
      </c>
      <c r="BG172" s="152">
        <f t="shared" si="16"/>
        <v>0</v>
      </c>
      <c r="BH172" s="152">
        <f t="shared" si="17"/>
        <v>0</v>
      </c>
      <c r="BI172" s="152">
        <f t="shared" si="18"/>
        <v>0</v>
      </c>
      <c r="BJ172" s="19" t="s">
        <v>77</v>
      </c>
      <c r="BK172" s="152">
        <f t="shared" si="19"/>
        <v>0</v>
      </c>
      <c r="BL172" s="19" t="s">
        <v>158</v>
      </c>
      <c r="BM172" s="151" t="s">
        <v>2794</v>
      </c>
    </row>
    <row r="173" spans="1:65" s="2" customFormat="1" ht="16.5" customHeight="1">
      <c r="A173" s="34"/>
      <c r="B173" s="139"/>
      <c r="C173" s="140" t="s">
        <v>1766</v>
      </c>
      <c r="D173" s="140" t="s">
        <v>154</v>
      </c>
      <c r="E173" s="141" t="s">
        <v>2795</v>
      </c>
      <c r="F173" s="142" t="s">
        <v>2796</v>
      </c>
      <c r="G173" s="143" t="s">
        <v>1699</v>
      </c>
      <c r="H173" s="144">
        <v>1</v>
      </c>
      <c r="I173" s="145"/>
      <c r="J173" s="146">
        <f t="shared" si="10"/>
        <v>0</v>
      </c>
      <c r="K173" s="142" t="s">
        <v>3</v>
      </c>
      <c r="L173" s="35"/>
      <c r="M173" s="147" t="s">
        <v>3</v>
      </c>
      <c r="N173" s="148" t="s">
        <v>40</v>
      </c>
      <c r="O173" s="55"/>
      <c r="P173" s="149">
        <f t="shared" si="11"/>
        <v>0</v>
      </c>
      <c r="Q173" s="149">
        <v>0</v>
      </c>
      <c r="R173" s="149">
        <f t="shared" si="12"/>
        <v>0</v>
      </c>
      <c r="S173" s="149">
        <v>0</v>
      </c>
      <c r="T173" s="150">
        <f t="shared" si="13"/>
        <v>0</v>
      </c>
      <c r="U173" s="34"/>
      <c r="V173" s="34"/>
      <c r="W173" s="34"/>
      <c r="X173" s="34"/>
      <c r="Y173" s="34"/>
      <c r="Z173" s="34"/>
      <c r="AA173" s="34"/>
      <c r="AB173" s="34"/>
      <c r="AC173" s="34"/>
      <c r="AD173" s="34"/>
      <c r="AE173" s="34"/>
      <c r="AR173" s="151" t="s">
        <v>158</v>
      </c>
      <c r="AT173" s="151" t="s">
        <v>154</v>
      </c>
      <c r="AU173" s="151" t="s">
        <v>79</v>
      </c>
      <c r="AY173" s="19" t="s">
        <v>152</v>
      </c>
      <c r="BE173" s="152">
        <f t="shared" si="14"/>
        <v>0</v>
      </c>
      <c r="BF173" s="152">
        <f t="shared" si="15"/>
        <v>0</v>
      </c>
      <c r="BG173" s="152">
        <f t="shared" si="16"/>
        <v>0</v>
      </c>
      <c r="BH173" s="152">
        <f t="shared" si="17"/>
        <v>0</v>
      </c>
      <c r="BI173" s="152">
        <f t="shared" si="18"/>
        <v>0</v>
      </c>
      <c r="BJ173" s="19" t="s">
        <v>77</v>
      </c>
      <c r="BK173" s="152">
        <f t="shared" si="19"/>
        <v>0</v>
      </c>
      <c r="BL173" s="19" t="s">
        <v>158</v>
      </c>
      <c r="BM173" s="151" t="s">
        <v>2797</v>
      </c>
    </row>
    <row r="174" spans="1:65" s="2" customFormat="1" ht="16.5" customHeight="1">
      <c r="A174" s="34"/>
      <c r="B174" s="139"/>
      <c r="C174" s="140" t="s">
        <v>1768</v>
      </c>
      <c r="D174" s="140" t="s">
        <v>154</v>
      </c>
      <c r="E174" s="141" t="s">
        <v>2798</v>
      </c>
      <c r="F174" s="142" t="s">
        <v>2799</v>
      </c>
      <c r="G174" s="143" t="s">
        <v>1699</v>
      </c>
      <c r="H174" s="144">
        <v>1</v>
      </c>
      <c r="I174" s="145"/>
      <c r="J174" s="146">
        <f t="shared" si="10"/>
        <v>0</v>
      </c>
      <c r="K174" s="142" t="s">
        <v>3</v>
      </c>
      <c r="L174" s="35"/>
      <c r="M174" s="147" t="s">
        <v>3</v>
      </c>
      <c r="N174" s="148" t="s">
        <v>40</v>
      </c>
      <c r="O174" s="55"/>
      <c r="P174" s="149">
        <f t="shared" si="11"/>
        <v>0</v>
      </c>
      <c r="Q174" s="149">
        <v>0</v>
      </c>
      <c r="R174" s="149">
        <f t="shared" si="12"/>
        <v>0</v>
      </c>
      <c r="S174" s="149">
        <v>0</v>
      </c>
      <c r="T174" s="150">
        <f t="shared" si="13"/>
        <v>0</v>
      </c>
      <c r="U174" s="34"/>
      <c r="V174" s="34"/>
      <c r="W174" s="34"/>
      <c r="X174" s="34"/>
      <c r="Y174" s="34"/>
      <c r="Z174" s="34"/>
      <c r="AA174" s="34"/>
      <c r="AB174" s="34"/>
      <c r="AC174" s="34"/>
      <c r="AD174" s="34"/>
      <c r="AE174" s="34"/>
      <c r="AR174" s="151" t="s">
        <v>158</v>
      </c>
      <c r="AT174" s="151" t="s">
        <v>154</v>
      </c>
      <c r="AU174" s="151" t="s">
        <v>79</v>
      </c>
      <c r="AY174" s="19" t="s">
        <v>152</v>
      </c>
      <c r="BE174" s="152">
        <f t="shared" si="14"/>
        <v>0</v>
      </c>
      <c r="BF174" s="152">
        <f t="shared" si="15"/>
        <v>0</v>
      </c>
      <c r="BG174" s="152">
        <f t="shared" si="16"/>
        <v>0</v>
      </c>
      <c r="BH174" s="152">
        <f t="shared" si="17"/>
        <v>0</v>
      </c>
      <c r="BI174" s="152">
        <f t="shared" si="18"/>
        <v>0</v>
      </c>
      <c r="BJ174" s="19" t="s">
        <v>77</v>
      </c>
      <c r="BK174" s="152">
        <f t="shared" si="19"/>
        <v>0</v>
      </c>
      <c r="BL174" s="19" t="s">
        <v>158</v>
      </c>
      <c r="BM174" s="151" t="s">
        <v>2800</v>
      </c>
    </row>
    <row r="175" spans="1:65" s="2" customFormat="1" ht="16.5" customHeight="1">
      <c r="A175" s="34"/>
      <c r="B175" s="139"/>
      <c r="C175" s="140" t="s">
        <v>1770</v>
      </c>
      <c r="D175" s="140" t="s">
        <v>154</v>
      </c>
      <c r="E175" s="141" t="s">
        <v>2801</v>
      </c>
      <c r="F175" s="142" t="s">
        <v>2802</v>
      </c>
      <c r="G175" s="143" t="s">
        <v>1699</v>
      </c>
      <c r="H175" s="144">
        <v>1</v>
      </c>
      <c r="I175" s="145"/>
      <c r="J175" s="146">
        <f t="shared" si="10"/>
        <v>0</v>
      </c>
      <c r="K175" s="142" t="s">
        <v>3</v>
      </c>
      <c r="L175" s="35"/>
      <c r="M175" s="147" t="s">
        <v>3</v>
      </c>
      <c r="N175" s="148" t="s">
        <v>40</v>
      </c>
      <c r="O175" s="55"/>
      <c r="P175" s="149">
        <f t="shared" si="11"/>
        <v>0</v>
      </c>
      <c r="Q175" s="149">
        <v>0</v>
      </c>
      <c r="R175" s="149">
        <f t="shared" si="12"/>
        <v>0</v>
      </c>
      <c r="S175" s="149">
        <v>0</v>
      </c>
      <c r="T175" s="150">
        <f t="shared" si="13"/>
        <v>0</v>
      </c>
      <c r="U175" s="34"/>
      <c r="V175" s="34"/>
      <c r="W175" s="34"/>
      <c r="X175" s="34"/>
      <c r="Y175" s="34"/>
      <c r="Z175" s="34"/>
      <c r="AA175" s="34"/>
      <c r="AB175" s="34"/>
      <c r="AC175" s="34"/>
      <c r="AD175" s="34"/>
      <c r="AE175" s="34"/>
      <c r="AR175" s="151" t="s">
        <v>158</v>
      </c>
      <c r="AT175" s="151" t="s">
        <v>154</v>
      </c>
      <c r="AU175" s="151" t="s">
        <v>79</v>
      </c>
      <c r="AY175" s="19" t="s">
        <v>152</v>
      </c>
      <c r="BE175" s="152">
        <f t="shared" si="14"/>
        <v>0</v>
      </c>
      <c r="BF175" s="152">
        <f t="shared" si="15"/>
        <v>0</v>
      </c>
      <c r="BG175" s="152">
        <f t="shared" si="16"/>
        <v>0</v>
      </c>
      <c r="BH175" s="152">
        <f t="shared" si="17"/>
        <v>0</v>
      </c>
      <c r="BI175" s="152">
        <f t="shared" si="18"/>
        <v>0</v>
      </c>
      <c r="BJ175" s="19" t="s">
        <v>77</v>
      </c>
      <c r="BK175" s="152">
        <f t="shared" si="19"/>
        <v>0</v>
      </c>
      <c r="BL175" s="19" t="s">
        <v>158</v>
      </c>
      <c r="BM175" s="151" t="s">
        <v>2803</v>
      </c>
    </row>
    <row r="176" spans="1:65" s="2" customFormat="1" ht="16.5" customHeight="1">
      <c r="A176" s="34"/>
      <c r="B176" s="139"/>
      <c r="C176" s="140" t="s">
        <v>1772</v>
      </c>
      <c r="D176" s="140" t="s">
        <v>154</v>
      </c>
      <c r="E176" s="141" t="s">
        <v>2804</v>
      </c>
      <c r="F176" s="142" t="s">
        <v>2805</v>
      </c>
      <c r="G176" s="143" t="s">
        <v>1699</v>
      </c>
      <c r="H176" s="144">
        <v>1</v>
      </c>
      <c r="I176" s="145"/>
      <c r="J176" s="146">
        <f t="shared" si="10"/>
        <v>0</v>
      </c>
      <c r="K176" s="142" t="s">
        <v>3</v>
      </c>
      <c r="L176" s="35"/>
      <c r="M176" s="147" t="s">
        <v>3</v>
      </c>
      <c r="N176" s="148" t="s">
        <v>40</v>
      </c>
      <c r="O176" s="55"/>
      <c r="P176" s="149">
        <f t="shared" si="11"/>
        <v>0</v>
      </c>
      <c r="Q176" s="149">
        <v>0</v>
      </c>
      <c r="R176" s="149">
        <f t="shared" si="12"/>
        <v>0</v>
      </c>
      <c r="S176" s="149">
        <v>0</v>
      </c>
      <c r="T176" s="150">
        <f t="shared" si="13"/>
        <v>0</v>
      </c>
      <c r="U176" s="34"/>
      <c r="V176" s="34"/>
      <c r="W176" s="34"/>
      <c r="X176" s="34"/>
      <c r="Y176" s="34"/>
      <c r="Z176" s="34"/>
      <c r="AA176" s="34"/>
      <c r="AB176" s="34"/>
      <c r="AC176" s="34"/>
      <c r="AD176" s="34"/>
      <c r="AE176" s="34"/>
      <c r="AR176" s="151" t="s">
        <v>158</v>
      </c>
      <c r="AT176" s="151" t="s">
        <v>154</v>
      </c>
      <c r="AU176" s="151" t="s">
        <v>79</v>
      </c>
      <c r="AY176" s="19" t="s">
        <v>152</v>
      </c>
      <c r="BE176" s="152">
        <f t="shared" si="14"/>
        <v>0</v>
      </c>
      <c r="BF176" s="152">
        <f t="shared" si="15"/>
        <v>0</v>
      </c>
      <c r="BG176" s="152">
        <f t="shared" si="16"/>
        <v>0</v>
      </c>
      <c r="BH176" s="152">
        <f t="shared" si="17"/>
        <v>0</v>
      </c>
      <c r="BI176" s="152">
        <f t="shared" si="18"/>
        <v>0</v>
      </c>
      <c r="BJ176" s="19" t="s">
        <v>77</v>
      </c>
      <c r="BK176" s="152">
        <f t="shared" si="19"/>
        <v>0</v>
      </c>
      <c r="BL176" s="19" t="s">
        <v>158</v>
      </c>
      <c r="BM176" s="151" t="s">
        <v>2806</v>
      </c>
    </row>
    <row r="177" spans="1:65" s="2" customFormat="1" ht="22.8">
      <c r="A177" s="34"/>
      <c r="B177" s="139"/>
      <c r="C177" s="140" t="s">
        <v>1774</v>
      </c>
      <c r="D177" s="140" t="s">
        <v>154</v>
      </c>
      <c r="E177" s="141" t="s">
        <v>2807</v>
      </c>
      <c r="F177" s="142" t="s">
        <v>2808</v>
      </c>
      <c r="G177" s="143" t="s">
        <v>1699</v>
      </c>
      <c r="H177" s="144">
        <v>1</v>
      </c>
      <c r="I177" s="145"/>
      <c r="J177" s="146">
        <f t="shared" si="10"/>
        <v>0</v>
      </c>
      <c r="K177" s="142" t="s">
        <v>3</v>
      </c>
      <c r="L177" s="35"/>
      <c r="M177" s="147" t="s">
        <v>3</v>
      </c>
      <c r="N177" s="148" t="s">
        <v>40</v>
      </c>
      <c r="O177" s="55"/>
      <c r="P177" s="149">
        <f t="shared" si="11"/>
        <v>0</v>
      </c>
      <c r="Q177" s="149">
        <v>0</v>
      </c>
      <c r="R177" s="149">
        <f t="shared" si="12"/>
        <v>0</v>
      </c>
      <c r="S177" s="149">
        <v>0</v>
      </c>
      <c r="T177" s="150">
        <f t="shared" si="13"/>
        <v>0</v>
      </c>
      <c r="U177" s="34"/>
      <c r="V177" s="34"/>
      <c r="W177" s="34"/>
      <c r="X177" s="34"/>
      <c r="Y177" s="34"/>
      <c r="Z177" s="34"/>
      <c r="AA177" s="34"/>
      <c r="AB177" s="34"/>
      <c r="AC177" s="34"/>
      <c r="AD177" s="34"/>
      <c r="AE177" s="34"/>
      <c r="AR177" s="151" t="s">
        <v>158</v>
      </c>
      <c r="AT177" s="151" t="s">
        <v>154</v>
      </c>
      <c r="AU177" s="151" t="s">
        <v>79</v>
      </c>
      <c r="AY177" s="19" t="s">
        <v>152</v>
      </c>
      <c r="BE177" s="152">
        <f t="shared" si="14"/>
        <v>0</v>
      </c>
      <c r="BF177" s="152">
        <f t="shared" si="15"/>
        <v>0</v>
      </c>
      <c r="BG177" s="152">
        <f t="shared" si="16"/>
        <v>0</v>
      </c>
      <c r="BH177" s="152">
        <f t="shared" si="17"/>
        <v>0</v>
      </c>
      <c r="BI177" s="152">
        <f t="shared" si="18"/>
        <v>0</v>
      </c>
      <c r="BJ177" s="19" t="s">
        <v>77</v>
      </c>
      <c r="BK177" s="152">
        <f t="shared" si="19"/>
        <v>0</v>
      </c>
      <c r="BL177" s="19" t="s">
        <v>158</v>
      </c>
      <c r="BM177" s="151" t="s">
        <v>2809</v>
      </c>
    </row>
    <row r="178" spans="1:65" s="2" customFormat="1" ht="22.8">
      <c r="A178" s="34"/>
      <c r="B178" s="139"/>
      <c r="C178" s="140" t="s">
        <v>1776</v>
      </c>
      <c r="D178" s="140" t="s">
        <v>154</v>
      </c>
      <c r="E178" s="141" t="s">
        <v>2810</v>
      </c>
      <c r="F178" s="142" t="s">
        <v>2811</v>
      </c>
      <c r="G178" s="143" t="s">
        <v>1699</v>
      </c>
      <c r="H178" s="144">
        <v>1</v>
      </c>
      <c r="I178" s="145"/>
      <c r="J178" s="146">
        <f t="shared" si="10"/>
        <v>0</v>
      </c>
      <c r="K178" s="142" t="s">
        <v>3</v>
      </c>
      <c r="L178" s="35"/>
      <c r="M178" s="147" t="s">
        <v>3</v>
      </c>
      <c r="N178" s="148" t="s">
        <v>40</v>
      </c>
      <c r="O178" s="55"/>
      <c r="P178" s="149">
        <f t="shared" si="11"/>
        <v>0</v>
      </c>
      <c r="Q178" s="149">
        <v>0</v>
      </c>
      <c r="R178" s="149">
        <f t="shared" si="12"/>
        <v>0</v>
      </c>
      <c r="S178" s="149">
        <v>0</v>
      </c>
      <c r="T178" s="150">
        <f t="shared" si="13"/>
        <v>0</v>
      </c>
      <c r="U178" s="34"/>
      <c r="V178" s="34"/>
      <c r="W178" s="34"/>
      <c r="X178" s="34"/>
      <c r="Y178" s="34"/>
      <c r="Z178" s="34"/>
      <c r="AA178" s="34"/>
      <c r="AB178" s="34"/>
      <c r="AC178" s="34"/>
      <c r="AD178" s="34"/>
      <c r="AE178" s="34"/>
      <c r="AR178" s="151" t="s">
        <v>158</v>
      </c>
      <c r="AT178" s="151" t="s">
        <v>154</v>
      </c>
      <c r="AU178" s="151" t="s">
        <v>79</v>
      </c>
      <c r="AY178" s="19" t="s">
        <v>152</v>
      </c>
      <c r="BE178" s="152">
        <f t="shared" si="14"/>
        <v>0</v>
      </c>
      <c r="BF178" s="152">
        <f t="shared" si="15"/>
        <v>0</v>
      </c>
      <c r="BG178" s="152">
        <f t="shared" si="16"/>
        <v>0</v>
      </c>
      <c r="BH178" s="152">
        <f t="shared" si="17"/>
        <v>0</v>
      </c>
      <c r="BI178" s="152">
        <f t="shared" si="18"/>
        <v>0</v>
      </c>
      <c r="BJ178" s="19" t="s">
        <v>77</v>
      </c>
      <c r="BK178" s="152">
        <f t="shared" si="19"/>
        <v>0</v>
      </c>
      <c r="BL178" s="19" t="s">
        <v>158</v>
      </c>
      <c r="BM178" s="151" t="s">
        <v>2812</v>
      </c>
    </row>
    <row r="179" spans="1:65" s="2" customFormat="1" ht="16.5" customHeight="1">
      <c r="A179" s="34"/>
      <c r="B179" s="139"/>
      <c r="C179" s="140" t="s">
        <v>1779</v>
      </c>
      <c r="D179" s="140" t="s">
        <v>154</v>
      </c>
      <c r="E179" s="141" t="s">
        <v>2813</v>
      </c>
      <c r="F179" s="142" t="s">
        <v>2814</v>
      </c>
      <c r="G179" s="143" t="s">
        <v>1699</v>
      </c>
      <c r="H179" s="144">
        <v>4</v>
      </c>
      <c r="I179" s="145"/>
      <c r="J179" s="146">
        <f t="shared" si="10"/>
        <v>0</v>
      </c>
      <c r="K179" s="142" t="s">
        <v>3</v>
      </c>
      <c r="L179" s="35"/>
      <c r="M179" s="147" t="s">
        <v>3</v>
      </c>
      <c r="N179" s="148" t="s">
        <v>40</v>
      </c>
      <c r="O179" s="55"/>
      <c r="P179" s="149">
        <f t="shared" si="11"/>
        <v>0</v>
      </c>
      <c r="Q179" s="149">
        <v>0</v>
      </c>
      <c r="R179" s="149">
        <f t="shared" si="12"/>
        <v>0</v>
      </c>
      <c r="S179" s="149">
        <v>0</v>
      </c>
      <c r="T179" s="150">
        <f t="shared" si="13"/>
        <v>0</v>
      </c>
      <c r="U179" s="34"/>
      <c r="V179" s="34"/>
      <c r="W179" s="34"/>
      <c r="X179" s="34"/>
      <c r="Y179" s="34"/>
      <c r="Z179" s="34"/>
      <c r="AA179" s="34"/>
      <c r="AB179" s="34"/>
      <c r="AC179" s="34"/>
      <c r="AD179" s="34"/>
      <c r="AE179" s="34"/>
      <c r="AR179" s="151" t="s">
        <v>158</v>
      </c>
      <c r="AT179" s="151" t="s">
        <v>154</v>
      </c>
      <c r="AU179" s="151" t="s">
        <v>79</v>
      </c>
      <c r="AY179" s="19" t="s">
        <v>152</v>
      </c>
      <c r="BE179" s="152">
        <f t="shared" si="14"/>
        <v>0</v>
      </c>
      <c r="BF179" s="152">
        <f t="shared" si="15"/>
        <v>0</v>
      </c>
      <c r="BG179" s="152">
        <f t="shared" si="16"/>
        <v>0</v>
      </c>
      <c r="BH179" s="152">
        <f t="shared" si="17"/>
        <v>0</v>
      </c>
      <c r="BI179" s="152">
        <f t="shared" si="18"/>
        <v>0</v>
      </c>
      <c r="BJ179" s="19" t="s">
        <v>77</v>
      </c>
      <c r="BK179" s="152">
        <f t="shared" si="19"/>
        <v>0</v>
      </c>
      <c r="BL179" s="19" t="s">
        <v>158</v>
      </c>
      <c r="BM179" s="151" t="s">
        <v>2815</v>
      </c>
    </row>
    <row r="180" spans="1:65" s="2" customFormat="1" ht="16.5" customHeight="1">
      <c r="A180" s="34"/>
      <c r="B180" s="139"/>
      <c r="C180" s="140" t="s">
        <v>1781</v>
      </c>
      <c r="D180" s="140" t="s">
        <v>154</v>
      </c>
      <c r="E180" s="141" t="s">
        <v>2816</v>
      </c>
      <c r="F180" s="142" t="s">
        <v>2817</v>
      </c>
      <c r="G180" s="143" t="s">
        <v>1699</v>
      </c>
      <c r="H180" s="144">
        <v>1</v>
      </c>
      <c r="I180" s="145"/>
      <c r="J180" s="146">
        <f t="shared" si="10"/>
        <v>0</v>
      </c>
      <c r="K180" s="142" t="s">
        <v>3</v>
      </c>
      <c r="L180" s="35"/>
      <c r="M180" s="147" t="s">
        <v>3</v>
      </c>
      <c r="N180" s="148" t="s">
        <v>40</v>
      </c>
      <c r="O180" s="55"/>
      <c r="P180" s="149">
        <f t="shared" si="11"/>
        <v>0</v>
      </c>
      <c r="Q180" s="149">
        <v>0</v>
      </c>
      <c r="R180" s="149">
        <f t="shared" si="12"/>
        <v>0</v>
      </c>
      <c r="S180" s="149">
        <v>0</v>
      </c>
      <c r="T180" s="150">
        <f t="shared" si="13"/>
        <v>0</v>
      </c>
      <c r="U180" s="34"/>
      <c r="V180" s="34"/>
      <c r="W180" s="34"/>
      <c r="X180" s="34"/>
      <c r="Y180" s="34"/>
      <c r="Z180" s="34"/>
      <c r="AA180" s="34"/>
      <c r="AB180" s="34"/>
      <c r="AC180" s="34"/>
      <c r="AD180" s="34"/>
      <c r="AE180" s="34"/>
      <c r="AR180" s="151" t="s">
        <v>158</v>
      </c>
      <c r="AT180" s="151" t="s">
        <v>154</v>
      </c>
      <c r="AU180" s="151" t="s">
        <v>79</v>
      </c>
      <c r="AY180" s="19" t="s">
        <v>152</v>
      </c>
      <c r="BE180" s="152">
        <f t="shared" si="14"/>
        <v>0</v>
      </c>
      <c r="BF180" s="152">
        <f t="shared" si="15"/>
        <v>0</v>
      </c>
      <c r="BG180" s="152">
        <f t="shared" si="16"/>
        <v>0</v>
      </c>
      <c r="BH180" s="152">
        <f t="shared" si="17"/>
        <v>0</v>
      </c>
      <c r="BI180" s="152">
        <f t="shared" si="18"/>
        <v>0</v>
      </c>
      <c r="BJ180" s="19" t="s">
        <v>77</v>
      </c>
      <c r="BK180" s="152">
        <f t="shared" si="19"/>
        <v>0</v>
      </c>
      <c r="BL180" s="19" t="s">
        <v>158</v>
      </c>
      <c r="BM180" s="151" t="s">
        <v>2818</v>
      </c>
    </row>
    <row r="181" spans="1:65" s="2" customFormat="1" ht="16.5" customHeight="1">
      <c r="A181" s="34"/>
      <c r="B181" s="139"/>
      <c r="C181" s="140" t="s">
        <v>1784</v>
      </c>
      <c r="D181" s="140" t="s">
        <v>154</v>
      </c>
      <c r="E181" s="141" t="s">
        <v>2819</v>
      </c>
      <c r="F181" s="142" t="s">
        <v>2820</v>
      </c>
      <c r="G181" s="143" t="s">
        <v>1699</v>
      </c>
      <c r="H181" s="144">
        <v>1</v>
      </c>
      <c r="I181" s="145"/>
      <c r="J181" s="146">
        <f t="shared" si="10"/>
        <v>0</v>
      </c>
      <c r="K181" s="142" t="s">
        <v>3</v>
      </c>
      <c r="L181" s="35"/>
      <c r="M181" s="147" t="s">
        <v>3</v>
      </c>
      <c r="N181" s="148" t="s">
        <v>40</v>
      </c>
      <c r="O181" s="55"/>
      <c r="P181" s="149">
        <f t="shared" si="11"/>
        <v>0</v>
      </c>
      <c r="Q181" s="149">
        <v>0</v>
      </c>
      <c r="R181" s="149">
        <f t="shared" si="12"/>
        <v>0</v>
      </c>
      <c r="S181" s="149">
        <v>0</v>
      </c>
      <c r="T181" s="150">
        <f t="shared" si="13"/>
        <v>0</v>
      </c>
      <c r="U181" s="34"/>
      <c r="V181" s="34"/>
      <c r="W181" s="34"/>
      <c r="X181" s="34"/>
      <c r="Y181" s="34"/>
      <c r="Z181" s="34"/>
      <c r="AA181" s="34"/>
      <c r="AB181" s="34"/>
      <c r="AC181" s="34"/>
      <c r="AD181" s="34"/>
      <c r="AE181" s="34"/>
      <c r="AR181" s="151" t="s">
        <v>158</v>
      </c>
      <c r="AT181" s="151" t="s">
        <v>154</v>
      </c>
      <c r="AU181" s="151" t="s">
        <v>79</v>
      </c>
      <c r="AY181" s="19" t="s">
        <v>152</v>
      </c>
      <c r="BE181" s="152">
        <f t="shared" si="14"/>
        <v>0</v>
      </c>
      <c r="BF181" s="152">
        <f t="shared" si="15"/>
        <v>0</v>
      </c>
      <c r="BG181" s="152">
        <f t="shared" si="16"/>
        <v>0</v>
      </c>
      <c r="BH181" s="152">
        <f t="shared" si="17"/>
        <v>0</v>
      </c>
      <c r="BI181" s="152">
        <f t="shared" si="18"/>
        <v>0</v>
      </c>
      <c r="BJ181" s="19" t="s">
        <v>77</v>
      </c>
      <c r="BK181" s="152">
        <f t="shared" si="19"/>
        <v>0</v>
      </c>
      <c r="BL181" s="19" t="s">
        <v>158</v>
      </c>
      <c r="BM181" s="151" t="s">
        <v>2821</v>
      </c>
    </row>
    <row r="182" spans="1:65" s="2" customFormat="1" ht="16.5" customHeight="1">
      <c r="A182" s="34"/>
      <c r="B182" s="139"/>
      <c r="C182" s="140" t="s">
        <v>1787</v>
      </c>
      <c r="D182" s="140" t="s">
        <v>154</v>
      </c>
      <c r="E182" s="141" t="s">
        <v>2822</v>
      </c>
      <c r="F182" s="142" t="s">
        <v>2823</v>
      </c>
      <c r="G182" s="143" t="s">
        <v>1699</v>
      </c>
      <c r="H182" s="144">
        <v>1</v>
      </c>
      <c r="I182" s="145"/>
      <c r="J182" s="146">
        <f t="shared" si="10"/>
        <v>0</v>
      </c>
      <c r="K182" s="142" t="s">
        <v>3</v>
      </c>
      <c r="L182" s="35"/>
      <c r="M182" s="147" t="s">
        <v>3</v>
      </c>
      <c r="N182" s="148" t="s">
        <v>40</v>
      </c>
      <c r="O182" s="55"/>
      <c r="P182" s="149">
        <f t="shared" si="11"/>
        <v>0</v>
      </c>
      <c r="Q182" s="149">
        <v>0</v>
      </c>
      <c r="R182" s="149">
        <f t="shared" si="12"/>
        <v>0</v>
      </c>
      <c r="S182" s="149">
        <v>0</v>
      </c>
      <c r="T182" s="150">
        <f t="shared" si="13"/>
        <v>0</v>
      </c>
      <c r="U182" s="34"/>
      <c r="V182" s="34"/>
      <c r="W182" s="34"/>
      <c r="X182" s="34"/>
      <c r="Y182" s="34"/>
      <c r="Z182" s="34"/>
      <c r="AA182" s="34"/>
      <c r="AB182" s="34"/>
      <c r="AC182" s="34"/>
      <c r="AD182" s="34"/>
      <c r="AE182" s="34"/>
      <c r="AR182" s="151" t="s">
        <v>158</v>
      </c>
      <c r="AT182" s="151" t="s">
        <v>154</v>
      </c>
      <c r="AU182" s="151" t="s">
        <v>79</v>
      </c>
      <c r="AY182" s="19" t="s">
        <v>152</v>
      </c>
      <c r="BE182" s="152">
        <f t="shared" si="14"/>
        <v>0</v>
      </c>
      <c r="BF182" s="152">
        <f t="shared" si="15"/>
        <v>0</v>
      </c>
      <c r="BG182" s="152">
        <f t="shared" si="16"/>
        <v>0</v>
      </c>
      <c r="BH182" s="152">
        <f t="shared" si="17"/>
        <v>0</v>
      </c>
      <c r="BI182" s="152">
        <f t="shared" si="18"/>
        <v>0</v>
      </c>
      <c r="BJ182" s="19" t="s">
        <v>77</v>
      </c>
      <c r="BK182" s="152">
        <f t="shared" si="19"/>
        <v>0</v>
      </c>
      <c r="BL182" s="19" t="s">
        <v>158</v>
      </c>
      <c r="BM182" s="151" t="s">
        <v>2824</v>
      </c>
    </row>
    <row r="183" spans="1:65" s="2" customFormat="1" ht="16.5" customHeight="1">
      <c r="A183" s="34"/>
      <c r="B183" s="139"/>
      <c r="C183" s="140" t="s">
        <v>1790</v>
      </c>
      <c r="D183" s="140" t="s">
        <v>154</v>
      </c>
      <c r="E183" s="141" t="s">
        <v>2825</v>
      </c>
      <c r="F183" s="142" t="s">
        <v>2826</v>
      </c>
      <c r="G183" s="143" t="s">
        <v>1699</v>
      </c>
      <c r="H183" s="144">
        <v>1</v>
      </c>
      <c r="I183" s="145"/>
      <c r="J183" s="146">
        <f t="shared" si="10"/>
        <v>0</v>
      </c>
      <c r="K183" s="142" t="s">
        <v>3</v>
      </c>
      <c r="L183" s="35"/>
      <c r="M183" s="147" t="s">
        <v>3</v>
      </c>
      <c r="N183" s="148" t="s">
        <v>40</v>
      </c>
      <c r="O183" s="55"/>
      <c r="P183" s="149">
        <f t="shared" si="11"/>
        <v>0</v>
      </c>
      <c r="Q183" s="149">
        <v>0</v>
      </c>
      <c r="R183" s="149">
        <f t="shared" si="12"/>
        <v>0</v>
      </c>
      <c r="S183" s="149">
        <v>0</v>
      </c>
      <c r="T183" s="150">
        <f t="shared" si="13"/>
        <v>0</v>
      </c>
      <c r="U183" s="34"/>
      <c r="V183" s="34"/>
      <c r="W183" s="34"/>
      <c r="X183" s="34"/>
      <c r="Y183" s="34"/>
      <c r="Z183" s="34"/>
      <c r="AA183" s="34"/>
      <c r="AB183" s="34"/>
      <c r="AC183" s="34"/>
      <c r="AD183" s="34"/>
      <c r="AE183" s="34"/>
      <c r="AR183" s="151" t="s">
        <v>158</v>
      </c>
      <c r="AT183" s="151" t="s">
        <v>154</v>
      </c>
      <c r="AU183" s="151" t="s">
        <v>79</v>
      </c>
      <c r="AY183" s="19" t="s">
        <v>152</v>
      </c>
      <c r="BE183" s="152">
        <f t="shared" si="14"/>
        <v>0</v>
      </c>
      <c r="BF183" s="152">
        <f t="shared" si="15"/>
        <v>0</v>
      </c>
      <c r="BG183" s="152">
        <f t="shared" si="16"/>
        <v>0</v>
      </c>
      <c r="BH183" s="152">
        <f t="shared" si="17"/>
        <v>0</v>
      </c>
      <c r="BI183" s="152">
        <f t="shared" si="18"/>
        <v>0</v>
      </c>
      <c r="BJ183" s="19" t="s">
        <v>77</v>
      </c>
      <c r="BK183" s="152">
        <f t="shared" si="19"/>
        <v>0</v>
      </c>
      <c r="BL183" s="19" t="s">
        <v>158</v>
      </c>
      <c r="BM183" s="151" t="s">
        <v>2827</v>
      </c>
    </row>
    <row r="184" spans="1:65" s="2" customFormat="1" ht="16.5" customHeight="1">
      <c r="A184" s="34"/>
      <c r="B184" s="139"/>
      <c r="C184" s="140" t="s">
        <v>1792</v>
      </c>
      <c r="D184" s="140" t="s">
        <v>154</v>
      </c>
      <c r="E184" s="141" t="s">
        <v>2828</v>
      </c>
      <c r="F184" s="142" t="s">
        <v>2829</v>
      </c>
      <c r="G184" s="143" t="s">
        <v>1699</v>
      </c>
      <c r="H184" s="144">
        <v>1</v>
      </c>
      <c r="I184" s="145"/>
      <c r="J184" s="146">
        <f t="shared" si="10"/>
        <v>0</v>
      </c>
      <c r="K184" s="142" t="s">
        <v>3</v>
      </c>
      <c r="L184" s="35"/>
      <c r="M184" s="147" t="s">
        <v>3</v>
      </c>
      <c r="N184" s="148" t="s">
        <v>40</v>
      </c>
      <c r="O184" s="55"/>
      <c r="P184" s="149">
        <f t="shared" si="11"/>
        <v>0</v>
      </c>
      <c r="Q184" s="149">
        <v>0</v>
      </c>
      <c r="R184" s="149">
        <f t="shared" si="12"/>
        <v>0</v>
      </c>
      <c r="S184" s="149">
        <v>0</v>
      </c>
      <c r="T184" s="150">
        <f t="shared" si="13"/>
        <v>0</v>
      </c>
      <c r="U184" s="34"/>
      <c r="V184" s="34"/>
      <c r="W184" s="34"/>
      <c r="X184" s="34"/>
      <c r="Y184" s="34"/>
      <c r="Z184" s="34"/>
      <c r="AA184" s="34"/>
      <c r="AB184" s="34"/>
      <c r="AC184" s="34"/>
      <c r="AD184" s="34"/>
      <c r="AE184" s="34"/>
      <c r="AR184" s="151" t="s">
        <v>158</v>
      </c>
      <c r="AT184" s="151" t="s">
        <v>154</v>
      </c>
      <c r="AU184" s="151" t="s">
        <v>79</v>
      </c>
      <c r="AY184" s="19" t="s">
        <v>152</v>
      </c>
      <c r="BE184" s="152">
        <f t="shared" si="14"/>
        <v>0</v>
      </c>
      <c r="BF184" s="152">
        <f t="shared" si="15"/>
        <v>0</v>
      </c>
      <c r="BG184" s="152">
        <f t="shared" si="16"/>
        <v>0</v>
      </c>
      <c r="BH184" s="152">
        <f t="shared" si="17"/>
        <v>0</v>
      </c>
      <c r="BI184" s="152">
        <f t="shared" si="18"/>
        <v>0</v>
      </c>
      <c r="BJ184" s="19" t="s">
        <v>77</v>
      </c>
      <c r="BK184" s="152">
        <f t="shared" si="19"/>
        <v>0</v>
      </c>
      <c r="BL184" s="19" t="s">
        <v>158</v>
      </c>
      <c r="BM184" s="151" t="s">
        <v>2830</v>
      </c>
    </row>
    <row r="185" spans="1:65" s="2" customFormat="1" ht="16.5" customHeight="1">
      <c r="A185" s="34"/>
      <c r="B185" s="139"/>
      <c r="C185" s="140" t="s">
        <v>1796</v>
      </c>
      <c r="D185" s="140" t="s">
        <v>154</v>
      </c>
      <c r="E185" s="141" t="s">
        <v>2831</v>
      </c>
      <c r="F185" s="142" t="s">
        <v>2832</v>
      </c>
      <c r="G185" s="143" t="s">
        <v>1699</v>
      </c>
      <c r="H185" s="144">
        <v>1</v>
      </c>
      <c r="I185" s="145"/>
      <c r="J185" s="146">
        <f t="shared" si="10"/>
        <v>0</v>
      </c>
      <c r="K185" s="142" t="s">
        <v>3</v>
      </c>
      <c r="L185" s="35"/>
      <c r="M185" s="147" t="s">
        <v>3</v>
      </c>
      <c r="N185" s="148" t="s">
        <v>40</v>
      </c>
      <c r="O185" s="55"/>
      <c r="P185" s="149">
        <f t="shared" si="11"/>
        <v>0</v>
      </c>
      <c r="Q185" s="149">
        <v>0</v>
      </c>
      <c r="R185" s="149">
        <f t="shared" si="12"/>
        <v>0</v>
      </c>
      <c r="S185" s="149">
        <v>0</v>
      </c>
      <c r="T185" s="150">
        <f t="shared" si="13"/>
        <v>0</v>
      </c>
      <c r="U185" s="34"/>
      <c r="V185" s="34"/>
      <c r="W185" s="34"/>
      <c r="X185" s="34"/>
      <c r="Y185" s="34"/>
      <c r="Z185" s="34"/>
      <c r="AA185" s="34"/>
      <c r="AB185" s="34"/>
      <c r="AC185" s="34"/>
      <c r="AD185" s="34"/>
      <c r="AE185" s="34"/>
      <c r="AR185" s="151" t="s">
        <v>158</v>
      </c>
      <c r="AT185" s="151" t="s">
        <v>154</v>
      </c>
      <c r="AU185" s="151" t="s">
        <v>79</v>
      </c>
      <c r="AY185" s="19" t="s">
        <v>152</v>
      </c>
      <c r="BE185" s="152">
        <f t="shared" si="14"/>
        <v>0</v>
      </c>
      <c r="BF185" s="152">
        <f t="shared" si="15"/>
        <v>0</v>
      </c>
      <c r="BG185" s="152">
        <f t="shared" si="16"/>
        <v>0</v>
      </c>
      <c r="BH185" s="152">
        <f t="shared" si="17"/>
        <v>0</v>
      </c>
      <c r="BI185" s="152">
        <f t="shared" si="18"/>
        <v>0</v>
      </c>
      <c r="BJ185" s="19" t="s">
        <v>77</v>
      </c>
      <c r="BK185" s="152">
        <f t="shared" si="19"/>
        <v>0</v>
      </c>
      <c r="BL185" s="19" t="s">
        <v>158</v>
      </c>
      <c r="BM185" s="151" t="s">
        <v>2833</v>
      </c>
    </row>
    <row r="186" spans="1:65" s="2" customFormat="1" ht="16.5" customHeight="1">
      <c r="A186" s="34"/>
      <c r="B186" s="139"/>
      <c r="C186" s="140" t="s">
        <v>1800</v>
      </c>
      <c r="D186" s="140" t="s">
        <v>154</v>
      </c>
      <c r="E186" s="141" t="s">
        <v>2834</v>
      </c>
      <c r="F186" s="142" t="s">
        <v>2835</v>
      </c>
      <c r="G186" s="143" t="s">
        <v>1699</v>
      </c>
      <c r="H186" s="144">
        <v>1</v>
      </c>
      <c r="I186" s="145"/>
      <c r="J186" s="146">
        <f t="shared" si="10"/>
        <v>0</v>
      </c>
      <c r="K186" s="142" t="s">
        <v>3</v>
      </c>
      <c r="L186" s="35"/>
      <c r="M186" s="147" t="s">
        <v>3</v>
      </c>
      <c r="N186" s="148" t="s">
        <v>40</v>
      </c>
      <c r="O186" s="55"/>
      <c r="P186" s="149">
        <f t="shared" si="11"/>
        <v>0</v>
      </c>
      <c r="Q186" s="149">
        <v>0</v>
      </c>
      <c r="R186" s="149">
        <f t="shared" si="12"/>
        <v>0</v>
      </c>
      <c r="S186" s="149">
        <v>0</v>
      </c>
      <c r="T186" s="150">
        <f t="shared" si="13"/>
        <v>0</v>
      </c>
      <c r="U186" s="34"/>
      <c r="V186" s="34"/>
      <c r="W186" s="34"/>
      <c r="X186" s="34"/>
      <c r="Y186" s="34"/>
      <c r="Z186" s="34"/>
      <c r="AA186" s="34"/>
      <c r="AB186" s="34"/>
      <c r="AC186" s="34"/>
      <c r="AD186" s="34"/>
      <c r="AE186" s="34"/>
      <c r="AR186" s="151" t="s">
        <v>158</v>
      </c>
      <c r="AT186" s="151" t="s">
        <v>154</v>
      </c>
      <c r="AU186" s="151" t="s">
        <v>79</v>
      </c>
      <c r="AY186" s="19" t="s">
        <v>152</v>
      </c>
      <c r="BE186" s="152">
        <f t="shared" si="14"/>
        <v>0</v>
      </c>
      <c r="BF186" s="152">
        <f t="shared" si="15"/>
        <v>0</v>
      </c>
      <c r="BG186" s="152">
        <f t="shared" si="16"/>
        <v>0</v>
      </c>
      <c r="BH186" s="152">
        <f t="shared" si="17"/>
        <v>0</v>
      </c>
      <c r="BI186" s="152">
        <f t="shared" si="18"/>
        <v>0</v>
      </c>
      <c r="BJ186" s="19" t="s">
        <v>77</v>
      </c>
      <c r="BK186" s="152">
        <f t="shared" si="19"/>
        <v>0</v>
      </c>
      <c r="BL186" s="19" t="s">
        <v>158</v>
      </c>
      <c r="BM186" s="151" t="s">
        <v>2836</v>
      </c>
    </row>
    <row r="187" spans="1:65" s="2" customFormat="1" ht="16.5" customHeight="1">
      <c r="A187" s="34"/>
      <c r="B187" s="139"/>
      <c r="C187" s="140" t="s">
        <v>1804</v>
      </c>
      <c r="D187" s="140" t="s">
        <v>154</v>
      </c>
      <c r="E187" s="141" t="s">
        <v>2837</v>
      </c>
      <c r="F187" s="142" t="s">
        <v>2558</v>
      </c>
      <c r="G187" s="143" t="s">
        <v>1699</v>
      </c>
      <c r="H187" s="144">
        <v>22</v>
      </c>
      <c r="I187" s="145"/>
      <c r="J187" s="146">
        <f t="shared" si="10"/>
        <v>0</v>
      </c>
      <c r="K187" s="142" t="s">
        <v>3</v>
      </c>
      <c r="L187" s="35"/>
      <c r="M187" s="147" t="s">
        <v>3</v>
      </c>
      <c r="N187" s="148" t="s">
        <v>40</v>
      </c>
      <c r="O187" s="55"/>
      <c r="P187" s="149">
        <f t="shared" si="11"/>
        <v>0</v>
      </c>
      <c r="Q187" s="149">
        <v>0</v>
      </c>
      <c r="R187" s="149">
        <f t="shared" si="12"/>
        <v>0</v>
      </c>
      <c r="S187" s="149">
        <v>0</v>
      </c>
      <c r="T187" s="150">
        <f t="shared" si="13"/>
        <v>0</v>
      </c>
      <c r="U187" s="34"/>
      <c r="V187" s="34"/>
      <c r="W187" s="34"/>
      <c r="X187" s="34"/>
      <c r="Y187" s="34"/>
      <c r="Z187" s="34"/>
      <c r="AA187" s="34"/>
      <c r="AB187" s="34"/>
      <c r="AC187" s="34"/>
      <c r="AD187" s="34"/>
      <c r="AE187" s="34"/>
      <c r="AR187" s="151" t="s">
        <v>158</v>
      </c>
      <c r="AT187" s="151" t="s">
        <v>154</v>
      </c>
      <c r="AU187" s="151" t="s">
        <v>79</v>
      </c>
      <c r="AY187" s="19" t="s">
        <v>152</v>
      </c>
      <c r="BE187" s="152">
        <f t="shared" si="14"/>
        <v>0</v>
      </c>
      <c r="BF187" s="152">
        <f t="shared" si="15"/>
        <v>0</v>
      </c>
      <c r="BG187" s="152">
        <f t="shared" si="16"/>
        <v>0</v>
      </c>
      <c r="BH187" s="152">
        <f t="shared" si="17"/>
        <v>0</v>
      </c>
      <c r="BI187" s="152">
        <f t="shared" si="18"/>
        <v>0</v>
      </c>
      <c r="BJ187" s="19" t="s">
        <v>77</v>
      </c>
      <c r="BK187" s="152">
        <f t="shared" si="19"/>
        <v>0</v>
      </c>
      <c r="BL187" s="19" t="s">
        <v>158</v>
      </c>
      <c r="BM187" s="151" t="s">
        <v>2838</v>
      </c>
    </row>
    <row r="188" spans="1:65" s="2" customFormat="1" ht="16.5" customHeight="1">
      <c r="A188" s="34"/>
      <c r="B188" s="139"/>
      <c r="C188" s="140" t="s">
        <v>1808</v>
      </c>
      <c r="D188" s="140" t="s">
        <v>154</v>
      </c>
      <c r="E188" s="141" t="s">
        <v>2839</v>
      </c>
      <c r="F188" s="142" t="s">
        <v>2840</v>
      </c>
      <c r="G188" s="143" t="s">
        <v>1699</v>
      </c>
      <c r="H188" s="144">
        <v>1</v>
      </c>
      <c r="I188" s="145"/>
      <c r="J188" s="146">
        <f t="shared" si="10"/>
        <v>0</v>
      </c>
      <c r="K188" s="142" t="s">
        <v>3</v>
      </c>
      <c r="L188" s="35"/>
      <c r="M188" s="147" t="s">
        <v>3</v>
      </c>
      <c r="N188" s="148" t="s">
        <v>40</v>
      </c>
      <c r="O188" s="55"/>
      <c r="P188" s="149">
        <f t="shared" si="11"/>
        <v>0</v>
      </c>
      <c r="Q188" s="149">
        <v>0</v>
      </c>
      <c r="R188" s="149">
        <f t="shared" si="12"/>
        <v>0</v>
      </c>
      <c r="S188" s="149">
        <v>0</v>
      </c>
      <c r="T188" s="150">
        <f t="shared" si="13"/>
        <v>0</v>
      </c>
      <c r="U188" s="34"/>
      <c r="V188" s="34"/>
      <c r="W188" s="34"/>
      <c r="X188" s="34"/>
      <c r="Y188" s="34"/>
      <c r="Z188" s="34"/>
      <c r="AA188" s="34"/>
      <c r="AB188" s="34"/>
      <c r="AC188" s="34"/>
      <c r="AD188" s="34"/>
      <c r="AE188" s="34"/>
      <c r="AR188" s="151" t="s">
        <v>158</v>
      </c>
      <c r="AT188" s="151" t="s">
        <v>154</v>
      </c>
      <c r="AU188" s="151" t="s">
        <v>79</v>
      </c>
      <c r="AY188" s="19" t="s">
        <v>152</v>
      </c>
      <c r="BE188" s="152">
        <f t="shared" si="14"/>
        <v>0</v>
      </c>
      <c r="BF188" s="152">
        <f t="shared" si="15"/>
        <v>0</v>
      </c>
      <c r="BG188" s="152">
        <f t="shared" si="16"/>
        <v>0</v>
      </c>
      <c r="BH188" s="152">
        <f t="shared" si="17"/>
        <v>0</v>
      </c>
      <c r="BI188" s="152">
        <f t="shared" si="18"/>
        <v>0</v>
      </c>
      <c r="BJ188" s="19" t="s">
        <v>77</v>
      </c>
      <c r="BK188" s="152">
        <f t="shared" si="19"/>
        <v>0</v>
      </c>
      <c r="BL188" s="19" t="s">
        <v>158</v>
      </c>
      <c r="BM188" s="151" t="s">
        <v>2841</v>
      </c>
    </row>
    <row r="189" spans="1:65" s="2" customFormat="1" ht="16.5" customHeight="1">
      <c r="A189" s="34"/>
      <c r="B189" s="139"/>
      <c r="C189" s="140" t="s">
        <v>1812</v>
      </c>
      <c r="D189" s="140" t="s">
        <v>154</v>
      </c>
      <c r="E189" s="141" t="s">
        <v>2842</v>
      </c>
      <c r="F189" s="142" t="s">
        <v>2843</v>
      </c>
      <c r="G189" s="143" t="s">
        <v>278</v>
      </c>
      <c r="H189" s="144">
        <v>10</v>
      </c>
      <c r="I189" s="145"/>
      <c r="J189" s="146">
        <f t="shared" si="10"/>
        <v>0</v>
      </c>
      <c r="K189" s="142" t="s">
        <v>3</v>
      </c>
      <c r="L189" s="35"/>
      <c r="M189" s="147" t="s">
        <v>3</v>
      </c>
      <c r="N189" s="148" t="s">
        <v>40</v>
      </c>
      <c r="O189" s="55"/>
      <c r="P189" s="149">
        <f t="shared" si="11"/>
        <v>0</v>
      </c>
      <c r="Q189" s="149">
        <v>0</v>
      </c>
      <c r="R189" s="149">
        <f t="shared" si="12"/>
        <v>0</v>
      </c>
      <c r="S189" s="149">
        <v>0</v>
      </c>
      <c r="T189" s="150">
        <f t="shared" si="13"/>
        <v>0</v>
      </c>
      <c r="U189" s="34"/>
      <c r="V189" s="34"/>
      <c r="W189" s="34"/>
      <c r="X189" s="34"/>
      <c r="Y189" s="34"/>
      <c r="Z189" s="34"/>
      <c r="AA189" s="34"/>
      <c r="AB189" s="34"/>
      <c r="AC189" s="34"/>
      <c r="AD189" s="34"/>
      <c r="AE189" s="34"/>
      <c r="AR189" s="151" t="s">
        <v>158</v>
      </c>
      <c r="AT189" s="151" t="s">
        <v>154</v>
      </c>
      <c r="AU189" s="151" t="s">
        <v>79</v>
      </c>
      <c r="AY189" s="19" t="s">
        <v>152</v>
      </c>
      <c r="BE189" s="152">
        <f t="shared" si="14"/>
        <v>0</v>
      </c>
      <c r="BF189" s="152">
        <f t="shared" si="15"/>
        <v>0</v>
      </c>
      <c r="BG189" s="152">
        <f t="shared" si="16"/>
        <v>0</v>
      </c>
      <c r="BH189" s="152">
        <f t="shared" si="17"/>
        <v>0</v>
      </c>
      <c r="BI189" s="152">
        <f t="shared" si="18"/>
        <v>0</v>
      </c>
      <c r="BJ189" s="19" t="s">
        <v>77</v>
      </c>
      <c r="BK189" s="152">
        <f t="shared" si="19"/>
        <v>0</v>
      </c>
      <c r="BL189" s="19" t="s">
        <v>158</v>
      </c>
      <c r="BM189" s="151" t="s">
        <v>2844</v>
      </c>
    </row>
    <row r="190" spans="1:65" s="2" customFormat="1" ht="16.5" customHeight="1">
      <c r="A190" s="34"/>
      <c r="B190" s="139"/>
      <c r="C190" s="140" t="s">
        <v>1816</v>
      </c>
      <c r="D190" s="140" t="s">
        <v>154</v>
      </c>
      <c r="E190" s="141" t="s">
        <v>2845</v>
      </c>
      <c r="F190" s="142" t="s">
        <v>2846</v>
      </c>
      <c r="G190" s="143" t="s">
        <v>1699</v>
      </c>
      <c r="H190" s="144">
        <v>4</v>
      </c>
      <c r="I190" s="145"/>
      <c r="J190" s="146">
        <f t="shared" si="10"/>
        <v>0</v>
      </c>
      <c r="K190" s="142" t="s">
        <v>3</v>
      </c>
      <c r="L190" s="35"/>
      <c r="M190" s="147" t="s">
        <v>3</v>
      </c>
      <c r="N190" s="148" t="s">
        <v>40</v>
      </c>
      <c r="O190" s="55"/>
      <c r="P190" s="149">
        <f t="shared" si="11"/>
        <v>0</v>
      </c>
      <c r="Q190" s="149">
        <v>0</v>
      </c>
      <c r="R190" s="149">
        <f t="shared" si="12"/>
        <v>0</v>
      </c>
      <c r="S190" s="149">
        <v>0</v>
      </c>
      <c r="T190" s="150">
        <f t="shared" si="13"/>
        <v>0</v>
      </c>
      <c r="U190" s="34"/>
      <c r="V190" s="34"/>
      <c r="W190" s="34"/>
      <c r="X190" s="34"/>
      <c r="Y190" s="34"/>
      <c r="Z190" s="34"/>
      <c r="AA190" s="34"/>
      <c r="AB190" s="34"/>
      <c r="AC190" s="34"/>
      <c r="AD190" s="34"/>
      <c r="AE190" s="34"/>
      <c r="AR190" s="151" t="s">
        <v>158</v>
      </c>
      <c r="AT190" s="151" t="s">
        <v>154</v>
      </c>
      <c r="AU190" s="151" t="s">
        <v>79</v>
      </c>
      <c r="AY190" s="19" t="s">
        <v>152</v>
      </c>
      <c r="BE190" s="152">
        <f t="shared" si="14"/>
        <v>0</v>
      </c>
      <c r="BF190" s="152">
        <f t="shared" si="15"/>
        <v>0</v>
      </c>
      <c r="BG190" s="152">
        <f t="shared" si="16"/>
        <v>0</v>
      </c>
      <c r="BH190" s="152">
        <f t="shared" si="17"/>
        <v>0</v>
      </c>
      <c r="BI190" s="152">
        <f t="shared" si="18"/>
        <v>0</v>
      </c>
      <c r="BJ190" s="19" t="s">
        <v>77</v>
      </c>
      <c r="BK190" s="152">
        <f t="shared" si="19"/>
        <v>0</v>
      </c>
      <c r="BL190" s="19" t="s">
        <v>158</v>
      </c>
      <c r="BM190" s="151" t="s">
        <v>2847</v>
      </c>
    </row>
    <row r="191" spans="1:65" s="2" customFormat="1" ht="16.5" customHeight="1">
      <c r="A191" s="34"/>
      <c r="B191" s="139"/>
      <c r="C191" s="140" t="s">
        <v>1819</v>
      </c>
      <c r="D191" s="140" t="s">
        <v>154</v>
      </c>
      <c r="E191" s="141" t="s">
        <v>2848</v>
      </c>
      <c r="F191" s="142" t="s">
        <v>2849</v>
      </c>
      <c r="G191" s="143" t="s">
        <v>1699</v>
      </c>
      <c r="H191" s="144">
        <v>2</v>
      </c>
      <c r="I191" s="145"/>
      <c r="J191" s="146">
        <f t="shared" si="10"/>
        <v>0</v>
      </c>
      <c r="K191" s="142" t="s">
        <v>3</v>
      </c>
      <c r="L191" s="35"/>
      <c r="M191" s="147" t="s">
        <v>3</v>
      </c>
      <c r="N191" s="148" t="s">
        <v>40</v>
      </c>
      <c r="O191" s="55"/>
      <c r="P191" s="149">
        <f t="shared" si="11"/>
        <v>0</v>
      </c>
      <c r="Q191" s="149">
        <v>0</v>
      </c>
      <c r="R191" s="149">
        <f t="shared" si="12"/>
        <v>0</v>
      </c>
      <c r="S191" s="149">
        <v>0</v>
      </c>
      <c r="T191" s="150">
        <f t="shared" si="13"/>
        <v>0</v>
      </c>
      <c r="U191" s="34"/>
      <c r="V191" s="34"/>
      <c r="W191" s="34"/>
      <c r="X191" s="34"/>
      <c r="Y191" s="34"/>
      <c r="Z191" s="34"/>
      <c r="AA191" s="34"/>
      <c r="AB191" s="34"/>
      <c r="AC191" s="34"/>
      <c r="AD191" s="34"/>
      <c r="AE191" s="34"/>
      <c r="AR191" s="151" t="s">
        <v>158</v>
      </c>
      <c r="AT191" s="151" t="s">
        <v>154</v>
      </c>
      <c r="AU191" s="151" t="s">
        <v>79</v>
      </c>
      <c r="AY191" s="19" t="s">
        <v>152</v>
      </c>
      <c r="BE191" s="152">
        <f t="shared" si="14"/>
        <v>0</v>
      </c>
      <c r="BF191" s="152">
        <f t="shared" si="15"/>
        <v>0</v>
      </c>
      <c r="BG191" s="152">
        <f t="shared" si="16"/>
        <v>0</v>
      </c>
      <c r="BH191" s="152">
        <f t="shared" si="17"/>
        <v>0</v>
      </c>
      <c r="BI191" s="152">
        <f t="shared" si="18"/>
        <v>0</v>
      </c>
      <c r="BJ191" s="19" t="s">
        <v>77</v>
      </c>
      <c r="BK191" s="152">
        <f t="shared" si="19"/>
        <v>0</v>
      </c>
      <c r="BL191" s="19" t="s">
        <v>158</v>
      </c>
      <c r="BM191" s="151" t="s">
        <v>2850</v>
      </c>
    </row>
    <row r="192" spans="1:65" s="2" customFormat="1" ht="16.5" customHeight="1">
      <c r="A192" s="34"/>
      <c r="B192" s="139"/>
      <c r="C192" s="140" t="s">
        <v>1824</v>
      </c>
      <c r="D192" s="140" t="s">
        <v>154</v>
      </c>
      <c r="E192" s="141" t="s">
        <v>2851</v>
      </c>
      <c r="F192" s="142" t="s">
        <v>2852</v>
      </c>
      <c r="G192" s="143" t="s">
        <v>1699</v>
      </c>
      <c r="H192" s="144">
        <v>1</v>
      </c>
      <c r="I192" s="145"/>
      <c r="J192" s="146">
        <f t="shared" si="10"/>
        <v>0</v>
      </c>
      <c r="K192" s="142" t="s">
        <v>3</v>
      </c>
      <c r="L192" s="35"/>
      <c r="M192" s="147" t="s">
        <v>3</v>
      </c>
      <c r="N192" s="148" t="s">
        <v>40</v>
      </c>
      <c r="O192" s="55"/>
      <c r="P192" s="149">
        <f t="shared" si="11"/>
        <v>0</v>
      </c>
      <c r="Q192" s="149">
        <v>0</v>
      </c>
      <c r="R192" s="149">
        <f t="shared" si="12"/>
        <v>0</v>
      </c>
      <c r="S192" s="149">
        <v>0</v>
      </c>
      <c r="T192" s="150">
        <f t="shared" si="13"/>
        <v>0</v>
      </c>
      <c r="U192" s="34"/>
      <c r="V192" s="34"/>
      <c r="W192" s="34"/>
      <c r="X192" s="34"/>
      <c r="Y192" s="34"/>
      <c r="Z192" s="34"/>
      <c r="AA192" s="34"/>
      <c r="AB192" s="34"/>
      <c r="AC192" s="34"/>
      <c r="AD192" s="34"/>
      <c r="AE192" s="34"/>
      <c r="AR192" s="151" t="s">
        <v>158</v>
      </c>
      <c r="AT192" s="151" t="s">
        <v>154</v>
      </c>
      <c r="AU192" s="151" t="s">
        <v>79</v>
      </c>
      <c r="AY192" s="19" t="s">
        <v>152</v>
      </c>
      <c r="BE192" s="152">
        <f t="shared" si="14"/>
        <v>0</v>
      </c>
      <c r="BF192" s="152">
        <f t="shared" si="15"/>
        <v>0</v>
      </c>
      <c r="BG192" s="152">
        <f t="shared" si="16"/>
        <v>0</v>
      </c>
      <c r="BH192" s="152">
        <f t="shared" si="17"/>
        <v>0</v>
      </c>
      <c r="BI192" s="152">
        <f t="shared" si="18"/>
        <v>0</v>
      </c>
      <c r="BJ192" s="19" t="s">
        <v>77</v>
      </c>
      <c r="BK192" s="152">
        <f t="shared" si="19"/>
        <v>0</v>
      </c>
      <c r="BL192" s="19" t="s">
        <v>158</v>
      </c>
      <c r="BM192" s="151" t="s">
        <v>2853</v>
      </c>
    </row>
    <row r="193" spans="1:65" s="2" customFormat="1" ht="16.5" customHeight="1">
      <c r="A193" s="34"/>
      <c r="B193" s="139"/>
      <c r="C193" s="140" t="s">
        <v>1828</v>
      </c>
      <c r="D193" s="140" t="s">
        <v>154</v>
      </c>
      <c r="E193" s="141" t="s">
        <v>2854</v>
      </c>
      <c r="F193" s="142" t="s">
        <v>2855</v>
      </c>
      <c r="G193" s="143" t="s">
        <v>1699</v>
      </c>
      <c r="H193" s="144">
        <v>1</v>
      </c>
      <c r="I193" s="145"/>
      <c r="J193" s="146">
        <f t="shared" si="10"/>
        <v>0</v>
      </c>
      <c r="K193" s="142" t="s">
        <v>3</v>
      </c>
      <c r="L193" s="35"/>
      <c r="M193" s="147" t="s">
        <v>3</v>
      </c>
      <c r="N193" s="148" t="s">
        <v>40</v>
      </c>
      <c r="O193" s="55"/>
      <c r="P193" s="149">
        <f t="shared" si="11"/>
        <v>0</v>
      </c>
      <c r="Q193" s="149">
        <v>0</v>
      </c>
      <c r="R193" s="149">
        <f t="shared" si="12"/>
        <v>0</v>
      </c>
      <c r="S193" s="149">
        <v>0</v>
      </c>
      <c r="T193" s="150">
        <f t="shared" si="13"/>
        <v>0</v>
      </c>
      <c r="U193" s="34"/>
      <c r="V193" s="34"/>
      <c r="W193" s="34"/>
      <c r="X193" s="34"/>
      <c r="Y193" s="34"/>
      <c r="Z193" s="34"/>
      <c r="AA193" s="34"/>
      <c r="AB193" s="34"/>
      <c r="AC193" s="34"/>
      <c r="AD193" s="34"/>
      <c r="AE193" s="34"/>
      <c r="AR193" s="151" t="s">
        <v>158</v>
      </c>
      <c r="AT193" s="151" t="s">
        <v>154</v>
      </c>
      <c r="AU193" s="151" t="s">
        <v>79</v>
      </c>
      <c r="AY193" s="19" t="s">
        <v>152</v>
      </c>
      <c r="BE193" s="152">
        <f t="shared" si="14"/>
        <v>0</v>
      </c>
      <c r="BF193" s="152">
        <f t="shared" si="15"/>
        <v>0</v>
      </c>
      <c r="BG193" s="152">
        <f t="shared" si="16"/>
        <v>0</v>
      </c>
      <c r="BH193" s="152">
        <f t="shared" si="17"/>
        <v>0</v>
      </c>
      <c r="BI193" s="152">
        <f t="shared" si="18"/>
        <v>0</v>
      </c>
      <c r="BJ193" s="19" t="s">
        <v>77</v>
      </c>
      <c r="BK193" s="152">
        <f t="shared" si="19"/>
        <v>0</v>
      </c>
      <c r="BL193" s="19" t="s">
        <v>158</v>
      </c>
      <c r="BM193" s="151" t="s">
        <v>2856</v>
      </c>
    </row>
    <row r="194" spans="1:65" s="2" customFormat="1" ht="16.5" customHeight="1">
      <c r="A194" s="34"/>
      <c r="B194" s="139"/>
      <c r="C194" s="140" t="s">
        <v>1832</v>
      </c>
      <c r="D194" s="140" t="s">
        <v>154</v>
      </c>
      <c r="E194" s="141" t="s">
        <v>2857</v>
      </c>
      <c r="F194" s="142" t="s">
        <v>2643</v>
      </c>
      <c r="G194" s="143" t="s">
        <v>278</v>
      </c>
      <c r="H194" s="144">
        <v>400</v>
      </c>
      <c r="I194" s="145"/>
      <c r="J194" s="146">
        <f t="shared" si="10"/>
        <v>0</v>
      </c>
      <c r="K194" s="142" t="s">
        <v>3</v>
      </c>
      <c r="L194" s="35"/>
      <c r="M194" s="147" t="s">
        <v>3</v>
      </c>
      <c r="N194" s="148" t="s">
        <v>40</v>
      </c>
      <c r="O194" s="55"/>
      <c r="P194" s="149">
        <f t="shared" si="11"/>
        <v>0</v>
      </c>
      <c r="Q194" s="149">
        <v>0</v>
      </c>
      <c r="R194" s="149">
        <f t="shared" si="12"/>
        <v>0</v>
      </c>
      <c r="S194" s="149">
        <v>0</v>
      </c>
      <c r="T194" s="150">
        <f t="shared" si="13"/>
        <v>0</v>
      </c>
      <c r="U194" s="34"/>
      <c r="V194" s="34"/>
      <c r="W194" s="34"/>
      <c r="X194" s="34"/>
      <c r="Y194" s="34"/>
      <c r="Z194" s="34"/>
      <c r="AA194" s="34"/>
      <c r="AB194" s="34"/>
      <c r="AC194" s="34"/>
      <c r="AD194" s="34"/>
      <c r="AE194" s="34"/>
      <c r="AR194" s="151" t="s">
        <v>158</v>
      </c>
      <c r="AT194" s="151" t="s">
        <v>154</v>
      </c>
      <c r="AU194" s="151" t="s">
        <v>79</v>
      </c>
      <c r="AY194" s="19" t="s">
        <v>152</v>
      </c>
      <c r="BE194" s="152">
        <f t="shared" si="14"/>
        <v>0</v>
      </c>
      <c r="BF194" s="152">
        <f t="shared" si="15"/>
        <v>0</v>
      </c>
      <c r="BG194" s="152">
        <f t="shared" si="16"/>
        <v>0</v>
      </c>
      <c r="BH194" s="152">
        <f t="shared" si="17"/>
        <v>0</v>
      </c>
      <c r="BI194" s="152">
        <f t="shared" si="18"/>
        <v>0</v>
      </c>
      <c r="BJ194" s="19" t="s">
        <v>77</v>
      </c>
      <c r="BK194" s="152">
        <f t="shared" si="19"/>
        <v>0</v>
      </c>
      <c r="BL194" s="19" t="s">
        <v>158</v>
      </c>
      <c r="BM194" s="151" t="s">
        <v>2858</v>
      </c>
    </row>
    <row r="195" spans="1:65" s="2" customFormat="1" ht="16.5" customHeight="1">
      <c r="A195" s="34"/>
      <c r="B195" s="139"/>
      <c r="C195" s="140" t="s">
        <v>1835</v>
      </c>
      <c r="D195" s="140" t="s">
        <v>154</v>
      </c>
      <c r="E195" s="141" t="s">
        <v>2859</v>
      </c>
      <c r="F195" s="142" t="s">
        <v>2860</v>
      </c>
      <c r="G195" s="143" t="s">
        <v>1699</v>
      </c>
      <c r="H195" s="144">
        <v>1</v>
      </c>
      <c r="I195" s="145"/>
      <c r="J195" s="146">
        <f t="shared" si="10"/>
        <v>0</v>
      </c>
      <c r="K195" s="142" t="s">
        <v>3</v>
      </c>
      <c r="L195" s="35"/>
      <c r="M195" s="147" t="s">
        <v>3</v>
      </c>
      <c r="N195" s="148" t="s">
        <v>40</v>
      </c>
      <c r="O195" s="55"/>
      <c r="P195" s="149">
        <f t="shared" si="11"/>
        <v>0</v>
      </c>
      <c r="Q195" s="149">
        <v>0</v>
      </c>
      <c r="R195" s="149">
        <f t="shared" si="12"/>
        <v>0</v>
      </c>
      <c r="S195" s="149">
        <v>0</v>
      </c>
      <c r="T195" s="150">
        <f t="shared" si="13"/>
        <v>0</v>
      </c>
      <c r="U195" s="34"/>
      <c r="V195" s="34"/>
      <c r="W195" s="34"/>
      <c r="X195" s="34"/>
      <c r="Y195" s="34"/>
      <c r="Z195" s="34"/>
      <c r="AA195" s="34"/>
      <c r="AB195" s="34"/>
      <c r="AC195" s="34"/>
      <c r="AD195" s="34"/>
      <c r="AE195" s="34"/>
      <c r="AR195" s="151" t="s">
        <v>158</v>
      </c>
      <c r="AT195" s="151" t="s">
        <v>154</v>
      </c>
      <c r="AU195" s="151" t="s">
        <v>79</v>
      </c>
      <c r="AY195" s="19" t="s">
        <v>152</v>
      </c>
      <c r="BE195" s="152">
        <f t="shared" si="14"/>
        <v>0</v>
      </c>
      <c r="BF195" s="152">
        <f t="shared" si="15"/>
        <v>0</v>
      </c>
      <c r="BG195" s="152">
        <f t="shared" si="16"/>
        <v>0</v>
      </c>
      <c r="BH195" s="152">
        <f t="shared" si="17"/>
        <v>0</v>
      </c>
      <c r="BI195" s="152">
        <f t="shared" si="18"/>
        <v>0</v>
      </c>
      <c r="BJ195" s="19" t="s">
        <v>77</v>
      </c>
      <c r="BK195" s="152">
        <f t="shared" si="19"/>
        <v>0</v>
      </c>
      <c r="BL195" s="19" t="s">
        <v>158</v>
      </c>
      <c r="BM195" s="151" t="s">
        <v>2861</v>
      </c>
    </row>
    <row r="196" spans="1:65" s="2" customFormat="1" ht="16.5" customHeight="1">
      <c r="A196" s="34"/>
      <c r="B196" s="139"/>
      <c r="C196" s="140" t="s">
        <v>1839</v>
      </c>
      <c r="D196" s="140" t="s">
        <v>154</v>
      </c>
      <c r="E196" s="141" t="s">
        <v>2862</v>
      </c>
      <c r="F196" s="142" t="s">
        <v>2863</v>
      </c>
      <c r="G196" s="143" t="s">
        <v>1699</v>
      </c>
      <c r="H196" s="144">
        <v>1</v>
      </c>
      <c r="I196" s="145"/>
      <c r="J196" s="146">
        <f t="shared" si="10"/>
        <v>0</v>
      </c>
      <c r="K196" s="142" t="s">
        <v>3</v>
      </c>
      <c r="L196" s="35"/>
      <c r="M196" s="147" t="s">
        <v>3</v>
      </c>
      <c r="N196" s="148" t="s">
        <v>40</v>
      </c>
      <c r="O196" s="55"/>
      <c r="P196" s="149">
        <f t="shared" si="11"/>
        <v>0</v>
      </c>
      <c r="Q196" s="149">
        <v>0</v>
      </c>
      <c r="R196" s="149">
        <f t="shared" si="12"/>
        <v>0</v>
      </c>
      <c r="S196" s="149">
        <v>0</v>
      </c>
      <c r="T196" s="150">
        <f t="shared" si="13"/>
        <v>0</v>
      </c>
      <c r="U196" s="34"/>
      <c r="V196" s="34"/>
      <c r="W196" s="34"/>
      <c r="X196" s="34"/>
      <c r="Y196" s="34"/>
      <c r="Z196" s="34"/>
      <c r="AA196" s="34"/>
      <c r="AB196" s="34"/>
      <c r="AC196" s="34"/>
      <c r="AD196" s="34"/>
      <c r="AE196" s="34"/>
      <c r="AR196" s="151" t="s">
        <v>158</v>
      </c>
      <c r="AT196" s="151" t="s">
        <v>154</v>
      </c>
      <c r="AU196" s="151" t="s">
        <v>79</v>
      </c>
      <c r="AY196" s="19" t="s">
        <v>152</v>
      </c>
      <c r="BE196" s="152">
        <f t="shared" si="14"/>
        <v>0</v>
      </c>
      <c r="BF196" s="152">
        <f t="shared" si="15"/>
        <v>0</v>
      </c>
      <c r="BG196" s="152">
        <f t="shared" si="16"/>
        <v>0</v>
      </c>
      <c r="BH196" s="152">
        <f t="shared" si="17"/>
        <v>0</v>
      </c>
      <c r="BI196" s="152">
        <f t="shared" si="18"/>
        <v>0</v>
      </c>
      <c r="BJ196" s="19" t="s">
        <v>77</v>
      </c>
      <c r="BK196" s="152">
        <f t="shared" si="19"/>
        <v>0</v>
      </c>
      <c r="BL196" s="19" t="s">
        <v>158</v>
      </c>
      <c r="BM196" s="151" t="s">
        <v>2864</v>
      </c>
    </row>
    <row r="197" spans="1:65" s="2" customFormat="1" ht="16.5" customHeight="1">
      <c r="A197" s="34"/>
      <c r="B197" s="139"/>
      <c r="C197" s="140" t="s">
        <v>1843</v>
      </c>
      <c r="D197" s="140" t="s">
        <v>154</v>
      </c>
      <c r="E197" s="141" t="s">
        <v>2865</v>
      </c>
      <c r="F197" s="142" t="s">
        <v>2866</v>
      </c>
      <c r="G197" s="143" t="s">
        <v>2867</v>
      </c>
      <c r="H197" s="144">
        <v>1</v>
      </c>
      <c r="I197" s="145"/>
      <c r="J197" s="146">
        <f t="shared" si="10"/>
        <v>0</v>
      </c>
      <c r="K197" s="142" t="s">
        <v>3</v>
      </c>
      <c r="L197" s="35"/>
      <c r="M197" s="147" t="s">
        <v>3</v>
      </c>
      <c r="N197" s="148" t="s">
        <v>40</v>
      </c>
      <c r="O197" s="55"/>
      <c r="P197" s="149">
        <f t="shared" si="11"/>
        <v>0</v>
      </c>
      <c r="Q197" s="149">
        <v>0</v>
      </c>
      <c r="R197" s="149">
        <f t="shared" si="12"/>
        <v>0</v>
      </c>
      <c r="S197" s="149">
        <v>0</v>
      </c>
      <c r="T197" s="150">
        <f t="shared" si="13"/>
        <v>0</v>
      </c>
      <c r="U197" s="34"/>
      <c r="V197" s="34"/>
      <c r="W197" s="34"/>
      <c r="X197" s="34"/>
      <c r="Y197" s="34"/>
      <c r="Z197" s="34"/>
      <c r="AA197" s="34"/>
      <c r="AB197" s="34"/>
      <c r="AC197" s="34"/>
      <c r="AD197" s="34"/>
      <c r="AE197" s="34"/>
      <c r="AR197" s="151" t="s">
        <v>158</v>
      </c>
      <c r="AT197" s="151" t="s">
        <v>154</v>
      </c>
      <c r="AU197" s="151" t="s">
        <v>79</v>
      </c>
      <c r="AY197" s="19" t="s">
        <v>152</v>
      </c>
      <c r="BE197" s="152">
        <f t="shared" si="14"/>
        <v>0</v>
      </c>
      <c r="BF197" s="152">
        <f t="shared" si="15"/>
        <v>0</v>
      </c>
      <c r="BG197" s="152">
        <f t="shared" si="16"/>
        <v>0</v>
      </c>
      <c r="BH197" s="152">
        <f t="shared" si="17"/>
        <v>0</v>
      </c>
      <c r="BI197" s="152">
        <f t="shared" si="18"/>
        <v>0</v>
      </c>
      <c r="BJ197" s="19" t="s">
        <v>77</v>
      </c>
      <c r="BK197" s="152">
        <f t="shared" si="19"/>
        <v>0</v>
      </c>
      <c r="BL197" s="19" t="s">
        <v>158</v>
      </c>
      <c r="BM197" s="151" t="s">
        <v>2868</v>
      </c>
    </row>
    <row r="198" spans="1:65" s="2" customFormat="1" ht="16.5" customHeight="1">
      <c r="A198" s="34"/>
      <c r="B198" s="139"/>
      <c r="C198" s="140" t="s">
        <v>1847</v>
      </c>
      <c r="D198" s="140" t="s">
        <v>154</v>
      </c>
      <c r="E198" s="141" t="s">
        <v>2869</v>
      </c>
      <c r="F198" s="142" t="s">
        <v>2870</v>
      </c>
      <c r="G198" s="143" t="s">
        <v>2867</v>
      </c>
      <c r="H198" s="144">
        <v>1</v>
      </c>
      <c r="I198" s="145"/>
      <c r="J198" s="146">
        <f t="shared" si="10"/>
        <v>0</v>
      </c>
      <c r="K198" s="142" t="s">
        <v>3</v>
      </c>
      <c r="L198" s="35"/>
      <c r="M198" s="147" t="s">
        <v>3</v>
      </c>
      <c r="N198" s="148" t="s">
        <v>40</v>
      </c>
      <c r="O198" s="55"/>
      <c r="P198" s="149">
        <f t="shared" si="11"/>
        <v>0</v>
      </c>
      <c r="Q198" s="149">
        <v>0</v>
      </c>
      <c r="R198" s="149">
        <f t="shared" si="12"/>
        <v>0</v>
      </c>
      <c r="S198" s="149">
        <v>0</v>
      </c>
      <c r="T198" s="150">
        <f t="shared" si="13"/>
        <v>0</v>
      </c>
      <c r="U198" s="34"/>
      <c r="V198" s="34"/>
      <c r="W198" s="34"/>
      <c r="X198" s="34"/>
      <c r="Y198" s="34"/>
      <c r="Z198" s="34"/>
      <c r="AA198" s="34"/>
      <c r="AB198" s="34"/>
      <c r="AC198" s="34"/>
      <c r="AD198" s="34"/>
      <c r="AE198" s="34"/>
      <c r="AR198" s="151" t="s">
        <v>158</v>
      </c>
      <c r="AT198" s="151" t="s">
        <v>154</v>
      </c>
      <c r="AU198" s="151" t="s">
        <v>79</v>
      </c>
      <c r="AY198" s="19" t="s">
        <v>152</v>
      </c>
      <c r="BE198" s="152">
        <f t="shared" si="14"/>
        <v>0</v>
      </c>
      <c r="BF198" s="152">
        <f t="shared" si="15"/>
        <v>0</v>
      </c>
      <c r="BG198" s="152">
        <f t="shared" si="16"/>
        <v>0</v>
      </c>
      <c r="BH198" s="152">
        <f t="shared" si="17"/>
        <v>0</v>
      </c>
      <c r="BI198" s="152">
        <f t="shared" si="18"/>
        <v>0</v>
      </c>
      <c r="BJ198" s="19" t="s">
        <v>77</v>
      </c>
      <c r="BK198" s="152">
        <f t="shared" si="19"/>
        <v>0</v>
      </c>
      <c r="BL198" s="19" t="s">
        <v>158</v>
      </c>
      <c r="BM198" s="151" t="s">
        <v>2871</v>
      </c>
    </row>
    <row r="199" spans="1:65" s="2" customFormat="1" ht="16.5" customHeight="1">
      <c r="A199" s="34"/>
      <c r="B199" s="139"/>
      <c r="C199" s="140" t="s">
        <v>1850</v>
      </c>
      <c r="D199" s="140" t="s">
        <v>154</v>
      </c>
      <c r="E199" s="141" t="s">
        <v>2872</v>
      </c>
      <c r="F199" s="142" t="s">
        <v>2873</v>
      </c>
      <c r="G199" s="143" t="s">
        <v>1699</v>
      </c>
      <c r="H199" s="144">
        <v>2</v>
      </c>
      <c r="I199" s="145"/>
      <c r="J199" s="146">
        <f t="shared" si="10"/>
        <v>0</v>
      </c>
      <c r="K199" s="142" t="s">
        <v>3</v>
      </c>
      <c r="L199" s="35"/>
      <c r="M199" s="147" t="s">
        <v>3</v>
      </c>
      <c r="N199" s="148" t="s">
        <v>40</v>
      </c>
      <c r="O199" s="55"/>
      <c r="P199" s="149">
        <f t="shared" si="11"/>
        <v>0</v>
      </c>
      <c r="Q199" s="149">
        <v>0</v>
      </c>
      <c r="R199" s="149">
        <f t="shared" si="12"/>
        <v>0</v>
      </c>
      <c r="S199" s="149">
        <v>0</v>
      </c>
      <c r="T199" s="150">
        <f t="shared" si="13"/>
        <v>0</v>
      </c>
      <c r="U199" s="34"/>
      <c r="V199" s="34"/>
      <c r="W199" s="34"/>
      <c r="X199" s="34"/>
      <c r="Y199" s="34"/>
      <c r="Z199" s="34"/>
      <c r="AA199" s="34"/>
      <c r="AB199" s="34"/>
      <c r="AC199" s="34"/>
      <c r="AD199" s="34"/>
      <c r="AE199" s="34"/>
      <c r="AR199" s="151" t="s">
        <v>158</v>
      </c>
      <c r="AT199" s="151" t="s">
        <v>154</v>
      </c>
      <c r="AU199" s="151" t="s">
        <v>79</v>
      </c>
      <c r="AY199" s="19" t="s">
        <v>152</v>
      </c>
      <c r="BE199" s="152">
        <f t="shared" si="14"/>
        <v>0</v>
      </c>
      <c r="BF199" s="152">
        <f t="shared" si="15"/>
        <v>0</v>
      </c>
      <c r="BG199" s="152">
        <f t="shared" si="16"/>
        <v>0</v>
      </c>
      <c r="BH199" s="152">
        <f t="shared" si="17"/>
        <v>0</v>
      </c>
      <c r="BI199" s="152">
        <f t="shared" si="18"/>
        <v>0</v>
      </c>
      <c r="BJ199" s="19" t="s">
        <v>77</v>
      </c>
      <c r="BK199" s="152">
        <f t="shared" si="19"/>
        <v>0</v>
      </c>
      <c r="BL199" s="19" t="s">
        <v>158</v>
      </c>
      <c r="BM199" s="151" t="s">
        <v>2874</v>
      </c>
    </row>
    <row r="200" spans="1:65" s="2" customFormat="1" ht="16.5" customHeight="1">
      <c r="A200" s="34"/>
      <c r="B200" s="139"/>
      <c r="C200" s="140" t="s">
        <v>1854</v>
      </c>
      <c r="D200" s="140" t="s">
        <v>154</v>
      </c>
      <c r="E200" s="141" t="s">
        <v>2875</v>
      </c>
      <c r="F200" s="142" t="s">
        <v>2876</v>
      </c>
      <c r="G200" s="143" t="s">
        <v>1699</v>
      </c>
      <c r="H200" s="144">
        <v>6</v>
      </c>
      <c r="I200" s="145"/>
      <c r="J200" s="146">
        <f t="shared" si="10"/>
        <v>0</v>
      </c>
      <c r="K200" s="142" t="s">
        <v>3</v>
      </c>
      <c r="L200" s="35"/>
      <c r="M200" s="147" t="s">
        <v>3</v>
      </c>
      <c r="N200" s="148" t="s">
        <v>40</v>
      </c>
      <c r="O200" s="55"/>
      <c r="P200" s="149">
        <f t="shared" si="11"/>
        <v>0</v>
      </c>
      <c r="Q200" s="149">
        <v>0</v>
      </c>
      <c r="R200" s="149">
        <f t="shared" si="12"/>
        <v>0</v>
      </c>
      <c r="S200" s="149">
        <v>0</v>
      </c>
      <c r="T200" s="150">
        <f t="shared" si="13"/>
        <v>0</v>
      </c>
      <c r="U200" s="34"/>
      <c r="V200" s="34"/>
      <c r="W200" s="34"/>
      <c r="X200" s="34"/>
      <c r="Y200" s="34"/>
      <c r="Z200" s="34"/>
      <c r="AA200" s="34"/>
      <c r="AB200" s="34"/>
      <c r="AC200" s="34"/>
      <c r="AD200" s="34"/>
      <c r="AE200" s="34"/>
      <c r="AR200" s="151" t="s">
        <v>158</v>
      </c>
      <c r="AT200" s="151" t="s">
        <v>154</v>
      </c>
      <c r="AU200" s="151" t="s">
        <v>79</v>
      </c>
      <c r="AY200" s="19" t="s">
        <v>152</v>
      </c>
      <c r="BE200" s="152">
        <f t="shared" si="14"/>
        <v>0</v>
      </c>
      <c r="BF200" s="152">
        <f t="shared" si="15"/>
        <v>0</v>
      </c>
      <c r="BG200" s="152">
        <f t="shared" si="16"/>
        <v>0</v>
      </c>
      <c r="BH200" s="152">
        <f t="shared" si="17"/>
        <v>0</v>
      </c>
      <c r="BI200" s="152">
        <f t="shared" si="18"/>
        <v>0</v>
      </c>
      <c r="BJ200" s="19" t="s">
        <v>77</v>
      </c>
      <c r="BK200" s="152">
        <f t="shared" si="19"/>
        <v>0</v>
      </c>
      <c r="BL200" s="19" t="s">
        <v>158</v>
      </c>
      <c r="BM200" s="151" t="s">
        <v>2877</v>
      </c>
    </row>
    <row r="201" spans="1:65" s="2" customFormat="1" ht="16.5" customHeight="1">
      <c r="A201" s="34"/>
      <c r="B201" s="139"/>
      <c r="C201" s="140" t="s">
        <v>1858</v>
      </c>
      <c r="D201" s="140" t="s">
        <v>154</v>
      </c>
      <c r="E201" s="141" t="s">
        <v>2878</v>
      </c>
      <c r="F201" s="142" t="s">
        <v>2879</v>
      </c>
      <c r="G201" s="143" t="s">
        <v>1699</v>
      </c>
      <c r="H201" s="144">
        <v>2</v>
      </c>
      <c r="I201" s="145"/>
      <c r="J201" s="146">
        <f t="shared" si="10"/>
        <v>0</v>
      </c>
      <c r="K201" s="142" t="s">
        <v>3</v>
      </c>
      <c r="L201" s="35"/>
      <c r="M201" s="147" t="s">
        <v>3</v>
      </c>
      <c r="N201" s="148" t="s">
        <v>40</v>
      </c>
      <c r="O201" s="55"/>
      <c r="P201" s="149">
        <f t="shared" si="11"/>
        <v>0</v>
      </c>
      <c r="Q201" s="149">
        <v>0</v>
      </c>
      <c r="R201" s="149">
        <f t="shared" si="12"/>
        <v>0</v>
      </c>
      <c r="S201" s="149">
        <v>0</v>
      </c>
      <c r="T201" s="150">
        <f t="shared" si="13"/>
        <v>0</v>
      </c>
      <c r="U201" s="34"/>
      <c r="V201" s="34"/>
      <c r="W201" s="34"/>
      <c r="X201" s="34"/>
      <c r="Y201" s="34"/>
      <c r="Z201" s="34"/>
      <c r="AA201" s="34"/>
      <c r="AB201" s="34"/>
      <c r="AC201" s="34"/>
      <c r="AD201" s="34"/>
      <c r="AE201" s="34"/>
      <c r="AR201" s="151" t="s">
        <v>158</v>
      </c>
      <c r="AT201" s="151" t="s">
        <v>154</v>
      </c>
      <c r="AU201" s="151" t="s">
        <v>79</v>
      </c>
      <c r="AY201" s="19" t="s">
        <v>152</v>
      </c>
      <c r="BE201" s="152">
        <f t="shared" si="14"/>
        <v>0</v>
      </c>
      <c r="BF201" s="152">
        <f t="shared" si="15"/>
        <v>0</v>
      </c>
      <c r="BG201" s="152">
        <f t="shared" si="16"/>
        <v>0</v>
      </c>
      <c r="BH201" s="152">
        <f t="shared" si="17"/>
        <v>0</v>
      </c>
      <c r="BI201" s="152">
        <f t="shared" si="18"/>
        <v>0</v>
      </c>
      <c r="BJ201" s="19" t="s">
        <v>77</v>
      </c>
      <c r="BK201" s="152">
        <f t="shared" si="19"/>
        <v>0</v>
      </c>
      <c r="BL201" s="19" t="s">
        <v>158</v>
      </c>
      <c r="BM201" s="151" t="s">
        <v>2880</v>
      </c>
    </row>
    <row r="202" spans="1:65" s="2" customFormat="1" ht="16.5" customHeight="1">
      <c r="A202" s="34"/>
      <c r="B202" s="139"/>
      <c r="C202" s="140" t="s">
        <v>1862</v>
      </c>
      <c r="D202" s="140" t="s">
        <v>154</v>
      </c>
      <c r="E202" s="141" t="s">
        <v>2881</v>
      </c>
      <c r="F202" s="142" t="s">
        <v>2570</v>
      </c>
      <c r="G202" s="143" t="s">
        <v>278</v>
      </c>
      <c r="H202" s="144">
        <v>100</v>
      </c>
      <c r="I202" s="145"/>
      <c r="J202" s="146">
        <f t="shared" si="10"/>
        <v>0</v>
      </c>
      <c r="K202" s="142" t="s">
        <v>3</v>
      </c>
      <c r="L202" s="35"/>
      <c r="M202" s="147" t="s">
        <v>3</v>
      </c>
      <c r="N202" s="148" t="s">
        <v>40</v>
      </c>
      <c r="O202" s="55"/>
      <c r="P202" s="149">
        <f t="shared" si="11"/>
        <v>0</v>
      </c>
      <c r="Q202" s="149">
        <v>0</v>
      </c>
      <c r="R202" s="149">
        <f t="shared" si="12"/>
        <v>0</v>
      </c>
      <c r="S202" s="149">
        <v>0</v>
      </c>
      <c r="T202" s="150">
        <f t="shared" si="13"/>
        <v>0</v>
      </c>
      <c r="U202" s="34"/>
      <c r="V202" s="34"/>
      <c r="W202" s="34"/>
      <c r="X202" s="34"/>
      <c r="Y202" s="34"/>
      <c r="Z202" s="34"/>
      <c r="AA202" s="34"/>
      <c r="AB202" s="34"/>
      <c r="AC202" s="34"/>
      <c r="AD202" s="34"/>
      <c r="AE202" s="34"/>
      <c r="AR202" s="151" t="s">
        <v>158</v>
      </c>
      <c r="AT202" s="151" t="s">
        <v>154</v>
      </c>
      <c r="AU202" s="151" t="s">
        <v>79</v>
      </c>
      <c r="AY202" s="19" t="s">
        <v>152</v>
      </c>
      <c r="BE202" s="152">
        <f t="shared" si="14"/>
        <v>0</v>
      </c>
      <c r="BF202" s="152">
        <f t="shared" si="15"/>
        <v>0</v>
      </c>
      <c r="BG202" s="152">
        <f t="shared" si="16"/>
        <v>0</v>
      </c>
      <c r="BH202" s="152">
        <f t="shared" si="17"/>
        <v>0</v>
      </c>
      <c r="BI202" s="152">
        <f t="shared" si="18"/>
        <v>0</v>
      </c>
      <c r="BJ202" s="19" t="s">
        <v>77</v>
      </c>
      <c r="BK202" s="152">
        <f t="shared" si="19"/>
        <v>0</v>
      </c>
      <c r="BL202" s="19" t="s">
        <v>158</v>
      </c>
      <c r="BM202" s="151" t="s">
        <v>2882</v>
      </c>
    </row>
    <row r="203" spans="1:65" s="2" customFormat="1" ht="16.5" customHeight="1">
      <c r="A203" s="34"/>
      <c r="B203" s="139"/>
      <c r="C203" s="140" t="s">
        <v>1866</v>
      </c>
      <c r="D203" s="140" t="s">
        <v>154</v>
      </c>
      <c r="E203" s="141" t="s">
        <v>2883</v>
      </c>
      <c r="F203" s="142" t="s">
        <v>2884</v>
      </c>
      <c r="G203" s="143" t="s">
        <v>1699</v>
      </c>
      <c r="H203" s="144">
        <v>1</v>
      </c>
      <c r="I203" s="145"/>
      <c r="J203" s="146">
        <f t="shared" si="10"/>
        <v>0</v>
      </c>
      <c r="K203" s="142" t="s">
        <v>3</v>
      </c>
      <c r="L203" s="35"/>
      <c r="M203" s="147" t="s">
        <v>3</v>
      </c>
      <c r="N203" s="148" t="s">
        <v>40</v>
      </c>
      <c r="O203" s="55"/>
      <c r="P203" s="149">
        <f t="shared" si="11"/>
        <v>0</v>
      </c>
      <c r="Q203" s="149">
        <v>0</v>
      </c>
      <c r="R203" s="149">
        <f t="shared" si="12"/>
        <v>0</v>
      </c>
      <c r="S203" s="149">
        <v>0</v>
      </c>
      <c r="T203" s="150">
        <f t="shared" si="13"/>
        <v>0</v>
      </c>
      <c r="U203" s="34"/>
      <c r="V203" s="34"/>
      <c r="W203" s="34"/>
      <c r="X203" s="34"/>
      <c r="Y203" s="34"/>
      <c r="Z203" s="34"/>
      <c r="AA203" s="34"/>
      <c r="AB203" s="34"/>
      <c r="AC203" s="34"/>
      <c r="AD203" s="34"/>
      <c r="AE203" s="34"/>
      <c r="AR203" s="151" t="s">
        <v>158</v>
      </c>
      <c r="AT203" s="151" t="s">
        <v>154</v>
      </c>
      <c r="AU203" s="151" t="s">
        <v>79</v>
      </c>
      <c r="AY203" s="19" t="s">
        <v>152</v>
      </c>
      <c r="BE203" s="152">
        <f t="shared" si="14"/>
        <v>0</v>
      </c>
      <c r="BF203" s="152">
        <f t="shared" si="15"/>
        <v>0</v>
      </c>
      <c r="BG203" s="152">
        <f t="shared" si="16"/>
        <v>0</v>
      </c>
      <c r="BH203" s="152">
        <f t="shared" si="17"/>
        <v>0</v>
      </c>
      <c r="BI203" s="152">
        <f t="shared" si="18"/>
        <v>0</v>
      </c>
      <c r="BJ203" s="19" t="s">
        <v>77</v>
      </c>
      <c r="BK203" s="152">
        <f t="shared" si="19"/>
        <v>0</v>
      </c>
      <c r="BL203" s="19" t="s">
        <v>158</v>
      </c>
      <c r="BM203" s="151" t="s">
        <v>2885</v>
      </c>
    </row>
    <row r="204" spans="1:65" s="2" customFormat="1" ht="21.75" customHeight="1">
      <c r="A204" s="34"/>
      <c r="B204" s="139"/>
      <c r="C204" s="140" t="s">
        <v>1869</v>
      </c>
      <c r="D204" s="140" t="s">
        <v>154</v>
      </c>
      <c r="E204" s="141" t="s">
        <v>2886</v>
      </c>
      <c r="F204" s="142" t="s">
        <v>2887</v>
      </c>
      <c r="G204" s="143" t="s">
        <v>1699</v>
      </c>
      <c r="H204" s="144">
        <v>7</v>
      </c>
      <c r="I204" s="145"/>
      <c r="J204" s="146">
        <f t="shared" si="10"/>
        <v>0</v>
      </c>
      <c r="K204" s="142" t="s">
        <v>3</v>
      </c>
      <c r="L204" s="35"/>
      <c r="M204" s="147" t="s">
        <v>3</v>
      </c>
      <c r="N204" s="148" t="s">
        <v>40</v>
      </c>
      <c r="O204" s="55"/>
      <c r="P204" s="149">
        <f t="shared" si="11"/>
        <v>0</v>
      </c>
      <c r="Q204" s="149">
        <v>0</v>
      </c>
      <c r="R204" s="149">
        <f t="shared" si="12"/>
        <v>0</v>
      </c>
      <c r="S204" s="149">
        <v>0</v>
      </c>
      <c r="T204" s="150">
        <f t="shared" si="13"/>
        <v>0</v>
      </c>
      <c r="U204" s="34"/>
      <c r="V204" s="34"/>
      <c r="W204" s="34"/>
      <c r="X204" s="34"/>
      <c r="Y204" s="34"/>
      <c r="Z204" s="34"/>
      <c r="AA204" s="34"/>
      <c r="AB204" s="34"/>
      <c r="AC204" s="34"/>
      <c r="AD204" s="34"/>
      <c r="AE204" s="34"/>
      <c r="AR204" s="151" t="s">
        <v>158</v>
      </c>
      <c r="AT204" s="151" t="s">
        <v>154</v>
      </c>
      <c r="AU204" s="151" t="s">
        <v>79</v>
      </c>
      <c r="AY204" s="19" t="s">
        <v>152</v>
      </c>
      <c r="BE204" s="152">
        <f t="shared" si="14"/>
        <v>0</v>
      </c>
      <c r="BF204" s="152">
        <f t="shared" si="15"/>
        <v>0</v>
      </c>
      <c r="BG204" s="152">
        <f t="shared" si="16"/>
        <v>0</v>
      </c>
      <c r="BH204" s="152">
        <f t="shared" si="17"/>
        <v>0</v>
      </c>
      <c r="BI204" s="152">
        <f t="shared" si="18"/>
        <v>0</v>
      </c>
      <c r="BJ204" s="19" t="s">
        <v>77</v>
      </c>
      <c r="BK204" s="152">
        <f t="shared" si="19"/>
        <v>0</v>
      </c>
      <c r="BL204" s="19" t="s">
        <v>158</v>
      </c>
      <c r="BM204" s="151" t="s">
        <v>2888</v>
      </c>
    </row>
    <row r="205" spans="1:65" s="2" customFormat="1" ht="16.5" customHeight="1">
      <c r="A205" s="34"/>
      <c r="B205" s="139"/>
      <c r="C205" s="140" t="s">
        <v>1872</v>
      </c>
      <c r="D205" s="140" t="s">
        <v>154</v>
      </c>
      <c r="E205" s="141" t="s">
        <v>2889</v>
      </c>
      <c r="F205" s="142" t="s">
        <v>2890</v>
      </c>
      <c r="G205" s="143" t="s">
        <v>278</v>
      </c>
      <c r="H205" s="144">
        <v>200</v>
      </c>
      <c r="I205" s="145"/>
      <c r="J205" s="146">
        <f t="shared" si="10"/>
        <v>0</v>
      </c>
      <c r="K205" s="142" t="s">
        <v>3</v>
      </c>
      <c r="L205" s="35"/>
      <c r="M205" s="147" t="s">
        <v>3</v>
      </c>
      <c r="N205" s="148" t="s">
        <v>40</v>
      </c>
      <c r="O205" s="55"/>
      <c r="P205" s="149">
        <f t="shared" si="11"/>
        <v>0</v>
      </c>
      <c r="Q205" s="149">
        <v>0</v>
      </c>
      <c r="R205" s="149">
        <f t="shared" si="12"/>
        <v>0</v>
      </c>
      <c r="S205" s="149">
        <v>0</v>
      </c>
      <c r="T205" s="150">
        <f t="shared" si="13"/>
        <v>0</v>
      </c>
      <c r="U205" s="34"/>
      <c r="V205" s="34"/>
      <c r="W205" s="34"/>
      <c r="X205" s="34"/>
      <c r="Y205" s="34"/>
      <c r="Z205" s="34"/>
      <c r="AA205" s="34"/>
      <c r="AB205" s="34"/>
      <c r="AC205" s="34"/>
      <c r="AD205" s="34"/>
      <c r="AE205" s="34"/>
      <c r="AR205" s="151" t="s">
        <v>158</v>
      </c>
      <c r="AT205" s="151" t="s">
        <v>154</v>
      </c>
      <c r="AU205" s="151" t="s">
        <v>79</v>
      </c>
      <c r="AY205" s="19" t="s">
        <v>152</v>
      </c>
      <c r="BE205" s="152">
        <f t="shared" si="14"/>
        <v>0</v>
      </c>
      <c r="BF205" s="152">
        <f t="shared" si="15"/>
        <v>0</v>
      </c>
      <c r="BG205" s="152">
        <f t="shared" si="16"/>
        <v>0</v>
      </c>
      <c r="BH205" s="152">
        <f t="shared" si="17"/>
        <v>0</v>
      </c>
      <c r="BI205" s="152">
        <f t="shared" si="18"/>
        <v>0</v>
      </c>
      <c r="BJ205" s="19" t="s">
        <v>77</v>
      </c>
      <c r="BK205" s="152">
        <f t="shared" si="19"/>
        <v>0</v>
      </c>
      <c r="BL205" s="19" t="s">
        <v>158</v>
      </c>
      <c r="BM205" s="151" t="s">
        <v>2891</v>
      </c>
    </row>
    <row r="206" spans="1:65" s="2" customFormat="1" ht="34.200000000000003">
      <c r="A206" s="34"/>
      <c r="B206" s="139"/>
      <c r="C206" s="181" t="s">
        <v>1877</v>
      </c>
      <c r="D206" s="181" t="s">
        <v>251</v>
      </c>
      <c r="E206" s="182" t="s">
        <v>2892</v>
      </c>
      <c r="F206" s="183" t="s">
        <v>2893</v>
      </c>
      <c r="G206" s="184" t="s">
        <v>1699</v>
      </c>
      <c r="H206" s="185">
        <v>8</v>
      </c>
      <c r="I206" s="186"/>
      <c r="J206" s="187">
        <f t="shared" si="10"/>
        <v>0</v>
      </c>
      <c r="K206" s="183" t="s">
        <v>3</v>
      </c>
      <c r="L206" s="188"/>
      <c r="M206" s="189" t="s">
        <v>3</v>
      </c>
      <c r="N206" s="190" t="s">
        <v>40</v>
      </c>
      <c r="O206" s="55"/>
      <c r="P206" s="149">
        <f t="shared" si="11"/>
        <v>0</v>
      </c>
      <c r="Q206" s="149">
        <v>0</v>
      </c>
      <c r="R206" s="149">
        <f t="shared" si="12"/>
        <v>0</v>
      </c>
      <c r="S206" s="149">
        <v>0</v>
      </c>
      <c r="T206" s="150">
        <f t="shared" si="13"/>
        <v>0</v>
      </c>
      <c r="U206" s="34"/>
      <c r="V206" s="34"/>
      <c r="W206" s="34"/>
      <c r="X206" s="34"/>
      <c r="Y206" s="34"/>
      <c r="Z206" s="34"/>
      <c r="AA206" s="34"/>
      <c r="AB206" s="34"/>
      <c r="AC206" s="34"/>
      <c r="AD206" s="34"/>
      <c r="AE206" s="34"/>
      <c r="AR206" s="151" t="s">
        <v>207</v>
      </c>
      <c r="AT206" s="151" t="s">
        <v>251</v>
      </c>
      <c r="AU206" s="151" t="s">
        <v>79</v>
      </c>
      <c r="AY206" s="19" t="s">
        <v>152</v>
      </c>
      <c r="BE206" s="152">
        <f t="shared" si="14"/>
        <v>0</v>
      </c>
      <c r="BF206" s="152">
        <f t="shared" si="15"/>
        <v>0</v>
      </c>
      <c r="BG206" s="152">
        <f t="shared" si="16"/>
        <v>0</v>
      </c>
      <c r="BH206" s="152">
        <f t="shared" si="17"/>
        <v>0</v>
      </c>
      <c r="BI206" s="152">
        <f t="shared" si="18"/>
        <v>0</v>
      </c>
      <c r="BJ206" s="19" t="s">
        <v>77</v>
      </c>
      <c r="BK206" s="152">
        <f t="shared" si="19"/>
        <v>0</v>
      </c>
      <c r="BL206" s="19" t="s">
        <v>158</v>
      </c>
      <c r="BM206" s="151" t="s">
        <v>2894</v>
      </c>
    </row>
    <row r="207" spans="1:65" s="2" customFormat="1" ht="16.5" customHeight="1">
      <c r="A207" s="34"/>
      <c r="B207" s="139"/>
      <c r="C207" s="181" t="s">
        <v>1882</v>
      </c>
      <c r="D207" s="181" t="s">
        <v>251</v>
      </c>
      <c r="E207" s="182" t="s">
        <v>2895</v>
      </c>
      <c r="F207" s="183" t="s">
        <v>2896</v>
      </c>
      <c r="G207" s="184" t="s">
        <v>1699</v>
      </c>
      <c r="H207" s="185">
        <v>12</v>
      </c>
      <c r="I207" s="186"/>
      <c r="J207" s="187">
        <f t="shared" si="10"/>
        <v>0</v>
      </c>
      <c r="K207" s="183" t="s">
        <v>3</v>
      </c>
      <c r="L207" s="188"/>
      <c r="M207" s="189" t="s">
        <v>3</v>
      </c>
      <c r="N207" s="190" t="s">
        <v>40</v>
      </c>
      <c r="O207" s="55"/>
      <c r="P207" s="149">
        <f t="shared" si="11"/>
        <v>0</v>
      </c>
      <c r="Q207" s="149">
        <v>0</v>
      </c>
      <c r="R207" s="149">
        <f t="shared" si="12"/>
        <v>0</v>
      </c>
      <c r="S207" s="149">
        <v>0</v>
      </c>
      <c r="T207" s="150">
        <f t="shared" si="13"/>
        <v>0</v>
      </c>
      <c r="U207" s="34"/>
      <c r="V207" s="34"/>
      <c r="W207" s="34"/>
      <c r="X207" s="34"/>
      <c r="Y207" s="34"/>
      <c r="Z207" s="34"/>
      <c r="AA207" s="34"/>
      <c r="AB207" s="34"/>
      <c r="AC207" s="34"/>
      <c r="AD207" s="34"/>
      <c r="AE207" s="34"/>
      <c r="AR207" s="151" t="s">
        <v>207</v>
      </c>
      <c r="AT207" s="151" t="s">
        <v>251</v>
      </c>
      <c r="AU207" s="151" t="s">
        <v>79</v>
      </c>
      <c r="AY207" s="19" t="s">
        <v>152</v>
      </c>
      <c r="BE207" s="152">
        <f t="shared" si="14"/>
        <v>0</v>
      </c>
      <c r="BF207" s="152">
        <f t="shared" si="15"/>
        <v>0</v>
      </c>
      <c r="BG207" s="152">
        <f t="shared" si="16"/>
        <v>0</v>
      </c>
      <c r="BH207" s="152">
        <f t="shared" si="17"/>
        <v>0</v>
      </c>
      <c r="BI207" s="152">
        <f t="shared" si="18"/>
        <v>0</v>
      </c>
      <c r="BJ207" s="19" t="s">
        <v>77</v>
      </c>
      <c r="BK207" s="152">
        <f t="shared" si="19"/>
        <v>0</v>
      </c>
      <c r="BL207" s="19" t="s">
        <v>158</v>
      </c>
      <c r="BM207" s="151" t="s">
        <v>2897</v>
      </c>
    </row>
    <row r="208" spans="1:65" s="2" customFormat="1" ht="44.25" customHeight="1">
      <c r="A208" s="34"/>
      <c r="B208" s="139"/>
      <c r="C208" s="181" t="s">
        <v>1887</v>
      </c>
      <c r="D208" s="181" t="s">
        <v>251</v>
      </c>
      <c r="E208" s="182" t="s">
        <v>2898</v>
      </c>
      <c r="F208" s="183" t="s">
        <v>2899</v>
      </c>
      <c r="G208" s="184" t="s">
        <v>1699</v>
      </c>
      <c r="H208" s="185">
        <v>2</v>
      </c>
      <c r="I208" s="186"/>
      <c r="J208" s="187">
        <f t="shared" si="10"/>
        <v>0</v>
      </c>
      <c r="K208" s="183" t="s">
        <v>3</v>
      </c>
      <c r="L208" s="188"/>
      <c r="M208" s="189" t="s">
        <v>3</v>
      </c>
      <c r="N208" s="190" t="s">
        <v>40</v>
      </c>
      <c r="O208" s="55"/>
      <c r="P208" s="149">
        <f t="shared" si="11"/>
        <v>0</v>
      </c>
      <c r="Q208" s="149">
        <v>0</v>
      </c>
      <c r="R208" s="149">
        <f t="shared" si="12"/>
        <v>0</v>
      </c>
      <c r="S208" s="149">
        <v>0</v>
      </c>
      <c r="T208" s="150">
        <f t="shared" si="13"/>
        <v>0</v>
      </c>
      <c r="U208" s="34"/>
      <c r="V208" s="34"/>
      <c r="W208" s="34"/>
      <c r="X208" s="34"/>
      <c r="Y208" s="34"/>
      <c r="Z208" s="34"/>
      <c r="AA208" s="34"/>
      <c r="AB208" s="34"/>
      <c r="AC208" s="34"/>
      <c r="AD208" s="34"/>
      <c r="AE208" s="34"/>
      <c r="AR208" s="151" t="s">
        <v>207</v>
      </c>
      <c r="AT208" s="151" t="s">
        <v>251</v>
      </c>
      <c r="AU208" s="151" t="s">
        <v>79</v>
      </c>
      <c r="AY208" s="19" t="s">
        <v>152</v>
      </c>
      <c r="BE208" s="152">
        <f t="shared" si="14"/>
        <v>0</v>
      </c>
      <c r="BF208" s="152">
        <f t="shared" si="15"/>
        <v>0</v>
      </c>
      <c r="BG208" s="152">
        <f t="shared" si="16"/>
        <v>0</v>
      </c>
      <c r="BH208" s="152">
        <f t="shared" si="17"/>
        <v>0</v>
      </c>
      <c r="BI208" s="152">
        <f t="shared" si="18"/>
        <v>0</v>
      </c>
      <c r="BJ208" s="19" t="s">
        <v>77</v>
      </c>
      <c r="BK208" s="152">
        <f t="shared" si="19"/>
        <v>0</v>
      </c>
      <c r="BL208" s="19" t="s">
        <v>158</v>
      </c>
      <c r="BM208" s="151" t="s">
        <v>2900</v>
      </c>
    </row>
    <row r="209" spans="1:65" s="2" customFormat="1" ht="78" customHeight="1">
      <c r="A209" s="34"/>
      <c r="B209" s="139"/>
      <c r="C209" s="181" t="s">
        <v>1892</v>
      </c>
      <c r="D209" s="181" t="s">
        <v>251</v>
      </c>
      <c r="E209" s="182" t="s">
        <v>2901</v>
      </c>
      <c r="F209" s="183" t="s">
        <v>2902</v>
      </c>
      <c r="G209" s="184" t="s">
        <v>1699</v>
      </c>
      <c r="H209" s="185">
        <v>4</v>
      </c>
      <c r="I209" s="186"/>
      <c r="J209" s="187">
        <f t="shared" si="10"/>
        <v>0</v>
      </c>
      <c r="K209" s="183" t="s">
        <v>3</v>
      </c>
      <c r="L209" s="188"/>
      <c r="M209" s="189" t="s">
        <v>3</v>
      </c>
      <c r="N209" s="190" t="s">
        <v>40</v>
      </c>
      <c r="O209" s="55"/>
      <c r="P209" s="149">
        <f t="shared" si="11"/>
        <v>0</v>
      </c>
      <c r="Q209" s="149">
        <v>0</v>
      </c>
      <c r="R209" s="149">
        <f t="shared" si="12"/>
        <v>0</v>
      </c>
      <c r="S209" s="149">
        <v>0</v>
      </c>
      <c r="T209" s="150">
        <f t="shared" si="13"/>
        <v>0</v>
      </c>
      <c r="U209" s="34"/>
      <c r="V209" s="34"/>
      <c r="W209" s="34"/>
      <c r="X209" s="34"/>
      <c r="Y209" s="34"/>
      <c r="Z209" s="34"/>
      <c r="AA209" s="34"/>
      <c r="AB209" s="34"/>
      <c r="AC209" s="34"/>
      <c r="AD209" s="34"/>
      <c r="AE209" s="34"/>
      <c r="AR209" s="151" t="s">
        <v>207</v>
      </c>
      <c r="AT209" s="151" t="s">
        <v>251</v>
      </c>
      <c r="AU209" s="151" t="s">
        <v>79</v>
      </c>
      <c r="AY209" s="19" t="s">
        <v>152</v>
      </c>
      <c r="BE209" s="152">
        <f t="shared" si="14"/>
        <v>0</v>
      </c>
      <c r="BF209" s="152">
        <f t="shared" si="15"/>
        <v>0</v>
      </c>
      <c r="BG209" s="152">
        <f t="shared" si="16"/>
        <v>0</v>
      </c>
      <c r="BH209" s="152">
        <f t="shared" si="17"/>
        <v>0</v>
      </c>
      <c r="BI209" s="152">
        <f t="shared" si="18"/>
        <v>0</v>
      </c>
      <c r="BJ209" s="19" t="s">
        <v>77</v>
      </c>
      <c r="BK209" s="152">
        <f t="shared" si="19"/>
        <v>0</v>
      </c>
      <c r="BL209" s="19" t="s">
        <v>158</v>
      </c>
      <c r="BM209" s="151" t="s">
        <v>2903</v>
      </c>
    </row>
    <row r="210" spans="1:65" s="2" customFormat="1" ht="34.200000000000003">
      <c r="A210" s="34"/>
      <c r="B210" s="139"/>
      <c r="C210" s="181" t="s">
        <v>1895</v>
      </c>
      <c r="D210" s="181" t="s">
        <v>251</v>
      </c>
      <c r="E210" s="182" t="s">
        <v>2904</v>
      </c>
      <c r="F210" s="183" t="s">
        <v>2905</v>
      </c>
      <c r="G210" s="184" t="s">
        <v>1699</v>
      </c>
      <c r="H210" s="185">
        <v>1</v>
      </c>
      <c r="I210" s="186"/>
      <c r="J210" s="187">
        <f t="shared" si="10"/>
        <v>0</v>
      </c>
      <c r="K210" s="183" t="s">
        <v>3</v>
      </c>
      <c r="L210" s="188"/>
      <c r="M210" s="189" t="s">
        <v>3</v>
      </c>
      <c r="N210" s="190" t="s">
        <v>40</v>
      </c>
      <c r="O210" s="55"/>
      <c r="P210" s="149">
        <f t="shared" si="11"/>
        <v>0</v>
      </c>
      <c r="Q210" s="149">
        <v>0</v>
      </c>
      <c r="R210" s="149">
        <f t="shared" si="12"/>
        <v>0</v>
      </c>
      <c r="S210" s="149">
        <v>0</v>
      </c>
      <c r="T210" s="150">
        <f t="shared" si="13"/>
        <v>0</v>
      </c>
      <c r="U210" s="34"/>
      <c r="V210" s="34"/>
      <c r="W210" s="34"/>
      <c r="X210" s="34"/>
      <c r="Y210" s="34"/>
      <c r="Z210" s="34"/>
      <c r="AA210" s="34"/>
      <c r="AB210" s="34"/>
      <c r="AC210" s="34"/>
      <c r="AD210" s="34"/>
      <c r="AE210" s="34"/>
      <c r="AR210" s="151" t="s">
        <v>207</v>
      </c>
      <c r="AT210" s="151" t="s">
        <v>251</v>
      </c>
      <c r="AU210" s="151" t="s">
        <v>79</v>
      </c>
      <c r="AY210" s="19" t="s">
        <v>152</v>
      </c>
      <c r="BE210" s="152">
        <f t="shared" si="14"/>
        <v>0</v>
      </c>
      <c r="BF210" s="152">
        <f t="shared" si="15"/>
        <v>0</v>
      </c>
      <c r="BG210" s="152">
        <f t="shared" si="16"/>
        <v>0</v>
      </c>
      <c r="BH210" s="152">
        <f t="shared" si="17"/>
        <v>0</v>
      </c>
      <c r="BI210" s="152">
        <f t="shared" si="18"/>
        <v>0</v>
      </c>
      <c r="BJ210" s="19" t="s">
        <v>77</v>
      </c>
      <c r="BK210" s="152">
        <f t="shared" si="19"/>
        <v>0</v>
      </c>
      <c r="BL210" s="19" t="s">
        <v>158</v>
      </c>
      <c r="BM210" s="151" t="s">
        <v>2906</v>
      </c>
    </row>
    <row r="211" spans="1:65" s="2" customFormat="1" ht="55.5" customHeight="1">
      <c r="A211" s="34"/>
      <c r="B211" s="139"/>
      <c r="C211" s="181" t="s">
        <v>1899</v>
      </c>
      <c r="D211" s="181" t="s">
        <v>251</v>
      </c>
      <c r="E211" s="182" t="s">
        <v>2907</v>
      </c>
      <c r="F211" s="183" t="s">
        <v>2908</v>
      </c>
      <c r="G211" s="184" t="s">
        <v>1699</v>
      </c>
      <c r="H211" s="185">
        <v>1</v>
      </c>
      <c r="I211" s="186"/>
      <c r="J211" s="187">
        <f t="shared" si="10"/>
        <v>0</v>
      </c>
      <c r="K211" s="183" t="s">
        <v>3</v>
      </c>
      <c r="L211" s="188"/>
      <c r="M211" s="189" t="s">
        <v>3</v>
      </c>
      <c r="N211" s="190" t="s">
        <v>40</v>
      </c>
      <c r="O211" s="55"/>
      <c r="P211" s="149">
        <f t="shared" si="11"/>
        <v>0</v>
      </c>
      <c r="Q211" s="149">
        <v>0</v>
      </c>
      <c r="R211" s="149">
        <f t="shared" si="12"/>
        <v>0</v>
      </c>
      <c r="S211" s="149">
        <v>0</v>
      </c>
      <c r="T211" s="150">
        <f t="shared" si="13"/>
        <v>0</v>
      </c>
      <c r="U211" s="34"/>
      <c r="V211" s="34"/>
      <c r="W211" s="34"/>
      <c r="X211" s="34"/>
      <c r="Y211" s="34"/>
      <c r="Z211" s="34"/>
      <c r="AA211" s="34"/>
      <c r="AB211" s="34"/>
      <c r="AC211" s="34"/>
      <c r="AD211" s="34"/>
      <c r="AE211" s="34"/>
      <c r="AR211" s="151" t="s">
        <v>207</v>
      </c>
      <c r="AT211" s="151" t="s">
        <v>251</v>
      </c>
      <c r="AU211" s="151" t="s">
        <v>79</v>
      </c>
      <c r="AY211" s="19" t="s">
        <v>152</v>
      </c>
      <c r="BE211" s="152">
        <f t="shared" si="14"/>
        <v>0</v>
      </c>
      <c r="BF211" s="152">
        <f t="shared" si="15"/>
        <v>0</v>
      </c>
      <c r="BG211" s="152">
        <f t="shared" si="16"/>
        <v>0</v>
      </c>
      <c r="BH211" s="152">
        <f t="shared" si="17"/>
        <v>0</v>
      </c>
      <c r="BI211" s="152">
        <f t="shared" si="18"/>
        <v>0</v>
      </c>
      <c r="BJ211" s="19" t="s">
        <v>77</v>
      </c>
      <c r="BK211" s="152">
        <f t="shared" si="19"/>
        <v>0</v>
      </c>
      <c r="BL211" s="19" t="s">
        <v>158</v>
      </c>
      <c r="BM211" s="151" t="s">
        <v>2909</v>
      </c>
    </row>
    <row r="212" spans="1:65" s="2" customFormat="1" ht="34.200000000000003">
      <c r="A212" s="34"/>
      <c r="B212" s="139"/>
      <c r="C212" s="181" t="s">
        <v>1903</v>
      </c>
      <c r="D212" s="181" t="s">
        <v>251</v>
      </c>
      <c r="E212" s="182" t="s">
        <v>2910</v>
      </c>
      <c r="F212" s="183" t="s">
        <v>2911</v>
      </c>
      <c r="G212" s="184" t="s">
        <v>1699</v>
      </c>
      <c r="H212" s="185">
        <v>1</v>
      </c>
      <c r="I212" s="186"/>
      <c r="J212" s="187">
        <f t="shared" si="10"/>
        <v>0</v>
      </c>
      <c r="K212" s="183" t="s">
        <v>3</v>
      </c>
      <c r="L212" s="188"/>
      <c r="M212" s="189" t="s">
        <v>3</v>
      </c>
      <c r="N212" s="190" t="s">
        <v>40</v>
      </c>
      <c r="O212" s="55"/>
      <c r="P212" s="149">
        <f t="shared" si="11"/>
        <v>0</v>
      </c>
      <c r="Q212" s="149">
        <v>0</v>
      </c>
      <c r="R212" s="149">
        <f t="shared" si="12"/>
        <v>0</v>
      </c>
      <c r="S212" s="149">
        <v>0</v>
      </c>
      <c r="T212" s="150">
        <f t="shared" si="13"/>
        <v>0</v>
      </c>
      <c r="U212" s="34"/>
      <c r="V212" s="34"/>
      <c r="W212" s="34"/>
      <c r="X212" s="34"/>
      <c r="Y212" s="34"/>
      <c r="Z212" s="34"/>
      <c r="AA212" s="34"/>
      <c r="AB212" s="34"/>
      <c r="AC212" s="34"/>
      <c r="AD212" s="34"/>
      <c r="AE212" s="34"/>
      <c r="AR212" s="151" t="s">
        <v>207</v>
      </c>
      <c r="AT212" s="151" t="s">
        <v>251</v>
      </c>
      <c r="AU212" s="151" t="s">
        <v>79</v>
      </c>
      <c r="AY212" s="19" t="s">
        <v>152</v>
      </c>
      <c r="BE212" s="152">
        <f t="shared" si="14"/>
        <v>0</v>
      </c>
      <c r="BF212" s="152">
        <f t="shared" si="15"/>
        <v>0</v>
      </c>
      <c r="BG212" s="152">
        <f t="shared" si="16"/>
        <v>0</v>
      </c>
      <c r="BH212" s="152">
        <f t="shared" si="17"/>
        <v>0</v>
      </c>
      <c r="BI212" s="152">
        <f t="shared" si="18"/>
        <v>0</v>
      </c>
      <c r="BJ212" s="19" t="s">
        <v>77</v>
      </c>
      <c r="BK212" s="152">
        <f t="shared" si="19"/>
        <v>0</v>
      </c>
      <c r="BL212" s="19" t="s">
        <v>158</v>
      </c>
      <c r="BM212" s="151" t="s">
        <v>2912</v>
      </c>
    </row>
    <row r="213" spans="1:65" s="2" customFormat="1" ht="34.200000000000003">
      <c r="A213" s="34"/>
      <c r="B213" s="139"/>
      <c r="C213" s="181" t="s">
        <v>1907</v>
      </c>
      <c r="D213" s="181" t="s">
        <v>251</v>
      </c>
      <c r="E213" s="182" t="s">
        <v>2913</v>
      </c>
      <c r="F213" s="183" t="s">
        <v>2914</v>
      </c>
      <c r="G213" s="184" t="s">
        <v>1699</v>
      </c>
      <c r="H213" s="185">
        <v>1</v>
      </c>
      <c r="I213" s="186"/>
      <c r="J213" s="187">
        <f t="shared" si="10"/>
        <v>0</v>
      </c>
      <c r="K213" s="183" t="s">
        <v>3</v>
      </c>
      <c r="L213" s="188"/>
      <c r="M213" s="189" t="s">
        <v>3</v>
      </c>
      <c r="N213" s="190" t="s">
        <v>40</v>
      </c>
      <c r="O213" s="55"/>
      <c r="P213" s="149">
        <f t="shared" si="11"/>
        <v>0</v>
      </c>
      <c r="Q213" s="149">
        <v>0</v>
      </c>
      <c r="R213" s="149">
        <f t="shared" si="12"/>
        <v>0</v>
      </c>
      <c r="S213" s="149">
        <v>0</v>
      </c>
      <c r="T213" s="150">
        <f t="shared" si="13"/>
        <v>0</v>
      </c>
      <c r="U213" s="34"/>
      <c r="V213" s="34"/>
      <c r="W213" s="34"/>
      <c r="X213" s="34"/>
      <c r="Y213" s="34"/>
      <c r="Z213" s="34"/>
      <c r="AA213" s="34"/>
      <c r="AB213" s="34"/>
      <c r="AC213" s="34"/>
      <c r="AD213" s="34"/>
      <c r="AE213" s="34"/>
      <c r="AR213" s="151" t="s">
        <v>207</v>
      </c>
      <c r="AT213" s="151" t="s">
        <v>251</v>
      </c>
      <c r="AU213" s="151" t="s">
        <v>79</v>
      </c>
      <c r="AY213" s="19" t="s">
        <v>152</v>
      </c>
      <c r="BE213" s="152">
        <f t="shared" si="14"/>
        <v>0</v>
      </c>
      <c r="BF213" s="152">
        <f t="shared" si="15"/>
        <v>0</v>
      </c>
      <c r="BG213" s="152">
        <f t="shared" si="16"/>
        <v>0</v>
      </c>
      <c r="BH213" s="152">
        <f t="shared" si="17"/>
        <v>0</v>
      </c>
      <c r="BI213" s="152">
        <f t="shared" si="18"/>
        <v>0</v>
      </c>
      <c r="BJ213" s="19" t="s">
        <v>77</v>
      </c>
      <c r="BK213" s="152">
        <f t="shared" si="19"/>
        <v>0</v>
      </c>
      <c r="BL213" s="19" t="s">
        <v>158</v>
      </c>
      <c r="BM213" s="151" t="s">
        <v>2915</v>
      </c>
    </row>
    <row r="214" spans="1:65" s="2" customFormat="1" ht="22.8">
      <c r="A214" s="34"/>
      <c r="B214" s="139"/>
      <c r="C214" s="181" t="s">
        <v>1911</v>
      </c>
      <c r="D214" s="181" t="s">
        <v>251</v>
      </c>
      <c r="E214" s="182" t="s">
        <v>2916</v>
      </c>
      <c r="F214" s="183" t="s">
        <v>2917</v>
      </c>
      <c r="G214" s="184" t="s">
        <v>2918</v>
      </c>
      <c r="H214" s="185">
        <v>1</v>
      </c>
      <c r="I214" s="186"/>
      <c r="J214" s="187">
        <f t="shared" ref="J214:J277" si="20">ROUND(I214*H214,2)</f>
        <v>0</v>
      </c>
      <c r="K214" s="183" t="s">
        <v>3</v>
      </c>
      <c r="L214" s="188"/>
      <c r="M214" s="189" t="s">
        <v>3</v>
      </c>
      <c r="N214" s="190" t="s">
        <v>40</v>
      </c>
      <c r="O214" s="55"/>
      <c r="P214" s="149">
        <f t="shared" ref="P214:P277" si="21">O214*H214</f>
        <v>0</v>
      </c>
      <c r="Q214" s="149">
        <v>0</v>
      </c>
      <c r="R214" s="149">
        <f t="shared" ref="R214:R277" si="22">Q214*H214</f>
        <v>0</v>
      </c>
      <c r="S214" s="149">
        <v>0</v>
      </c>
      <c r="T214" s="150">
        <f t="shared" ref="T214:T277" si="23">S214*H214</f>
        <v>0</v>
      </c>
      <c r="U214" s="34"/>
      <c r="V214" s="34"/>
      <c r="W214" s="34"/>
      <c r="X214" s="34"/>
      <c r="Y214" s="34"/>
      <c r="Z214" s="34"/>
      <c r="AA214" s="34"/>
      <c r="AB214" s="34"/>
      <c r="AC214" s="34"/>
      <c r="AD214" s="34"/>
      <c r="AE214" s="34"/>
      <c r="AR214" s="151" t="s">
        <v>207</v>
      </c>
      <c r="AT214" s="151" t="s">
        <v>251</v>
      </c>
      <c r="AU214" s="151" t="s">
        <v>79</v>
      </c>
      <c r="AY214" s="19" t="s">
        <v>152</v>
      </c>
      <c r="BE214" s="152">
        <f t="shared" ref="BE214:BE277" si="24">IF(N214="základní",J214,0)</f>
        <v>0</v>
      </c>
      <c r="BF214" s="152">
        <f t="shared" ref="BF214:BF277" si="25">IF(N214="snížená",J214,0)</f>
        <v>0</v>
      </c>
      <c r="BG214" s="152">
        <f t="shared" ref="BG214:BG277" si="26">IF(N214="zákl. přenesená",J214,0)</f>
        <v>0</v>
      </c>
      <c r="BH214" s="152">
        <f t="shared" ref="BH214:BH277" si="27">IF(N214="sníž. přenesená",J214,0)</f>
        <v>0</v>
      </c>
      <c r="BI214" s="152">
        <f t="shared" ref="BI214:BI277" si="28">IF(N214="nulová",J214,0)</f>
        <v>0</v>
      </c>
      <c r="BJ214" s="19" t="s">
        <v>77</v>
      </c>
      <c r="BK214" s="152">
        <f t="shared" ref="BK214:BK277" si="29">ROUND(I214*H214,2)</f>
        <v>0</v>
      </c>
      <c r="BL214" s="19" t="s">
        <v>158</v>
      </c>
      <c r="BM214" s="151" t="s">
        <v>2919</v>
      </c>
    </row>
    <row r="215" spans="1:65" s="2" customFormat="1" ht="66.75" customHeight="1">
      <c r="A215" s="34"/>
      <c r="B215" s="139"/>
      <c r="C215" s="181" t="s">
        <v>1914</v>
      </c>
      <c r="D215" s="181" t="s">
        <v>251</v>
      </c>
      <c r="E215" s="182" t="s">
        <v>2920</v>
      </c>
      <c r="F215" s="183" t="s">
        <v>2921</v>
      </c>
      <c r="G215" s="184" t="s">
        <v>2918</v>
      </c>
      <c r="H215" s="185">
        <v>1</v>
      </c>
      <c r="I215" s="186"/>
      <c r="J215" s="187">
        <f t="shared" si="20"/>
        <v>0</v>
      </c>
      <c r="K215" s="183" t="s">
        <v>3</v>
      </c>
      <c r="L215" s="188"/>
      <c r="M215" s="189" t="s">
        <v>3</v>
      </c>
      <c r="N215" s="190" t="s">
        <v>40</v>
      </c>
      <c r="O215" s="55"/>
      <c r="P215" s="149">
        <f t="shared" si="21"/>
        <v>0</v>
      </c>
      <c r="Q215" s="149">
        <v>0</v>
      </c>
      <c r="R215" s="149">
        <f t="shared" si="22"/>
        <v>0</v>
      </c>
      <c r="S215" s="149">
        <v>0</v>
      </c>
      <c r="T215" s="150">
        <f t="shared" si="23"/>
        <v>0</v>
      </c>
      <c r="U215" s="34"/>
      <c r="V215" s="34"/>
      <c r="W215" s="34"/>
      <c r="X215" s="34"/>
      <c r="Y215" s="34"/>
      <c r="Z215" s="34"/>
      <c r="AA215" s="34"/>
      <c r="AB215" s="34"/>
      <c r="AC215" s="34"/>
      <c r="AD215" s="34"/>
      <c r="AE215" s="34"/>
      <c r="AR215" s="151" t="s">
        <v>207</v>
      </c>
      <c r="AT215" s="151" t="s">
        <v>251</v>
      </c>
      <c r="AU215" s="151" t="s">
        <v>79</v>
      </c>
      <c r="AY215" s="19" t="s">
        <v>152</v>
      </c>
      <c r="BE215" s="152">
        <f t="shared" si="24"/>
        <v>0</v>
      </c>
      <c r="BF215" s="152">
        <f t="shared" si="25"/>
        <v>0</v>
      </c>
      <c r="BG215" s="152">
        <f t="shared" si="26"/>
        <v>0</v>
      </c>
      <c r="BH215" s="152">
        <f t="shared" si="27"/>
        <v>0</v>
      </c>
      <c r="BI215" s="152">
        <f t="shared" si="28"/>
        <v>0</v>
      </c>
      <c r="BJ215" s="19" t="s">
        <v>77</v>
      </c>
      <c r="BK215" s="152">
        <f t="shared" si="29"/>
        <v>0</v>
      </c>
      <c r="BL215" s="19" t="s">
        <v>158</v>
      </c>
      <c r="BM215" s="151" t="s">
        <v>2922</v>
      </c>
    </row>
    <row r="216" spans="1:65" s="2" customFormat="1" ht="22.8">
      <c r="A216" s="34"/>
      <c r="B216" s="139"/>
      <c r="C216" s="181" t="s">
        <v>1918</v>
      </c>
      <c r="D216" s="181" t="s">
        <v>251</v>
      </c>
      <c r="E216" s="182" t="s">
        <v>2923</v>
      </c>
      <c r="F216" s="183" t="s">
        <v>2924</v>
      </c>
      <c r="G216" s="184" t="s">
        <v>1699</v>
      </c>
      <c r="H216" s="185">
        <v>1</v>
      </c>
      <c r="I216" s="186"/>
      <c r="J216" s="187">
        <f t="shared" si="20"/>
        <v>0</v>
      </c>
      <c r="K216" s="183" t="s">
        <v>3</v>
      </c>
      <c r="L216" s="188"/>
      <c r="M216" s="189" t="s">
        <v>3</v>
      </c>
      <c r="N216" s="190" t="s">
        <v>40</v>
      </c>
      <c r="O216" s="55"/>
      <c r="P216" s="149">
        <f t="shared" si="21"/>
        <v>0</v>
      </c>
      <c r="Q216" s="149">
        <v>0</v>
      </c>
      <c r="R216" s="149">
        <f t="shared" si="22"/>
        <v>0</v>
      </c>
      <c r="S216" s="149">
        <v>0</v>
      </c>
      <c r="T216" s="150">
        <f t="shared" si="23"/>
        <v>0</v>
      </c>
      <c r="U216" s="34"/>
      <c r="V216" s="34"/>
      <c r="W216" s="34"/>
      <c r="X216" s="34"/>
      <c r="Y216" s="34"/>
      <c r="Z216" s="34"/>
      <c r="AA216" s="34"/>
      <c r="AB216" s="34"/>
      <c r="AC216" s="34"/>
      <c r="AD216" s="34"/>
      <c r="AE216" s="34"/>
      <c r="AR216" s="151" t="s">
        <v>207</v>
      </c>
      <c r="AT216" s="151" t="s">
        <v>251</v>
      </c>
      <c r="AU216" s="151" t="s">
        <v>79</v>
      </c>
      <c r="AY216" s="19" t="s">
        <v>152</v>
      </c>
      <c r="BE216" s="152">
        <f t="shared" si="24"/>
        <v>0</v>
      </c>
      <c r="BF216" s="152">
        <f t="shared" si="25"/>
        <v>0</v>
      </c>
      <c r="BG216" s="152">
        <f t="shared" si="26"/>
        <v>0</v>
      </c>
      <c r="BH216" s="152">
        <f t="shared" si="27"/>
        <v>0</v>
      </c>
      <c r="BI216" s="152">
        <f t="shared" si="28"/>
        <v>0</v>
      </c>
      <c r="BJ216" s="19" t="s">
        <v>77</v>
      </c>
      <c r="BK216" s="152">
        <f t="shared" si="29"/>
        <v>0</v>
      </c>
      <c r="BL216" s="19" t="s">
        <v>158</v>
      </c>
      <c r="BM216" s="151" t="s">
        <v>2925</v>
      </c>
    </row>
    <row r="217" spans="1:65" s="2" customFormat="1" ht="22.8">
      <c r="A217" s="34"/>
      <c r="B217" s="139"/>
      <c r="C217" s="181" t="s">
        <v>1926</v>
      </c>
      <c r="D217" s="181" t="s">
        <v>251</v>
      </c>
      <c r="E217" s="182" t="s">
        <v>2926</v>
      </c>
      <c r="F217" s="183" t="s">
        <v>2927</v>
      </c>
      <c r="G217" s="184" t="s">
        <v>1699</v>
      </c>
      <c r="H217" s="185">
        <v>1</v>
      </c>
      <c r="I217" s="186"/>
      <c r="J217" s="187">
        <f t="shared" si="20"/>
        <v>0</v>
      </c>
      <c r="K217" s="183" t="s">
        <v>3</v>
      </c>
      <c r="L217" s="188"/>
      <c r="M217" s="189" t="s">
        <v>3</v>
      </c>
      <c r="N217" s="190" t="s">
        <v>40</v>
      </c>
      <c r="O217" s="55"/>
      <c r="P217" s="149">
        <f t="shared" si="21"/>
        <v>0</v>
      </c>
      <c r="Q217" s="149">
        <v>0</v>
      </c>
      <c r="R217" s="149">
        <f t="shared" si="22"/>
        <v>0</v>
      </c>
      <c r="S217" s="149">
        <v>0</v>
      </c>
      <c r="T217" s="150">
        <f t="shared" si="23"/>
        <v>0</v>
      </c>
      <c r="U217" s="34"/>
      <c r="V217" s="34"/>
      <c r="W217" s="34"/>
      <c r="X217" s="34"/>
      <c r="Y217" s="34"/>
      <c r="Z217" s="34"/>
      <c r="AA217" s="34"/>
      <c r="AB217" s="34"/>
      <c r="AC217" s="34"/>
      <c r="AD217" s="34"/>
      <c r="AE217" s="34"/>
      <c r="AR217" s="151" t="s">
        <v>207</v>
      </c>
      <c r="AT217" s="151" t="s">
        <v>251</v>
      </c>
      <c r="AU217" s="151" t="s">
        <v>79</v>
      </c>
      <c r="AY217" s="19" t="s">
        <v>152</v>
      </c>
      <c r="BE217" s="152">
        <f t="shared" si="24"/>
        <v>0</v>
      </c>
      <c r="BF217" s="152">
        <f t="shared" si="25"/>
        <v>0</v>
      </c>
      <c r="BG217" s="152">
        <f t="shared" si="26"/>
        <v>0</v>
      </c>
      <c r="BH217" s="152">
        <f t="shared" si="27"/>
        <v>0</v>
      </c>
      <c r="BI217" s="152">
        <f t="shared" si="28"/>
        <v>0</v>
      </c>
      <c r="BJ217" s="19" t="s">
        <v>77</v>
      </c>
      <c r="BK217" s="152">
        <f t="shared" si="29"/>
        <v>0</v>
      </c>
      <c r="BL217" s="19" t="s">
        <v>158</v>
      </c>
      <c r="BM217" s="151" t="s">
        <v>2928</v>
      </c>
    </row>
    <row r="218" spans="1:65" s="2" customFormat="1" ht="57">
      <c r="A218" s="34"/>
      <c r="B218" s="139"/>
      <c r="C218" s="181" t="s">
        <v>1929</v>
      </c>
      <c r="D218" s="181" t="s">
        <v>251</v>
      </c>
      <c r="E218" s="182" t="s">
        <v>2929</v>
      </c>
      <c r="F218" s="183" t="s">
        <v>2930</v>
      </c>
      <c r="G218" s="184" t="s">
        <v>1699</v>
      </c>
      <c r="H218" s="185">
        <v>1</v>
      </c>
      <c r="I218" s="186"/>
      <c r="J218" s="187">
        <f t="shared" si="20"/>
        <v>0</v>
      </c>
      <c r="K218" s="183" t="s">
        <v>3</v>
      </c>
      <c r="L218" s="188"/>
      <c r="M218" s="189" t="s">
        <v>3</v>
      </c>
      <c r="N218" s="190" t="s">
        <v>40</v>
      </c>
      <c r="O218" s="55"/>
      <c r="P218" s="149">
        <f t="shared" si="21"/>
        <v>0</v>
      </c>
      <c r="Q218" s="149">
        <v>0</v>
      </c>
      <c r="R218" s="149">
        <f t="shared" si="22"/>
        <v>0</v>
      </c>
      <c r="S218" s="149">
        <v>0</v>
      </c>
      <c r="T218" s="150">
        <f t="shared" si="23"/>
        <v>0</v>
      </c>
      <c r="U218" s="34"/>
      <c r="V218" s="34"/>
      <c r="W218" s="34"/>
      <c r="X218" s="34"/>
      <c r="Y218" s="34"/>
      <c r="Z218" s="34"/>
      <c r="AA218" s="34"/>
      <c r="AB218" s="34"/>
      <c r="AC218" s="34"/>
      <c r="AD218" s="34"/>
      <c r="AE218" s="34"/>
      <c r="AR218" s="151" t="s">
        <v>207</v>
      </c>
      <c r="AT218" s="151" t="s">
        <v>251</v>
      </c>
      <c r="AU218" s="151" t="s">
        <v>79</v>
      </c>
      <c r="AY218" s="19" t="s">
        <v>152</v>
      </c>
      <c r="BE218" s="152">
        <f t="shared" si="24"/>
        <v>0</v>
      </c>
      <c r="BF218" s="152">
        <f t="shared" si="25"/>
        <v>0</v>
      </c>
      <c r="BG218" s="152">
        <f t="shared" si="26"/>
        <v>0</v>
      </c>
      <c r="BH218" s="152">
        <f t="shared" si="27"/>
        <v>0</v>
      </c>
      <c r="BI218" s="152">
        <f t="shared" si="28"/>
        <v>0</v>
      </c>
      <c r="BJ218" s="19" t="s">
        <v>77</v>
      </c>
      <c r="BK218" s="152">
        <f t="shared" si="29"/>
        <v>0</v>
      </c>
      <c r="BL218" s="19" t="s">
        <v>158</v>
      </c>
      <c r="BM218" s="151" t="s">
        <v>2931</v>
      </c>
    </row>
    <row r="219" spans="1:65" s="2" customFormat="1" ht="16.5" customHeight="1">
      <c r="A219" s="34"/>
      <c r="B219" s="139"/>
      <c r="C219" s="181" t="s">
        <v>1933</v>
      </c>
      <c r="D219" s="181" t="s">
        <v>251</v>
      </c>
      <c r="E219" s="182" t="s">
        <v>2932</v>
      </c>
      <c r="F219" s="183" t="s">
        <v>2933</v>
      </c>
      <c r="G219" s="184" t="s">
        <v>1699</v>
      </c>
      <c r="H219" s="185">
        <v>2</v>
      </c>
      <c r="I219" s="186"/>
      <c r="J219" s="187">
        <f t="shared" si="20"/>
        <v>0</v>
      </c>
      <c r="K219" s="183" t="s">
        <v>3</v>
      </c>
      <c r="L219" s="188"/>
      <c r="M219" s="189" t="s">
        <v>3</v>
      </c>
      <c r="N219" s="190" t="s">
        <v>40</v>
      </c>
      <c r="O219" s="55"/>
      <c r="P219" s="149">
        <f t="shared" si="21"/>
        <v>0</v>
      </c>
      <c r="Q219" s="149">
        <v>0</v>
      </c>
      <c r="R219" s="149">
        <f t="shared" si="22"/>
        <v>0</v>
      </c>
      <c r="S219" s="149">
        <v>0</v>
      </c>
      <c r="T219" s="150">
        <f t="shared" si="23"/>
        <v>0</v>
      </c>
      <c r="U219" s="34"/>
      <c r="V219" s="34"/>
      <c r="W219" s="34"/>
      <c r="X219" s="34"/>
      <c r="Y219" s="34"/>
      <c r="Z219" s="34"/>
      <c r="AA219" s="34"/>
      <c r="AB219" s="34"/>
      <c r="AC219" s="34"/>
      <c r="AD219" s="34"/>
      <c r="AE219" s="34"/>
      <c r="AR219" s="151" t="s">
        <v>207</v>
      </c>
      <c r="AT219" s="151" t="s">
        <v>251</v>
      </c>
      <c r="AU219" s="151" t="s">
        <v>79</v>
      </c>
      <c r="AY219" s="19" t="s">
        <v>152</v>
      </c>
      <c r="BE219" s="152">
        <f t="shared" si="24"/>
        <v>0</v>
      </c>
      <c r="BF219" s="152">
        <f t="shared" si="25"/>
        <v>0</v>
      </c>
      <c r="BG219" s="152">
        <f t="shared" si="26"/>
        <v>0</v>
      </c>
      <c r="BH219" s="152">
        <f t="shared" si="27"/>
        <v>0</v>
      </c>
      <c r="BI219" s="152">
        <f t="shared" si="28"/>
        <v>0</v>
      </c>
      <c r="BJ219" s="19" t="s">
        <v>77</v>
      </c>
      <c r="BK219" s="152">
        <f t="shared" si="29"/>
        <v>0</v>
      </c>
      <c r="BL219" s="19" t="s">
        <v>158</v>
      </c>
      <c r="BM219" s="151" t="s">
        <v>2934</v>
      </c>
    </row>
    <row r="220" spans="1:65" s="2" customFormat="1" ht="55.5" customHeight="1">
      <c r="A220" s="34"/>
      <c r="B220" s="139"/>
      <c r="C220" s="181" t="s">
        <v>1937</v>
      </c>
      <c r="D220" s="181" t="s">
        <v>251</v>
      </c>
      <c r="E220" s="182" t="s">
        <v>2935</v>
      </c>
      <c r="F220" s="183" t="s">
        <v>2936</v>
      </c>
      <c r="G220" s="184" t="s">
        <v>1699</v>
      </c>
      <c r="H220" s="185">
        <v>1</v>
      </c>
      <c r="I220" s="186"/>
      <c r="J220" s="187">
        <f t="shared" si="20"/>
        <v>0</v>
      </c>
      <c r="K220" s="183" t="s">
        <v>3</v>
      </c>
      <c r="L220" s="188"/>
      <c r="M220" s="189" t="s">
        <v>3</v>
      </c>
      <c r="N220" s="190" t="s">
        <v>40</v>
      </c>
      <c r="O220" s="55"/>
      <c r="P220" s="149">
        <f t="shared" si="21"/>
        <v>0</v>
      </c>
      <c r="Q220" s="149">
        <v>0</v>
      </c>
      <c r="R220" s="149">
        <f t="shared" si="22"/>
        <v>0</v>
      </c>
      <c r="S220" s="149">
        <v>0</v>
      </c>
      <c r="T220" s="150">
        <f t="shared" si="23"/>
        <v>0</v>
      </c>
      <c r="U220" s="34"/>
      <c r="V220" s="34"/>
      <c r="W220" s="34"/>
      <c r="X220" s="34"/>
      <c r="Y220" s="34"/>
      <c r="Z220" s="34"/>
      <c r="AA220" s="34"/>
      <c r="AB220" s="34"/>
      <c r="AC220" s="34"/>
      <c r="AD220" s="34"/>
      <c r="AE220" s="34"/>
      <c r="AR220" s="151" t="s">
        <v>207</v>
      </c>
      <c r="AT220" s="151" t="s">
        <v>251</v>
      </c>
      <c r="AU220" s="151" t="s">
        <v>79</v>
      </c>
      <c r="AY220" s="19" t="s">
        <v>152</v>
      </c>
      <c r="BE220" s="152">
        <f t="shared" si="24"/>
        <v>0</v>
      </c>
      <c r="BF220" s="152">
        <f t="shared" si="25"/>
        <v>0</v>
      </c>
      <c r="BG220" s="152">
        <f t="shared" si="26"/>
        <v>0</v>
      </c>
      <c r="BH220" s="152">
        <f t="shared" si="27"/>
        <v>0</v>
      </c>
      <c r="BI220" s="152">
        <f t="shared" si="28"/>
        <v>0</v>
      </c>
      <c r="BJ220" s="19" t="s">
        <v>77</v>
      </c>
      <c r="BK220" s="152">
        <f t="shared" si="29"/>
        <v>0</v>
      </c>
      <c r="BL220" s="19" t="s">
        <v>158</v>
      </c>
      <c r="BM220" s="151" t="s">
        <v>2937</v>
      </c>
    </row>
    <row r="221" spans="1:65" s="2" customFormat="1" ht="16.5" customHeight="1">
      <c r="A221" s="34"/>
      <c r="B221" s="139"/>
      <c r="C221" s="181" t="s">
        <v>1942</v>
      </c>
      <c r="D221" s="181" t="s">
        <v>251</v>
      </c>
      <c r="E221" s="182" t="s">
        <v>2938</v>
      </c>
      <c r="F221" s="183" t="s">
        <v>2939</v>
      </c>
      <c r="G221" s="184" t="s">
        <v>1699</v>
      </c>
      <c r="H221" s="185">
        <v>1</v>
      </c>
      <c r="I221" s="186"/>
      <c r="J221" s="187">
        <f t="shared" si="20"/>
        <v>0</v>
      </c>
      <c r="K221" s="183" t="s">
        <v>3</v>
      </c>
      <c r="L221" s="188"/>
      <c r="M221" s="189" t="s">
        <v>3</v>
      </c>
      <c r="N221" s="190" t="s">
        <v>40</v>
      </c>
      <c r="O221" s="55"/>
      <c r="P221" s="149">
        <f t="shared" si="21"/>
        <v>0</v>
      </c>
      <c r="Q221" s="149">
        <v>0</v>
      </c>
      <c r="R221" s="149">
        <f t="shared" si="22"/>
        <v>0</v>
      </c>
      <c r="S221" s="149">
        <v>0</v>
      </c>
      <c r="T221" s="150">
        <f t="shared" si="23"/>
        <v>0</v>
      </c>
      <c r="U221" s="34"/>
      <c r="V221" s="34"/>
      <c r="W221" s="34"/>
      <c r="X221" s="34"/>
      <c r="Y221" s="34"/>
      <c r="Z221" s="34"/>
      <c r="AA221" s="34"/>
      <c r="AB221" s="34"/>
      <c r="AC221" s="34"/>
      <c r="AD221" s="34"/>
      <c r="AE221" s="34"/>
      <c r="AR221" s="151" t="s">
        <v>207</v>
      </c>
      <c r="AT221" s="151" t="s">
        <v>251</v>
      </c>
      <c r="AU221" s="151" t="s">
        <v>79</v>
      </c>
      <c r="AY221" s="19" t="s">
        <v>152</v>
      </c>
      <c r="BE221" s="152">
        <f t="shared" si="24"/>
        <v>0</v>
      </c>
      <c r="BF221" s="152">
        <f t="shared" si="25"/>
        <v>0</v>
      </c>
      <c r="BG221" s="152">
        <f t="shared" si="26"/>
        <v>0</v>
      </c>
      <c r="BH221" s="152">
        <f t="shared" si="27"/>
        <v>0</v>
      </c>
      <c r="BI221" s="152">
        <f t="shared" si="28"/>
        <v>0</v>
      </c>
      <c r="BJ221" s="19" t="s">
        <v>77</v>
      </c>
      <c r="BK221" s="152">
        <f t="shared" si="29"/>
        <v>0</v>
      </c>
      <c r="BL221" s="19" t="s">
        <v>158</v>
      </c>
      <c r="BM221" s="151" t="s">
        <v>2940</v>
      </c>
    </row>
    <row r="222" spans="1:65" s="2" customFormat="1" ht="204.9" customHeight="1">
      <c r="A222" s="34"/>
      <c r="B222" s="139"/>
      <c r="C222" s="181" t="s">
        <v>1946</v>
      </c>
      <c r="D222" s="181" t="s">
        <v>251</v>
      </c>
      <c r="E222" s="182" t="s">
        <v>2941</v>
      </c>
      <c r="F222" s="183" t="s">
        <v>2942</v>
      </c>
      <c r="G222" s="184" t="s">
        <v>1699</v>
      </c>
      <c r="H222" s="185">
        <v>1</v>
      </c>
      <c r="I222" s="186"/>
      <c r="J222" s="187">
        <f t="shared" si="20"/>
        <v>0</v>
      </c>
      <c r="K222" s="183" t="s">
        <v>3</v>
      </c>
      <c r="L222" s="188"/>
      <c r="M222" s="189" t="s">
        <v>3</v>
      </c>
      <c r="N222" s="190" t="s">
        <v>40</v>
      </c>
      <c r="O222" s="55"/>
      <c r="P222" s="149">
        <f t="shared" si="21"/>
        <v>0</v>
      </c>
      <c r="Q222" s="149">
        <v>0</v>
      </c>
      <c r="R222" s="149">
        <f t="shared" si="22"/>
        <v>0</v>
      </c>
      <c r="S222" s="149">
        <v>0</v>
      </c>
      <c r="T222" s="150">
        <f t="shared" si="23"/>
        <v>0</v>
      </c>
      <c r="U222" s="34"/>
      <c r="V222" s="34"/>
      <c r="W222" s="34"/>
      <c r="X222" s="34"/>
      <c r="Y222" s="34"/>
      <c r="Z222" s="34"/>
      <c r="AA222" s="34"/>
      <c r="AB222" s="34"/>
      <c r="AC222" s="34"/>
      <c r="AD222" s="34"/>
      <c r="AE222" s="34"/>
      <c r="AR222" s="151" t="s">
        <v>207</v>
      </c>
      <c r="AT222" s="151" t="s">
        <v>251</v>
      </c>
      <c r="AU222" s="151" t="s">
        <v>79</v>
      </c>
      <c r="AY222" s="19" t="s">
        <v>152</v>
      </c>
      <c r="BE222" s="152">
        <f t="shared" si="24"/>
        <v>0</v>
      </c>
      <c r="BF222" s="152">
        <f t="shared" si="25"/>
        <v>0</v>
      </c>
      <c r="BG222" s="152">
        <f t="shared" si="26"/>
        <v>0</v>
      </c>
      <c r="BH222" s="152">
        <f t="shared" si="27"/>
        <v>0</v>
      </c>
      <c r="BI222" s="152">
        <f t="shared" si="28"/>
        <v>0</v>
      </c>
      <c r="BJ222" s="19" t="s">
        <v>77</v>
      </c>
      <c r="BK222" s="152">
        <f t="shared" si="29"/>
        <v>0</v>
      </c>
      <c r="BL222" s="19" t="s">
        <v>158</v>
      </c>
      <c r="BM222" s="151" t="s">
        <v>2943</v>
      </c>
    </row>
    <row r="223" spans="1:65" s="2" customFormat="1" ht="45.6">
      <c r="A223" s="34"/>
      <c r="B223" s="139"/>
      <c r="C223" s="181" t="s">
        <v>1950</v>
      </c>
      <c r="D223" s="181" t="s">
        <v>251</v>
      </c>
      <c r="E223" s="182" t="s">
        <v>2944</v>
      </c>
      <c r="F223" s="183" t="s">
        <v>2945</v>
      </c>
      <c r="G223" s="184" t="s">
        <v>1699</v>
      </c>
      <c r="H223" s="185">
        <v>1</v>
      </c>
      <c r="I223" s="186"/>
      <c r="J223" s="187">
        <f t="shared" si="20"/>
        <v>0</v>
      </c>
      <c r="K223" s="183" t="s">
        <v>3</v>
      </c>
      <c r="L223" s="188"/>
      <c r="M223" s="189" t="s">
        <v>3</v>
      </c>
      <c r="N223" s="190" t="s">
        <v>40</v>
      </c>
      <c r="O223" s="55"/>
      <c r="P223" s="149">
        <f t="shared" si="21"/>
        <v>0</v>
      </c>
      <c r="Q223" s="149">
        <v>0</v>
      </c>
      <c r="R223" s="149">
        <f t="shared" si="22"/>
        <v>0</v>
      </c>
      <c r="S223" s="149">
        <v>0</v>
      </c>
      <c r="T223" s="150">
        <f t="shared" si="23"/>
        <v>0</v>
      </c>
      <c r="U223" s="34"/>
      <c r="V223" s="34"/>
      <c r="W223" s="34"/>
      <c r="X223" s="34"/>
      <c r="Y223" s="34"/>
      <c r="Z223" s="34"/>
      <c r="AA223" s="34"/>
      <c r="AB223" s="34"/>
      <c r="AC223" s="34"/>
      <c r="AD223" s="34"/>
      <c r="AE223" s="34"/>
      <c r="AR223" s="151" t="s">
        <v>207</v>
      </c>
      <c r="AT223" s="151" t="s">
        <v>251</v>
      </c>
      <c r="AU223" s="151" t="s">
        <v>79</v>
      </c>
      <c r="AY223" s="19" t="s">
        <v>152</v>
      </c>
      <c r="BE223" s="152">
        <f t="shared" si="24"/>
        <v>0</v>
      </c>
      <c r="BF223" s="152">
        <f t="shared" si="25"/>
        <v>0</v>
      </c>
      <c r="BG223" s="152">
        <f t="shared" si="26"/>
        <v>0</v>
      </c>
      <c r="BH223" s="152">
        <f t="shared" si="27"/>
        <v>0</v>
      </c>
      <c r="BI223" s="152">
        <f t="shared" si="28"/>
        <v>0</v>
      </c>
      <c r="BJ223" s="19" t="s">
        <v>77</v>
      </c>
      <c r="BK223" s="152">
        <f t="shared" si="29"/>
        <v>0</v>
      </c>
      <c r="BL223" s="19" t="s">
        <v>158</v>
      </c>
      <c r="BM223" s="151" t="s">
        <v>2946</v>
      </c>
    </row>
    <row r="224" spans="1:65" s="2" customFormat="1" ht="16.5" customHeight="1">
      <c r="A224" s="34"/>
      <c r="B224" s="139"/>
      <c r="C224" s="181" t="s">
        <v>1954</v>
      </c>
      <c r="D224" s="181" t="s">
        <v>251</v>
      </c>
      <c r="E224" s="182" t="s">
        <v>2575</v>
      </c>
      <c r="F224" s="183" t="s">
        <v>2576</v>
      </c>
      <c r="G224" s="184" t="s">
        <v>1699</v>
      </c>
      <c r="H224" s="185">
        <v>22</v>
      </c>
      <c r="I224" s="186"/>
      <c r="J224" s="187">
        <f t="shared" si="20"/>
        <v>0</v>
      </c>
      <c r="K224" s="183" t="s">
        <v>3</v>
      </c>
      <c r="L224" s="188"/>
      <c r="M224" s="189" t="s">
        <v>3</v>
      </c>
      <c r="N224" s="190" t="s">
        <v>40</v>
      </c>
      <c r="O224" s="55"/>
      <c r="P224" s="149">
        <f t="shared" si="21"/>
        <v>0</v>
      </c>
      <c r="Q224" s="149">
        <v>0</v>
      </c>
      <c r="R224" s="149">
        <f t="shared" si="22"/>
        <v>0</v>
      </c>
      <c r="S224" s="149">
        <v>0</v>
      </c>
      <c r="T224" s="150">
        <f t="shared" si="23"/>
        <v>0</v>
      </c>
      <c r="U224" s="34"/>
      <c r="V224" s="34"/>
      <c r="W224" s="34"/>
      <c r="X224" s="34"/>
      <c r="Y224" s="34"/>
      <c r="Z224" s="34"/>
      <c r="AA224" s="34"/>
      <c r="AB224" s="34"/>
      <c r="AC224" s="34"/>
      <c r="AD224" s="34"/>
      <c r="AE224" s="34"/>
      <c r="AR224" s="151" t="s">
        <v>207</v>
      </c>
      <c r="AT224" s="151" t="s">
        <v>251</v>
      </c>
      <c r="AU224" s="151" t="s">
        <v>79</v>
      </c>
      <c r="AY224" s="19" t="s">
        <v>152</v>
      </c>
      <c r="BE224" s="152">
        <f t="shared" si="24"/>
        <v>0</v>
      </c>
      <c r="BF224" s="152">
        <f t="shared" si="25"/>
        <v>0</v>
      </c>
      <c r="BG224" s="152">
        <f t="shared" si="26"/>
        <v>0</v>
      </c>
      <c r="BH224" s="152">
        <f t="shared" si="27"/>
        <v>0</v>
      </c>
      <c r="BI224" s="152">
        <f t="shared" si="28"/>
        <v>0</v>
      </c>
      <c r="BJ224" s="19" t="s">
        <v>77</v>
      </c>
      <c r="BK224" s="152">
        <f t="shared" si="29"/>
        <v>0</v>
      </c>
      <c r="BL224" s="19" t="s">
        <v>158</v>
      </c>
      <c r="BM224" s="151" t="s">
        <v>2947</v>
      </c>
    </row>
    <row r="225" spans="1:65" s="2" customFormat="1" ht="16.5" customHeight="1">
      <c r="A225" s="34"/>
      <c r="B225" s="139"/>
      <c r="C225" s="181" t="s">
        <v>1958</v>
      </c>
      <c r="D225" s="181" t="s">
        <v>251</v>
      </c>
      <c r="E225" s="182" t="s">
        <v>2948</v>
      </c>
      <c r="F225" s="183" t="s">
        <v>2949</v>
      </c>
      <c r="G225" s="184" t="s">
        <v>1699</v>
      </c>
      <c r="H225" s="185">
        <v>1</v>
      </c>
      <c r="I225" s="186"/>
      <c r="J225" s="187">
        <f t="shared" si="20"/>
        <v>0</v>
      </c>
      <c r="K225" s="183" t="s">
        <v>3</v>
      </c>
      <c r="L225" s="188"/>
      <c r="M225" s="189" t="s">
        <v>3</v>
      </c>
      <c r="N225" s="190" t="s">
        <v>40</v>
      </c>
      <c r="O225" s="55"/>
      <c r="P225" s="149">
        <f t="shared" si="21"/>
        <v>0</v>
      </c>
      <c r="Q225" s="149">
        <v>0</v>
      </c>
      <c r="R225" s="149">
        <f t="shared" si="22"/>
        <v>0</v>
      </c>
      <c r="S225" s="149">
        <v>0</v>
      </c>
      <c r="T225" s="150">
        <f t="shared" si="23"/>
        <v>0</v>
      </c>
      <c r="U225" s="34"/>
      <c r="V225" s="34"/>
      <c r="W225" s="34"/>
      <c r="X225" s="34"/>
      <c r="Y225" s="34"/>
      <c r="Z225" s="34"/>
      <c r="AA225" s="34"/>
      <c r="AB225" s="34"/>
      <c r="AC225" s="34"/>
      <c r="AD225" s="34"/>
      <c r="AE225" s="34"/>
      <c r="AR225" s="151" t="s">
        <v>207</v>
      </c>
      <c r="AT225" s="151" t="s">
        <v>251</v>
      </c>
      <c r="AU225" s="151" t="s">
        <v>79</v>
      </c>
      <c r="AY225" s="19" t="s">
        <v>152</v>
      </c>
      <c r="BE225" s="152">
        <f t="shared" si="24"/>
        <v>0</v>
      </c>
      <c r="BF225" s="152">
        <f t="shared" si="25"/>
        <v>0</v>
      </c>
      <c r="BG225" s="152">
        <f t="shared" si="26"/>
        <v>0</v>
      </c>
      <c r="BH225" s="152">
        <f t="shared" si="27"/>
        <v>0</v>
      </c>
      <c r="BI225" s="152">
        <f t="shared" si="28"/>
        <v>0</v>
      </c>
      <c r="BJ225" s="19" t="s">
        <v>77</v>
      </c>
      <c r="BK225" s="152">
        <f t="shared" si="29"/>
        <v>0</v>
      </c>
      <c r="BL225" s="19" t="s">
        <v>158</v>
      </c>
      <c r="BM225" s="151" t="s">
        <v>2950</v>
      </c>
    </row>
    <row r="226" spans="1:65" s="2" customFormat="1" ht="16.5" customHeight="1">
      <c r="A226" s="34"/>
      <c r="B226" s="139"/>
      <c r="C226" s="181" t="s">
        <v>1962</v>
      </c>
      <c r="D226" s="181" t="s">
        <v>251</v>
      </c>
      <c r="E226" s="182" t="s">
        <v>2951</v>
      </c>
      <c r="F226" s="183" t="s">
        <v>2952</v>
      </c>
      <c r="G226" s="184" t="s">
        <v>278</v>
      </c>
      <c r="H226" s="185">
        <v>10</v>
      </c>
      <c r="I226" s="186"/>
      <c r="J226" s="187">
        <f t="shared" si="20"/>
        <v>0</v>
      </c>
      <c r="K226" s="183" t="s">
        <v>3</v>
      </c>
      <c r="L226" s="188"/>
      <c r="M226" s="189" t="s">
        <v>3</v>
      </c>
      <c r="N226" s="190" t="s">
        <v>40</v>
      </c>
      <c r="O226" s="55"/>
      <c r="P226" s="149">
        <f t="shared" si="21"/>
        <v>0</v>
      </c>
      <c r="Q226" s="149">
        <v>0</v>
      </c>
      <c r="R226" s="149">
        <f t="shared" si="22"/>
        <v>0</v>
      </c>
      <c r="S226" s="149">
        <v>0</v>
      </c>
      <c r="T226" s="150">
        <f t="shared" si="23"/>
        <v>0</v>
      </c>
      <c r="U226" s="34"/>
      <c r="V226" s="34"/>
      <c r="W226" s="34"/>
      <c r="X226" s="34"/>
      <c r="Y226" s="34"/>
      <c r="Z226" s="34"/>
      <c r="AA226" s="34"/>
      <c r="AB226" s="34"/>
      <c r="AC226" s="34"/>
      <c r="AD226" s="34"/>
      <c r="AE226" s="34"/>
      <c r="AR226" s="151" t="s">
        <v>207</v>
      </c>
      <c r="AT226" s="151" t="s">
        <v>251</v>
      </c>
      <c r="AU226" s="151" t="s">
        <v>79</v>
      </c>
      <c r="AY226" s="19" t="s">
        <v>152</v>
      </c>
      <c r="BE226" s="152">
        <f t="shared" si="24"/>
        <v>0</v>
      </c>
      <c r="BF226" s="152">
        <f t="shared" si="25"/>
        <v>0</v>
      </c>
      <c r="BG226" s="152">
        <f t="shared" si="26"/>
        <v>0</v>
      </c>
      <c r="BH226" s="152">
        <f t="shared" si="27"/>
        <v>0</v>
      </c>
      <c r="BI226" s="152">
        <f t="shared" si="28"/>
        <v>0</v>
      </c>
      <c r="BJ226" s="19" t="s">
        <v>77</v>
      </c>
      <c r="BK226" s="152">
        <f t="shared" si="29"/>
        <v>0</v>
      </c>
      <c r="BL226" s="19" t="s">
        <v>158</v>
      </c>
      <c r="BM226" s="151" t="s">
        <v>2953</v>
      </c>
    </row>
    <row r="227" spans="1:65" s="2" customFormat="1" ht="16.5" customHeight="1">
      <c r="A227" s="34"/>
      <c r="B227" s="139"/>
      <c r="C227" s="181" t="s">
        <v>1966</v>
      </c>
      <c r="D227" s="181" t="s">
        <v>251</v>
      </c>
      <c r="E227" s="182" t="s">
        <v>2954</v>
      </c>
      <c r="F227" s="183" t="s">
        <v>2955</v>
      </c>
      <c r="G227" s="184" t="s">
        <v>278</v>
      </c>
      <c r="H227" s="185">
        <v>200</v>
      </c>
      <c r="I227" s="186"/>
      <c r="J227" s="187">
        <f t="shared" si="20"/>
        <v>0</v>
      </c>
      <c r="K227" s="183" t="s">
        <v>3</v>
      </c>
      <c r="L227" s="188"/>
      <c r="M227" s="189" t="s">
        <v>3</v>
      </c>
      <c r="N227" s="190" t="s">
        <v>40</v>
      </c>
      <c r="O227" s="55"/>
      <c r="P227" s="149">
        <f t="shared" si="21"/>
        <v>0</v>
      </c>
      <c r="Q227" s="149">
        <v>0</v>
      </c>
      <c r="R227" s="149">
        <f t="shared" si="22"/>
        <v>0</v>
      </c>
      <c r="S227" s="149">
        <v>0</v>
      </c>
      <c r="T227" s="150">
        <f t="shared" si="23"/>
        <v>0</v>
      </c>
      <c r="U227" s="34"/>
      <c r="V227" s="34"/>
      <c r="W227" s="34"/>
      <c r="X227" s="34"/>
      <c r="Y227" s="34"/>
      <c r="Z227" s="34"/>
      <c r="AA227" s="34"/>
      <c r="AB227" s="34"/>
      <c r="AC227" s="34"/>
      <c r="AD227" s="34"/>
      <c r="AE227" s="34"/>
      <c r="AR227" s="151" t="s">
        <v>207</v>
      </c>
      <c r="AT227" s="151" t="s">
        <v>251</v>
      </c>
      <c r="AU227" s="151" t="s">
        <v>79</v>
      </c>
      <c r="AY227" s="19" t="s">
        <v>152</v>
      </c>
      <c r="BE227" s="152">
        <f t="shared" si="24"/>
        <v>0</v>
      </c>
      <c r="BF227" s="152">
        <f t="shared" si="25"/>
        <v>0</v>
      </c>
      <c r="BG227" s="152">
        <f t="shared" si="26"/>
        <v>0</v>
      </c>
      <c r="BH227" s="152">
        <f t="shared" si="27"/>
        <v>0</v>
      </c>
      <c r="BI227" s="152">
        <f t="shared" si="28"/>
        <v>0</v>
      </c>
      <c r="BJ227" s="19" t="s">
        <v>77</v>
      </c>
      <c r="BK227" s="152">
        <f t="shared" si="29"/>
        <v>0</v>
      </c>
      <c r="BL227" s="19" t="s">
        <v>158</v>
      </c>
      <c r="BM227" s="151" t="s">
        <v>2956</v>
      </c>
    </row>
    <row r="228" spans="1:65" s="2" customFormat="1" ht="34.200000000000003">
      <c r="A228" s="34"/>
      <c r="B228" s="139"/>
      <c r="C228" s="181" t="s">
        <v>1970</v>
      </c>
      <c r="D228" s="181" t="s">
        <v>251</v>
      </c>
      <c r="E228" s="182" t="s">
        <v>2957</v>
      </c>
      <c r="F228" s="183" t="s">
        <v>2958</v>
      </c>
      <c r="G228" s="184" t="s">
        <v>1699</v>
      </c>
      <c r="H228" s="185">
        <v>4</v>
      </c>
      <c r="I228" s="186"/>
      <c r="J228" s="187">
        <f t="shared" si="20"/>
        <v>0</v>
      </c>
      <c r="K228" s="183" t="s">
        <v>3</v>
      </c>
      <c r="L228" s="188"/>
      <c r="M228" s="189" t="s">
        <v>3</v>
      </c>
      <c r="N228" s="190" t="s">
        <v>40</v>
      </c>
      <c r="O228" s="55"/>
      <c r="P228" s="149">
        <f t="shared" si="21"/>
        <v>0</v>
      </c>
      <c r="Q228" s="149">
        <v>0</v>
      </c>
      <c r="R228" s="149">
        <f t="shared" si="22"/>
        <v>0</v>
      </c>
      <c r="S228" s="149">
        <v>0</v>
      </c>
      <c r="T228" s="150">
        <f t="shared" si="23"/>
        <v>0</v>
      </c>
      <c r="U228" s="34"/>
      <c r="V228" s="34"/>
      <c r="W228" s="34"/>
      <c r="X228" s="34"/>
      <c r="Y228" s="34"/>
      <c r="Z228" s="34"/>
      <c r="AA228" s="34"/>
      <c r="AB228" s="34"/>
      <c r="AC228" s="34"/>
      <c r="AD228" s="34"/>
      <c r="AE228" s="34"/>
      <c r="AR228" s="151" t="s">
        <v>207</v>
      </c>
      <c r="AT228" s="151" t="s">
        <v>251</v>
      </c>
      <c r="AU228" s="151" t="s">
        <v>79</v>
      </c>
      <c r="AY228" s="19" t="s">
        <v>152</v>
      </c>
      <c r="BE228" s="152">
        <f t="shared" si="24"/>
        <v>0</v>
      </c>
      <c r="BF228" s="152">
        <f t="shared" si="25"/>
        <v>0</v>
      </c>
      <c r="BG228" s="152">
        <f t="shared" si="26"/>
        <v>0</v>
      </c>
      <c r="BH228" s="152">
        <f t="shared" si="27"/>
        <v>0</v>
      </c>
      <c r="BI228" s="152">
        <f t="shared" si="28"/>
        <v>0</v>
      </c>
      <c r="BJ228" s="19" t="s">
        <v>77</v>
      </c>
      <c r="BK228" s="152">
        <f t="shared" si="29"/>
        <v>0</v>
      </c>
      <c r="BL228" s="19" t="s">
        <v>158</v>
      </c>
      <c r="BM228" s="151" t="s">
        <v>2959</v>
      </c>
    </row>
    <row r="229" spans="1:65" s="2" customFormat="1" ht="16.5" customHeight="1">
      <c r="A229" s="34"/>
      <c r="B229" s="139"/>
      <c r="C229" s="181" t="s">
        <v>1974</v>
      </c>
      <c r="D229" s="181" t="s">
        <v>251</v>
      </c>
      <c r="E229" s="182" t="s">
        <v>2960</v>
      </c>
      <c r="F229" s="183" t="s">
        <v>2961</v>
      </c>
      <c r="G229" s="184" t="s">
        <v>1699</v>
      </c>
      <c r="H229" s="185">
        <v>1</v>
      </c>
      <c r="I229" s="186"/>
      <c r="J229" s="187">
        <f t="shared" si="20"/>
        <v>0</v>
      </c>
      <c r="K229" s="183" t="s">
        <v>3</v>
      </c>
      <c r="L229" s="188"/>
      <c r="M229" s="189" t="s">
        <v>3</v>
      </c>
      <c r="N229" s="190" t="s">
        <v>40</v>
      </c>
      <c r="O229" s="55"/>
      <c r="P229" s="149">
        <f t="shared" si="21"/>
        <v>0</v>
      </c>
      <c r="Q229" s="149">
        <v>0</v>
      </c>
      <c r="R229" s="149">
        <f t="shared" si="22"/>
        <v>0</v>
      </c>
      <c r="S229" s="149">
        <v>0</v>
      </c>
      <c r="T229" s="150">
        <f t="shared" si="23"/>
        <v>0</v>
      </c>
      <c r="U229" s="34"/>
      <c r="V229" s="34"/>
      <c r="W229" s="34"/>
      <c r="X229" s="34"/>
      <c r="Y229" s="34"/>
      <c r="Z229" s="34"/>
      <c r="AA229" s="34"/>
      <c r="AB229" s="34"/>
      <c r="AC229" s="34"/>
      <c r="AD229" s="34"/>
      <c r="AE229" s="34"/>
      <c r="AR229" s="151" t="s">
        <v>207</v>
      </c>
      <c r="AT229" s="151" t="s">
        <v>251</v>
      </c>
      <c r="AU229" s="151" t="s">
        <v>79</v>
      </c>
      <c r="AY229" s="19" t="s">
        <v>152</v>
      </c>
      <c r="BE229" s="152">
        <f t="shared" si="24"/>
        <v>0</v>
      </c>
      <c r="BF229" s="152">
        <f t="shared" si="25"/>
        <v>0</v>
      </c>
      <c r="BG229" s="152">
        <f t="shared" si="26"/>
        <v>0</v>
      </c>
      <c r="BH229" s="152">
        <f t="shared" si="27"/>
        <v>0</v>
      </c>
      <c r="BI229" s="152">
        <f t="shared" si="28"/>
        <v>0</v>
      </c>
      <c r="BJ229" s="19" t="s">
        <v>77</v>
      </c>
      <c r="BK229" s="152">
        <f t="shared" si="29"/>
        <v>0</v>
      </c>
      <c r="BL229" s="19" t="s">
        <v>158</v>
      </c>
      <c r="BM229" s="151" t="s">
        <v>2962</v>
      </c>
    </row>
    <row r="230" spans="1:65" s="2" customFormat="1" ht="21.75" customHeight="1">
      <c r="A230" s="34"/>
      <c r="B230" s="139"/>
      <c r="C230" s="181" t="s">
        <v>1978</v>
      </c>
      <c r="D230" s="181" t="s">
        <v>251</v>
      </c>
      <c r="E230" s="182" t="s">
        <v>2963</v>
      </c>
      <c r="F230" s="183" t="s">
        <v>2964</v>
      </c>
      <c r="G230" s="184" t="s">
        <v>278</v>
      </c>
      <c r="H230" s="185">
        <v>30</v>
      </c>
      <c r="I230" s="186"/>
      <c r="J230" s="187">
        <f t="shared" si="20"/>
        <v>0</v>
      </c>
      <c r="K230" s="183" t="s">
        <v>3</v>
      </c>
      <c r="L230" s="188"/>
      <c r="M230" s="189" t="s">
        <v>3</v>
      </c>
      <c r="N230" s="190" t="s">
        <v>40</v>
      </c>
      <c r="O230" s="55"/>
      <c r="P230" s="149">
        <f t="shared" si="21"/>
        <v>0</v>
      </c>
      <c r="Q230" s="149">
        <v>0</v>
      </c>
      <c r="R230" s="149">
        <f t="shared" si="22"/>
        <v>0</v>
      </c>
      <c r="S230" s="149">
        <v>0</v>
      </c>
      <c r="T230" s="150">
        <f t="shared" si="23"/>
        <v>0</v>
      </c>
      <c r="U230" s="34"/>
      <c r="V230" s="34"/>
      <c r="W230" s="34"/>
      <c r="X230" s="34"/>
      <c r="Y230" s="34"/>
      <c r="Z230" s="34"/>
      <c r="AA230" s="34"/>
      <c r="AB230" s="34"/>
      <c r="AC230" s="34"/>
      <c r="AD230" s="34"/>
      <c r="AE230" s="34"/>
      <c r="AR230" s="151" t="s">
        <v>207</v>
      </c>
      <c r="AT230" s="151" t="s">
        <v>251</v>
      </c>
      <c r="AU230" s="151" t="s">
        <v>79</v>
      </c>
      <c r="AY230" s="19" t="s">
        <v>152</v>
      </c>
      <c r="BE230" s="152">
        <f t="shared" si="24"/>
        <v>0</v>
      </c>
      <c r="BF230" s="152">
        <f t="shared" si="25"/>
        <v>0</v>
      </c>
      <c r="BG230" s="152">
        <f t="shared" si="26"/>
        <v>0</v>
      </c>
      <c r="BH230" s="152">
        <f t="shared" si="27"/>
        <v>0</v>
      </c>
      <c r="BI230" s="152">
        <f t="shared" si="28"/>
        <v>0</v>
      </c>
      <c r="BJ230" s="19" t="s">
        <v>77</v>
      </c>
      <c r="BK230" s="152">
        <f t="shared" si="29"/>
        <v>0</v>
      </c>
      <c r="BL230" s="19" t="s">
        <v>158</v>
      </c>
      <c r="BM230" s="151" t="s">
        <v>2965</v>
      </c>
    </row>
    <row r="231" spans="1:65" s="2" customFormat="1" ht="16.5" customHeight="1">
      <c r="A231" s="34"/>
      <c r="B231" s="139"/>
      <c r="C231" s="181" t="s">
        <v>1982</v>
      </c>
      <c r="D231" s="181" t="s">
        <v>251</v>
      </c>
      <c r="E231" s="182" t="s">
        <v>2966</v>
      </c>
      <c r="F231" s="183" t="s">
        <v>2967</v>
      </c>
      <c r="G231" s="184" t="s">
        <v>1699</v>
      </c>
      <c r="H231" s="185">
        <v>1</v>
      </c>
      <c r="I231" s="186"/>
      <c r="J231" s="187">
        <f t="shared" si="20"/>
        <v>0</v>
      </c>
      <c r="K231" s="183" t="s">
        <v>3</v>
      </c>
      <c r="L231" s="188"/>
      <c r="M231" s="189" t="s">
        <v>3</v>
      </c>
      <c r="N231" s="190" t="s">
        <v>40</v>
      </c>
      <c r="O231" s="55"/>
      <c r="P231" s="149">
        <f t="shared" si="21"/>
        <v>0</v>
      </c>
      <c r="Q231" s="149">
        <v>0</v>
      </c>
      <c r="R231" s="149">
        <f t="shared" si="22"/>
        <v>0</v>
      </c>
      <c r="S231" s="149">
        <v>0</v>
      </c>
      <c r="T231" s="150">
        <f t="shared" si="23"/>
        <v>0</v>
      </c>
      <c r="U231" s="34"/>
      <c r="V231" s="34"/>
      <c r="W231" s="34"/>
      <c r="X231" s="34"/>
      <c r="Y231" s="34"/>
      <c r="Z231" s="34"/>
      <c r="AA231" s="34"/>
      <c r="AB231" s="34"/>
      <c r="AC231" s="34"/>
      <c r="AD231" s="34"/>
      <c r="AE231" s="34"/>
      <c r="AR231" s="151" t="s">
        <v>207</v>
      </c>
      <c r="AT231" s="151" t="s">
        <v>251</v>
      </c>
      <c r="AU231" s="151" t="s">
        <v>79</v>
      </c>
      <c r="AY231" s="19" t="s">
        <v>152</v>
      </c>
      <c r="BE231" s="152">
        <f t="shared" si="24"/>
        <v>0</v>
      </c>
      <c r="BF231" s="152">
        <f t="shared" si="25"/>
        <v>0</v>
      </c>
      <c r="BG231" s="152">
        <f t="shared" si="26"/>
        <v>0</v>
      </c>
      <c r="BH231" s="152">
        <f t="shared" si="27"/>
        <v>0</v>
      </c>
      <c r="BI231" s="152">
        <f t="shared" si="28"/>
        <v>0</v>
      </c>
      <c r="BJ231" s="19" t="s">
        <v>77</v>
      </c>
      <c r="BK231" s="152">
        <f t="shared" si="29"/>
        <v>0</v>
      </c>
      <c r="BL231" s="19" t="s">
        <v>158</v>
      </c>
      <c r="BM231" s="151" t="s">
        <v>2968</v>
      </c>
    </row>
    <row r="232" spans="1:65" s="2" customFormat="1" ht="16.5" customHeight="1">
      <c r="A232" s="34"/>
      <c r="B232" s="139"/>
      <c r="C232" s="181" t="s">
        <v>1986</v>
      </c>
      <c r="D232" s="181" t="s">
        <v>251</v>
      </c>
      <c r="E232" s="182" t="s">
        <v>2714</v>
      </c>
      <c r="F232" s="183" t="s">
        <v>2715</v>
      </c>
      <c r="G232" s="184" t="s">
        <v>278</v>
      </c>
      <c r="H232" s="185">
        <v>400</v>
      </c>
      <c r="I232" s="186"/>
      <c r="J232" s="187">
        <f t="shared" si="20"/>
        <v>0</v>
      </c>
      <c r="K232" s="183" t="s">
        <v>3</v>
      </c>
      <c r="L232" s="188"/>
      <c r="M232" s="189" t="s">
        <v>3</v>
      </c>
      <c r="N232" s="190" t="s">
        <v>40</v>
      </c>
      <c r="O232" s="55"/>
      <c r="P232" s="149">
        <f t="shared" si="21"/>
        <v>0</v>
      </c>
      <c r="Q232" s="149">
        <v>0</v>
      </c>
      <c r="R232" s="149">
        <f t="shared" si="22"/>
        <v>0</v>
      </c>
      <c r="S232" s="149">
        <v>0</v>
      </c>
      <c r="T232" s="150">
        <f t="shared" si="23"/>
        <v>0</v>
      </c>
      <c r="U232" s="34"/>
      <c r="V232" s="34"/>
      <c r="W232" s="34"/>
      <c r="X232" s="34"/>
      <c r="Y232" s="34"/>
      <c r="Z232" s="34"/>
      <c r="AA232" s="34"/>
      <c r="AB232" s="34"/>
      <c r="AC232" s="34"/>
      <c r="AD232" s="34"/>
      <c r="AE232" s="34"/>
      <c r="AR232" s="151" t="s">
        <v>207</v>
      </c>
      <c r="AT232" s="151" t="s">
        <v>251</v>
      </c>
      <c r="AU232" s="151" t="s">
        <v>79</v>
      </c>
      <c r="AY232" s="19" t="s">
        <v>152</v>
      </c>
      <c r="BE232" s="152">
        <f t="shared" si="24"/>
        <v>0</v>
      </c>
      <c r="BF232" s="152">
        <f t="shared" si="25"/>
        <v>0</v>
      </c>
      <c r="BG232" s="152">
        <f t="shared" si="26"/>
        <v>0</v>
      </c>
      <c r="BH232" s="152">
        <f t="shared" si="27"/>
        <v>0</v>
      </c>
      <c r="BI232" s="152">
        <f t="shared" si="28"/>
        <v>0</v>
      </c>
      <c r="BJ232" s="19" t="s">
        <v>77</v>
      </c>
      <c r="BK232" s="152">
        <f t="shared" si="29"/>
        <v>0</v>
      </c>
      <c r="BL232" s="19" t="s">
        <v>158</v>
      </c>
      <c r="BM232" s="151" t="s">
        <v>2969</v>
      </c>
    </row>
    <row r="233" spans="1:65" s="2" customFormat="1" ht="57">
      <c r="A233" s="34"/>
      <c r="B233" s="139"/>
      <c r="C233" s="181" t="s">
        <v>1990</v>
      </c>
      <c r="D233" s="181" t="s">
        <v>251</v>
      </c>
      <c r="E233" s="182" t="s">
        <v>2970</v>
      </c>
      <c r="F233" s="183" t="s">
        <v>2971</v>
      </c>
      <c r="G233" s="184" t="s">
        <v>1699</v>
      </c>
      <c r="H233" s="185">
        <v>1</v>
      </c>
      <c r="I233" s="186"/>
      <c r="J233" s="187">
        <f t="shared" si="20"/>
        <v>0</v>
      </c>
      <c r="K233" s="183" t="s">
        <v>3</v>
      </c>
      <c r="L233" s="188"/>
      <c r="M233" s="189" t="s">
        <v>3</v>
      </c>
      <c r="N233" s="190" t="s">
        <v>40</v>
      </c>
      <c r="O233" s="55"/>
      <c r="P233" s="149">
        <f t="shared" si="21"/>
        <v>0</v>
      </c>
      <c r="Q233" s="149">
        <v>0</v>
      </c>
      <c r="R233" s="149">
        <f t="shared" si="22"/>
        <v>0</v>
      </c>
      <c r="S233" s="149">
        <v>0</v>
      </c>
      <c r="T233" s="150">
        <f t="shared" si="23"/>
        <v>0</v>
      </c>
      <c r="U233" s="34"/>
      <c r="V233" s="34"/>
      <c r="W233" s="34"/>
      <c r="X233" s="34"/>
      <c r="Y233" s="34"/>
      <c r="Z233" s="34"/>
      <c r="AA233" s="34"/>
      <c r="AB233" s="34"/>
      <c r="AC233" s="34"/>
      <c r="AD233" s="34"/>
      <c r="AE233" s="34"/>
      <c r="AR233" s="151" t="s">
        <v>207</v>
      </c>
      <c r="AT233" s="151" t="s">
        <v>251</v>
      </c>
      <c r="AU233" s="151" t="s">
        <v>79</v>
      </c>
      <c r="AY233" s="19" t="s">
        <v>152</v>
      </c>
      <c r="BE233" s="152">
        <f t="shared" si="24"/>
        <v>0</v>
      </c>
      <c r="BF233" s="152">
        <f t="shared" si="25"/>
        <v>0</v>
      </c>
      <c r="BG233" s="152">
        <f t="shared" si="26"/>
        <v>0</v>
      </c>
      <c r="BH233" s="152">
        <f t="shared" si="27"/>
        <v>0</v>
      </c>
      <c r="BI233" s="152">
        <f t="shared" si="28"/>
        <v>0</v>
      </c>
      <c r="BJ233" s="19" t="s">
        <v>77</v>
      </c>
      <c r="BK233" s="152">
        <f t="shared" si="29"/>
        <v>0</v>
      </c>
      <c r="BL233" s="19" t="s">
        <v>158</v>
      </c>
      <c r="BM233" s="151" t="s">
        <v>2972</v>
      </c>
    </row>
    <row r="234" spans="1:65" s="2" customFormat="1" ht="44.25" customHeight="1">
      <c r="A234" s="34"/>
      <c r="B234" s="139"/>
      <c r="C234" s="181" t="s">
        <v>1994</v>
      </c>
      <c r="D234" s="181" t="s">
        <v>251</v>
      </c>
      <c r="E234" s="182" t="s">
        <v>2973</v>
      </c>
      <c r="F234" s="183" t="s">
        <v>2974</v>
      </c>
      <c r="G234" s="184" t="s">
        <v>1699</v>
      </c>
      <c r="H234" s="185">
        <v>2</v>
      </c>
      <c r="I234" s="186"/>
      <c r="J234" s="187">
        <f t="shared" si="20"/>
        <v>0</v>
      </c>
      <c r="K234" s="183" t="s">
        <v>3</v>
      </c>
      <c r="L234" s="188"/>
      <c r="M234" s="189" t="s">
        <v>3</v>
      </c>
      <c r="N234" s="190" t="s">
        <v>40</v>
      </c>
      <c r="O234" s="55"/>
      <c r="P234" s="149">
        <f t="shared" si="21"/>
        <v>0</v>
      </c>
      <c r="Q234" s="149">
        <v>0</v>
      </c>
      <c r="R234" s="149">
        <f t="shared" si="22"/>
        <v>0</v>
      </c>
      <c r="S234" s="149">
        <v>0</v>
      </c>
      <c r="T234" s="150">
        <f t="shared" si="23"/>
        <v>0</v>
      </c>
      <c r="U234" s="34"/>
      <c r="V234" s="34"/>
      <c r="W234" s="34"/>
      <c r="X234" s="34"/>
      <c r="Y234" s="34"/>
      <c r="Z234" s="34"/>
      <c r="AA234" s="34"/>
      <c r="AB234" s="34"/>
      <c r="AC234" s="34"/>
      <c r="AD234" s="34"/>
      <c r="AE234" s="34"/>
      <c r="AR234" s="151" t="s">
        <v>207</v>
      </c>
      <c r="AT234" s="151" t="s">
        <v>251</v>
      </c>
      <c r="AU234" s="151" t="s">
        <v>79</v>
      </c>
      <c r="AY234" s="19" t="s">
        <v>152</v>
      </c>
      <c r="BE234" s="152">
        <f t="shared" si="24"/>
        <v>0</v>
      </c>
      <c r="BF234" s="152">
        <f t="shared" si="25"/>
        <v>0</v>
      </c>
      <c r="BG234" s="152">
        <f t="shared" si="26"/>
        <v>0</v>
      </c>
      <c r="BH234" s="152">
        <f t="shared" si="27"/>
        <v>0</v>
      </c>
      <c r="BI234" s="152">
        <f t="shared" si="28"/>
        <v>0</v>
      </c>
      <c r="BJ234" s="19" t="s">
        <v>77</v>
      </c>
      <c r="BK234" s="152">
        <f t="shared" si="29"/>
        <v>0</v>
      </c>
      <c r="BL234" s="19" t="s">
        <v>158</v>
      </c>
      <c r="BM234" s="151" t="s">
        <v>2975</v>
      </c>
    </row>
    <row r="235" spans="1:65" s="2" customFormat="1" ht="16.5" customHeight="1">
      <c r="A235" s="34"/>
      <c r="B235" s="139"/>
      <c r="C235" s="181" t="s">
        <v>1998</v>
      </c>
      <c r="D235" s="181" t="s">
        <v>251</v>
      </c>
      <c r="E235" s="182" t="s">
        <v>2976</v>
      </c>
      <c r="F235" s="183" t="s">
        <v>2977</v>
      </c>
      <c r="G235" s="184" t="s">
        <v>2867</v>
      </c>
      <c r="H235" s="185">
        <v>1</v>
      </c>
      <c r="I235" s="186"/>
      <c r="J235" s="187">
        <f t="shared" si="20"/>
        <v>0</v>
      </c>
      <c r="K235" s="183" t="s">
        <v>3</v>
      </c>
      <c r="L235" s="188"/>
      <c r="M235" s="189" t="s">
        <v>3</v>
      </c>
      <c r="N235" s="190" t="s">
        <v>40</v>
      </c>
      <c r="O235" s="55"/>
      <c r="P235" s="149">
        <f t="shared" si="21"/>
        <v>0</v>
      </c>
      <c r="Q235" s="149">
        <v>0</v>
      </c>
      <c r="R235" s="149">
        <f t="shared" si="22"/>
        <v>0</v>
      </c>
      <c r="S235" s="149">
        <v>0</v>
      </c>
      <c r="T235" s="150">
        <f t="shared" si="23"/>
        <v>0</v>
      </c>
      <c r="U235" s="34"/>
      <c r="V235" s="34"/>
      <c r="W235" s="34"/>
      <c r="X235" s="34"/>
      <c r="Y235" s="34"/>
      <c r="Z235" s="34"/>
      <c r="AA235" s="34"/>
      <c r="AB235" s="34"/>
      <c r="AC235" s="34"/>
      <c r="AD235" s="34"/>
      <c r="AE235" s="34"/>
      <c r="AR235" s="151" t="s">
        <v>207</v>
      </c>
      <c r="AT235" s="151" t="s">
        <v>251</v>
      </c>
      <c r="AU235" s="151" t="s">
        <v>79</v>
      </c>
      <c r="AY235" s="19" t="s">
        <v>152</v>
      </c>
      <c r="BE235" s="152">
        <f t="shared" si="24"/>
        <v>0</v>
      </c>
      <c r="BF235" s="152">
        <f t="shared" si="25"/>
        <v>0</v>
      </c>
      <c r="BG235" s="152">
        <f t="shared" si="26"/>
        <v>0</v>
      </c>
      <c r="BH235" s="152">
        <f t="shared" si="27"/>
        <v>0</v>
      </c>
      <c r="BI235" s="152">
        <f t="shared" si="28"/>
        <v>0</v>
      </c>
      <c r="BJ235" s="19" t="s">
        <v>77</v>
      </c>
      <c r="BK235" s="152">
        <f t="shared" si="29"/>
        <v>0</v>
      </c>
      <c r="BL235" s="19" t="s">
        <v>158</v>
      </c>
      <c r="BM235" s="151" t="s">
        <v>2978</v>
      </c>
    </row>
    <row r="236" spans="1:65" s="2" customFormat="1" ht="16.5" customHeight="1">
      <c r="A236" s="34"/>
      <c r="B236" s="139"/>
      <c r="C236" s="181" t="s">
        <v>2002</v>
      </c>
      <c r="D236" s="181" t="s">
        <v>251</v>
      </c>
      <c r="E236" s="182" t="s">
        <v>2979</v>
      </c>
      <c r="F236" s="183" t="s">
        <v>2980</v>
      </c>
      <c r="G236" s="184" t="s">
        <v>2867</v>
      </c>
      <c r="H236" s="185">
        <v>1</v>
      </c>
      <c r="I236" s="186"/>
      <c r="J236" s="187">
        <f t="shared" si="20"/>
        <v>0</v>
      </c>
      <c r="K236" s="183" t="s">
        <v>3</v>
      </c>
      <c r="L236" s="188"/>
      <c r="M236" s="189" t="s">
        <v>3</v>
      </c>
      <c r="N236" s="190" t="s">
        <v>40</v>
      </c>
      <c r="O236" s="55"/>
      <c r="P236" s="149">
        <f t="shared" si="21"/>
        <v>0</v>
      </c>
      <c r="Q236" s="149">
        <v>0</v>
      </c>
      <c r="R236" s="149">
        <f t="shared" si="22"/>
        <v>0</v>
      </c>
      <c r="S236" s="149">
        <v>0</v>
      </c>
      <c r="T236" s="150">
        <f t="shared" si="23"/>
        <v>0</v>
      </c>
      <c r="U236" s="34"/>
      <c r="V236" s="34"/>
      <c r="W236" s="34"/>
      <c r="X236" s="34"/>
      <c r="Y236" s="34"/>
      <c r="Z236" s="34"/>
      <c r="AA236" s="34"/>
      <c r="AB236" s="34"/>
      <c r="AC236" s="34"/>
      <c r="AD236" s="34"/>
      <c r="AE236" s="34"/>
      <c r="AR236" s="151" t="s">
        <v>207</v>
      </c>
      <c r="AT236" s="151" t="s">
        <v>251</v>
      </c>
      <c r="AU236" s="151" t="s">
        <v>79</v>
      </c>
      <c r="AY236" s="19" t="s">
        <v>152</v>
      </c>
      <c r="BE236" s="152">
        <f t="shared" si="24"/>
        <v>0</v>
      </c>
      <c r="BF236" s="152">
        <f t="shared" si="25"/>
        <v>0</v>
      </c>
      <c r="BG236" s="152">
        <f t="shared" si="26"/>
        <v>0</v>
      </c>
      <c r="BH236" s="152">
        <f t="shared" si="27"/>
        <v>0</v>
      </c>
      <c r="BI236" s="152">
        <f t="shared" si="28"/>
        <v>0</v>
      </c>
      <c r="BJ236" s="19" t="s">
        <v>77</v>
      </c>
      <c r="BK236" s="152">
        <f t="shared" si="29"/>
        <v>0</v>
      </c>
      <c r="BL236" s="19" t="s">
        <v>158</v>
      </c>
      <c r="BM236" s="151" t="s">
        <v>2981</v>
      </c>
    </row>
    <row r="237" spans="1:65" s="2" customFormat="1" ht="66.75" customHeight="1">
      <c r="A237" s="34"/>
      <c r="B237" s="139"/>
      <c r="C237" s="181" t="s">
        <v>2006</v>
      </c>
      <c r="D237" s="181" t="s">
        <v>251</v>
      </c>
      <c r="E237" s="182" t="s">
        <v>2982</v>
      </c>
      <c r="F237" s="183" t="s">
        <v>2983</v>
      </c>
      <c r="G237" s="184" t="s">
        <v>1699</v>
      </c>
      <c r="H237" s="185">
        <v>1</v>
      </c>
      <c r="I237" s="186"/>
      <c r="J237" s="187">
        <f t="shared" si="20"/>
        <v>0</v>
      </c>
      <c r="K237" s="183" t="s">
        <v>3</v>
      </c>
      <c r="L237" s="188"/>
      <c r="M237" s="189" t="s">
        <v>3</v>
      </c>
      <c r="N237" s="190" t="s">
        <v>40</v>
      </c>
      <c r="O237" s="55"/>
      <c r="P237" s="149">
        <f t="shared" si="21"/>
        <v>0</v>
      </c>
      <c r="Q237" s="149">
        <v>0</v>
      </c>
      <c r="R237" s="149">
        <f t="shared" si="22"/>
        <v>0</v>
      </c>
      <c r="S237" s="149">
        <v>0</v>
      </c>
      <c r="T237" s="150">
        <f t="shared" si="23"/>
        <v>0</v>
      </c>
      <c r="U237" s="34"/>
      <c r="V237" s="34"/>
      <c r="W237" s="34"/>
      <c r="X237" s="34"/>
      <c r="Y237" s="34"/>
      <c r="Z237" s="34"/>
      <c r="AA237" s="34"/>
      <c r="AB237" s="34"/>
      <c r="AC237" s="34"/>
      <c r="AD237" s="34"/>
      <c r="AE237" s="34"/>
      <c r="AR237" s="151" t="s">
        <v>207</v>
      </c>
      <c r="AT237" s="151" t="s">
        <v>251</v>
      </c>
      <c r="AU237" s="151" t="s">
        <v>79</v>
      </c>
      <c r="AY237" s="19" t="s">
        <v>152</v>
      </c>
      <c r="BE237" s="152">
        <f t="shared" si="24"/>
        <v>0</v>
      </c>
      <c r="BF237" s="152">
        <f t="shared" si="25"/>
        <v>0</v>
      </c>
      <c r="BG237" s="152">
        <f t="shared" si="26"/>
        <v>0</v>
      </c>
      <c r="BH237" s="152">
        <f t="shared" si="27"/>
        <v>0</v>
      </c>
      <c r="BI237" s="152">
        <f t="shared" si="28"/>
        <v>0</v>
      </c>
      <c r="BJ237" s="19" t="s">
        <v>77</v>
      </c>
      <c r="BK237" s="152">
        <f t="shared" si="29"/>
        <v>0</v>
      </c>
      <c r="BL237" s="19" t="s">
        <v>158</v>
      </c>
      <c r="BM237" s="151" t="s">
        <v>2984</v>
      </c>
    </row>
    <row r="238" spans="1:65" s="2" customFormat="1" ht="44.25" customHeight="1">
      <c r="A238" s="34"/>
      <c r="B238" s="139"/>
      <c r="C238" s="181" t="s">
        <v>2009</v>
      </c>
      <c r="D238" s="181" t="s">
        <v>251</v>
      </c>
      <c r="E238" s="182" t="s">
        <v>2985</v>
      </c>
      <c r="F238" s="183" t="s">
        <v>2986</v>
      </c>
      <c r="G238" s="184" t="s">
        <v>1699</v>
      </c>
      <c r="H238" s="185">
        <v>4</v>
      </c>
      <c r="I238" s="186"/>
      <c r="J238" s="187">
        <f t="shared" si="20"/>
        <v>0</v>
      </c>
      <c r="K238" s="183" t="s">
        <v>3</v>
      </c>
      <c r="L238" s="188"/>
      <c r="M238" s="189" t="s">
        <v>3</v>
      </c>
      <c r="N238" s="190" t="s">
        <v>40</v>
      </c>
      <c r="O238" s="55"/>
      <c r="P238" s="149">
        <f t="shared" si="21"/>
        <v>0</v>
      </c>
      <c r="Q238" s="149">
        <v>0</v>
      </c>
      <c r="R238" s="149">
        <f t="shared" si="22"/>
        <v>0</v>
      </c>
      <c r="S238" s="149">
        <v>0</v>
      </c>
      <c r="T238" s="150">
        <f t="shared" si="23"/>
        <v>0</v>
      </c>
      <c r="U238" s="34"/>
      <c r="V238" s="34"/>
      <c r="W238" s="34"/>
      <c r="X238" s="34"/>
      <c r="Y238" s="34"/>
      <c r="Z238" s="34"/>
      <c r="AA238" s="34"/>
      <c r="AB238" s="34"/>
      <c r="AC238" s="34"/>
      <c r="AD238" s="34"/>
      <c r="AE238" s="34"/>
      <c r="AR238" s="151" t="s">
        <v>207</v>
      </c>
      <c r="AT238" s="151" t="s">
        <v>251</v>
      </c>
      <c r="AU238" s="151" t="s">
        <v>79</v>
      </c>
      <c r="AY238" s="19" t="s">
        <v>152</v>
      </c>
      <c r="BE238" s="152">
        <f t="shared" si="24"/>
        <v>0</v>
      </c>
      <c r="BF238" s="152">
        <f t="shared" si="25"/>
        <v>0</v>
      </c>
      <c r="BG238" s="152">
        <f t="shared" si="26"/>
        <v>0</v>
      </c>
      <c r="BH238" s="152">
        <f t="shared" si="27"/>
        <v>0</v>
      </c>
      <c r="BI238" s="152">
        <f t="shared" si="28"/>
        <v>0</v>
      </c>
      <c r="BJ238" s="19" t="s">
        <v>77</v>
      </c>
      <c r="BK238" s="152">
        <f t="shared" si="29"/>
        <v>0</v>
      </c>
      <c r="BL238" s="19" t="s">
        <v>158</v>
      </c>
      <c r="BM238" s="151" t="s">
        <v>2987</v>
      </c>
    </row>
    <row r="239" spans="1:65" s="2" customFormat="1" ht="45.6">
      <c r="A239" s="34"/>
      <c r="B239" s="139"/>
      <c r="C239" s="181" t="s">
        <v>2015</v>
      </c>
      <c r="D239" s="181" t="s">
        <v>251</v>
      </c>
      <c r="E239" s="182" t="s">
        <v>2988</v>
      </c>
      <c r="F239" s="183" t="s">
        <v>2989</v>
      </c>
      <c r="G239" s="184" t="s">
        <v>1699</v>
      </c>
      <c r="H239" s="185">
        <v>2</v>
      </c>
      <c r="I239" s="186"/>
      <c r="J239" s="187">
        <f t="shared" si="20"/>
        <v>0</v>
      </c>
      <c r="K239" s="183" t="s">
        <v>3</v>
      </c>
      <c r="L239" s="188"/>
      <c r="M239" s="189" t="s">
        <v>3</v>
      </c>
      <c r="N239" s="190" t="s">
        <v>40</v>
      </c>
      <c r="O239" s="55"/>
      <c r="P239" s="149">
        <f t="shared" si="21"/>
        <v>0</v>
      </c>
      <c r="Q239" s="149">
        <v>0</v>
      </c>
      <c r="R239" s="149">
        <f t="shared" si="22"/>
        <v>0</v>
      </c>
      <c r="S239" s="149">
        <v>0</v>
      </c>
      <c r="T239" s="150">
        <f t="shared" si="23"/>
        <v>0</v>
      </c>
      <c r="U239" s="34"/>
      <c r="V239" s="34"/>
      <c r="W239" s="34"/>
      <c r="X239" s="34"/>
      <c r="Y239" s="34"/>
      <c r="Z239" s="34"/>
      <c r="AA239" s="34"/>
      <c r="AB239" s="34"/>
      <c r="AC239" s="34"/>
      <c r="AD239" s="34"/>
      <c r="AE239" s="34"/>
      <c r="AR239" s="151" t="s">
        <v>207</v>
      </c>
      <c r="AT239" s="151" t="s">
        <v>251</v>
      </c>
      <c r="AU239" s="151" t="s">
        <v>79</v>
      </c>
      <c r="AY239" s="19" t="s">
        <v>152</v>
      </c>
      <c r="BE239" s="152">
        <f t="shared" si="24"/>
        <v>0</v>
      </c>
      <c r="BF239" s="152">
        <f t="shared" si="25"/>
        <v>0</v>
      </c>
      <c r="BG239" s="152">
        <f t="shared" si="26"/>
        <v>0</v>
      </c>
      <c r="BH239" s="152">
        <f t="shared" si="27"/>
        <v>0</v>
      </c>
      <c r="BI239" s="152">
        <f t="shared" si="28"/>
        <v>0</v>
      </c>
      <c r="BJ239" s="19" t="s">
        <v>77</v>
      </c>
      <c r="BK239" s="152">
        <f t="shared" si="29"/>
        <v>0</v>
      </c>
      <c r="BL239" s="19" t="s">
        <v>158</v>
      </c>
      <c r="BM239" s="151" t="s">
        <v>2990</v>
      </c>
    </row>
    <row r="240" spans="1:65" s="2" customFormat="1" ht="21.75" customHeight="1">
      <c r="A240" s="34"/>
      <c r="B240" s="139"/>
      <c r="C240" s="181" t="s">
        <v>2020</v>
      </c>
      <c r="D240" s="181" t="s">
        <v>251</v>
      </c>
      <c r="E240" s="182" t="s">
        <v>2991</v>
      </c>
      <c r="F240" s="183" t="s">
        <v>2992</v>
      </c>
      <c r="G240" s="184" t="s">
        <v>1699</v>
      </c>
      <c r="H240" s="185">
        <v>2</v>
      </c>
      <c r="I240" s="186"/>
      <c r="J240" s="187">
        <f t="shared" si="20"/>
        <v>0</v>
      </c>
      <c r="K240" s="183" t="s">
        <v>3</v>
      </c>
      <c r="L240" s="188"/>
      <c r="M240" s="189" t="s">
        <v>3</v>
      </c>
      <c r="N240" s="190" t="s">
        <v>40</v>
      </c>
      <c r="O240" s="55"/>
      <c r="P240" s="149">
        <f t="shared" si="21"/>
        <v>0</v>
      </c>
      <c r="Q240" s="149">
        <v>0</v>
      </c>
      <c r="R240" s="149">
        <f t="shared" si="22"/>
        <v>0</v>
      </c>
      <c r="S240" s="149">
        <v>0</v>
      </c>
      <c r="T240" s="150">
        <f t="shared" si="23"/>
        <v>0</v>
      </c>
      <c r="U240" s="34"/>
      <c r="V240" s="34"/>
      <c r="W240" s="34"/>
      <c r="X240" s="34"/>
      <c r="Y240" s="34"/>
      <c r="Z240" s="34"/>
      <c r="AA240" s="34"/>
      <c r="AB240" s="34"/>
      <c r="AC240" s="34"/>
      <c r="AD240" s="34"/>
      <c r="AE240" s="34"/>
      <c r="AR240" s="151" t="s">
        <v>207</v>
      </c>
      <c r="AT240" s="151" t="s">
        <v>251</v>
      </c>
      <c r="AU240" s="151" t="s">
        <v>79</v>
      </c>
      <c r="AY240" s="19" t="s">
        <v>152</v>
      </c>
      <c r="BE240" s="152">
        <f t="shared" si="24"/>
        <v>0</v>
      </c>
      <c r="BF240" s="152">
        <f t="shared" si="25"/>
        <v>0</v>
      </c>
      <c r="BG240" s="152">
        <f t="shared" si="26"/>
        <v>0</v>
      </c>
      <c r="BH240" s="152">
        <f t="shared" si="27"/>
        <v>0</v>
      </c>
      <c r="BI240" s="152">
        <f t="shared" si="28"/>
        <v>0</v>
      </c>
      <c r="BJ240" s="19" t="s">
        <v>77</v>
      </c>
      <c r="BK240" s="152">
        <f t="shared" si="29"/>
        <v>0</v>
      </c>
      <c r="BL240" s="19" t="s">
        <v>158</v>
      </c>
      <c r="BM240" s="151" t="s">
        <v>2993</v>
      </c>
    </row>
    <row r="241" spans="1:65" s="2" customFormat="1" ht="16.5" customHeight="1">
      <c r="A241" s="34"/>
      <c r="B241" s="139"/>
      <c r="C241" s="181" t="s">
        <v>2026</v>
      </c>
      <c r="D241" s="181" t="s">
        <v>251</v>
      </c>
      <c r="E241" s="182" t="s">
        <v>2994</v>
      </c>
      <c r="F241" s="183" t="s">
        <v>2591</v>
      </c>
      <c r="G241" s="184" t="s">
        <v>278</v>
      </c>
      <c r="H241" s="185">
        <v>100</v>
      </c>
      <c r="I241" s="186"/>
      <c r="J241" s="187">
        <f t="shared" si="20"/>
        <v>0</v>
      </c>
      <c r="K241" s="183" t="s">
        <v>3</v>
      </c>
      <c r="L241" s="188"/>
      <c r="M241" s="189" t="s">
        <v>3</v>
      </c>
      <c r="N241" s="190" t="s">
        <v>40</v>
      </c>
      <c r="O241" s="55"/>
      <c r="P241" s="149">
        <f t="shared" si="21"/>
        <v>0</v>
      </c>
      <c r="Q241" s="149">
        <v>0</v>
      </c>
      <c r="R241" s="149">
        <f t="shared" si="22"/>
        <v>0</v>
      </c>
      <c r="S241" s="149">
        <v>0</v>
      </c>
      <c r="T241" s="150">
        <f t="shared" si="23"/>
        <v>0</v>
      </c>
      <c r="U241" s="34"/>
      <c r="V241" s="34"/>
      <c r="W241" s="34"/>
      <c r="X241" s="34"/>
      <c r="Y241" s="34"/>
      <c r="Z241" s="34"/>
      <c r="AA241" s="34"/>
      <c r="AB241" s="34"/>
      <c r="AC241" s="34"/>
      <c r="AD241" s="34"/>
      <c r="AE241" s="34"/>
      <c r="AR241" s="151" t="s">
        <v>207</v>
      </c>
      <c r="AT241" s="151" t="s">
        <v>251</v>
      </c>
      <c r="AU241" s="151" t="s">
        <v>79</v>
      </c>
      <c r="AY241" s="19" t="s">
        <v>152</v>
      </c>
      <c r="BE241" s="152">
        <f t="shared" si="24"/>
        <v>0</v>
      </c>
      <c r="BF241" s="152">
        <f t="shared" si="25"/>
        <v>0</v>
      </c>
      <c r="BG241" s="152">
        <f t="shared" si="26"/>
        <v>0</v>
      </c>
      <c r="BH241" s="152">
        <f t="shared" si="27"/>
        <v>0</v>
      </c>
      <c r="BI241" s="152">
        <f t="shared" si="28"/>
        <v>0</v>
      </c>
      <c r="BJ241" s="19" t="s">
        <v>77</v>
      </c>
      <c r="BK241" s="152">
        <f t="shared" si="29"/>
        <v>0</v>
      </c>
      <c r="BL241" s="19" t="s">
        <v>158</v>
      </c>
      <c r="BM241" s="151" t="s">
        <v>2995</v>
      </c>
    </row>
    <row r="242" spans="1:65" s="2" customFormat="1" ht="66.75" customHeight="1">
      <c r="A242" s="34"/>
      <c r="B242" s="139"/>
      <c r="C242" s="181" t="s">
        <v>2029</v>
      </c>
      <c r="D242" s="181" t="s">
        <v>251</v>
      </c>
      <c r="E242" s="182" t="s">
        <v>2996</v>
      </c>
      <c r="F242" s="183" t="s">
        <v>2997</v>
      </c>
      <c r="G242" s="184" t="s">
        <v>1699</v>
      </c>
      <c r="H242" s="185">
        <v>1</v>
      </c>
      <c r="I242" s="186"/>
      <c r="J242" s="187">
        <f t="shared" si="20"/>
        <v>0</v>
      </c>
      <c r="K242" s="183" t="s">
        <v>3</v>
      </c>
      <c r="L242" s="188"/>
      <c r="M242" s="189" t="s">
        <v>3</v>
      </c>
      <c r="N242" s="190" t="s">
        <v>40</v>
      </c>
      <c r="O242" s="55"/>
      <c r="P242" s="149">
        <f t="shared" si="21"/>
        <v>0</v>
      </c>
      <c r="Q242" s="149">
        <v>0</v>
      </c>
      <c r="R242" s="149">
        <f t="shared" si="22"/>
        <v>0</v>
      </c>
      <c r="S242" s="149">
        <v>0</v>
      </c>
      <c r="T242" s="150">
        <f t="shared" si="23"/>
        <v>0</v>
      </c>
      <c r="U242" s="34"/>
      <c r="V242" s="34"/>
      <c r="W242" s="34"/>
      <c r="X242" s="34"/>
      <c r="Y242" s="34"/>
      <c r="Z242" s="34"/>
      <c r="AA242" s="34"/>
      <c r="AB242" s="34"/>
      <c r="AC242" s="34"/>
      <c r="AD242" s="34"/>
      <c r="AE242" s="34"/>
      <c r="AR242" s="151" t="s">
        <v>207</v>
      </c>
      <c r="AT242" s="151" t="s">
        <v>251</v>
      </c>
      <c r="AU242" s="151" t="s">
        <v>79</v>
      </c>
      <c r="AY242" s="19" t="s">
        <v>152</v>
      </c>
      <c r="BE242" s="152">
        <f t="shared" si="24"/>
        <v>0</v>
      </c>
      <c r="BF242" s="152">
        <f t="shared" si="25"/>
        <v>0</v>
      </c>
      <c r="BG242" s="152">
        <f t="shared" si="26"/>
        <v>0</v>
      </c>
      <c r="BH242" s="152">
        <f t="shared" si="27"/>
        <v>0</v>
      </c>
      <c r="BI242" s="152">
        <f t="shared" si="28"/>
        <v>0</v>
      </c>
      <c r="BJ242" s="19" t="s">
        <v>77</v>
      </c>
      <c r="BK242" s="152">
        <f t="shared" si="29"/>
        <v>0</v>
      </c>
      <c r="BL242" s="19" t="s">
        <v>158</v>
      </c>
      <c r="BM242" s="151" t="s">
        <v>2998</v>
      </c>
    </row>
    <row r="243" spans="1:65" s="2" customFormat="1" ht="21.75" customHeight="1">
      <c r="A243" s="34"/>
      <c r="B243" s="139"/>
      <c r="C243" s="181" t="s">
        <v>2034</v>
      </c>
      <c r="D243" s="181" t="s">
        <v>251</v>
      </c>
      <c r="E243" s="182" t="s">
        <v>2999</v>
      </c>
      <c r="F243" s="183" t="s">
        <v>2887</v>
      </c>
      <c r="G243" s="184" t="s">
        <v>1699</v>
      </c>
      <c r="H243" s="185">
        <v>7</v>
      </c>
      <c r="I243" s="186"/>
      <c r="J243" s="187">
        <f t="shared" si="20"/>
        <v>0</v>
      </c>
      <c r="K243" s="183" t="s">
        <v>3</v>
      </c>
      <c r="L243" s="188"/>
      <c r="M243" s="189" t="s">
        <v>3</v>
      </c>
      <c r="N243" s="190" t="s">
        <v>40</v>
      </c>
      <c r="O243" s="55"/>
      <c r="P243" s="149">
        <f t="shared" si="21"/>
        <v>0</v>
      </c>
      <c r="Q243" s="149">
        <v>0</v>
      </c>
      <c r="R243" s="149">
        <f t="shared" si="22"/>
        <v>0</v>
      </c>
      <c r="S243" s="149">
        <v>0</v>
      </c>
      <c r="T243" s="150">
        <f t="shared" si="23"/>
        <v>0</v>
      </c>
      <c r="U243" s="34"/>
      <c r="V243" s="34"/>
      <c r="W243" s="34"/>
      <c r="X243" s="34"/>
      <c r="Y243" s="34"/>
      <c r="Z243" s="34"/>
      <c r="AA243" s="34"/>
      <c r="AB243" s="34"/>
      <c r="AC243" s="34"/>
      <c r="AD243" s="34"/>
      <c r="AE243" s="34"/>
      <c r="AR243" s="151" t="s">
        <v>207</v>
      </c>
      <c r="AT243" s="151" t="s">
        <v>251</v>
      </c>
      <c r="AU243" s="151" t="s">
        <v>79</v>
      </c>
      <c r="AY243" s="19" t="s">
        <v>152</v>
      </c>
      <c r="BE243" s="152">
        <f t="shared" si="24"/>
        <v>0</v>
      </c>
      <c r="BF243" s="152">
        <f t="shared" si="25"/>
        <v>0</v>
      </c>
      <c r="BG243" s="152">
        <f t="shared" si="26"/>
        <v>0</v>
      </c>
      <c r="BH243" s="152">
        <f t="shared" si="27"/>
        <v>0</v>
      </c>
      <c r="BI243" s="152">
        <f t="shared" si="28"/>
        <v>0</v>
      </c>
      <c r="BJ243" s="19" t="s">
        <v>77</v>
      </c>
      <c r="BK243" s="152">
        <f t="shared" si="29"/>
        <v>0</v>
      </c>
      <c r="BL243" s="19" t="s">
        <v>158</v>
      </c>
      <c r="BM243" s="151" t="s">
        <v>3000</v>
      </c>
    </row>
    <row r="244" spans="1:65" s="2" customFormat="1" ht="22.8">
      <c r="A244" s="34"/>
      <c r="B244" s="139"/>
      <c r="C244" s="181" t="s">
        <v>2038</v>
      </c>
      <c r="D244" s="181" t="s">
        <v>251</v>
      </c>
      <c r="E244" s="182" t="s">
        <v>3001</v>
      </c>
      <c r="F244" s="183" t="s">
        <v>3002</v>
      </c>
      <c r="G244" s="184" t="s">
        <v>1699</v>
      </c>
      <c r="H244" s="185">
        <v>1</v>
      </c>
      <c r="I244" s="186"/>
      <c r="J244" s="187">
        <f t="shared" si="20"/>
        <v>0</v>
      </c>
      <c r="K244" s="183" t="s">
        <v>3</v>
      </c>
      <c r="L244" s="188"/>
      <c r="M244" s="189" t="s">
        <v>3</v>
      </c>
      <c r="N244" s="190" t="s">
        <v>40</v>
      </c>
      <c r="O244" s="55"/>
      <c r="P244" s="149">
        <f t="shared" si="21"/>
        <v>0</v>
      </c>
      <c r="Q244" s="149">
        <v>0</v>
      </c>
      <c r="R244" s="149">
        <f t="shared" si="22"/>
        <v>0</v>
      </c>
      <c r="S244" s="149">
        <v>0</v>
      </c>
      <c r="T244" s="150">
        <f t="shared" si="23"/>
        <v>0</v>
      </c>
      <c r="U244" s="34"/>
      <c r="V244" s="34"/>
      <c r="W244" s="34"/>
      <c r="X244" s="34"/>
      <c r="Y244" s="34"/>
      <c r="Z244" s="34"/>
      <c r="AA244" s="34"/>
      <c r="AB244" s="34"/>
      <c r="AC244" s="34"/>
      <c r="AD244" s="34"/>
      <c r="AE244" s="34"/>
      <c r="AR244" s="151" t="s">
        <v>207</v>
      </c>
      <c r="AT244" s="151" t="s">
        <v>251</v>
      </c>
      <c r="AU244" s="151" t="s">
        <v>79</v>
      </c>
      <c r="AY244" s="19" t="s">
        <v>152</v>
      </c>
      <c r="BE244" s="152">
        <f t="shared" si="24"/>
        <v>0</v>
      </c>
      <c r="BF244" s="152">
        <f t="shared" si="25"/>
        <v>0</v>
      </c>
      <c r="BG244" s="152">
        <f t="shared" si="26"/>
        <v>0</v>
      </c>
      <c r="BH244" s="152">
        <f t="shared" si="27"/>
        <v>0</v>
      </c>
      <c r="BI244" s="152">
        <f t="shared" si="28"/>
        <v>0</v>
      </c>
      <c r="BJ244" s="19" t="s">
        <v>77</v>
      </c>
      <c r="BK244" s="152">
        <f t="shared" si="29"/>
        <v>0</v>
      </c>
      <c r="BL244" s="19" t="s">
        <v>158</v>
      </c>
      <c r="BM244" s="151" t="s">
        <v>3003</v>
      </c>
    </row>
    <row r="245" spans="1:65" s="2" customFormat="1" ht="16.5" customHeight="1">
      <c r="A245" s="34"/>
      <c r="B245" s="139"/>
      <c r="C245" s="140" t="s">
        <v>1406</v>
      </c>
      <c r="D245" s="140" t="s">
        <v>154</v>
      </c>
      <c r="E245" s="141" t="s">
        <v>3004</v>
      </c>
      <c r="F245" s="142" t="s">
        <v>3005</v>
      </c>
      <c r="G245" s="143" t="s">
        <v>3</v>
      </c>
      <c r="H245" s="144">
        <v>0</v>
      </c>
      <c r="I245" s="145"/>
      <c r="J245" s="146">
        <f t="shared" si="20"/>
        <v>0</v>
      </c>
      <c r="K245" s="142" t="s">
        <v>3</v>
      </c>
      <c r="L245" s="35"/>
      <c r="M245" s="147" t="s">
        <v>3</v>
      </c>
      <c r="N245" s="148" t="s">
        <v>40</v>
      </c>
      <c r="O245" s="55"/>
      <c r="P245" s="149">
        <f t="shared" si="21"/>
        <v>0</v>
      </c>
      <c r="Q245" s="149">
        <v>0</v>
      </c>
      <c r="R245" s="149">
        <f t="shared" si="22"/>
        <v>0</v>
      </c>
      <c r="S245" s="149">
        <v>0</v>
      </c>
      <c r="T245" s="150">
        <f t="shared" si="23"/>
        <v>0</v>
      </c>
      <c r="U245" s="34"/>
      <c r="V245" s="34"/>
      <c r="W245" s="34"/>
      <c r="X245" s="34"/>
      <c r="Y245" s="34"/>
      <c r="Z245" s="34"/>
      <c r="AA245" s="34"/>
      <c r="AB245" s="34"/>
      <c r="AC245" s="34"/>
      <c r="AD245" s="34"/>
      <c r="AE245" s="34"/>
      <c r="AR245" s="151" t="s">
        <v>570</v>
      </c>
      <c r="AT245" s="151" t="s">
        <v>154</v>
      </c>
      <c r="AU245" s="151" t="s">
        <v>79</v>
      </c>
      <c r="AY245" s="19" t="s">
        <v>152</v>
      </c>
      <c r="BE245" s="152">
        <f t="shared" si="24"/>
        <v>0</v>
      </c>
      <c r="BF245" s="152">
        <f t="shared" si="25"/>
        <v>0</v>
      </c>
      <c r="BG245" s="152">
        <f t="shared" si="26"/>
        <v>0</v>
      </c>
      <c r="BH245" s="152">
        <f t="shared" si="27"/>
        <v>0</v>
      </c>
      <c r="BI245" s="152">
        <f t="shared" si="28"/>
        <v>0</v>
      </c>
      <c r="BJ245" s="19" t="s">
        <v>77</v>
      </c>
      <c r="BK245" s="152">
        <f t="shared" si="29"/>
        <v>0</v>
      </c>
      <c r="BL245" s="19" t="s">
        <v>570</v>
      </c>
      <c r="BM245" s="151" t="s">
        <v>3006</v>
      </c>
    </row>
    <row r="246" spans="1:65" s="2" customFormat="1" ht="16.5" customHeight="1">
      <c r="A246" s="34"/>
      <c r="B246" s="139"/>
      <c r="C246" s="140" t="s">
        <v>393</v>
      </c>
      <c r="D246" s="140" t="s">
        <v>154</v>
      </c>
      <c r="E246" s="141" t="s">
        <v>3007</v>
      </c>
      <c r="F246" s="142" t="s">
        <v>3008</v>
      </c>
      <c r="G246" s="143" t="s">
        <v>1699</v>
      </c>
      <c r="H246" s="144">
        <v>4</v>
      </c>
      <c r="I246" s="145"/>
      <c r="J246" s="146">
        <f t="shared" si="20"/>
        <v>0</v>
      </c>
      <c r="K246" s="142" t="s">
        <v>3</v>
      </c>
      <c r="L246" s="35"/>
      <c r="M246" s="147" t="s">
        <v>3</v>
      </c>
      <c r="N246" s="148" t="s">
        <v>40</v>
      </c>
      <c r="O246" s="55"/>
      <c r="P246" s="149">
        <f t="shared" si="21"/>
        <v>0</v>
      </c>
      <c r="Q246" s="149">
        <v>0</v>
      </c>
      <c r="R246" s="149">
        <f t="shared" si="22"/>
        <v>0</v>
      </c>
      <c r="S246" s="149">
        <v>0</v>
      </c>
      <c r="T246" s="150">
        <f t="shared" si="23"/>
        <v>0</v>
      </c>
      <c r="U246" s="34"/>
      <c r="V246" s="34"/>
      <c r="W246" s="34"/>
      <c r="X246" s="34"/>
      <c r="Y246" s="34"/>
      <c r="Z246" s="34"/>
      <c r="AA246" s="34"/>
      <c r="AB246" s="34"/>
      <c r="AC246" s="34"/>
      <c r="AD246" s="34"/>
      <c r="AE246" s="34"/>
      <c r="AR246" s="151" t="s">
        <v>158</v>
      </c>
      <c r="AT246" s="151" t="s">
        <v>154</v>
      </c>
      <c r="AU246" s="151" t="s">
        <v>79</v>
      </c>
      <c r="AY246" s="19" t="s">
        <v>152</v>
      </c>
      <c r="BE246" s="152">
        <f t="shared" si="24"/>
        <v>0</v>
      </c>
      <c r="BF246" s="152">
        <f t="shared" si="25"/>
        <v>0</v>
      </c>
      <c r="BG246" s="152">
        <f t="shared" si="26"/>
        <v>0</v>
      </c>
      <c r="BH246" s="152">
        <f t="shared" si="27"/>
        <v>0</v>
      </c>
      <c r="BI246" s="152">
        <f t="shared" si="28"/>
        <v>0</v>
      </c>
      <c r="BJ246" s="19" t="s">
        <v>77</v>
      </c>
      <c r="BK246" s="152">
        <f t="shared" si="29"/>
        <v>0</v>
      </c>
      <c r="BL246" s="19" t="s">
        <v>158</v>
      </c>
      <c r="BM246" s="151" t="s">
        <v>3009</v>
      </c>
    </row>
    <row r="247" spans="1:65" s="2" customFormat="1" ht="16.5" customHeight="1">
      <c r="A247" s="34"/>
      <c r="B247" s="139"/>
      <c r="C247" s="140" t="s">
        <v>565</v>
      </c>
      <c r="D247" s="140" t="s">
        <v>154</v>
      </c>
      <c r="E247" s="141" t="s">
        <v>3010</v>
      </c>
      <c r="F247" s="142" t="s">
        <v>3011</v>
      </c>
      <c r="G247" s="143" t="s">
        <v>278</v>
      </c>
      <c r="H247" s="144">
        <v>190</v>
      </c>
      <c r="I247" s="145"/>
      <c r="J247" s="146">
        <f t="shared" si="20"/>
        <v>0</v>
      </c>
      <c r="K247" s="142" t="s">
        <v>3</v>
      </c>
      <c r="L247" s="35"/>
      <c r="M247" s="147" t="s">
        <v>3</v>
      </c>
      <c r="N247" s="148" t="s">
        <v>40</v>
      </c>
      <c r="O247" s="55"/>
      <c r="P247" s="149">
        <f t="shared" si="21"/>
        <v>0</v>
      </c>
      <c r="Q247" s="149">
        <v>0</v>
      </c>
      <c r="R247" s="149">
        <f t="shared" si="22"/>
        <v>0</v>
      </c>
      <c r="S247" s="149">
        <v>0</v>
      </c>
      <c r="T247" s="150">
        <f t="shared" si="23"/>
        <v>0</v>
      </c>
      <c r="U247" s="34"/>
      <c r="V247" s="34"/>
      <c r="W247" s="34"/>
      <c r="X247" s="34"/>
      <c r="Y247" s="34"/>
      <c r="Z247" s="34"/>
      <c r="AA247" s="34"/>
      <c r="AB247" s="34"/>
      <c r="AC247" s="34"/>
      <c r="AD247" s="34"/>
      <c r="AE247" s="34"/>
      <c r="AR247" s="151" t="s">
        <v>158</v>
      </c>
      <c r="AT247" s="151" t="s">
        <v>154</v>
      </c>
      <c r="AU247" s="151" t="s">
        <v>79</v>
      </c>
      <c r="AY247" s="19" t="s">
        <v>152</v>
      </c>
      <c r="BE247" s="152">
        <f t="shared" si="24"/>
        <v>0</v>
      </c>
      <c r="BF247" s="152">
        <f t="shared" si="25"/>
        <v>0</v>
      </c>
      <c r="BG247" s="152">
        <f t="shared" si="26"/>
        <v>0</v>
      </c>
      <c r="BH247" s="152">
        <f t="shared" si="27"/>
        <v>0</v>
      </c>
      <c r="BI247" s="152">
        <f t="shared" si="28"/>
        <v>0</v>
      </c>
      <c r="BJ247" s="19" t="s">
        <v>77</v>
      </c>
      <c r="BK247" s="152">
        <f t="shared" si="29"/>
        <v>0</v>
      </c>
      <c r="BL247" s="19" t="s">
        <v>158</v>
      </c>
      <c r="BM247" s="151" t="s">
        <v>3012</v>
      </c>
    </row>
    <row r="248" spans="1:65" s="2" customFormat="1" ht="16.5" customHeight="1">
      <c r="A248" s="34"/>
      <c r="B248" s="139"/>
      <c r="C248" s="140" t="s">
        <v>1606</v>
      </c>
      <c r="D248" s="140" t="s">
        <v>154</v>
      </c>
      <c r="E248" s="141" t="s">
        <v>3013</v>
      </c>
      <c r="F248" s="142" t="s">
        <v>3014</v>
      </c>
      <c r="G248" s="143" t="s">
        <v>1699</v>
      </c>
      <c r="H248" s="144">
        <v>6</v>
      </c>
      <c r="I248" s="145"/>
      <c r="J248" s="146">
        <f t="shared" si="20"/>
        <v>0</v>
      </c>
      <c r="K248" s="142" t="s">
        <v>3</v>
      </c>
      <c r="L248" s="35"/>
      <c r="M248" s="147" t="s">
        <v>3</v>
      </c>
      <c r="N248" s="148" t="s">
        <v>40</v>
      </c>
      <c r="O248" s="55"/>
      <c r="P248" s="149">
        <f t="shared" si="21"/>
        <v>0</v>
      </c>
      <c r="Q248" s="149">
        <v>0</v>
      </c>
      <c r="R248" s="149">
        <f t="shared" si="22"/>
        <v>0</v>
      </c>
      <c r="S248" s="149">
        <v>0</v>
      </c>
      <c r="T248" s="150">
        <f t="shared" si="23"/>
        <v>0</v>
      </c>
      <c r="U248" s="34"/>
      <c r="V248" s="34"/>
      <c r="W248" s="34"/>
      <c r="X248" s="34"/>
      <c r="Y248" s="34"/>
      <c r="Z248" s="34"/>
      <c r="AA248" s="34"/>
      <c r="AB248" s="34"/>
      <c r="AC248" s="34"/>
      <c r="AD248" s="34"/>
      <c r="AE248" s="34"/>
      <c r="AR248" s="151" t="s">
        <v>158</v>
      </c>
      <c r="AT248" s="151" t="s">
        <v>154</v>
      </c>
      <c r="AU248" s="151" t="s">
        <v>79</v>
      </c>
      <c r="AY248" s="19" t="s">
        <v>152</v>
      </c>
      <c r="BE248" s="152">
        <f t="shared" si="24"/>
        <v>0</v>
      </c>
      <c r="BF248" s="152">
        <f t="shared" si="25"/>
        <v>0</v>
      </c>
      <c r="BG248" s="152">
        <f t="shared" si="26"/>
        <v>0</v>
      </c>
      <c r="BH248" s="152">
        <f t="shared" si="27"/>
        <v>0</v>
      </c>
      <c r="BI248" s="152">
        <f t="shared" si="28"/>
        <v>0</v>
      </c>
      <c r="BJ248" s="19" t="s">
        <v>77</v>
      </c>
      <c r="BK248" s="152">
        <f t="shared" si="29"/>
        <v>0</v>
      </c>
      <c r="BL248" s="19" t="s">
        <v>158</v>
      </c>
      <c r="BM248" s="151" t="s">
        <v>3015</v>
      </c>
    </row>
    <row r="249" spans="1:65" s="2" customFormat="1" ht="16.5" customHeight="1">
      <c r="A249" s="34"/>
      <c r="B249" s="139"/>
      <c r="C249" s="140" t="s">
        <v>1140</v>
      </c>
      <c r="D249" s="140" t="s">
        <v>154</v>
      </c>
      <c r="E249" s="141" t="s">
        <v>3016</v>
      </c>
      <c r="F249" s="142" t="s">
        <v>3017</v>
      </c>
      <c r="G249" s="143" t="s">
        <v>1699</v>
      </c>
      <c r="H249" s="144">
        <v>50</v>
      </c>
      <c r="I249" s="145"/>
      <c r="J249" s="146">
        <f t="shared" si="20"/>
        <v>0</v>
      </c>
      <c r="K249" s="142" t="s">
        <v>3</v>
      </c>
      <c r="L249" s="35"/>
      <c r="M249" s="147" t="s">
        <v>3</v>
      </c>
      <c r="N249" s="148" t="s">
        <v>40</v>
      </c>
      <c r="O249" s="55"/>
      <c r="P249" s="149">
        <f t="shared" si="21"/>
        <v>0</v>
      </c>
      <c r="Q249" s="149">
        <v>0</v>
      </c>
      <c r="R249" s="149">
        <f t="shared" si="22"/>
        <v>0</v>
      </c>
      <c r="S249" s="149">
        <v>0</v>
      </c>
      <c r="T249" s="150">
        <f t="shared" si="23"/>
        <v>0</v>
      </c>
      <c r="U249" s="34"/>
      <c r="V249" s="34"/>
      <c r="W249" s="34"/>
      <c r="X249" s="34"/>
      <c r="Y249" s="34"/>
      <c r="Z249" s="34"/>
      <c r="AA249" s="34"/>
      <c r="AB249" s="34"/>
      <c r="AC249" s="34"/>
      <c r="AD249" s="34"/>
      <c r="AE249" s="34"/>
      <c r="AR249" s="151" t="s">
        <v>158</v>
      </c>
      <c r="AT249" s="151" t="s">
        <v>154</v>
      </c>
      <c r="AU249" s="151" t="s">
        <v>79</v>
      </c>
      <c r="AY249" s="19" t="s">
        <v>152</v>
      </c>
      <c r="BE249" s="152">
        <f t="shared" si="24"/>
        <v>0</v>
      </c>
      <c r="BF249" s="152">
        <f t="shared" si="25"/>
        <v>0</v>
      </c>
      <c r="BG249" s="152">
        <f t="shared" si="26"/>
        <v>0</v>
      </c>
      <c r="BH249" s="152">
        <f t="shared" si="27"/>
        <v>0</v>
      </c>
      <c r="BI249" s="152">
        <f t="shared" si="28"/>
        <v>0</v>
      </c>
      <c r="BJ249" s="19" t="s">
        <v>77</v>
      </c>
      <c r="BK249" s="152">
        <f t="shared" si="29"/>
        <v>0</v>
      </c>
      <c r="BL249" s="19" t="s">
        <v>158</v>
      </c>
      <c r="BM249" s="151" t="s">
        <v>3018</v>
      </c>
    </row>
    <row r="250" spans="1:65" s="2" customFormat="1" ht="16.5" customHeight="1">
      <c r="A250" s="34"/>
      <c r="B250" s="139"/>
      <c r="C250" s="140" t="s">
        <v>1146</v>
      </c>
      <c r="D250" s="140" t="s">
        <v>154</v>
      </c>
      <c r="E250" s="141" t="s">
        <v>3019</v>
      </c>
      <c r="F250" s="142" t="s">
        <v>3020</v>
      </c>
      <c r="G250" s="143" t="s">
        <v>1699</v>
      </c>
      <c r="H250" s="144">
        <v>19</v>
      </c>
      <c r="I250" s="145"/>
      <c r="J250" s="146">
        <f t="shared" si="20"/>
        <v>0</v>
      </c>
      <c r="K250" s="142" t="s">
        <v>3</v>
      </c>
      <c r="L250" s="35"/>
      <c r="M250" s="147" t="s">
        <v>3</v>
      </c>
      <c r="N250" s="148" t="s">
        <v>40</v>
      </c>
      <c r="O250" s="55"/>
      <c r="P250" s="149">
        <f t="shared" si="21"/>
        <v>0</v>
      </c>
      <c r="Q250" s="149">
        <v>0</v>
      </c>
      <c r="R250" s="149">
        <f t="shared" si="22"/>
        <v>0</v>
      </c>
      <c r="S250" s="149">
        <v>0</v>
      </c>
      <c r="T250" s="150">
        <f t="shared" si="23"/>
        <v>0</v>
      </c>
      <c r="U250" s="34"/>
      <c r="V250" s="34"/>
      <c r="W250" s="34"/>
      <c r="X250" s="34"/>
      <c r="Y250" s="34"/>
      <c r="Z250" s="34"/>
      <c r="AA250" s="34"/>
      <c r="AB250" s="34"/>
      <c r="AC250" s="34"/>
      <c r="AD250" s="34"/>
      <c r="AE250" s="34"/>
      <c r="AR250" s="151" t="s">
        <v>158</v>
      </c>
      <c r="AT250" s="151" t="s">
        <v>154</v>
      </c>
      <c r="AU250" s="151" t="s">
        <v>79</v>
      </c>
      <c r="AY250" s="19" t="s">
        <v>152</v>
      </c>
      <c r="BE250" s="152">
        <f t="shared" si="24"/>
        <v>0</v>
      </c>
      <c r="BF250" s="152">
        <f t="shared" si="25"/>
        <v>0</v>
      </c>
      <c r="BG250" s="152">
        <f t="shared" si="26"/>
        <v>0</v>
      </c>
      <c r="BH250" s="152">
        <f t="shared" si="27"/>
        <v>0</v>
      </c>
      <c r="BI250" s="152">
        <f t="shared" si="28"/>
        <v>0</v>
      </c>
      <c r="BJ250" s="19" t="s">
        <v>77</v>
      </c>
      <c r="BK250" s="152">
        <f t="shared" si="29"/>
        <v>0</v>
      </c>
      <c r="BL250" s="19" t="s">
        <v>158</v>
      </c>
      <c r="BM250" s="151" t="s">
        <v>3021</v>
      </c>
    </row>
    <row r="251" spans="1:65" s="2" customFormat="1" ht="16.5" customHeight="1">
      <c r="A251" s="34"/>
      <c r="B251" s="139"/>
      <c r="C251" s="140" t="s">
        <v>1150</v>
      </c>
      <c r="D251" s="140" t="s">
        <v>154</v>
      </c>
      <c r="E251" s="141" t="s">
        <v>3022</v>
      </c>
      <c r="F251" s="142" t="s">
        <v>3023</v>
      </c>
      <c r="G251" s="143" t="s">
        <v>1699</v>
      </c>
      <c r="H251" s="144">
        <v>90</v>
      </c>
      <c r="I251" s="145"/>
      <c r="J251" s="146">
        <f t="shared" si="20"/>
        <v>0</v>
      </c>
      <c r="K251" s="142" t="s">
        <v>3</v>
      </c>
      <c r="L251" s="35"/>
      <c r="M251" s="147" t="s">
        <v>3</v>
      </c>
      <c r="N251" s="148" t="s">
        <v>40</v>
      </c>
      <c r="O251" s="55"/>
      <c r="P251" s="149">
        <f t="shared" si="21"/>
        <v>0</v>
      </c>
      <c r="Q251" s="149">
        <v>0</v>
      </c>
      <c r="R251" s="149">
        <f t="shared" si="22"/>
        <v>0</v>
      </c>
      <c r="S251" s="149">
        <v>0</v>
      </c>
      <c r="T251" s="150">
        <f t="shared" si="23"/>
        <v>0</v>
      </c>
      <c r="U251" s="34"/>
      <c r="V251" s="34"/>
      <c r="W251" s="34"/>
      <c r="X251" s="34"/>
      <c r="Y251" s="34"/>
      <c r="Z251" s="34"/>
      <c r="AA251" s="34"/>
      <c r="AB251" s="34"/>
      <c r="AC251" s="34"/>
      <c r="AD251" s="34"/>
      <c r="AE251" s="34"/>
      <c r="AR251" s="151" t="s">
        <v>158</v>
      </c>
      <c r="AT251" s="151" t="s">
        <v>154</v>
      </c>
      <c r="AU251" s="151" t="s">
        <v>79</v>
      </c>
      <c r="AY251" s="19" t="s">
        <v>152</v>
      </c>
      <c r="BE251" s="152">
        <f t="shared" si="24"/>
        <v>0</v>
      </c>
      <c r="BF251" s="152">
        <f t="shared" si="25"/>
        <v>0</v>
      </c>
      <c r="BG251" s="152">
        <f t="shared" si="26"/>
        <v>0</v>
      </c>
      <c r="BH251" s="152">
        <f t="shared" si="27"/>
        <v>0</v>
      </c>
      <c r="BI251" s="152">
        <f t="shared" si="28"/>
        <v>0</v>
      </c>
      <c r="BJ251" s="19" t="s">
        <v>77</v>
      </c>
      <c r="BK251" s="152">
        <f t="shared" si="29"/>
        <v>0</v>
      </c>
      <c r="BL251" s="19" t="s">
        <v>158</v>
      </c>
      <c r="BM251" s="151" t="s">
        <v>3024</v>
      </c>
    </row>
    <row r="252" spans="1:65" s="2" customFormat="1" ht="16.5" customHeight="1">
      <c r="A252" s="34"/>
      <c r="B252" s="139"/>
      <c r="C252" s="140" t="s">
        <v>1154</v>
      </c>
      <c r="D252" s="140" t="s">
        <v>154</v>
      </c>
      <c r="E252" s="141" t="s">
        <v>3025</v>
      </c>
      <c r="F252" s="142" t="s">
        <v>3026</v>
      </c>
      <c r="G252" s="143" t="s">
        <v>1699</v>
      </c>
      <c r="H252" s="144">
        <v>4</v>
      </c>
      <c r="I252" s="145"/>
      <c r="J252" s="146">
        <f t="shared" si="20"/>
        <v>0</v>
      </c>
      <c r="K252" s="142" t="s">
        <v>3</v>
      </c>
      <c r="L252" s="35"/>
      <c r="M252" s="147" t="s">
        <v>3</v>
      </c>
      <c r="N252" s="148" t="s">
        <v>40</v>
      </c>
      <c r="O252" s="55"/>
      <c r="P252" s="149">
        <f t="shared" si="21"/>
        <v>0</v>
      </c>
      <c r="Q252" s="149">
        <v>0</v>
      </c>
      <c r="R252" s="149">
        <f t="shared" si="22"/>
        <v>0</v>
      </c>
      <c r="S252" s="149">
        <v>0</v>
      </c>
      <c r="T252" s="150">
        <f t="shared" si="23"/>
        <v>0</v>
      </c>
      <c r="U252" s="34"/>
      <c r="V252" s="34"/>
      <c r="W252" s="34"/>
      <c r="X252" s="34"/>
      <c r="Y252" s="34"/>
      <c r="Z252" s="34"/>
      <c r="AA252" s="34"/>
      <c r="AB252" s="34"/>
      <c r="AC252" s="34"/>
      <c r="AD252" s="34"/>
      <c r="AE252" s="34"/>
      <c r="AR252" s="151" t="s">
        <v>158</v>
      </c>
      <c r="AT252" s="151" t="s">
        <v>154</v>
      </c>
      <c r="AU252" s="151" t="s">
        <v>79</v>
      </c>
      <c r="AY252" s="19" t="s">
        <v>152</v>
      </c>
      <c r="BE252" s="152">
        <f t="shared" si="24"/>
        <v>0</v>
      </c>
      <c r="BF252" s="152">
        <f t="shared" si="25"/>
        <v>0</v>
      </c>
      <c r="BG252" s="152">
        <f t="shared" si="26"/>
        <v>0</v>
      </c>
      <c r="BH252" s="152">
        <f t="shared" si="27"/>
        <v>0</v>
      </c>
      <c r="BI252" s="152">
        <f t="shared" si="28"/>
        <v>0</v>
      </c>
      <c r="BJ252" s="19" t="s">
        <v>77</v>
      </c>
      <c r="BK252" s="152">
        <f t="shared" si="29"/>
        <v>0</v>
      </c>
      <c r="BL252" s="19" t="s">
        <v>158</v>
      </c>
      <c r="BM252" s="151" t="s">
        <v>3027</v>
      </c>
    </row>
    <row r="253" spans="1:65" s="2" customFormat="1" ht="16.5" customHeight="1">
      <c r="A253" s="34"/>
      <c r="B253" s="139"/>
      <c r="C253" s="140" t="s">
        <v>1158</v>
      </c>
      <c r="D253" s="140" t="s">
        <v>154</v>
      </c>
      <c r="E253" s="141" t="s">
        <v>3028</v>
      </c>
      <c r="F253" s="142" t="s">
        <v>3029</v>
      </c>
      <c r="G253" s="143" t="s">
        <v>1699</v>
      </c>
      <c r="H253" s="144">
        <v>6</v>
      </c>
      <c r="I253" s="145"/>
      <c r="J253" s="146">
        <f t="shared" si="20"/>
        <v>0</v>
      </c>
      <c r="K253" s="142" t="s">
        <v>3</v>
      </c>
      <c r="L253" s="35"/>
      <c r="M253" s="147" t="s">
        <v>3</v>
      </c>
      <c r="N253" s="148" t="s">
        <v>40</v>
      </c>
      <c r="O253" s="55"/>
      <c r="P253" s="149">
        <f t="shared" si="21"/>
        <v>0</v>
      </c>
      <c r="Q253" s="149">
        <v>0</v>
      </c>
      <c r="R253" s="149">
        <f t="shared" si="22"/>
        <v>0</v>
      </c>
      <c r="S253" s="149">
        <v>0</v>
      </c>
      <c r="T253" s="150">
        <f t="shared" si="23"/>
        <v>0</v>
      </c>
      <c r="U253" s="34"/>
      <c r="V253" s="34"/>
      <c r="W253" s="34"/>
      <c r="X253" s="34"/>
      <c r="Y253" s="34"/>
      <c r="Z253" s="34"/>
      <c r="AA253" s="34"/>
      <c r="AB253" s="34"/>
      <c r="AC253" s="34"/>
      <c r="AD253" s="34"/>
      <c r="AE253" s="34"/>
      <c r="AR253" s="151" t="s">
        <v>158</v>
      </c>
      <c r="AT253" s="151" t="s">
        <v>154</v>
      </c>
      <c r="AU253" s="151" t="s">
        <v>79</v>
      </c>
      <c r="AY253" s="19" t="s">
        <v>152</v>
      </c>
      <c r="BE253" s="152">
        <f t="shared" si="24"/>
        <v>0</v>
      </c>
      <c r="BF253" s="152">
        <f t="shared" si="25"/>
        <v>0</v>
      </c>
      <c r="BG253" s="152">
        <f t="shared" si="26"/>
        <v>0</v>
      </c>
      <c r="BH253" s="152">
        <f t="shared" si="27"/>
        <v>0</v>
      </c>
      <c r="BI253" s="152">
        <f t="shared" si="28"/>
        <v>0</v>
      </c>
      <c r="BJ253" s="19" t="s">
        <v>77</v>
      </c>
      <c r="BK253" s="152">
        <f t="shared" si="29"/>
        <v>0</v>
      </c>
      <c r="BL253" s="19" t="s">
        <v>158</v>
      </c>
      <c r="BM253" s="151" t="s">
        <v>3030</v>
      </c>
    </row>
    <row r="254" spans="1:65" s="2" customFormat="1" ht="16.5" customHeight="1">
      <c r="A254" s="34"/>
      <c r="B254" s="139"/>
      <c r="C254" s="140" t="s">
        <v>182</v>
      </c>
      <c r="D254" s="140" t="s">
        <v>154</v>
      </c>
      <c r="E254" s="141" t="s">
        <v>3031</v>
      </c>
      <c r="F254" s="142" t="s">
        <v>3032</v>
      </c>
      <c r="G254" s="143" t="s">
        <v>1699</v>
      </c>
      <c r="H254" s="144">
        <v>14</v>
      </c>
      <c r="I254" s="145"/>
      <c r="J254" s="146">
        <f t="shared" si="20"/>
        <v>0</v>
      </c>
      <c r="K254" s="142" t="s">
        <v>3</v>
      </c>
      <c r="L254" s="35"/>
      <c r="M254" s="147" t="s">
        <v>3</v>
      </c>
      <c r="N254" s="148" t="s">
        <v>40</v>
      </c>
      <c r="O254" s="55"/>
      <c r="P254" s="149">
        <f t="shared" si="21"/>
        <v>0</v>
      </c>
      <c r="Q254" s="149">
        <v>0</v>
      </c>
      <c r="R254" s="149">
        <f t="shared" si="22"/>
        <v>0</v>
      </c>
      <c r="S254" s="149">
        <v>0</v>
      </c>
      <c r="T254" s="150">
        <f t="shared" si="23"/>
        <v>0</v>
      </c>
      <c r="U254" s="34"/>
      <c r="V254" s="34"/>
      <c r="W254" s="34"/>
      <c r="X254" s="34"/>
      <c r="Y254" s="34"/>
      <c r="Z254" s="34"/>
      <c r="AA254" s="34"/>
      <c r="AB254" s="34"/>
      <c r="AC254" s="34"/>
      <c r="AD254" s="34"/>
      <c r="AE254" s="34"/>
      <c r="AR254" s="151" t="s">
        <v>158</v>
      </c>
      <c r="AT254" s="151" t="s">
        <v>154</v>
      </c>
      <c r="AU254" s="151" t="s">
        <v>79</v>
      </c>
      <c r="AY254" s="19" t="s">
        <v>152</v>
      </c>
      <c r="BE254" s="152">
        <f t="shared" si="24"/>
        <v>0</v>
      </c>
      <c r="BF254" s="152">
        <f t="shared" si="25"/>
        <v>0</v>
      </c>
      <c r="BG254" s="152">
        <f t="shared" si="26"/>
        <v>0</v>
      </c>
      <c r="BH254" s="152">
        <f t="shared" si="27"/>
        <v>0</v>
      </c>
      <c r="BI254" s="152">
        <f t="shared" si="28"/>
        <v>0</v>
      </c>
      <c r="BJ254" s="19" t="s">
        <v>77</v>
      </c>
      <c r="BK254" s="152">
        <f t="shared" si="29"/>
        <v>0</v>
      </c>
      <c r="BL254" s="19" t="s">
        <v>158</v>
      </c>
      <c r="BM254" s="151" t="s">
        <v>3033</v>
      </c>
    </row>
    <row r="255" spans="1:65" s="2" customFormat="1" ht="16.5" customHeight="1">
      <c r="A255" s="34"/>
      <c r="B255" s="139"/>
      <c r="C255" s="140" t="s">
        <v>3034</v>
      </c>
      <c r="D255" s="140" t="s">
        <v>154</v>
      </c>
      <c r="E255" s="141" t="s">
        <v>3035</v>
      </c>
      <c r="F255" s="142" t="s">
        <v>3036</v>
      </c>
      <c r="G255" s="143" t="s">
        <v>1699</v>
      </c>
      <c r="H255" s="144">
        <v>6</v>
      </c>
      <c r="I255" s="145"/>
      <c r="J255" s="146">
        <f t="shared" si="20"/>
        <v>0</v>
      </c>
      <c r="K255" s="142" t="s">
        <v>3</v>
      </c>
      <c r="L255" s="35"/>
      <c r="M255" s="147" t="s">
        <v>3</v>
      </c>
      <c r="N255" s="148" t="s">
        <v>40</v>
      </c>
      <c r="O255" s="55"/>
      <c r="P255" s="149">
        <f t="shared" si="21"/>
        <v>0</v>
      </c>
      <c r="Q255" s="149">
        <v>0</v>
      </c>
      <c r="R255" s="149">
        <f t="shared" si="22"/>
        <v>0</v>
      </c>
      <c r="S255" s="149">
        <v>0</v>
      </c>
      <c r="T255" s="150">
        <f t="shared" si="23"/>
        <v>0</v>
      </c>
      <c r="U255" s="34"/>
      <c r="V255" s="34"/>
      <c r="W255" s="34"/>
      <c r="X255" s="34"/>
      <c r="Y255" s="34"/>
      <c r="Z255" s="34"/>
      <c r="AA255" s="34"/>
      <c r="AB255" s="34"/>
      <c r="AC255" s="34"/>
      <c r="AD255" s="34"/>
      <c r="AE255" s="34"/>
      <c r="AR255" s="151" t="s">
        <v>158</v>
      </c>
      <c r="AT255" s="151" t="s">
        <v>154</v>
      </c>
      <c r="AU255" s="151" t="s">
        <v>79</v>
      </c>
      <c r="AY255" s="19" t="s">
        <v>152</v>
      </c>
      <c r="BE255" s="152">
        <f t="shared" si="24"/>
        <v>0</v>
      </c>
      <c r="BF255" s="152">
        <f t="shared" si="25"/>
        <v>0</v>
      </c>
      <c r="BG255" s="152">
        <f t="shared" si="26"/>
        <v>0</v>
      </c>
      <c r="BH255" s="152">
        <f t="shared" si="27"/>
        <v>0</v>
      </c>
      <c r="BI255" s="152">
        <f t="shared" si="28"/>
        <v>0</v>
      </c>
      <c r="BJ255" s="19" t="s">
        <v>77</v>
      </c>
      <c r="BK255" s="152">
        <f t="shared" si="29"/>
        <v>0</v>
      </c>
      <c r="BL255" s="19" t="s">
        <v>158</v>
      </c>
      <c r="BM255" s="151" t="s">
        <v>3037</v>
      </c>
    </row>
    <row r="256" spans="1:65" s="2" customFormat="1" ht="16.5" customHeight="1">
      <c r="A256" s="34"/>
      <c r="B256" s="139"/>
      <c r="C256" s="140" t="s">
        <v>3038</v>
      </c>
      <c r="D256" s="140" t="s">
        <v>154</v>
      </c>
      <c r="E256" s="141" t="s">
        <v>3039</v>
      </c>
      <c r="F256" s="142" t="s">
        <v>3040</v>
      </c>
      <c r="G256" s="143" t="s">
        <v>1699</v>
      </c>
      <c r="H256" s="144">
        <v>18</v>
      </c>
      <c r="I256" s="145"/>
      <c r="J256" s="146">
        <f t="shared" si="20"/>
        <v>0</v>
      </c>
      <c r="K256" s="142" t="s">
        <v>3</v>
      </c>
      <c r="L256" s="35"/>
      <c r="M256" s="147" t="s">
        <v>3</v>
      </c>
      <c r="N256" s="148" t="s">
        <v>40</v>
      </c>
      <c r="O256" s="55"/>
      <c r="P256" s="149">
        <f t="shared" si="21"/>
        <v>0</v>
      </c>
      <c r="Q256" s="149">
        <v>0</v>
      </c>
      <c r="R256" s="149">
        <f t="shared" si="22"/>
        <v>0</v>
      </c>
      <c r="S256" s="149">
        <v>0</v>
      </c>
      <c r="T256" s="150">
        <f t="shared" si="23"/>
        <v>0</v>
      </c>
      <c r="U256" s="34"/>
      <c r="V256" s="34"/>
      <c r="W256" s="34"/>
      <c r="X256" s="34"/>
      <c r="Y256" s="34"/>
      <c r="Z256" s="34"/>
      <c r="AA256" s="34"/>
      <c r="AB256" s="34"/>
      <c r="AC256" s="34"/>
      <c r="AD256" s="34"/>
      <c r="AE256" s="34"/>
      <c r="AR256" s="151" t="s">
        <v>158</v>
      </c>
      <c r="AT256" s="151" t="s">
        <v>154</v>
      </c>
      <c r="AU256" s="151" t="s">
        <v>79</v>
      </c>
      <c r="AY256" s="19" t="s">
        <v>152</v>
      </c>
      <c r="BE256" s="152">
        <f t="shared" si="24"/>
        <v>0</v>
      </c>
      <c r="BF256" s="152">
        <f t="shared" si="25"/>
        <v>0</v>
      </c>
      <c r="BG256" s="152">
        <f t="shared" si="26"/>
        <v>0</v>
      </c>
      <c r="BH256" s="152">
        <f t="shared" si="27"/>
        <v>0</v>
      </c>
      <c r="BI256" s="152">
        <f t="shared" si="28"/>
        <v>0</v>
      </c>
      <c r="BJ256" s="19" t="s">
        <v>77</v>
      </c>
      <c r="BK256" s="152">
        <f t="shared" si="29"/>
        <v>0</v>
      </c>
      <c r="BL256" s="19" t="s">
        <v>158</v>
      </c>
      <c r="BM256" s="151" t="s">
        <v>3041</v>
      </c>
    </row>
    <row r="257" spans="1:65" s="2" customFormat="1" ht="16.5" customHeight="1">
      <c r="A257" s="34"/>
      <c r="B257" s="139"/>
      <c r="C257" s="140" t="s">
        <v>3042</v>
      </c>
      <c r="D257" s="140" t="s">
        <v>154</v>
      </c>
      <c r="E257" s="141" t="s">
        <v>3043</v>
      </c>
      <c r="F257" s="142" t="s">
        <v>3044</v>
      </c>
      <c r="G257" s="143" t="s">
        <v>278</v>
      </c>
      <c r="H257" s="144">
        <v>200</v>
      </c>
      <c r="I257" s="145"/>
      <c r="J257" s="146">
        <f t="shared" si="20"/>
        <v>0</v>
      </c>
      <c r="K257" s="142" t="s">
        <v>3</v>
      </c>
      <c r="L257" s="35"/>
      <c r="M257" s="147" t="s">
        <v>3</v>
      </c>
      <c r="N257" s="148" t="s">
        <v>40</v>
      </c>
      <c r="O257" s="55"/>
      <c r="P257" s="149">
        <f t="shared" si="21"/>
        <v>0</v>
      </c>
      <c r="Q257" s="149">
        <v>0</v>
      </c>
      <c r="R257" s="149">
        <f t="shared" si="22"/>
        <v>0</v>
      </c>
      <c r="S257" s="149">
        <v>0</v>
      </c>
      <c r="T257" s="150">
        <f t="shared" si="23"/>
        <v>0</v>
      </c>
      <c r="U257" s="34"/>
      <c r="V257" s="34"/>
      <c r="W257" s="34"/>
      <c r="X257" s="34"/>
      <c r="Y257" s="34"/>
      <c r="Z257" s="34"/>
      <c r="AA257" s="34"/>
      <c r="AB257" s="34"/>
      <c r="AC257" s="34"/>
      <c r="AD257" s="34"/>
      <c r="AE257" s="34"/>
      <c r="AR257" s="151" t="s">
        <v>158</v>
      </c>
      <c r="AT257" s="151" t="s">
        <v>154</v>
      </c>
      <c r="AU257" s="151" t="s">
        <v>79</v>
      </c>
      <c r="AY257" s="19" t="s">
        <v>152</v>
      </c>
      <c r="BE257" s="152">
        <f t="shared" si="24"/>
        <v>0</v>
      </c>
      <c r="BF257" s="152">
        <f t="shared" si="25"/>
        <v>0</v>
      </c>
      <c r="BG257" s="152">
        <f t="shared" si="26"/>
        <v>0</v>
      </c>
      <c r="BH257" s="152">
        <f t="shared" si="27"/>
        <v>0</v>
      </c>
      <c r="BI257" s="152">
        <f t="shared" si="28"/>
        <v>0</v>
      </c>
      <c r="BJ257" s="19" t="s">
        <v>77</v>
      </c>
      <c r="BK257" s="152">
        <f t="shared" si="29"/>
        <v>0</v>
      </c>
      <c r="BL257" s="19" t="s">
        <v>158</v>
      </c>
      <c r="BM257" s="151" t="s">
        <v>3045</v>
      </c>
    </row>
    <row r="258" spans="1:65" s="2" customFormat="1" ht="16.5" customHeight="1">
      <c r="A258" s="34"/>
      <c r="B258" s="139"/>
      <c r="C258" s="140" t="s">
        <v>3046</v>
      </c>
      <c r="D258" s="140" t="s">
        <v>154</v>
      </c>
      <c r="E258" s="141" t="s">
        <v>3047</v>
      </c>
      <c r="F258" s="142" t="s">
        <v>3048</v>
      </c>
      <c r="G258" s="143" t="s">
        <v>278</v>
      </c>
      <c r="H258" s="144">
        <v>60</v>
      </c>
      <c r="I258" s="145"/>
      <c r="J258" s="146">
        <f t="shared" si="20"/>
        <v>0</v>
      </c>
      <c r="K258" s="142" t="s">
        <v>3</v>
      </c>
      <c r="L258" s="35"/>
      <c r="M258" s="147" t="s">
        <v>3</v>
      </c>
      <c r="N258" s="148" t="s">
        <v>40</v>
      </c>
      <c r="O258" s="55"/>
      <c r="P258" s="149">
        <f t="shared" si="21"/>
        <v>0</v>
      </c>
      <c r="Q258" s="149">
        <v>0</v>
      </c>
      <c r="R258" s="149">
        <f t="shared" si="22"/>
        <v>0</v>
      </c>
      <c r="S258" s="149">
        <v>0</v>
      </c>
      <c r="T258" s="150">
        <f t="shared" si="23"/>
        <v>0</v>
      </c>
      <c r="U258" s="34"/>
      <c r="V258" s="34"/>
      <c r="W258" s="34"/>
      <c r="X258" s="34"/>
      <c r="Y258" s="34"/>
      <c r="Z258" s="34"/>
      <c r="AA258" s="34"/>
      <c r="AB258" s="34"/>
      <c r="AC258" s="34"/>
      <c r="AD258" s="34"/>
      <c r="AE258" s="34"/>
      <c r="AR258" s="151" t="s">
        <v>158</v>
      </c>
      <c r="AT258" s="151" t="s">
        <v>154</v>
      </c>
      <c r="AU258" s="151" t="s">
        <v>79</v>
      </c>
      <c r="AY258" s="19" t="s">
        <v>152</v>
      </c>
      <c r="BE258" s="152">
        <f t="shared" si="24"/>
        <v>0</v>
      </c>
      <c r="BF258" s="152">
        <f t="shared" si="25"/>
        <v>0</v>
      </c>
      <c r="BG258" s="152">
        <f t="shared" si="26"/>
        <v>0</v>
      </c>
      <c r="BH258" s="152">
        <f t="shared" si="27"/>
        <v>0</v>
      </c>
      <c r="BI258" s="152">
        <f t="shared" si="28"/>
        <v>0</v>
      </c>
      <c r="BJ258" s="19" t="s">
        <v>77</v>
      </c>
      <c r="BK258" s="152">
        <f t="shared" si="29"/>
        <v>0</v>
      </c>
      <c r="BL258" s="19" t="s">
        <v>158</v>
      </c>
      <c r="BM258" s="151" t="s">
        <v>3049</v>
      </c>
    </row>
    <row r="259" spans="1:65" s="2" customFormat="1" ht="16.5" customHeight="1">
      <c r="A259" s="34"/>
      <c r="B259" s="139"/>
      <c r="C259" s="140" t="s">
        <v>3050</v>
      </c>
      <c r="D259" s="140" t="s">
        <v>154</v>
      </c>
      <c r="E259" s="141" t="s">
        <v>3051</v>
      </c>
      <c r="F259" s="142" t="s">
        <v>3052</v>
      </c>
      <c r="G259" s="143" t="s">
        <v>1699</v>
      </c>
      <c r="H259" s="144">
        <v>1</v>
      </c>
      <c r="I259" s="145"/>
      <c r="J259" s="146">
        <f t="shared" si="20"/>
        <v>0</v>
      </c>
      <c r="K259" s="142" t="s">
        <v>3</v>
      </c>
      <c r="L259" s="35"/>
      <c r="M259" s="147" t="s">
        <v>3</v>
      </c>
      <c r="N259" s="148" t="s">
        <v>40</v>
      </c>
      <c r="O259" s="55"/>
      <c r="P259" s="149">
        <f t="shared" si="21"/>
        <v>0</v>
      </c>
      <c r="Q259" s="149">
        <v>0</v>
      </c>
      <c r="R259" s="149">
        <f t="shared" si="22"/>
        <v>0</v>
      </c>
      <c r="S259" s="149">
        <v>0</v>
      </c>
      <c r="T259" s="150">
        <f t="shared" si="23"/>
        <v>0</v>
      </c>
      <c r="U259" s="34"/>
      <c r="V259" s="34"/>
      <c r="W259" s="34"/>
      <c r="X259" s="34"/>
      <c r="Y259" s="34"/>
      <c r="Z259" s="34"/>
      <c r="AA259" s="34"/>
      <c r="AB259" s="34"/>
      <c r="AC259" s="34"/>
      <c r="AD259" s="34"/>
      <c r="AE259" s="34"/>
      <c r="AR259" s="151" t="s">
        <v>158</v>
      </c>
      <c r="AT259" s="151" t="s">
        <v>154</v>
      </c>
      <c r="AU259" s="151" t="s">
        <v>79</v>
      </c>
      <c r="AY259" s="19" t="s">
        <v>152</v>
      </c>
      <c r="BE259" s="152">
        <f t="shared" si="24"/>
        <v>0</v>
      </c>
      <c r="BF259" s="152">
        <f t="shared" si="25"/>
        <v>0</v>
      </c>
      <c r="BG259" s="152">
        <f t="shared" si="26"/>
        <v>0</v>
      </c>
      <c r="BH259" s="152">
        <f t="shared" si="27"/>
        <v>0</v>
      </c>
      <c r="BI259" s="152">
        <f t="shared" si="28"/>
        <v>0</v>
      </c>
      <c r="BJ259" s="19" t="s">
        <v>77</v>
      </c>
      <c r="BK259" s="152">
        <f t="shared" si="29"/>
        <v>0</v>
      </c>
      <c r="BL259" s="19" t="s">
        <v>158</v>
      </c>
      <c r="BM259" s="151" t="s">
        <v>3053</v>
      </c>
    </row>
    <row r="260" spans="1:65" s="2" customFormat="1" ht="16.5" customHeight="1">
      <c r="A260" s="34"/>
      <c r="B260" s="139"/>
      <c r="C260" s="140" t="s">
        <v>3054</v>
      </c>
      <c r="D260" s="140" t="s">
        <v>154</v>
      </c>
      <c r="E260" s="141" t="s">
        <v>3055</v>
      </c>
      <c r="F260" s="142" t="s">
        <v>3056</v>
      </c>
      <c r="G260" s="143" t="s">
        <v>1699</v>
      </c>
      <c r="H260" s="144">
        <v>40</v>
      </c>
      <c r="I260" s="145"/>
      <c r="J260" s="146">
        <f t="shared" si="20"/>
        <v>0</v>
      </c>
      <c r="K260" s="142" t="s">
        <v>3</v>
      </c>
      <c r="L260" s="35"/>
      <c r="M260" s="147" t="s">
        <v>3</v>
      </c>
      <c r="N260" s="148" t="s">
        <v>40</v>
      </c>
      <c r="O260" s="55"/>
      <c r="P260" s="149">
        <f t="shared" si="21"/>
        <v>0</v>
      </c>
      <c r="Q260" s="149">
        <v>0</v>
      </c>
      <c r="R260" s="149">
        <f t="shared" si="22"/>
        <v>0</v>
      </c>
      <c r="S260" s="149">
        <v>0</v>
      </c>
      <c r="T260" s="150">
        <f t="shared" si="23"/>
        <v>0</v>
      </c>
      <c r="U260" s="34"/>
      <c r="V260" s="34"/>
      <c r="W260" s="34"/>
      <c r="X260" s="34"/>
      <c r="Y260" s="34"/>
      <c r="Z260" s="34"/>
      <c r="AA260" s="34"/>
      <c r="AB260" s="34"/>
      <c r="AC260" s="34"/>
      <c r="AD260" s="34"/>
      <c r="AE260" s="34"/>
      <c r="AR260" s="151" t="s">
        <v>158</v>
      </c>
      <c r="AT260" s="151" t="s">
        <v>154</v>
      </c>
      <c r="AU260" s="151" t="s">
        <v>79</v>
      </c>
      <c r="AY260" s="19" t="s">
        <v>152</v>
      </c>
      <c r="BE260" s="152">
        <f t="shared" si="24"/>
        <v>0</v>
      </c>
      <c r="BF260" s="152">
        <f t="shared" si="25"/>
        <v>0</v>
      </c>
      <c r="BG260" s="152">
        <f t="shared" si="26"/>
        <v>0</v>
      </c>
      <c r="BH260" s="152">
        <f t="shared" si="27"/>
        <v>0</v>
      </c>
      <c r="BI260" s="152">
        <f t="shared" si="28"/>
        <v>0</v>
      </c>
      <c r="BJ260" s="19" t="s">
        <v>77</v>
      </c>
      <c r="BK260" s="152">
        <f t="shared" si="29"/>
        <v>0</v>
      </c>
      <c r="BL260" s="19" t="s">
        <v>158</v>
      </c>
      <c r="BM260" s="151" t="s">
        <v>3057</v>
      </c>
    </row>
    <row r="261" spans="1:65" s="2" customFormat="1" ht="16.5" customHeight="1">
      <c r="A261" s="34"/>
      <c r="B261" s="139"/>
      <c r="C261" s="140" t="s">
        <v>3058</v>
      </c>
      <c r="D261" s="140" t="s">
        <v>154</v>
      </c>
      <c r="E261" s="141" t="s">
        <v>3059</v>
      </c>
      <c r="F261" s="142" t="s">
        <v>3060</v>
      </c>
      <c r="G261" s="143" t="s">
        <v>278</v>
      </c>
      <c r="H261" s="144">
        <v>100</v>
      </c>
      <c r="I261" s="145"/>
      <c r="J261" s="146">
        <f t="shared" si="20"/>
        <v>0</v>
      </c>
      <c r="K261" s="142" t="s">
        <v>3</v>
      </c>
      <c r="L261" s="35"/>
      <c r="M261" s="147" t="s">
        <v>3</v>
      </c>
      <c r="N261" s="148" t="s">
        <v>40</v>
      </c>
      <c r="O261" s="55"/>
      <c r="P261" s="149">
        <f t="shared" si="21"/>
        <v>0</v>
      </c>
      <c r="Q261" s="149">
        <v>0</v>
      </c>
      <c r="R261" s="149">
        <f t="shared" si="22"/>
        <v>0</v>
      </c>
      <c r="S261" s="149">
        <v>0</v>
      </c>
      <c r="T261" s="150">
        <f t="shared" si="23"/>
        <v>0</v>
      </c>
      <c r="U261" s="34"/>
      <c r="V261" s="34"/>
      <c r="W261" s="34"/>
      <c r="X261" s="34"/>
      <c r="Y261" s="34"/>
      <c r="Z261" s="34"/>
      <c r="AA261" s="34"/>
      <c r="AB261" s="34"/>
      <c r="AC261" s="34"/>
      <c r="AD261" s="34"/>
      <c r="AE261" s="34"/>
      <c r="AR261" s="151" t="s">
        <v>158</v>
      </c>
      <c r="AT261" s="151" t="s">
        <v>154</v>
      </c>
      <c r="AU261" s="151" t="s">
        <v>79</v>
      </c>
      <c r="AY261" s="19" t="s">
        <v>152</v>
      </c>
      <c r="BE261" s="152">
        <f t="shared" si="24"/>
        <v>0</v>
      </c>
      <c r="BF261" s="152">
        <f t="shared" si="25"/>
        <v>0</v>
      </c>
      <c r="BG261" s="152">
        <f t="shared" si="26"/>
        <v>0</v>
      </c>
      <c r="BH261" s="152">
        <f t="shared" si="27"/>
        <v>0</v>
      </c>
      <c r="BI261" s="152">
        <f t="shared" si="28"/>
        <v>0</v>
      </c>
      <c r="BJ261" s="19" t="s">
        <v>77</v>
      </c>
      <c r="BK261" s="152">
        <f t="shared" si="29"/>
        <v>0</v>
      </c>
      <c r="BL261" s="19" t="s">
        <v>158</v>
      </c>
      <c r="BM261" s="151" t="s">
        <v>3061</v>
      </c>
    </row>
    <row r="262" spans="1:65" s="2" customFormat="1" ht="16.5" customHeight="1">
      <c r="A262" s="34"/>
      <c r="B262" s="139"/>
      <c r="C262" s="140" t="s">
        <v>3062</v>
      </c>
      <c r="D262" s="140" t="s">
        <v>154</v>
      </c>
      <c r="E262" s="141" t="s">
        <v>3063</v>
      </c>
      <c r="F262" s="142" t="s">
        <v>3064</v>
      </c>
      <c r="G262" s="143" t="s">
        <v>278</v>
      </c>
      <c r="H262" s="144">
        <v>200</v>
      </c>
      <c r="I262" s="145"/>
      <c r="J262" s="146">
        <f t="shared" si="20"/>
        <v>0</v>
      </c>
      <c r="K262" s="142" t="s">
        <v>3</v>
      </c>
      <c r="L262" s="35"/>
      <c r="M262" s="147" t="s">
        <v>3</v>
      </c>
      <c r="N262" s="148" t="s">
        <v>40</v>
      </c>
      <c r="O262" s="55"/>
      <c r="P262" s="149">
        <f t="shared" si="21"/>
        <v>0</v>
      </c>
      <c r="Q262" s="149">
        <v>0</v>
      </c>
      <c r="R262" s="149">
        <f t="shared" si="22"/>
        <v>0</v>
      </c>
      <c r="S262" s="149">
        <v>0</v>
      </c>
      <c r="T262" s="150">
        <f t="shared" si="23"/>
        <v>0</v>
      </c>
      <c r="U262" s="34"/>
      <c r="V262" s="34"/>
      <c r="W262" s="34"/>
      <c r="X262" s="34"/>
      <c r="Y262" s="34"/>
      <c r="Z262" s="34"/>
      <c r="AA262" s="34"/>
      <c r="AB262" s="34"/>
      <c r="AC262" s="34"/>
      <c r="AD262" s="34"/>
      <c r="AE262" s="34"/>
      <c r="AR262" s="151" t="s">
        <v>158</v>
      </c>
      <c r="AT262" s="151" t="s">
        <v>154</v>
      </c>
      <c r="AU262" s="151" t="s">
        <v>79</v>
      </c>
      <c r="AY262" s="19" t="s">
        <v>152</v>
      </c>
      <c r="BE262" s="152">
        <f t="shared" si="24"/>
        <v>0</v>
      </c>
      <c r="BF262" s="152">
        <f t="shared" si="25"/>
        <v>0</v>
      </c>
      <c r="BG262" s="152">
        <f t="shared" si="26"/>
        <v>0</v>
      </c>
      <c r="BH262" s="152">
        <f t="shared" si="27"/>
        <v>0</v>
      </c>
      <c r="BI262" s="152">
        <f t="shared" si="28"/>
        <v>0</v>
      </c>
      <c r="BJ262" s="19" t="s">
        <v>77</v>
      </c>
      <c r="BK262" s="152">
        <f t="shared" si="29"/>
        <v>0</v>
      </c>
      <c r="BL262" s="19" t="s">
        <v>158</v>
      </c>
      <c r="BM262" s="151" t="s">
        <v>3065</v>
      </c>
    </row>
    <row r="263" spans="1:65" s="2" customFormat="1" ht="16.5" customHeight="1">
      <c r="A263" s="34"/>
      <c r="B263" s="139"/>
      <c r="C263" s="140" t="s">
        <v>3066</v>
      </c>
      <c r="D263" s="140" t="s">
        <v>154</v>
      </c>
      <c r="E263" s="141" t="s">
        <v>3067</v>
      </c>
      <c r="F263" s="142" t="s">
        <v>3068</v>
      </c>
      <c r="G263" s="143" t="s">
        <v>278</v>
      </c>
      <c r="H263" s="144">
        <v>16</v>
      </c>
      <c r="I263" s="145"/>
      <c r="J263" s="146">
        <f t="shared" si="20"/>
        <v>0</v>
      </c>
      <c r="K263" s="142" t="s">
        <v>3</v>
      </c>
      <c r="L263" s="35"/>
      <c r="M263" s="147" t="s">
        <v>3</v>
      </c>
      <c r="N263" s="148" t="s">
        <v>40</v>
      </c>
      <c r="O263" s="55"/>
      <c r="P263" s="149">
        <f t="shared" si="21"/>
        <v>0</v>
      </c>
      <c r="Q263" s="149">
        <v>0</v>
      </c>
      <c r="R263" s="149">
        <f t="shared" si="22"/>
        <v>0</v>
      </c>
      <c r="S263" s="149">
        <v>0</v>
      </c>
      <c r="T263" s="150">
        <f t="shared" si="23"/>
        <v>0</v>
      </c>
      <c r="U263" s="34"/>
      <c r="V263" s="34"/>
      <c r="W263" s="34"/>
      <c r="X263" s="34"/>
      <c r="Y263" s="34"/>
      <c r="Z263" s="34"/>
      <c r="AA263" s="34"/>
      <c r="AB263" s="34"/>
      <c r="AC263" s="34"/>
      <c r="AD263" s="34"/>
      <c r="AE263" s="34"/>
      <c r="AR263" s="151" t="s">
        <v>158</v>
      </c>
      <c r="AT263" s="151" t="s">
        <v>154</v>
      </c>
      <c r="AU263" s="151" t="s">
        <v>79</v>
      </c>
      <c r="AY263" s="19" t="s">
        <v>152</v>
      </c>
      <c r="BE263" s="152">
        <f t="shared" si="24"/>
        <v>0</v>
      </c>
      <c r="BF263" s="152">
        <f t="shared" si="25"/>
        <v>0</v>
      </c>
      <c r="BG263" s="152">
        <f t="shared" si="26"/>
        <v>0</v>
      </c>
      <c r="BH263" s="152">
        <f t="shared" si="27"/>
        <v>0</v>
      </c>
      <c r="BI263" s="152">
        <f t="shared" si="28"/>
        <v>0</v>
      </c>
      <c r="BJ263" s="19" t="s">
        <v>77</v>
      </c>
      <c r="BK263" s="152">
        <f t="shared" si="29"/>
        <v>0</v>
      </c>
      <c r="BL263" s="19" t="s">
        <v>158</v>
      </c>
      <c r="BM263" s="151" t="s">
        <v>3069</v>
      </c>
    </row>
    <row r="264" spans="1:65" s="2" customFormat="1" ht="16.5" customHeight="1">
      <c r="A264" s="34"/>
      <c r="B264" s="139"/>
      <c r="C264" s="140" t="s">
        <v>3070</v>
      </c>
      <c r="D264" s="140" t="s">
        <v>154</v>
      </c>
      <c r="E264" s="141" t="s">
        <v>3071</v>
      </c>
      <c r="F264" s="142" t="s">
        <v>3072</v>
      </c>
      <c r="G264" s="143" t="s">
        <v>1699</v>
      </c>
      <c r="H264" s="144">
        <v>72</v>
      </c>
      <c r="I264" s="145"/>
      <c r="J264" s="146">
        <f t="shared" si="20"/>
        <v>0</v>
      </c>
      <c r="K264" s="142" t="s">
        <v>3</v>
      </c>
      <c r="L264" s="35"/>
      <c r="M264" s="147" t="s">
        <v>3</v>
      </c>
      <c r="N264" s="148" t="s">
        <v>40</v>
      </c>
      <c r="O264" s="55"/>
      <c r="P264" s="149">
        <f t="shared" si="21"/>
        <v>0</v>
      </c>
      <c r="Q264" s="149">
        <v>0</v>
      </c>
      <c r="R264" s="149">
        <f t="shared" si="22"/>
        <v>0</v>
      </c>
      <c r="S264" s="149">
        <v>0</v>
      </c>
      <c r="T264" s="150">
        <f t="shared" si="23"/>
        <v>0</v>
      </c>
      <c r="U264" s="34"/>
      <c r="V264" s="34"/>
      <c r="W264" s="34"/>
      <c r="X264" s="34"/>
      <c r="Y264" s="34"/>
      <c r="Z264" s="34"/>
      <c r="AA264" s="34"/>
      <c r="AB264" s="34"/>
      <c r="AC264" s="34"/>
      <c r="AD264" s="34"/>
      <c r="AE264" s="34"/>
      <c r="AR264" s="151" t="s">
        <v>158</v>
      </c>
      <c r="AT264" s="151" t="s">
        <v>154</v>
      </c>
      <c r="AU264" s="151" t="s">
        <v>79</v>
      </c>
      <c r="AY264" s="19" t="s">
        <v>152</v>
      </c>
      <c r="BE264" s="152">
        <f t="shared" si="24"/>
        <v>0</v>
      </c>
      <c r="BF264" s="152">
        <f t="shared" si="25"/>
        <v>0</v>
      </c>
      <c r="BG264" s="152">
        <f t="shared" si="26"/>
        <v>0</v>
      </c>
      <c r="BH264" s="152">
        <f t="shared" si="27"/>
        <v>0</v>
      </c>
      <c r="BI264" s="152">
        <f t="shared" si="28"/>
        <v>0</v>
      </c>
      <c r="BJ264" s="19" t="s">
        <v>77</v>
      </c>
      <c r="BK264" s="152">
        <f t="shared" si="29"/>
        <v>0</v>
      </c>
      <c r="BL264" s="19" t="s">
        <v>158</v>
      </c>
      <c r="BM264" s="151" t="s">
        <v>3073</v>
      </c>
    </row>
    <row r="265" spans="1:65" s="2" customFormat="1" ht="16.5" customHeight="1">
      <c r="A265" s="34"/>
      <c r="B265" s="139"/>
      <c r="C265" s="140" t="s">
        <v>3074</v>
      </c>
      <c r="D265" s="140" t="s">
        <v>154</v>
      </c>
      <c r="E265" s="141" t="s">
        <v>3075</v>
      </c>
      <c r="F265" s="142" t="s">
        <v>3076</v>
      </c>
      <c r="G265" s="143" t="s">
        <v>1940</v>
      </c>
      <c r="H265" s="144">
        <v>10</v>
      </c>
      <c r="I265" s="145"/>
      <c r="J265" s="146">
        <f t="shared" si="20"/>
        <v>0</v>
      </c>
      <c r="K265" s="142" t="s">
        <v>3</v>
      </c>
      <c r="L265" s="35"/>
      <c r="M265" s="147" t="s">
        <v>3</v>
      </c>
      <c r="N265" s="148" t="s">
        <v>40</v>
      </c>
      <c r="O265" s="55"/>
      <c r="P265" s="149">
        <f t="shared" si="21"/>
        <v>0</v>
      </c>
      <c r="Q265" s="149">
        <v>0</v>
      </c>
      <c r="R265" s="149">
        <f t="shared" si="22"/>
        <v>0</v>
      </c>
      <c r="S265" s="149">
        <v>0</v>
      </c>
      <c r="T265" s="150">
        <f t="shared" si="23"/>
        <v>0</v>
      </c>
      <c r="U265" s="34"/>
      <c r="V265" s="34"/>
      <c r="W265" s="34"/>
      <c r="X265" s="34"/>
      <c r="Y265" s="34"/>
      <c r="Z265" s="34"/>
      <c r="AA265" s="34"/>
      <c r="AB265" s="34"/>
      <c r="AC265" s="34"/>
      <c r="AD265" s="34"/>
      <c r="AE265" s="34"/>
      <c r="AR265" s="151" t="s">
        <v>158</v>
      </c>
      <c r="AT265" s="151" t="s">
        <v>154</v>
      </c>
      <c r="AU265" s="151" t="s">
        <v>79</v>
      </c>
      <c r="AY265" s="19" t="s">
        <v>152</v>
      </c>
      <c r="BE265" s="152">
        <f t="shared" si="24"/>
        <v>0</v>
      </c>
      <c r="BF265" s="152">
        <f t="shared" si="25"/>
        <v>0</v>
      </c>
      <c r="BG265" s="152">
        <f t="shared" si="26"/>
        <v>0</v>
      </c>
      <c r="BH265" s="152">
        <f t="shared" si="27"/>
        <v>0</v>
      </c>
      <c r="BI265" s="152">
        <f t="shared" si="28"/>
        <v>0</v>
      </c>
      <c r="BJ265" s="19" t="s">
        <v>77</v>
      </c>
      <c r="BK265" s="152">
        <f t="shared" si="29"/>
        <v>0</v>
      </c>
      <c r="BL265" s="19" t="s">
        <v>158</v>
      </c>
      <c r="BM265" s="151" t="s">
        <v>3077</v>
      </c>
    </row>
    <row r="266" spans="1:65" s="2" customFormat="1" ht="16.5" customHeight="1">
      <c r="A266" s="34"/>
      <c r="B266" s="139"/>
      <c r="C266" s="140" t="s">
        <v>3078</v>
      </c>
      <c r="D266" s="140" t="s">
        <v>154</v>
      </c>
      <c r="E266" s="141" t="s">
        <v>3079</v>
      </c>
      <c r="F266" s="142" t="s">
        <v>3080</v>
      </c>
      <c r="G266" s="143" t="s">
        <v>1699</v>
      </c>
      <c r="H266" s="144">
        <v>90</v>
      </c>
      <c r="I266" s="145"/>
      <c r="J266" s="146">
        <f t="shared" si="20"/>
        <v>0</v>
      </c>
      <c r="K266" s="142" t="s">
        <v>3</v>
      </c>
      <c r="L266" s="35"/>
      <c r="M266" s="147" t="s">
        <v>3</v>
      </c>
      <c r="N266" s="148" t="s">
        <v>40</v>
      </c>
      <c r="O266" s="55"/>
      <c r="P266" s="149">
        <f t="shared" si="21"/>
        <v>0</v>
      </c>
      <c r="Q266" s="149">
        <v>0</v>
      </c>
      <c r="R266" s="149">
        <f t="shared" si="22"/>
        <v>0</v>
      </c>
      <c r="S266" s="149">
        <v>0</v>
      </c>
      <c r="T266" s="150">
        <f t="shared" si="23"/>
        <v>0</v>
      </c>
      <c r="U266" s="34"/>
      <c r="V266" s="34"/>
      <c r="W266" s="34"/>
      <c r="X266" s="34"/>
      <c r="Y266" s="34"/>
      <c r="Z266" s="34"/>
      <c r="AA266" s="34"/>
      <c r="AB266" s="34"/>
      <c r="AC266" s="34"/>
      <c r="AD266" s="34"/>
      <c r="AE266" s="34"/>
      <c r="AR266" s="151" t="s">
        <v>158</v>
      </c>
      <c r="AT266" s="151" t="s">
        <v>154</v>
      </c>
      <c r="AU266" s="151" t="s">
        <v>79</v>
      </c>
      <c r="AY266" s="19" t="s">
        <v>152</v>
      </c>
      <c r="BE266" s="152">
        <f t="shared" si="24"/>
        <v>0</v>
      </c>
      <c r="BF266" s="152">
        <f t="shared" si="25"/>
        <v>0</v>
      </c>
      <c r="BG266" s="152">
        <f t="shared" si="26"/>
        <v>0</v>
      </c>
      <c r="BH266" s="152">
        <f t="shared" si="27"/>
        <v>0</v>
      </c>
      <c r="BI266" s="152">
        <f t="shared" si="28"/>
        <v>0</v>
      </c>
      <c r="BJ266" s="19" t="s">
        <v>77</v>
      </c>
      <c r="BK266" s="152">
        <f t="shared" si="29"/>
        <v>0</v>
      </c>
      <c r="BL266" s="19" t="s">
        <v>158</v>
      </c>
      <c r="BM266" s="151" t="s">
        <v>3081</v>
      </c>
    </row>
    <row r="267" spans="1:65" s="2" customFormat="1" ht="16.5" customHeight="1">
      <c r="A267" s="34"/>
      <c r="B267" s="139"/>
      <c r="C267" s="181" t="s">
        <v>3082</v>
      </c>
      <c r="D267" s="181" t="s">
        <v>251</v>
      </c>
      <c r="E267" s="182" t="s">
        <v>3083</v>
      </c>
      <c r="F267" s="183" t="s">
        <v>3084</v>
      </c>
      <c r="G267" s="184" t="s">
        <v>1699</v>
      </c>
      <c r="H267" s="185">
        <v>4</v>
      </c>
      <c r="I267" s="186"/>
      <c r="J267" s="187">
        <f t="shared" si="20"/>
        <v>0</v>
      </c>
      <c r="K267" s="183" t="s">
        <v>3</v>
      </c>
      <c r="L267" s="188"/>
      <c r="M267" s="189" t="s">
        <v>3</v>
      </c>
      <c r="N267" s="190" t="s">
        <v>40</v>
      </c>
      <c r="O267" s="55"/>
      <c r="P267" s="149">
        <f t="shared" si="21"/>
        <v>0</v>
      </c>
      <c r="Q267" s="149">
        <v>0</v>
      </c>
      <c r="R267" s="149">
        <f t="shared" si="22"/>
        <v>0</v>
      </c>
      <c r="S267" s="149">
        <v>0</v>
      </c>
      <c r="T267" s="150">
        <f t="shared" si="23"/>
        <v>0</v>
      </c>
      <c r="U267" s="34"/>
      <c r="V267" s="34"/>
      <c r="W267" s="34"/>
      <c r="X267" s="34"/>
      <c r="Y267" s="34"/>
      <c r="Z267" s="34"/>
      <c r="AA267" s="34"/>
      <c r="AB267" s="34"/>
      <c r="AC267" s="34"/>
      <c r="AD267" s="34"/>
      <c r="AE267" s="34"/>
      <c r="AR267" s="151" t="s">
        <v>207</v>
      </c>
      <c r="AT267" s="151" t="s">
        <v>251</v>
      </c>
      <c r="AU267" s="151" t="s">
        <v>79</v>
      </c>
      <c r="AY267" s="19" t="s">
        <v>152</v>
      </c>
      <c r="BE267" s="152">
        <f t="shared" si="24"/>
        <v>0</v>
      </c>
      <c r="BF267" s="152">
        <f t="shared" si="25"/>
        <v>0</v>
      </c>
      <c r="BG267" s="152">
        <f t="shared" si="26"/>
        <v>0</v>
      </c>
      <c r="BH267" s="152">
        <f t="shared" si="27"/>
        <v>0</v>
      </c>
      <c r="BI267" s="152">
        <f t="shared" si="28"/>
        <v>0</v>
      </c>
      <c r="BJ267" s="19" t="s">
        <v>77</v>
      </c>
      <c r="BK267" s="152">
        <f t="shared" si="29"/>
        <v>0</v>
      </c>
      <c r="BL267" s="19" t="s">
        <v>158</v>
      </c>
      <c r="BM267" s="151" t="s">
        <v>3085</v>
      </c>
    </row>
    <row r="268" spans="1:65" s="2" customFormat="1" ht="16.5" customHeight="1">
      <c r="A268" s="34"/>
      <c r="B268" s="139"/>
      <c r="C268" s="181" t="s">
        <v>3086</v>
      </c>
      <c r="D268" s="181" t="s">
        <v>251</v>
      </c>
      <c r="E268" s="182" t="s">
        <v>3087</v>
      </c>
      <c r="F268" s="183" t="s">
        <v>3088</v>
      </c>
      <c r="G268" s="184" t="s">
        <v>278</v>
      </c>
      <c r="H268" s="185">
        <v>190</v>
      </c>
      <c r="I268" s="186"/>
      <c r="J268" s="187">
        <f t="shared" si="20"/>
        <v>0</v>
      </c>
      <c r="K268" s="183" t="s">
        <v>3</v>
      </c>
      <c r="L268" s="188"/>
      <c r="M268" s="189" t="s">
        <v>3</v>
      </c>
      <c r="N268" s="190" t="s">
        <v>40</v>
      </c>
      <c r="O268" s="55"/>
      <c r="P268" s="149">
        <f t="shared" si="21"/>
        <v>0</v>
      </c>
      <c r="Q268" s="149">
        <v>0</v>
      </c>
      <c r="R268" s="149">
        <f t="shared" si="22"/>
        <v>0</v>
      </c>
      <c r="S268" s="149">
        <v>0</v>
      </c>
      <c r="T268" s="150">
        <f t="shared" si="23"/>
        <v>0</v>
      </c>
      <c r="U268" s="34"/>
      <c r="V268" s="34"/>
      <c r="W268" s="34"/>
      <c r="X268" s="34"/>
      <c r="Y268" s="34"/>
      <c r="Z268" s="34"/>
      <c r="AA268" s="34"/>
      <c r="AB268" s="34"/>
      <c r="AC268" s="34"/>
      <c r="AD268" s="34"/>
      <c r="AE268" s="34"/>
      <c r="AR268" s="151" t="s">
        <v>207</v>
      </c>
      <c r="AT268" s="151" t="s">
        <v>251</v>
      </c>
      <c r="AU268" s="151" t="s">
        <v>79</v>
      </c>
      <c r="AY268" s="19" t="s">
        <v>152</v>
      </c>
      <c r="BE268" s="152">
        <f t="shared" si="24"/>
        <v>0</v>
      </c>
      <c r="BF268" s="152">
        <f t="shared" si="25"/>
        <v>0</v>
      </c>
      <c r="BG268" s="152">
        <f t="shared" si="26"/>
        <v>0</v>
      </c>
      <c r="BH268" s="152">
        <f t="shared" si="27"/>
        <v>0</v>
      </c>
      <c r="BI268" s="152">
        <f t="shared" si="28"/>
        <v>0</v>
      </c>
      <c r="BJ268" s="19" t="s">
        <v>77</v>
      </c>
      <c r="BK268" s="152">
        <f t="shared" si="29"/>
        <v>0</v>
      </c>
      <c r="BL268" s="19" t="s">
        <v>158</v>
      </c>
      <c r="BM268" s="151" t="s">
        <v>3089</v>
      </c>
    </row>
    <row r="269" spans="1:65" s="2" customFormat="1" ht="16.5" customHeight="1">
      <c r="A269" s="34"/>
      <c r="B269" s="139"/>
      <c r="C269" s="181" t="s">
        <v>3090</v>
      </c>
      <c r="D269" s="181" t="s">
        <v>251</v>
      </c>
      <c r="E269" s="182" t="s">
        <v>3091</v>
      </c>
      <c r="F269" s="183" t="s">
        <v>3092</v>
      </c>
      <c r="G269" s="184" t="s">
        <v>1699</v>
      </c>
      <c r="H269" s="185">
        <v>6</v>
      </c>
      <c r="I269" s="186"/>
      <c r="J269" s="187">
        <f t="shared" si="20"/>
        <v>0</v>
      </c>
      <c r="K269" s="183" t="s">
        <v>3</v>
      </c>
      <c r="L269" s="188"/>
      <c r="M269" s="189" t="s">
        <v>3</v>
      </c>
      <c r="N269" s="190" t="s">
        <v>40</v>
      </c>
      <c r="O269" s="55"/>
      <c r="P269" s="149">
        <f t="shared" si="21"/>
        <v>0</v>
      </c>
      <c r="Q269" s="149">
        <v>0</v>
      </c>
      <c r="R269" s="149">
        <f t="shared" si="22"/>
        <v>0</v>
      </c>
      <c r="S269" s="149">
        <v>0</v>
      </c>
      <c r="T269" s="150">
        <f t="shared" si="23"/>
        <v>0</v>
      </c>
      <c r="U269" s="34"/>
      <c r="V269" s="34"/>
      <c r="W269" s="34"/>
      <c r="X269" s="34"/>
      <c r="Y269" s="34"/>
      <c r="Z269" s="34"/>
      <c r="AA269" s="34"/>
      <c r="AB269" s="34"/>
      <c r="AC269" s="34"/>
      <c r="AD269" s="34"/>
      <c r="AE269" s="34"/>
      <c r="AR269" s="151" t="s">
        <v>207</v>
      </c>
      <c r="AT269" s="151" t="s">
        <v>251</v>
      </c>
      <c r="AU269" s="151" t="s">
        <v>79</v>
      </c>
      <c r="AY269" s="19" t="s">
        <v>152</v>
      </c>
      <c r="BE269" s="152">
        <f t="shared" si="24"/>
        <v>0</v>
      </c>
      <c r="BF269" s="152">
        <f t="shared" si="25"/>
        <v>0</v>
      </c>
      <c r="BG269" s="152">
        <f t="shared" si="26"/>
        <v>0</v>
      </c>
      <c r="BH269" s="152">
        <f t="shared" si="27"/>
        <v>0</v>
      </c>
      <c r="BI269" s="152">
        <f t="shared" si="28"/>
        <v>0</v>
      </c>
      <c r="BJ269" s="19" t="s">
        <v>77</v>
      </c>
      <c r="BK269" s="152">
        <f t="shared" si="29"/>
        <v>0</v>
      </c>
      <c r="BL269" s="19" t="s">
        <v>158</v>
      </c>
      <c r="BM269" s="151" t="s">
        <v>3093</v>
      </c>
    </row>
    <row r="270" spans="1:65" s="2" customFormat="1" ht="16.5" customHeight="1">
      <c r="A270" s="34"/>
      <c r="B270" s="139"/>
      <c r="C270" s="181" t="s">
        <v>3094</v>
      </c>
      <c r="D270" s="181" t="s">
        <v>251</v>
      </c>
      <c r="E270" s="182" t="s">
        <v>3095</v>
      </c>
      <c r="F270" s="183" t="s">
        <v>3096</v>
      </c>
      <c r="G270" s="184" t="s">
        <v>1699</v>
      </c>
      <c r="H270" s="185">
        <v>19</v>
      </c>
      <c r="I270" s="186"/>
      <c r="J270" s="187">
        <f t="shared" si="20"/>
        <v>0</v>
      </c>
      <c r="K270" s="183" t="s">
        <v>3</v>
      </c>
      <c r="L270" s="188"/>
      <c r="M270" s="189" t="s">
        <v>3</v>
      </c>
      <c r="N270" s="190" t="s">
        <v>40</v>
      </c>
      <c r="O270" s="55"/>
      <c r="P270" s="149">
        <f t="shared" si="21"/>
        <v>0</v>
      </c>
      <c r="Q270" s="149">
        <v>0</v>
      </c>
      <c r="R270" s="149">
        <f t="shared" si="22"/>
        <v>0</v>
      </c>
      <c r="S270" s="149">
        <v>0</v>
      </c>
      <c r="T270" s="150">
        <f t="shared" si="23"/>
        <v>0</v>
      </c>
      <c r="U270" s="34"/>
      <c r="V270" s="34"/>
      <c r="W270" s="34"/>
      <c r="X270" s="34"/>
      <c r="Y270" s="34"/>
      <c r="Z270" s="34"/>
      <c r="AA270" s="34"/>
      <c r="AB270" s="34"/>
      <c r="AC270" s="34"/>
      <c r="AD270" s="34"/>
      <c r="AE270" s="34"/>
      <c r="AR270" s="151" t="s">
        <v>207</v>
      </c>
      <c r="AT270" s="151" t="s">
        <v>251</v>
      </c>
      <c r="AU270" s="151" t="s">
        <v>79</v>
      </c>
      <c r="AY270" s="19" t="s">
        <v>152</v>
      </c>
      <c r="BE270" s="152">
        <f t="shared" si="24"/>
        <v>0</v>
      </c>
      <c r="BF270" s="152">
        <f t="shared" si="25"/>
        <v>0</v>
      </c>
      <c r="BG270" s="152">
        <f t="shared" si="26"/>
        <v>0</v>
      </c>
      <c r="BH270" s="152">
        <f t="shared" si="27"/>
        <v>0</v>
      </c>
      <c r="BI270" s="152">
        <f t="shared" si="28"/>
        <v>0</v>
      </c>
      <c r="BJ270" s="19" t="s">
        <v>77</v>
      </c>
      <c r="BK270" s="152">
        <f t="shared" si="29"/>
        <v>0</v>
      </c>
      <c r="BL270" s="19" t="s">
        <v>158</v>
      </c>
      <c r="BM270" s="151" t="s">
        <v>3097</v>
      </c>
    </row>
    <row r="271" spans="1:65" s="2" customFormat="1" ht="16.5" customHeight="1">
      <c r="A271" s="34"/>
      <c r="B271" s="139"/>
      <c r="C271" s="181" t="s">
        <v>3098</v>
      </c>
      <c r="D271" s="181" t="s">
        <v>251</v>
      </c>
      <c r="E271" s="182" t="s">
        <v>3099</v>
      </c>
      <c r="F271" s="183" t="s">
        <v>3100</v>
      </c>
      <c r="G271" s="184" t="s">
        <v>1699</v>
      </c>
      <c r="H271" s="185">
        <v>20</v>
      </c>
      <c r="I271" s="186"/>
      <c r="J271" s="187">
        <f t="shared" si="20"/>
        <v>0</v>
      </c>
      <c r="K271" s="183" t="s">
        <v>3</v>
      </c>
      <c r="L271" s="188"/>
      <c r="M271" s="189" t="s">
        <v>3</v>
      </c>
      <c r="N271" s="190" t="s">
        <v>40</v>
      </c>
      <c r="O271" s="55"/>
      <c r="P271" s="149">
        <f t="shared" si="21"/>
        <v>0</v>
      </c>
      <c r="Q271" s="149">
        <v>0</v>
      </c>
      <c r="R271" s="149">
        <f t="shared" si="22"/>
        <v>0</v>
      </c>
      <c r="S271" s="149">
        <v>0</v>
      </c>
      <c r="T271" s="150">
        <f t="shared" si="23"/>
        <v>0</v>
      </c>
      <c r="U271" s="34"/>
      <c r="V271" s="34"/>
      <c r="W271" s="34"/>
      <c r="X271" s="34"/>
      <c r="Y271" s="34"/>
      <c r="Z271" s="34"/>
      <c r="AA271" s="34"/>
      <c r="AB271" s="34"/>
      <c r="AC271" s="34"/>
      <c r="AD271" s="34"/>
      <c r="AE271" s="34"/>
      <c r="AR271" s="151" t="s">
        <v>207</v>
      </c>
      <c r="AT271" s="151" t="s">
        <v>251</v>
      </c>
      <c r="AU271" s="151" t="s">
        <v>79</v>
      </c>
      <c r="AY271" s="19" t="s">
        <v>152</v>
      </c>
      <c r="BE271" s="152">
        <f t="shared" si="24"/>
        <v>0</v>
      </c>
      <c r="BF271" s="152">
        <f t="shared" si="25"/>
        <v>0</v>
      </c>
      <c r="BG271" s="152">
        <f t="shared" si="26"/>
        <v>0</v>
      </c>
      <c r="BH271" s="152">
        <f t="shared" si="27"/>
        <v>0</v>
      </c>
      <c r="BI271" s="152">
        <f t="shared" si="28"/>
        <v>0</v>
      </c>
      <c r="BJ271" s="19" t="s">
        <v>77</v>
      </c>
      <c r="BK271" s="152">
        <f t="shared" si="29"/>
        <v>0</v>
      </c>
      <c r="BL271" s="19" t="s">
        <v>158</v>
      </c>
      <c r="BM271" s="151" t="s">
        <v>3101</v>
      </c>
    </row>
    <row r="272" spans="1:65" s="2" customFormat="1" ht="16.5" customHeight="1">
      <c r="A272" s="34"/>
      <c r="B272" s="139"/>
      <c r="C272" s="181" t="s">
        <v>3102</v>
      </c>
      <c r="D272" s="181" t="s">
        <v>251</v>
      </c>
      <c r="E272" s="182" t="s">
        <v>3103</v>
      </c>
      <c r="F272" s="183" t="s">
        <v>3104</v>
      </c>
      <c r="G272" s="184" t="s">
        <v>1699</v>
      </c>
      <c r="H272" s="185">
        <v>20</v>
      </c>
      <c r="I272" s="186"/>
      <c r="J272" s="187">
        <f t="shared" si="20"/>
        <v>0</v>
      </c>
      <c r="K272" s="183" t="s">
        <v>3</v>
      </c>
      <c r="L272" s="188"/>
      <c r="M272" s="189" t="s">
        <v>3</v>
      </c>
      <c r="N272" s="190" t="s">
        <v>40</v>
      </c>
      <c r="O272" s="55"/>
      <c r="P272" s="149">
        <f t="shared" si="21"/>
        <v>0</v>
      </c>
      <c r="Q272" s="149">
        <v>0</v>
      </c>
      <c r="R272" s="149">
        <f t="shared" si="22"/>
        <v>0</v>
      </c>
      <c r="S272" s="149">
        <v>0</v>
      </c>
      <c r="T272" s="150">
        <f t="shared" si="23"/>
        <v>0</v>
      </c>
      <c r="U272" s="34"/>
      <c r="V272" s="34"/>
      <c r="W272" s="34"/>
      <c r="X272" s="34"/>
      <c r="Y272" s="34"/>
      <c r="Z272" s="34"/>
      <c r="AA272" s="34"/>
      <c r="AB272" s="34"/>
      <c r="AC272" s="34"/>
      <c r="AD272" s="34"/>
      <c r="AE272" s="34"/>
      <c r="AR272" s="151" t="s">
        <v>207</v>
      </c>
      <c r="AT272" s="151" t="s">
        <v>251</v>
      </c>
      <c r="AU272" s="151" t="s">
        <v>79</v>
      </c>
      <c r="AY272" s="19" t="s">
        <v>152</v>
      </c>
      <c r="BE272" s="152">
        <f t="shared" si="24"/>
        <v>0</v>
      </c>
      <c r="BF272" s="152">
        <f t="shared" si="25"/>
        <v>0</v>
      </c>
      <c r="BG272" s="152">
        <f t="shared" si="26"/>
        <v>0</v>
      </c>
      <c r="BH272" s="152">
        <f t="shared" si="27"/>
        <v>0</v>
      </c>
      <c r="BI272" s="152">
        <f t="shared" si="28"/>
        <v>0</v>
      </c>
      <c r="BJ272" s="19" t="s">
        <v>77</v>
      </c>
      <c r="BK272" s="152">
        <f t="shared" si="29"/>
        <v>0</v>
      </c>
      <c r="BL272" s="19" t="s">
        <v>158</v>
      </c>
      <c r="BM272" s="151" t="s">
        <v>3105</v>
      </c>
    </row>
    <row r="273" spans="1:65" s="2" customFormat="1" ht="16.5" customHeight="1">
      <c r="A273" s="34"/>
      <c r="B273" s="139"/>
      <c r="C273" s="181" t="s">
        <v>3106</v>
      </c>
      <c r="D273" s="181" t="s">
        <v>251</v>
      </c>
      <c r="E273" s="182" t="s">
        <v>3107</v>
      </c>
      <c r="F273" s="183" t="s">
        <v>3108</v>
      </c>
      <c r="G273" s="184" t="s">
        <v>1699</v>
      </c>
      <c r="H273" s="185">
        <v>10</v>
      </c>
      <c r="I273" s="186"/>
      <c r="J273" s="187">
        <f t="shared" si="20"/>
        <v>0</v>
      </c>
      <c r="K273" s="183" t="s">
        <v>3</v>
      </c>
      <c r="L273" s="188"/>
      <c r="M273" s="189" t="s">
        <v>3</v>
      </c>
      <c r="N273" s="190" t="s">
        <v>40</v>
      </c>
      <c r="O273" s="55"/>
      <c r="P273" s="149">
        <f t="shared" si="21"/>
        <v>0</v>
      </c>
      <c r="Q273" s="149">
        <v>0</v>
      </c>
      <c r="R273" s="149">
        <f t="shared" si="22"/>
        <v>0</v>
      </c>
      <c r="S273" s="149">
        <v>0</v>
      </c>
      <c r="T273" s="150">
        <f t="shared" si="23"/>
        <v>0</v>
      </c>
      <c r="U273" s="34"/>
      <c r="V273" s="34"/>
      <c r="W273" s="34"/>
      <c r="X273" s="34"/>
      <c r="Y273" s="34"/>
      <c r="Z273" s="34"/>
      <c r="AA273" s="34"/>
      <c r="AB273" s="34"/>
      <c r="AC273" s="34"/>
      <c r="AD273" s="34"/>
      <c r="AE273" s="34"/>
      <c r="AR273" s="151" t="s">
        <v>207</v>
      </c>
      <c r="AT273" s="151" t="s">
        <v>251</v>
      </c>
      <c r="AU273" s="151" t="s">
        <v>79</v>
      </c>
      <c r="AY273" s="19" t="s">
        <v>152</v>
      </c>
      <c r="BE273" s="152">
        <f t="shared" si="24"/>
        <v>0</v>
      </c>
      <c r="BF273" s="152">
        <f t="shared" si="25"/>
        <v>0</v>
      </c>
      <c r="BG273" s="152">
        <f t="shared" si="26"/>
        <v>0</v>
      </c>
      <c r="BH273" s="152">
        <f t="shared" si="27"/>
        <v>0</v>
      </c>
      <c r="BI273" s="152">
        <f t="shared" si="28"/>
        <v>0</v>
      </c>
      <c r="BJ273" s="19" t="s">
        <v>77</v>
      </c>
      <c r="BK273" s="152">
        <f t="shared" si="29"/>
        <v>0</v>
      </c>
      <c r="BL273" s="19" t="s">
        <v>158</v>
      </c>
      <c r="BM273" s="151" t="s">
        <v>3109</v>
      </c>
    </row>
    <row r="274" spans="1:65" s="2" customFormat="1" ht="16.5" customHeight="1">
      <c r="A274" s="34"/>
      <c r="B274" s="139"/>
      <c r="C274" s="181" t="s">
        <v>3110</v>
      </c>
      <c r="D274" s="181" t="s">
        <v>251</v>
      </c>
      <c r="E274" s="182" t="s">
        <v>3111</v>
      </c>
      <c r="F274" s="183" t="s">
        <v>3112</v>
      </c>
      <c r="G274" s="184" t="s">
        <v>1699</v>
      </c>
      <c r="H274" s="185">
        <v>90</v>
      </c>
      <c r="I274" s="186"/>
      <c r="J274" s="187">
        <f t="shared" si="20"/>
        <v>0</v>
      </c>
      <c r="K274" s="183" t="s">
        <v>3</v>
      </c>
      <c r="L274" s="188"/>
      <c r="M274" s="189" t="s">
        <v>3</v>
      </c>
      <c r="N274" s="190" t="s">
        <v>40</v>
      </c>
      <c r="O274" s="55"/>
      <c r="P274" s="149">
        <f t="shared" si="21"/>
        <v>0</v>
      </c>
      <c r="Q274" s="149">
        <v>0</v>
      </c>
      <c r="R274" s="149">
        <f t="shared" si="22"/>
        <v>0</v>
      </c>
      <c r="S274" s="149">
        <v>0</v>
      </c>
      <c r="T274" s="150">
        <f t="shared" si="23"/>
        <v>0</v>
      </c>
      <c r="U274" s="34"/>
      <c r="V274" s="34"/>
      <c r="W274" s="34"/>
      <c r="X274" s="34"/>
      <c r="Y274" s="34"/>
      <c r="Z274" s="34"/>
      <c r="AA274" s="34"/>
      <c r="AB274" s="34"/>
      <c r="AC274" s="34"/>
      <c r="AD274" s="34"/>
      <c r="AE274" s="34"/>
      <c r="AR274" s="151" t="s">
        <v>207</v>
      </c>
      <c r="AT274" s="151" t="s">
        <v>251</v>
      </c>
      <c r="AU274" s="151" t="s">
        <v>79</v>
      </c>
      <c r="AY274" s="19" t="s">
        <v>152</v>
      </c>
      <c r="BE274" s="152">
        <f t="shared" si="24"/>
        <v>0</v>
      </c>
      <c r="BF274" s="152">
        <f t="shared" si="25"/>
        <v>0</v>
      </c>
      <c r="BG274" s="152">
        <f t="shared" si="26"/>
        <v>0</v>
      </c>
      <c r="BH274" s="152">
        <f t="shared" si="27"/>
        <v>0</v>
      </c>
      <c r="BI274" s="152">
        <f t="shared" si="28"/>
        <v>0</v>
      </c>
      <c r="BJ274" s="19" t="s">
        <v>77</v>
      </c>
      <c r="BK274" s="152">
        <f t="shared" si="29"/>
        <v>0</v>
      </c>
      <c r="BL274" s="19" t="s">
        <v>158</v>
      </c>
      <c r="BM274" s="151" t="s">
        <v>3113</v>
      </c>
    </row>
    <row r="275" spans="1:65" s="2" customFormat="1" ht="21.75" customHeight="1">
      <c r="A275" s="34"/>
      <c r="B275" s="139"/>
      <c r="C275" s="181" t="s">
        <v>3114</v>
      </c>
      <c r="D275" s="181" t="s">
        <v>251</v>
      </c>
      <c r="E275" s="182" t="s">
        <v>3115</v>
      </c>
      <c r="F275" s="183" t="s">
        <v>3116</v>
      </c>
      <c r="G275" s="184" t="s">
        <v>1699</v>
      </c>
      <c r="H275" s="185">
        <v>4</v>
      </c>
      <c r="I275" s="186"/>
      <c r="J275" s="187">
        <f t="shared" si="20"/>
        <v>0</v>
      </c>
      <c r="K275" s="183" t="s">
        <v>3</v>
      </c>
      <c r="L275" s="188"/>
      <c r="M275" s="189" t="s">
        <v>3</v>
      </c>
      <c r="N275" s="190" t="s">
        <v>40</v>
      </c>
      <c r="O275" s="55"/>
      <c r="P275" s="149">
        <f t="shared" si="21"/>
        <v>0</v>
      </c>
      <c r="Q275" s="149">
        <v>0</v>
      </c>
      <c r="R275" s="149">
        <f t="shared" si="22"/>
        <v>0</v>
      </c>
      <c r="S275" s="149">
        <v>0</v>
      </c>
      <c r="T275" s="150">
        <f t="shared" si="23"/>
        <v>0</v>
      </c>
      <c r="U275" s="34"/>
      <c r="V275" s="34"/>
      <c r="W275" s="34"/>
      <c r="X275" s="34"/>
      <c r="Y275" s="34"/>
      <c r="Z275" s="34"/>
      <c r="AA275" s="34"/>
      <c r="AB275" s="34"/>
      <c r="AC275" s="34"/>
      <c r="AD275" s="34"/>
      <c r="AE275" s="34"/>
      <c r="AR275" s="151" t="s">
        <v>207</v>
      </c>
      <c r="AT275" s="151" t="s">
        <v>251</v>
      </c>
      <c r="AU275" s="151" t="s">
        <v>79</v>
      </c>
      <c r="AY275" s="19" t="s">
        <v>152</v>
      </c>
      <c r="BE275" s="152">
        <f t="shared" si="24"/>
        <v>0</v>
      </c>
      <c r="BF275" s="152">
        <f t="shared" si="25"/>
        <v>0</v>
      </c>
      <c r="BG275" s="152">
        <f t="shared" si="26"/>
        <v>0</v>
      </c>
      <c r="BH275" s="152">
        <f t="shared" si="27"/>
        <v>0</v>
      </c>
      <c r="BI275" s="152">
        <f t="shared" si="28"/>
        <v>0</v>
      </c>
      <c r="BJ275" s="19" t="s">
        <v>77</v>
      </c>
      <c r="BK275" s="152">
        <f t="shared" si="29"/>
        <v>0</v>
      </c>
      <c r="BL275" s="19" t="s">
        <v>158</v>
      </c>
      <c r="BM275" s="151" t="s">
        <v>3117</v>
      </c>
    </row>
    <row r="276" spans="1:65" s="2" customFormat="1" ht="16.5" customHeight="1">
      <c r="A276" s="34"/>
      <c r="B276" s="139"/>
      <c r="C276" s="181" t="s">
        <v>3118</v>
      </c>
      <c r="D276" s="181" t="s">
        <v>251</v>
      </c>
      <c r="E276" s="182" t="s">
        <v>3119</v>
      </c>
      <c r="F276" s="183" t="s">
        <v>3120</v>
      </c>
      <c r="G276" s="184" t="s">
        <v>1699</v>
      </c>
      <c r="H276" s="185">
        <v>6</v>
      </c>
      <c r="I276" s="186"/>
      <c r="J276" s="187">
        <f t="shared" si="20"/>
        <v>0</v>
      </c>
      <c r="K276" s="183" t="s">
        <v>3</v>
      </c>
      <c r="L276" s="188"/>
      <c r="M276" s="189" t="s">
        <v>3</v>
      </c>
      <c r="N276" s="190" t="s">
        <v>40</v>
      </c>
      <c r="O276" s="55"/>
      <c r="P276" s="149">
        <f t="shared" si="21"/>
        <v>0</v>
      </c>
      <c r="Q276" s="149">
        <v>0</v>
      </c>
      <c r="R276" s="149">
        <f t="shared" si="22"/>
        <v>0</v>
      </c>
      <c r="S276" s="149">
        <v>0</v>
      </c>
      <c r="T276" s="150">
        <f t="shared" si="23"/>
        <v>0</v>
      </c>
      <c r="U276" s="34"/>
      <c r="V276" s="34"/>
      <c r="W276" s="34"/>
      <c r="X276" s="34"/>
      <c r="Y276" s="34"/>
      <c r="Z276" s="34"/>
      <c r="AA276" s="34"/>
      <c r="AB276" s="34"/>
      <c r="AC276" s="34"/>
      <c r="AD276" s="34"/>
      <c r="AE276" s="34"/>
      <c r="AR276" s="151" t="s">
        <v>207</v>
      </c>
      <c r="AT276" s="151" t="s">
        <v>251</v>
      </c>
      <c r="AU276" s="151" t="s">
        <v>79</v>
      </c>
      <c r="AY276" s="19" t="s">
        <v>152</v>
      </c>
      <c r="BE276" s="152">
        <f t="shared" si="24"/>
        <v>0</v>
      </c>
      <c r="BF276" s="152">
        <f t="shared" si="25"/>
        <v>0</v>
      </c>
      <c r="BG276" s="152">
        <f t="shared" si="26"/>
        <v>0</v>
      </c>
      <c r="BH276" s="152">
        <f t="shared" si="27"/>
        <v>0</v>
      </c>
      <c r="BI276" s="152">
        <f t="shared" si="28"/>
        <v>0</v>
      </c>
      <c r="BJ276" s="19" t="s">
        <v>77</v>
      </c>
      <c r="BK276" s="152">
        <f t="shared" si="29"/>
        <v>0</v>
      </c>
      <c r="BL276" s="19" t="s">
        <v>158</v>
      </c>
      <c r="BM276" s="151" t="s">
        <v>3121</v>
      </c>
    </row>
    <row r="277" spans="1:65" s="2" customFormat="1" ht="16.5" customHeight="1">
      <c r="A277" s="34"/>
      <c r="B277" s="139"/>
      <c r="C277" s="181" t="s">
        <v>3122</v>
      </c>
      <c r="D277" s="181" t="s">
        <v>251</v>
      </c>
      <c r="E277" s="182" t="s">
        <v>3123</v>
      </c>
      <c r="F277" s="183" t="s">
        <v>3124</v>
      </c>
      <c r="G277" s="184" t="s">
        <v>1699</v>
      </c>
      <c r="H277" s="185">
        <v>14</v>
      </c>
      <c r="I277" s="186"/>
      <c r="J277" s="187">
        <f t="shared" si="20"/>
        <v>0</v>
      </c>
      <c r="K277" s="183" t="s">
        <v>3</v>
      </c>
      <c r="L277" s="188"/>
      <c r="M277" s="189" t="s">
        <v>3</v>
      </c>
      <c r="N277" s="190" t="s">
        <v>40</v>
      </c>
      <c r="O277" s="55"/>
      <c r="P277" s="149">
        <f t="shared" si="21"/>
        <v>0</v>
      </c>
      <c r="Q277" s="149">
        <v>0</v>
      </c>
      <c r="R277" s="149">
        <f t="shared" si="22"/>
        <v>0</v>
      </c>
      <c r="S277" s="149">
        <v>0</v>
      </c>
      <c r="T277" s="150">
        <f t="shared" si="23"/>
        <v>0</v>
      </c>
      <c r="U277" s="34"/>
      <c r="V277" s="34"/>
      <c r="W277" s="34"/>
      <c r="X277" s="34"/>
      <c r="Y277" s="34"/>
      <c r="Z277" s="34"/>
      <c r="AA277" s="34"/>
      <c r="AB277" s="34"/>
      <c r="AC277" s="34"/>
      <c r="AD277" s="34"/>
      <c r="AE277" s="34"/>
      <c r="AR277" s="151" t="s">
        <v>207</v>
      </c>
      <c r="AT277" s="151" t="s">
        <v>251</v>
      </c>
      <c r="AU277" s="151" t="s">
        <v>79</v>
      </c>
      <c r="AY277" s="19" t="s">
        <v>152</v>
      </c>
      <c r="BE277" s="152">
        <f t="shared" si="24"/>
        <v>0</v>
      </c>
      <c r="BF277" s="152">
        <f t="shared" si="25"/>
        <v>0</v>
      </c>
      <c r="BG277" s="152">
        <f t="shared" si="26"/>
        <v>0</v>
      </c>
      <c r="BH277" s="152">
        <f t="shared" si="27"/>
        <v>0</v>
      </c>
      <c r="BI277" s="152">
        <f t="shared" si="28"/>
        <v>0</v>
      </c>
      <c r="BJ277" s="19" t="s">
        <v>77</v>
      </c>
      <c r="BK277" s="152">
        <f t="shared" si="29"/>
        <v>0</v>
      </c>
      <c r="BL277" s="19" t="s">
        <v>158</v>
      </c>
      <c r="BM277" s="151" t="s">
        <v>3125</v>
      </c>
    </row>
    <row r="278" spans="1:65" s="2" customFormat="1" ht="21.75" customHeight="1">
      <c r="A278" s="34"/>
      <c r="B278" s="139"/>
      <c r="C278" s="181" t="s">
        <v>3126</v>
      </c>
      <c r="D278" s="181" t="s">
        <v>251</v>
      </c>
      <c r="E278" s="182" t="s">
        <v>3127</v>
      </c>
      <c r="F278" s="183" t="s">
        <v>3128</v>
      </c>
      <c r="G278" s="184" t="s">
        <v>1699</v>
      </c>
      <c r="H278" s="185">
        <v>6</v>
      </c>
      <c r="I278" s="186"/>
      <c r="J278" s="187">
        <f t="shared" ref="J278:J317" si="30">ROUND(I278*H278,2)</f>
        <v>0</v>
      </c>
      <c r="K278" s="183" t="s">
        <v>3</v>
      </c>
      <c r="L278" s="188"/>
      <c r="M278" s="189" t="s">
        <v>3</v>
      </c>
      <c r="N278" s="190" t="s">
        <v>40</v>
      </c>
      <c r="O278" s="55"/>
      <c r="P278" s="149">
        <f t="shared" ref="P278:P317" si="31">O278*H278</f>
        <v>0</v>
      </c>
      <c r="Q278" s="149">
        <v>0</v>
      </c>
      <c r="R278" s="149">
        <f t="shared" ref="R278:R317" si="32">Q278*H278</f>
        <v>0</v>
      </c>
      <c r="S278" s="149">
        <v>0</v>
      </c>
      <c r="T278" s="150">
        <f t="shared" ref="T278:T317" si="33">S278*H278</f>
        <v>0</v>
      </c>
      <c r="U278" s="34"/>
      <c r="V278" s="34"/>
      <c r="W278" s="34"/>
      <c r="X278" s="34"/>
      <c r="Y278" s="34"/>
      <c r="Z278" s="34"/>
      <c r="AA278" s="34"/>
      <c r="AB278" s="34"/>
      <c r="AC278" s="34"/>
      <c r="AD278" s="34"/>
      <c r="AE278" s="34"/>
      <c r="AR278" s="151" t="s">
        <v>207</v>
      </c>
      <c r="AT278" s="151" t="s">
        <v>251</v>
      </c>
      <c r="AU278" s="151" t="s">
        <v>79</v>
      </c>
      <c r="AY278" s="19" t="s">
        <v>152</v>
      </c>
      <c r="BE278" s="152">
        <f t="shared" ref="BE278:BE317" si="34">IF(N278="základní",J278,0)</f>
        <v>0</v>
      </c>
      <c r="BF278" s="152">
        <f t="shared" ref="BF278:BF317" si="35">IF(N278="snížená",J278,0)</f>
        <v>0</v>
      </c>
      <c r="BG278" s="152">
        <f t="shared" ref="BG278:BG317" si="36">IF(N278="zákl. přenesená",J278,0)</f>
        <v>0</v>
      </c>
      <c r="BH278" s="152">
        <f t="shared" ref="BH278:BH317" si="37">IF(N278="sníž. přenesená",J278,0)</f>
        <v>0</v>
      </c>
      <c r="BI278" s="152">
        <f t="shared" ref="BI278:BI317" si="38">IF(N278="nulová",J278,0)</f>
        <v>0</v>
      </c>
      <c r="BJ278" s="19" t="s">
        <v>77</v>
      </c>
      <c r="BK278" s="152">
        <f t="shared" ref="BK278:BK317" si="39">ROUND(I278*H278,2)</f>
        <v>0</v>
      </c>
      <c r="BL278" s="19" t="s">
        <v>158</v>
      </c>
      <c r="BM278" s="151" t="s">
        <v>3129</v>
      </c>
    </row>
    <row r="279" spans="1:65" s="2" customFormat="1" ht="16.5" customHeight="1">
      <c r="A279" s="34"/>
      <c r="B279" s="139"/>
      <c r="C279" s="181" t="s">
        <v>3130</v>
      </c>
      <c r="D279" s="181" t="s">
        <v>251</v>
      </c>
      <c r="E279" s="182" t="s">
        <v>3131</v>
      </c>
      <c r="F279" s="183" t="s">
        <v>3132</v>
      </c>
      <c r="G279" s="184" t="s">
        <v>1699</v>
      </c>
      <c r="H279" s="185">
        <v>18</v>
      </c>
      <c r="I279" s="186"/>
      <c r="J279" s="187">
        <f t="shared" si="30"/>
        <v>0</v>
      </c>
      <c r="K279" s="183" t="s">
        <v>3</v>
      </c>
      <c r="L279" s="188"/>
      <c r="M279" s="189" t="s">
        <v>3</v>
      </c>
      <c r="N279" s="190" t="s">
        <v>40</v>
      </c>
      <c r="O279" s="55"/>
      <c r="P279" s="149">
        <f t="shared" si="31"/>
        <v>0</v>
      </c>
      <c r="Q279" s="149">
        <v>0</v>
      </c>
      <c r="R279" s="149">
        <f t="shared" si="32"/>
        <v>0</v>
      </c>
      <c r="S279" s="149">
        <v>0</v>
      </c>
      <c r="T279" s="150">
        <f t="shared" si="33"/>
        <v>0</v>
      </c>
      <c r="U279" s="34"/>
      <c r="V279" s="34"/>
      <c r="W279" s="34"/>
      <c r="X279" s="34"/>
      <c r="Y279" s="34"/>
      <c r="Z279" s="34"/>
      <c r="AA279" s="34"/>
      <c r="AB279" s="34"/>
      <c r="AC279" s="34"/>
      <c r="AD279" s="34"/>
      <c r="AE279" s="34"/>
      <c r="AR279" s="151" t="s">
        <v>207</v>
      </c>
      <c r="AT279" s="151" t="s">
        <v>251</v>
      </c>
      <c r="AU279" s="151" t="s">
        <v>79</v>
      </c>
      <c r="AY279" s="19" t="s">
        <v>152</v>
      </c>
      <c r="BE279" s="152">
        <f t="shared" si="34"/>
        <v>0</v>
      </c>
      <c r="BF279" s="152">
        <f t="shared" si="35"/>
        <v>0</v>
      </c>
      <c r="BG279" s="152">
        <f t="shared" si="36"/>
        <v>0</v>
      </c>
      <c r="BH279" s="152">
        <f t="shared" si="37"/>
        <v>0</v>
      </c>
      <c r="BI279" s="152">
        <f t="shared" si="38"/>
        <v>0</v>
      </c>
      <c r="BJ279" s="19" t="s">
        <v>77</v>
      </c>
      <c r="BK279" s="152">
        <f t="shared" si="39"/>
        <v>0</v>
      </c>
      <c r="BL279" s="19" t="s">
        <v>158</v>
      </c>
      <c r="BM279" s="151" t="s">
        <v>3133</v>
      </c>
    </row>
    <row r="280" spans="1:65" s="2" customFormat="1" ht="16.5" customHeight="1">
      <c r="A280" s="34"/>
      <c r="B280" s="139"/>
      <c r="C280" s="181" t="s">
        <v>3134</v>
      </c>
      <c r="D280" s="181" t="s">
        <v>251</v>
      </c>
      <c r="E280" s="182" t="s">
        <v>3135</v>
      </c>
      <c r="F280" s="183" t="s">
        <v>3136</v>
      </c>
      <c r="G280" s="184" t="s">
        <v>278</v>
      </c>
      <c r="H280" s="185">
        <v>200</v>
      </c>
      <c r="I280" s="186"/>
      <c r="J280" s="187">
        <f t="shared" si="30"/>
        <v>0</v>
      </c>
      <c r="K280" s="183" t="s">
        <v>3</v>
      </c>
      <c r="L280" s="188"/>
      <c r="M280" s="189" t="s">
        <v>3</v>
      </c>
      <c r="N280" s="190" t="s">
        <v>40</v>
      </c>
      <c r="O280" s="55"/>
      <c r="P280" s="149">
        <f t="shared" si="31"/>
        <v>0</v>
      </c>
      <c r="Q280" s="149">
        <v>0</v>
      </c>
      <c r="R280" s="149">
        <f t="shared" si="32"/>
        <v>0</v>
      </c>
      <c r="S280" s="149">
        <v>0</v>
      </c>
      <c r="T280" s="150">
        <f t="shared" si="33"/>
        <v>0</v>
      </c>
      <c r="U280" s="34"/>
      <c r="V280" s="34"/>
      <c r="W280" s="34"/>
      <c r="X280" s="34"/>
      <c r="Y280" s="34"/>
      <c r="Z280" s="34"/>
      <c r="AA280" s="34"/>
      <c r="AB280" s="34"/>
      <c r="AC280" s="34"/>
      <c r="AD280" s="34"/>
      <c r="AE280" s="34"/>
      <c r="AR280" s="151" t="s">
        <v>207</v>
      </c>
      <c r="AT280" s="151" t="s">
        <v>251</v>
      </c>
      <c r="AU280" s="151" t="s">
        <v>79</v>
      </c>
      <c r="AY280" s="19" t="s">
        <v>152</v>
      </c>
      <c r="BE280" s="152">
        <f t="shared" si="34"/>
        <v>0</v>
      </c>
      <c r="BF280" s="152">
        <f t="shared" si="35"/>
        <v>0</v>
      </c>
      <c r="BG280" s="152">
        <f t="shared" si="36"/>
        <v>0</v>
      </c>
      <c r="BH280" s="152">
        <f t="shared" si="37"/>
        <v>0</v>
      </c>
      <c r="BI280" s="152">
        <f t="shared" si="38"/>
        <v>0</v>
      </c>
      <c r="BJ280" s="19" t="s">
        <v>77</v>
      </c>
      <c r="BK280" s="152">
        <f t="shared" si="39"/>
        <v>0</v>
      </c>
      <c r="BL280" s="19" t="s">
        <v>158</v>
      </c>
      <c r="BM280" s="151" t="s">
        <v>3137</v>
      </c>
    </row>
    <row r="281" spans="1:65" s="2" customFormat="1" ht="16.5" customHeight="1">
      <c r="A281" s="34"/>
      <c r="B281" s="139"/>
      <c r="C281" s="181" t="s">
        <v>3138</v>
      </c>
      <c r="D281" s="181" t="s">
        <v>251</v>
      </c>
      <c r="E281" s="182" t="s">
        <v>3139</v>
      </c>
      <c r="F281" s="183" t="s">
        <v>3140</v>
      </c>
      <c r="G281" s="184" t="s">
        <v>278</v>
      </c>
      <c r="H281" s="185">
        <v>20</v>
      </c>
      <c r="I281" s="186"/>
      <c r="J281" s="187">
        <f t="shared" si="30"/>
        <v>0</v>
      </c>
      <c r="K281" s="183" t="s">
        <v>3</v>
      </c>
      <c r="L281" s="188"/>
      <c r="M281" s="189" t="s">
        <v>3</v>
      </c>
      <c r="N281" s="190" t="s">
        <v>40</v>
      </c>
      <c r="O281" s="55"/>
      <c r="P281" s="149">
        <f t="shared" si="31"/>
        <v>0</v>
      </c>
      <c r="Q281" s="149">
        <v>0</v>
      </c>
      <c r="R281" s="149">
        <f t="shared" si="32"/>
        <v>0</v>
      </c>
      <c r="S281" s="149">
        <v>0</v>
      </c>
      <c r="T281" s="150">
        <f t="shared" si="33"/>
        <v>0</v>
      </c>
      <c r="U281" s="34"/>
      <c r="V281" s="34"/>
      <c r="W281" s="34"/>
      <c r="X281" s="34"/>
      <c r="Y281" s="34"/>
      <c r="Z281" s="34"/>
      <c r="AA281" s="34"/>
      <c r="AB281" s="34"/>
      <c r="AC281" s="34"/>
      <c r="AD281" s="34"/>
      <c r="AE281" s="34"/>
      <c r="AR281" s="151" t="s">
        <v>207</v>
      </c>
      <c r="AT281" s="151" t="s">
        <v>251</v>
      </c>
      <c r="AU281" s="151" t="s">
        <v>79</v>
      </c>
      <c r="AY281" s="19" t="s">
        <v>152</v>
      </c>
      <c r="BE281" s="152">
        <f t="shared" si="34"/>
        <v>0</v>
      </c>
      <c r="BF281" s="152">
        <f t="shared" si="35"/>
        <v>0</v>
      </c>
      <c r="BG281" s="152">
        <f t="shared" si="36"/>
        <v>0</v>
      </c>
      <c r="BH281" s="152">
        <f t="shared" si="37"/>
        <v>0</v>
      </c>
      <c r="BI281" s="152">
        <f t="shared" si="38"/>
        <v>0</v>
      </c>
      <c r="BJ281" s="19" t="s">
        <v>77</v>
      </c>
      <c r="BK281" s="152">
        <f t="shared" si="39"/>
        <v>0</v>
      </c>
      <c r="BL281" s="19" t="s">
        <v>158</v>
      </c>
      <c r="BM281" s="151" t="s">
        <v>3141</v>
      </c>
    </row>
    <row r="282" spans="1:65" s="2" customFormat="1" ht="16.5" customHeight="1">
      <c r="A282" s="34"/>
      <c r="B282" s="139"/>
      <c r="C282" s="181" t="s">
        <v>3142</v>
      </c>
      <c r="D282" s="181" t="s">
        <v>251</v>
      </c>
      <c r="E282" s="182" t="s">
        <v>3143</v>
      </c>
      <c r="F282" s="183" t="s">
        <v>3144</v>
      </c>
      <c r="G282" s="184" t="s">
        <v>278</v>
      </c>
      <c r="H282" s="185">
        <v>40</v>
      </c>
      <c r="I282" s="186"/>
      <c r="J282" s="187">
        <f t="shared" si="30"/>
        <v>0</v>
      </c>
      <c r="K282" s="183" t="s">
        <v>3</v>
      </c>
      <c r="L282" s="188"/>
      <c r="M282" s="189" t="s">
        <v>3</v>
      </c>
      <c r="N282" s="190" t="s">
        <v>40</v>
      </c>
      <c r="O282" s="55"/>
      <c r="P282" s="149">
        <f t="shared" si="31"/>
        <v>0</v>
      </c>
      <c r="Q282" s="149">
        <v>0</v>
      </c>
      <c r="R282" s="149">
        <f t="shared" si="32"/>
        <v>0</v>
      </c>
      <c r="S282" s="149">
        <v>0</v>
      </c>
      <c r="T282" s="150">
        <f t="shared" si="33"/>
        <v>0</v>
      </c>
      <c r="U282" s="34"/>
      <c r="V282" s="34"/>
      <c r="W282" s="34"/>
      <c r="X282" s="34"/>
      <c r="Y282" s="34"/>
      <c r="Z282" s="34"/>
      <c r="AA282" s="34"/>
      <c r="AB282" s="34"/>
      <c r="AC282" s="34"/>
      <c r="AD282" s="34"/>
      <c r="AE282" s="34"/>
      <c r="AR282" s="151" t="s">
        <v>207</v>
      </c>
      <c r="AT282" s="151" t="s">
        <v>251</v>
      </c>
      <c r="AU282" s="151" t="s">
        <v>79</v>
      </c>
      <c r="AY282" s="19" t="s">
        <v>152</v>
      </c>
      <c r="BE282" s="152">
        <f t="shared" si="34"/>
        <v>0</v>
      </c>
      <c r="BF282" s="152">
        <f t="shared" si="35"/>
        <v>0</v>
      </c>
      <c r="BG282" s="152">
        <f t="shared" si="36"/>
        <v>0</v>
      </c>
      <c r="BH282" s="152">
        <f t="shared" si="37"/>
        <v>0</v>
      </c>
      <c r="BI282" s="152">
        <f t="shared" si="38"/>
        <v>0</v>
      </c>
      <c r="BJ282" s="19" t="s">
        <v>77</v>
      </c>
      <c r="BK282" s="152">
        <f t="shared" si="39"/>
        <v>0</v>
      </c>
      <c r="BL282" s="19" t="s">
        <v>158</v>
      </c>
      <c r="BM282" s="151" t="s">
        <v>3145</v>
      </c>
    </row>
    <row r="283" spans="1:65" s="2" customFormat="1" ht="16.5" customHeight="1">
      <c r="A283" s="34"/>
      <c r="B283" s="139"/>
      <c r="C283" s="181" t="s">
        <v>3146</v>
      </c>
      <c r="D283" s="181" t="s">
        <v>251</v>
      </c>
      <c r="E283" s="182" t="s">
        <v>3147</v>
      </c>
      <c r="F283" s="183" t="s">
        <v>3148</v>
      </c>
      <c r="G283" s="184" t="s">
        <v>278</v>
      </c>
      <c r="H283" s="185">
        <v>100</v>
      </c>
      <c r="I283" s="186"/>
      <c r="J283" s="187">
        <f t="shared" si="30"/>
        <v>0</v>
      </c>
      <c r="K283" s="183" t="s">
        <v>3</v>
      </c>
      <c r="L283" s="188"/>
      <c r="M283" s="189" t="s">
        <v>3</v>
      </c>
      <c r="N283" s="190" t="s">
        <v>40</v>
      </c>
      <c r="O283" s="55"/>
      <c r="P283" s="149">
        <f t="shared" si="31"/>
        <v>0</v>
      </c>
      <c r="Q283" s="149">
        <v>0</v>
      </c>
      <c r="R283" s="149">
        <f t="shared" si="32"/>
        <v>0</v>
      </c>
      <c r="S283" s="149">
        <v>0</v>
      </c>
      <c r="T283" s="150">
        <f t="shared" si="33"/>
        <v>0</v>
      </c>
      <c r="U283" s="34"/>
      <c r="V283" s="34"/>
      <c r="W283" s="34"/>
      <c r="X283" s="34"/>
      <c r="Y283" s="34"/>
      <c r="Z283" s="34"/>
      <c r="AA283" s="34"/>
      <c r="AB283" s="34"/>
      <c r="AC283" s="34"/>
      <c r="AD283" s="34"/>
      <c r="AE283" s="34"/>
      <c r="AR283" s="151" t="s">
        <v>207</v>
      </c>
      <c r="AT283" s="151" t="s">
        <v>251</v>
      </c>
      <c r="AU283" s="151" t="s">
        <v>79</v>
      </c>
      <c r="AY283" s="19" t="s">
        <v>152</v>
      </c>
      <c r="BE283" s="152">
        <f t="shared" si="34"/>
        <v>0</v>
      </c>
      <c r="BF283" s="152">
        <f t="shared" si="35"/>
        <v>0</v>
      </c>
      <c r="BG283" s="152">
        <f t="shared" si="36"/>
        <v>0</v>
      </c>
      <c r="BH283" s="152">
        <f t="shared" si="37"/>
        <v>0</v>
      </c>
      <c r="BI283" s="152">
        <f t="shared" si="38"/>
        <v>0</v>
      </c>
      <c r="BJ283" s="19" t="s">
        <v>77</v>
      </c>
      <c r="BK283" s="152">
        <f t="shared" si="39"/>
        <v>0</v>
      </c>
      <c r="BL283" s="19" t="s">
        <v>158</v>
      </c>
      <c r="BM283" s="151" t="s">
        <v>3149</v>
      </c>
    </row>
    <row r="284" spans="1:65" s="2" customFormat="1" ht="16.5" customHeight="1">
      <c r="A284" s="34"/>
      <c r="B284" s="139"/>
      <c r="C284" s="181" t="s">
        <v>3150</v>
      </c>
      <c r="D284" s="181" t="s">
        <v>251</v>
      </c>
      <c r="E284" s="182" t="s">
        <v>3151</v>
      </c>
      <c r="F284" s="183" t="s">
        <v>3152</v>
      </c>
      <c r="G284" s="184" t="s">
        <v>278</v>
      </c>
      <c r="H284" s="185">
        <v>200</v>
      </c>
      <c r="I284" s="186"/>
      <c r="J284" s="187">
        <f t="shared" si="30"/>
        <v>0</v>
      </c>
      <c r="K284" s="183" t="s">
        <v>3</v>
      </c>
      <c r="L284" s="188"/>
      <c r="M284" s="189" t="s">
        <v>3</v>
      </c>
      <c r="N284" s="190" t="s">
        <v>40</v>
      </c>
      <c r="O284" s="55"/>
      <c r="P284" s="149">
        <f t="shared" si="31"/>
        <v>0</v>
      </c>
      <c r="Q284" s="149">
        <v>0</v>
      </c>
      <c r="R284" s="149">
        <f t="shared" si="32"/>
        <v>0</v>
      </c>
      <c r="S284" s="149">
        <v>0</v>
      </c>
      <c r="T284" s="150">
        <f t="shared" si="33"/>
        <v>0</v>
      </c>
      <c r="U284" s="34"/>
      <c r="V284" s="34"/>
      <c r="W284" s="34"/>
      <c r="X284" s="34"/>
      <c r="Y284" s="34"/>
      <c r="Z284" s="34"/>
      <c r="AA284" s="34"/>
      <c r="AB284" s="34"/>
      <c r="AC284" s="34"/>
      <c r="AD284" s="34"/>
      <c r="AE284" s="34"/>
      <c r="AR284" s="151" t="s">
        <v>207</v>
      </c>
      <c r="AT284" s="151" t="s">
        <v>251</v>
      </c>
      <c r="AU284" s="151" t="s">
        <v>79</v>
      </c>
      <c r="AY284" s="19" t="s">
        <v>152</v>
      </c>
      <c r="BE284" s="152">
        <f t="shared" si="34"/>
        <v>0</v>
      </c>
      <c r="BF284" s="152">
        <f t="shared" si="35"/>
        <v>0</v>
      </c>
      <c r="BG284" s="152">
        <f t="shared" si="36"/>
        <v>0</v>
      </c>
      <c r="BH284" s="152">
        <f t="shared" si="37"/>
        <v>0</v>
      </c>
      <c r="BI284" s="152">
        <f t="shared" si="38"/>
        <v>0</v>
      </c>
      <c r="BJ284" s="19" t="s">
        <v>77</v>
      </c>
      <c r="BK284" s="152">
        <f t="shared" si="39"/>
        <v>0</v>
      </c>
      <c r="BL284" s="19" t="s">
        <v>158</v>
      </c>
      <c r="BM284" s="151" t="s">
        <v>3153</v>
      </c>
    </row>
    <row r="285" spans="1:65" s="2" customFormat="1" ht="16.5" customHeight="1">
      <c r="A285" s="34"/>
      <c r="B285" s="139"/>
      <c r="C285" s="181" t="s">
        <v>3154</v>
      </c>
      <c r="D285" s="181" t="s">
        <v>251</v>
      </c>
      <c r="E285" s="182" t="s">
        <v>3155</v>
      </c>
      <c r="F285" s="183" t="s">
        <v>3156</v>
      </c>
      <c r="G285" s="184" t="s">
        <v>278</v>
      </c>
      <c r="H285" s="185">
        <v>10</v>
      </c>
      <c r="I285" s="186"/>
      <c r="J285" s="187">
        <f t="shared" si="30"/>
        <v>0</v>
      </c>
      <c r="K285" s="183" t="s">
        <v>3</v>
      </c>
      <c r="L285" s="188"/>
      <c r="M285" s="189" t="s">
        <v>3</v>
      </c>
      <c r="N285" s="190" t="s">
        <v>40</v>
      </c>
      <c r="O285" s="55"/>
      <c r="P285" s="149">
        <f t="shared" si="31"/>
        <v>0</v>
      </c>
      <c r="Q285" s="149">
        <v>0</v>
      </c>
      <c r="R285" s="149">
        <f t="shared" si="32"/>
        <v>0</v>
      </c>
      <c r="S285" s="149">
        <v>0</v>
      </c>
      <c r="T285" s="150">
        <f t="shared" si="33"/>
        <v>0</v>
      </c>
      <c r="U285" s="34"/>
      <c r="V285" s="34"/>
      <c r="W285" s="34"/>
      <c r="X285" s="34"/>
      <c r="Y285" s="34"/>
      <c r="Z285" s="34"/>
      <c r="AA285" s="34"/>
      <c r="AB285" s="34"/>
      <c r="AC285" s="34"/>
      <c r="AD285" s="34"/>
      <c r="AE285" s="34"/>
      <c r="AR285" s="151" t="s">
        <v>207</v>
      </c>
      <c r="AT285" s="151" t="s">
        <v>251</v>
      </c>
      <c r="AU285" s="151" t="s">
        <v>79</v>
      </c>
      <c r="AY285" s="19" t="s">
        <v>152</v>
      </c>
      <c r="BE285" s="152">
        <f t="shared" si="34"/>
        <v>0</v>
      </c>
      <c r="BF285" s="152">
        <f t="shared" si="35"/>
        <v>0</v>
      </c>
      <c r="BG285" s="152">
        <f t="shared" si="36"/>
        <v>0</v>
      </c>
      <c r="BH285" s="152">
        <f t="shared" si="37"/>
        <v>0</v>
      </c>
      <c r="BI285" s="152">
        <f t="shared" si="38"/>
        <v>0</v>
      </c>
      <c r="BJ285" s="19" t="s">
        <v>77</v>
      </c>
      <c r="BK285" s="152">
        <f t="shared" si="39"/>
        <v>0</v>
      </c>
      <c r="BL285" s="19" t="s">
        <v>158</v>
      </c>
      <c r="BM285" s="151" t="s">
        <v>3157</v>
      </c>
    </row>
    <row r="286" spans="1:65" s="2" customFormat="1" ht="16.5" customHeight="1">
      <c r="A286" s="34"/>
      <c r="B286" s="139"/>
      <c r="C286" s="181" t="s">
        <v>3158</v>
      </c>
      <c r="D286" s="181" t="s">
        <v>251</v>
      </c>
      <c r="E286" s="182" t="s">
        <v>3159</v>
      </c>
      <c r="F286" s="183" t="s">
        <v>3160</v>
      </c>
      <c r="G286" s="184" t="s">
        <v>650</v>
      </c>
      <c r="H286" s="185">
        <v>5</v>
      </c>
      <c r="I286" s="186"/>
      <c r="J286" s="187">
        <f t="shared" si="30"/>
        <v>0</v>
      </c>
      <c r="K286" s="183" t="s">
        <v>3</v>
      </c>
      <c r="L286" s="188"/>
      <c r="M286" s="189" t="s">
        <v>3</v>
      </c>
      <c r="N286" s="190" t="s">
        <v>40</v>
      </c>
      <c r="O286" s="55"/>
      <c r="P286" s="149">
        <f t="shared" si="31"/>
        <v>0</v>
      </c>
      <c r="Q286" s="149">
        <v>0</v>
      </c>
      <c r="R286" s="149">
        <f t="shared" si="32"/>
        <v>0</v>
      </c>
      <c r="S286" s="149">
        <v>0</v>
      </c>
      <c r="T286" s="150">
        <f t="shared" si="33"/>
        <v>0</v>
      </c>
      <c r="U286" s="34"/>
      <c r="V286" s="34"/>
      <c r="W286" s="34"/>
      <c r="X286" s="34"/>
      <c r="Y286" s="34"/>
      <c r="Z286" s="34"/>
      <c r="AA286" s="34"/>
      <c r="AB286" s="34"/>
      <c r="AC286" s="34"/>
      <c r="AD286" s="34"/>
      <c r="AE286" s="34"/>
      <c r="AR286" s="151" t="s">
        <v>207</v>
      </c>
      <c r="AT286" s="151" t="s">
        <v>251</v>
      </c>
      <c r="AU286" s="151" t="s">
        <v>79</v>
      </c>
      <c r="AY286" s="19" t="s">
        <v>152</v>
      </c>
      <c r="BE286" s="152">
        <f t="shared" si="34"/>
        <v>0</v>
      </c>
      <c r="BF286" s="152">
        <f t="shared" si="35"/>
        <v>0</v>
      </c>
      <c r="BG286" s="152">
        <f t="shared" si="36"/>
        <v>0</v>
      </c>
      <c r="BH286" s="152">
        <f t="shared" si="37"/>
        <v>0</v>
      </c>
      <c r="BI286" s="152">
        <f t="shared" si="38"/>
        <v>0</v>
      </c>
      <c r="BJ286" s="19" t="s">
        <v>77</v>
      </c>
      <c r="BK286" s="152">
        <f t="shared" si="39"/>
        <v>0</v>
      </c>
      <c r="BL286" s="19" t="s">
        <v>158</v>
      </c>
      <c r="BM286" s="151" t="s">
        <v>3161</v>
      </c>
    </row>
    <row r="287" spans="1:65" s="2" customFormat="1" ht="16.5" customHeight="1">
      <c r="A287" s="34"/>
      <c r="B287" s="139"/>
      <c r="C287" s="181" t="s">
        <v>3162</v>
      </c>
      <c r="D287" s="181" t="s">
        <v>251</v>
      </c>
      <c r="E287" s="182" t="s">
        <v>3163</v>
      </c>
      <c r="F287" s="183" t="s">
        <v>3164</v>
      </c>
      <c r="G287" s="184" t="s">
        <v>1699</v>
      </c>
      <c r="H287" s="185">
        <v>1</v>
      </c>
      <c r="I287" s="186"/>
      <c r="J287" s="187">
        <f t="shared" si="30"/>
        <v>0</v>
      </c>
      <c r="K287" s="183" t="s">
        <v>3</v>
      </c>
      <c r="L287" s="188"/>
      <c r="M287" s="189" t="s">
        <v>3</v>
      </c>
      <c r="N287" s="190" t="s">
        <v>40</v>
      </c>
      <c r="O287" s="55"/>
      <c r="P287" s="149">
        <f t="shared" si="31"/>
        <v>0</v>
      </c>
      <c r="Q287" s="149">
        <v>0</v>
      </c>
      <c r="R287" s="149">
        <f t="shared" si="32"/>
        <v>0</v>
      </c>
      <c r="S287" s="149">
        <v>0</v>
      </c>
      <c r="T287" s="150">
        <f t="shared" si="33"/>
        <v>0</v>
      </c>
      <c r="U287" s="34"/>
      <c r="V287" s="34"/>
      <c r="W287" s="34"/>
      <c r="X287" s="34"/>
      <c r="Y287" s="34"/>
      <c r="Z287" s="34"/>
      <c r="AA287" s="34"/>
      <c r="AB287" s="34"/>
      <c r="AC287" s="34"/>
      <c r="AD287" s="34"/>
      <c r="AE287" s="34"/>
      <c r="AR287" s="151" t="s">
        <v>207</v>
      </c>
      <c r="AT287" s="151" t="s">
        <v>251</v>
      </c>
      <c r="AU287" s="151" t="s">
        <v>79</v>
      </c>
      <c r="AY287" s="19" t="s">
        <v>152</v>
      </c>
      <c r="BE287" s="152">
        <f t="shared" si="34"/>
        <v>0</v>
      </c>
      <c r="BF287" s="152">
        <f t="shared" si="35"/>
        <v>0</v>
      </c>
      <c r="BG287" s="152">
        <f t="shared" si="36"/>
        <v>0</v>
      </c>
      <c r="BH287" s="152">
        <f t="shared" si="37"/>
        <v>0</v>
      </c>
      <c r="BI287" s="152">
        <f t="shared" si="38"/>
        <v>0</v>
      </c>
      <c r="BJ287" s="19" t="s">
        <v>77</v>
      </c>
      <c r="BK287" s="152">
        <f t="shared" si="39"/>
        <v>0</v>
      </c>
      <c r="BL287" s="19" t="s">
        <v>158</v>
      </c>
      <c r="BM287" s="151" t="s">
        <v>3165</v>
      </c>
    </row>
    <row r="288" spans="1:65" s="2" customFormat="1" ht="16.5" customHeight="1">
      <c r="A288" s="34"/>
      <c r="B288" s="139"/>
      <c r="C288" s="181" t="s">
        <v>3166</v>
      </c>
      <c r="D288" s="181" t="s">
        <v>251</v>
      </c>
      <c r="E288" s="182" t="s">
        <v>3167</v>
      </c>
      <c r="F288" s="183" t="s">
        <v>3168</v>
      </c>
      <c r="G288" s="184" t="s">
        <v>1699</v>
      </c>
      <c r="H288" s="185">
        <v>40</v>
      </c>
      <c r="I288" s="186"/>
      <c r="J288" s="187">
        <f t="shared" si="30"/>
        <v>0</v>
      </c>
      <c r="K288" s="183" t="s">
        <v>3</v>
      </c>
      <c r="L288" s="188"/>
      <c r="M288" s="189" t="s">
        <v>3</v>
      </c>
      <c r="N288" s="190" t="s">
        <v>40</v>
      </c>
      <c r="O288" s="55"/>
      <c r="P288" s="149">
        <f t="shared" si="31"/>
        <v>0</v>
      </c>
      <c r="Q288" s="149">
        <v>0</v>
      </c>
      <c r="R288" s="149">
        <f t="shared" si="32"/>
        <v>0</v>
      </c>
      <c r="S288" s="149">
        <v>0</v>
      </c>
      <c r="T288" s="150">
        <f t="shared" si="33"/>
        <v>0</v>
      </c>
      <c r="U288" s="34"/>
      <c r="V288" s="34"/>
      <c r="W288" s="34"/>
      <c r="X288" s="34"/>
      <c r="Y288" s="34"/>
      <c r="Z288" s="34"/>
      <c r="AA288" s="34"/>
      <c r="AB288" s="34"/>
      <c r="AC288" s="34"/>
      <c r="AD288" s="34"/>
      <c r="AE288" s="34"/>
      <c r="AR288" s="151" t="s">
        <v>207</v>
      </c>
      <c r="AT288" s="151" t="s">
        <v>251</v>
      </c>
      <c r="AU288" s="151" t="s">
        <v>79</v>
      </c>
      <c r="AY288" s="19" t="s">
        <v>152</v>
      </c>
      <c r="BE288" s="152">
        <f t="shared" si="34"/>
        <v>0</v>
      </c>
      <c r="BF288" s="152">
        <f t="shared" si="35"/>
        <v>0</v>
      </c>
      <c r="BG288" s="152">
        <f t="shared" si="36"/>
        <v>0</v>
      </c>
      <c r="BH288" s="152">
        <f t="shared" si="37"/>
        <v>0</v>
      </c>
      <c r="BI288" s="152">
        <f t="shared" si="38"/>
        <v>0</v>
      </c>
      <c r="BJ288" s="19" t="s">
        <v>77</v>
      </c>
      <c r="BK288" s="152">
        <f t="shared" si="39"/>
        <v>0</v>
      </c>
      <c r="BL288" s="19" t="s">
        <v>158</v>
      </c>
      <c r="BM288" s="151" t="s">
        <v>3169</v>
      </c>
    </row>
    <row r="289" spans="1:65" s="2" customFormat="1" ht="16.5" customHeight="1">
      <c r="A289" s="34"/>
      <c r="B289" s="139"/>
      <c r="C289" s="181" t="s">
        <v>3170</v>
      </c>
      <c r="D289" s="181" t="s">
        <v>251</v>
      </c>
      <c r="E289" s="182" t="s">
        <v>3171</v>
      </c>
      <c r="F289" s="183" t="s">
        <v>3172</v>
      </c>
      <c r="G289" s="184" t="s">
        <v>1699</v>
      </c>
      <c r="H289" s="185">
        <v>72</v>
      </c>
      <c r="I289" s="186"/>
      <c r="J289" s="187">
        <f t="shared" si="30"/>
        <v>0</v>
      </c>
      <c r="K289" s="183" t="s">
        <v>3</v>
      </c>
      <c r="L289" s="188"/>
      <c r="M289" s="189" t="s">
        <v>3</v>
      </c>
      <c r="N289" s="190" t="s">
        <v>40</v>
      </c>
      <c r="O289" s="55"/>
      <c r="P289" s="149">
        <f t="shared" si="31"/>
        <v>0</v>
      </c>
      <c r="Q289" s="149">
        <v>0</v>
      </c>
      <c r="R289" s="149">
        <f t="shared" si="32"/>
        <v>0</v>
      </c>
      <c r="S289" s="149">
        <v>0</v>
      </c>
      <c r="T289" s="150">
        <f t="shared" si="33"/>
        <v>0</v>
      </c>
      <c r="U289" s="34"/>
      <c r="V289" s="34"/>
      <c r="W289" s="34"/>
      <c r="X289" s="34"/>
      <c r="Y289" s="34"/>
      <c r="Z289" s="34"/>
      <c r="AA289" s="34"/>
      <c r="AB289" s="34"/>
      <c r="AC289" s="34"/>
      <c r="AD289" s="34"/>
      <c r="AE289" s="34"/>
      <c r="AR289" s="151" t="s">
        <v>207</v>
      </c>
      <c r="AT289" s="151" t="s">
        <v>251</v>
      </c>
      <c r="AU289" s="151" t="s">
        <v>79</v>
      </c>
      <c r="AY289" s="19" t="s">
        <v>152</v>
      </c>
      <c r="BE289" s="152">
        <f t="shared" si="34"/>
        <v>0</v>
      </c>
      <c r="BF289" s="152">
        <f t="shared" si="35"/>
        <v>0</v>
      </c>
      <c r="BG289" s="152">
        <f t="shared" si="36"/>
        <v>0</v>
      </c>
      <c r="BH289" s="152">
        <f t="shared" si="37"/>
        <v>0</v>
      </c>
      <c r="BI289" s="152">
        <f t="shared" si="38"/>
        <v>0</v>
      </c>
      <c r="BJ289" s="19" t="s">
        <v>77</v>
      </c>
      <c r="BK289" s="152">
        <f t="shared" si="39"/>
        <v>0</v>
      </c>
      <c r="BL289" s="19" t="s">
        <v>158</v>
      </c>
      <c r="BM289" s="151" t="s">
        <v>3173</v>
      </c>
    </row>
    <row r="290" spans="1:65" s="2" customFormat="1" ht="16.5" customHeight="1">
      <c r="A290" s="34"/>
      <c r="B290" s="139"/>
      <c r="C290" s="181" t="s">
        <v>3174</v>
      </c>
      <c r="D290" s="181" t="s">
        <v>251</v>
      </c>
      <c r="E290" s="182" t="s">
        <v>3175</v>
      </c>
      <c r="F290" s="183" t="s">
        <v>3176</v>
      </c>
      <c r="G290" s="184" t="s">
        <v>1699</v>
      </c>
      <c r="H290" s="185">
        <v>90</v>
      </c>
      <c r="I290" s="186"/>
      <c r="J290" s="187">
        <f t="shared" si="30"/>
        <v>0</v>
      </c>
      <c r="K290" s="183" t="s">
        <v>3</v>
      </c>
      <c r="L290" s="188"/>
      <c r="M290" s="189" t="s">
        <v>3</v>
      </c>
      <c r="N290" s="190" t="s">
        <v>40</v>
      </c>
      <c r="O290" s="55"/>
      <c r="P290" s="149">
        <f t="shared" si="31"/>
        <v>0</v>
      </c>
      <c r="Q290" s="149">
        <v>0</v>
      </c>
      <c r="R290" s="149">
        <f t="shared" si="32"/>
        <v>0</v>
      </c>
      <c r="S290" s="149">
        <v>0</v>
      </c>
      <c r="T290" s="150">
        <f t="shared" si="33"/>
        <v>0</v>
      </c>
      <c r="U290" s="34"/>
      <c r="V290" s="34"/>
      <c r="W290" s="34"/>
      <c r="X290" s="34"/>
      <c r="Y290" s="34"/>
      <c r="Z290" s="34"/>
      <c r="AA290" s="34"/>
      <c r="AB290" s="34"/>
      <c r="AC290" s="34"/>
      <c r="AD290" s="34"/>
      <c r="AE290" s="34"/>
      <c r="AR290" s="151" t="s">
        <v>207</v>
      </c>
      <c r="AT290" s="151" t="s">
        <v>251</v>
      </c>
      <c r="AU290" s="151" t="s">
        <v>79</v>
      </c>
      <c r="AY290" s="19" t="s">
        <v>152</v>
      </c>
      <c r="BE290" s="152">
        <f t="shared" si="34"/>
        <v>0</v>
      </c>
      <c r="BF290" s="152">
        <f t="shared" si="35"/>
        <v>0</v>
      </c>
      <c r="BG290" s="152">
        <f t="shared" si="36"/>
        <v>0</v>
      </c>
      <c r="BH290" s="152">
        <f t="shared" si="37"/>
        <v>0</v>
      </c>
      <c r="BI290" s="152">
        <f t="shared" si="38"/>
        <v>0</v>
      </c>
      <c r="BJ290" s="19" t="s">
        <v>77</v>
      </c>
      <c r="BK290" s="152">
        <f t="shared" si="39"/>
        <v>0</v>
      </c>
      <c r="BL290" s="19" t="s">
        <v>158</v>
      </c>
      <c r="BM290" s="151" t="s">
        <v>3177</v>
      </c>
    </row>
    <row r="291" spans="1:65" s="2" customFormat="1" ht="22.8">
      <c r="A291" s="34"/>
      <c r="B291" s="139"/>
      <c r="C291" s="140" t="s">
        <v>1410</v>
      </c>
      <c r="D291" s="140" t="s">
        <v>154</v>
      </c>
      <c r="E291" s="141" t="s">
        <v>3178</v>
      </c>
      <c r="F291" s="142" t="s">
        <v>3179</v>
      </c>
      <c r="G291" s="143" t="s">
        <v>3</v>
      </c>
      <c r="H291" s="144">
        <v>0</v>
      </c>
      <c r="I291" s="145"/>
      <c r="J291" s="146">
        <f t="shared" si="30"/>
        <v>0</v>
      </c>
      <c r="K291" s="142" t="s">
        <v>3</v>
      </c>
      <c r="L291" s="35"/>
      <c r="M291" s="147" t="s">
        <v>3</v>
      </c>
      <c r="N291" s="148" t="s">
        <v>40</v>
      </c>
      <c r="O291" s="55"/>
      <c r="P291" s="149">
        <f t="shared" si="31"/>
        <v>0</v>
      </c>
      <c r="Q291" s="149">
        <v>0</v>
      </c>
      <c r="R291" s="149">
        <f t="shared" si="32"/>
        <v>0</v>
      </c>
      <c r="S291" s="149">
        <v>0</v>
      </c>
      <c r="T291" s="150">
        <f t="shared" si="33"/>
        <v>0</v>
      </c>
      <c r="U291" s="34"/>
      <c r="V291" s="34"/>
      <c r="W291" s="34"/>
      <c r="X291" s="34"/>
      <c r="Y291" s="34"/>
      <c r="Z291" s="34"/>
      <c r="AA291" s="34"/>
      <c r="AB291" s="34"/>
      <c r="AC291" s="34"/>
      <c r="AD291" s="34"/>
      <c r="AE291" s="34"/>
      <c r="AR291" s="151" t="s">
        <v>570</v>
      </c>
      <c r="AT291" s="151" t="s">
        <v>154</v>
      </c>
      <c r="AU291" s="151" t="s">
        <v>79</v>
      </c>
      <c r="AY291" s="19" t="s">
        <v>152</v>
      </c>
      <c r="BE291" s="152">
        <f t="shared" si="34"/>
        <v>0</v>
      </c>
      <c r="BF291" s="152">
        <f t="shared" si="35"/>
        <v>0</v>
      </c>
      <c r="BG291" s="152">
        <f t="shared" si="36"/>
        <v>0</v>
      </c>
      <c r="BH291" s="152">
        <f t="shared" si="37"/>
        <v>0</v>
      </c>
      <c r="BI291" s="152">
        <f t="shared" si="38"/>
        <v>0</v>
      </c>
      <c r="BJ291" s="19" t="s">
        <v>77</v>
      </c>
      <c r="BK291" s="152">
        <f t="shared" si="39"/>
        <v>0</v>
      </c>
      <c r="BL291" s="19" t="s">
        <v>570</v>
      </c>
      <c r="BM291" s="151" t="s">
        <v>3180</v>
      </c>
    </row>
    <row r="292" spans="1:65" s="2" customFormat="1" ht="16.5" customHeight="1">
      <c r="A292" s="34"/>
      <c r="B292" s="139"/>
      <c r="C292" s="140" t="s">
        <v>3181</v>
      </c>
      <c r="D292" s="140" t="s">
        <v>154</v>
      </c>
      <c r="E292" s="141" t="s">
        <v>2554</v>
      </c>
      <c r="F292" s="142" t="s">
        <v>2555</v>
      </c>
      <c r="G292" s="143" t="s">
        <v>1699</v>
      </c>
      <c r="H292" s="144">
        <v>36</v>
      </c>
      <c r="I292" s="145"/>
      <c r="J292" s="146">
        <f t="shared" si="30"/>
        <v>0</v>
      </c>
      <c r="K292" s="142" t="s">
        <v>3</v>
      </c>
      <c r="L292" s="35"/>
      <c r="M292" s="147" t="s">
        <v>3</v>
      </c>
      <c r="N292" s="148" t="s">
        <v>40</v>
      </c>
      <c r="O292" s="55"/>
      <c r="P292" s="149">
        <f t="shared" si="31"/>
        <v>0</v>
      </c>
      <c r="Q292" s="149">
        <v>0</v>
      </c>
      <c r="R292" s="149">
        <f t="shared" si="32"/>
        <v>0</v>
      </c>
      <c r="S292" s="149">
        <v>0</v>
      </c>
      <c r="T292" s="150">
        <f t="shared" si="33"/>
        <v>0</v>
      </c>
      <c r="U292" s="34"/>
      <c r="V292" s="34"/>
      <c r="W292" s="34"/>
      <c r="X292" s="34"/>
      <c r="Y292" s="34"/>
      <c r="Z292" s="34"/>
      <c r="AA292" s="34"/>
      <c r="AB292" s="34"/>
      <c r="AC292" s="34"/>
      <c r="AD292" s="34"/>
      <c r="AE292" s="34"/>
      <c r="AR292" s="151" t="s">
        <v>158</v>
      </c>
      <c r="AT292" s="151" t="s">
        <v>154</v>
      </c>
      <c r="AU292" s="151" t="s">
        <v>79</v>
      </c>
      <c r="AY292" s="19" t="s">
        <v>152</v>
      </c>
      <c r="BE292" s="152">
        <f t="shared" si="34"/>
        <v>0</v>
      </c>
      <c r="BF292" s="152">
        <f t="shared" si="35"/>
        <v>0</v>
      </c>
      <c r="BG292" s="152">
        <f t="shared" si="36"/>
        <v>0</v>
      </c>
      <c r="BH292" s="152">
        <f t="shared" si="37"/>
        <v>0</v>
      </c>
      <c r="BI292" s="152">
        <f t="shared" si="38"/>
        <v>0</v>
      </c>
      <c r="BJ292" s="19" t="s">
        <v>77</v>
      </c>
      <c r="BK292" s="152">
        <f t="shared" si="39"/>
        <v>0</v>
      </c>
      <c r="BL292" s="19" t="s">
        <v>158</v>
      </c>
      <c r="BM292" s="151" t="s">
        <v>3182</v>
      </c>
    </row>
    <row r="293" spans="1:65" s="2" customFormat="1" ht="16.5" customHeight="1">
      <c r="A293" s="34"/>
      <c r="B293" s="139"/>
      <c r="C293" s="140" t="s">
        <v>3183</v>
      </c>
      <c r="D293" s="140" t="s">
        <v>154</v>
      </c>
      <c r="E293" s="141" t="s">
        <v>3184</v>
      </c>
      <c r="F293" s="142" t="s">
        <v>3185</v>
      </c>
      <c r="G293" s="143" t="s">
        <v>1699</v>
      </c>
      <c r="H293" s="144">
        <v>11</v>
      </c>
      <c r="I293" s="145"/>
      <c r="J293" s="146">
        <f t="shared" si="30"/>
        <v>0</v>
      </c>
      <c r="K293" s="142" t="s">
        <v>3</v>
      </c>
      <c r="L293" s="35"/>
      <c r="M293" s="147" t="s">
        <v>3</v>
      </c>
      <c r="N293" s="148" t="s">
        <v>40</v>
      </c>
      <c r="O293" s="55"/>
      <c r="P293" s="149">
        <f t="shared" si="31"/>
        <v>0</v>
      </c>
      <c r="Q293" s="149">
        <v>0</v>
      </c>
      <c r="R293" s="149">
        <f t="shared" si="32"/>
        <v>0</v>
      </c>
      <c r="S293" s="149">
        <v>0</v>
      </c>
      <c r="T293" s="150">
        <f t="shared" si="33"/>
        <v>0</v>
      </c>
      <c r="U293" s="34"/>
      <c r="V293" s="34"/>
      <c r="W293" s="34"/>
      <c r="X293" s="34"/>
      <c r="Y293" s="34"/>
      <c r="Z293" s="34"/>
      <c r="AA293" s="34"/>
      <c r="AB293" s="34"/>
      <c r="AC293" s="34"/>
      <c r="AD293" s="34"/>
      <c r="AE293" s="34"/>
      <c r="AR293" s="151" t="s">
        <v>158</v>
      </c>
      <c r="AT293" s="151" t="s">
        <v>154</v>
      </c>
      <c r="AU293" s="151" t="s">
        <v>79</v>
      </c>
      <c r="AY293" s="19" t="s">
        <v>152</v>
      </c>
      <c r="BE293" s="152">
        <f t="shared" si="34"/>
        <v>0</v>
      </c>
      <c r="BF293" s="152">
        <f t="shared" si="35"/>
        <v>0</v>
      </c>
      <c r="BG293" s="152">
        <f t="shared" si="36"/>
        <v>0</v>
      </c>
      <c r="BH293" s="152">
        <f t="shared" si="37"/>
        <v>0</v>
      </c>
      <c r="BI293" s="152">
        <f t="shared" si="38"/>
        <v>0</v>
      </c>
      <c r="BJ293" s="19" t="s">
        <v>77</v>
      </c>
      <c r="BK293" s="152">
        <f t="shared" si="39"/>
        <v>0</v>
      </c>
      <c r="BL293" s="19" t="s">
        <v>158</v>
      </c>
      <c r="BM293" s="151" t="s">
        <v>3186</v>
      </c>
    </row>
    <row r="294" spans="1:65" s="2" customFormat="1" ht="16.5" customHeight="1">
      <c r="A294" s="34"/>
      <c r="B294" s="139"/>
      <c r="C294" s="140" t="s">
        <v>3187</v>
      </c>
      <c r="D294" s="140" t="s">
        <v>154</v>
      </c>
      <c r="E294" s="141" t="s">
        <v>3188</v>
      </c>
      <c r="F294" s="142" t="s">
        <v>3189</v>
      </c>
      <c r="G294" s="143" t="s">
        <v>1699</v>
      </c>
      <c r="H294" s="144">
        <v>1</v>
      </c>
      <c r="I294" s="145"/>
      <c r="J294" s="146">
        <f t="shared" si="30"/>
        <v>0</v>
      </c>
      <c r="K294" s="142" t="s">
        <v>3</v>
      </c>
      <c r="L294" s="35"/>
      <c r="M294" s="147" t="s">
        <v>3</v>
      </c>
      <c r="N294" s="148" t="s">
        <v>40</v>
      </c>
      <c r="O294" s="55"/>
      <c r="P294" s="149">
        <f t="shared" si="31"/>
        <v>0</v>
      </c>
      <c r="Q294" s="149">
        <v>0</v>
      </c>
      <c r="R294" s="149">
        <f t="shared" si="32"/>
        <v>0</v>
      </c>
      <c r="S294" s="149">
        <v>0</v>
      </c>
      <c r="T294" s="150">
        <f t="shared" si="33"/>
        <v>0</v>
      </c>
      <c r="U294" s="34"/>
      <c r="V294" s="34"/>
      <c r="W294" s="34"/>
      <c r="X294" s="34"/>
      <c r="Y294" s="34"/>
      <c r="Z294" s="34"/>
      <c r="AA294" s="34"/>
      <c r="AB294" s="34"/>
      <c r="AC294" s="34"/>
      <c r="AD294" s="34"/>
      <c r="AE294" s="34"/>
      <c r="AR294" s="151" t="s">
        <v>158</v>
      </c>
      <c r="AT294" s="151" t="s">
        <v>154</v>
      </c>
      <c r="AU294" s="151" t="s">
        <v>79</v>
      </c>
      <c r="AY294" s="19" t="s">
        <v>152</v>
      </c>
      <c r="BE294" s="152">
        <f t="shared" si="34"/>
        <v>0</v>
      </c>
      <c r="BF294" s="152">
        <f t="shared" si="35"/>
        <v>0</v>
      </c>
      <c r="BG294" s="152">
        <f t="shared" si="36"/>
        <v>0</v>
      </c>
      <c r="BH294" s="152">
        <f t="shared" si="37"/>
        <v>0</v>
      </c>
      <c r="BI294" s="152">
        <f t="shared" si="38"/>
        <v>0</v>
      </c>
      <c r="BJ294" s="19" t="s">
        <v>77</v>
      </c>
      <c r="BK294" s="152">
        <f t="shared" si="39"/>
        <v>0</v>
      </c>
      <c r="BL294" s="19" t="s">
        <v>158</v>
      </c>
      <c r="BM294" s="151" t="s">
        <v>3190</v>
      </c>
    </row>
    <row r="295" spans="1:65" s="2" customFormat="1" ht="16.5" customHeight="1">
      <c r="A295" s="34"/>
      <c r="B295" s="139"/>
      <c r="C295" s="140" t="s">
        <v>3191</v>
      </c>
      <c r="D295" s="140" t="s">
        <v>154</v>
      </c>
      <c r="E295" s="141" t="s">
        <v>3192</v>
      </c>
      <c r="F295" s="142" t="s">
        <v>2805</v>
      </c>
      <c r="G295" s="143" t="s">
        <v>1699</v>
      </c>
      <c r="H295" s="144">
        <v>8</v>
      </c>
      <c r="I295" s="145"/>
      <c r="J295" s="146">
        <f t="shared" si="30"/>
        <v>0</v>
      </c>
      <c r="K295" s="142" t="s">
        <v>3</v>
      </c>
      <c r="L295" s="35"/>
      <c r="M295" s="147" t="s">
        <v>3</v>
      </c>
      <c r="N295" s="148" t="s">
        <v>40</v>
      </c>
      <c r="O295" s="55"/>
      <c r="P295" s="149">
        <f t="shared" si="31"/>
        <v>0</v>
      </c>
      <c r="Q295" s="149">
        <v>0</v>
      </c>
      <c r="R295" s="149">
        <f t="shared" si="32"/>
        <v>0</v>
      </c>
      <c r="S295" s="149">
        <v>0</v>
      </c>
      <c r="T295" s="150">
        <f t="shared" si="33"/>
        <v>0</v>
      </c>
      <c r="U295" s="34"/>
      <c r="V295" s="34"/>
      <c r="W295" s="34"/>
      <c r="X295" s="34"/>
      <c r="Y295" s="34"/>
      <c r="Z295" s="34"/>
      <c r="AA295" s="34"/>
      <c r="AB295" s="34"/>
      <c r="AC295" s="34"/>
      <c r="AD295" s="34"/>
      <c r="AE295" s="34"/>
      <c r="AR295" s="151" t="s">
        <v>158</v>
      </c>
      <c r="AT295" s="151" t="s">
        <v>154</v>
      </c>
      <c r="AU295" s="151" t="s">
        <v>79</v>
      </c>
      <c r="AY295" s="19" t="s">
        <v>152</v>
      </c>
      <c r="BE295" s="152">
        <f t="shared" si="34"/>
        <v>0</v>
      </c>
      <c r="BF295" s="152">
        <f t="shared" si="35"/>
        <v>0</v>
      </c>
      <c r="BG295" s="152">
        <f t="shared" si="36"/>
        <v>0</v>
      </c>
      <c r="BH295" s="152">
        <f t="shared" si="37"/>
        <v>0</v>
      </c>
      <c r="BI295" s="152">
        <f t="shared" si="38"/>
        <v>0</v>
      </c>
      <c r="BJ295" s="19" t="s">
        <v>77</v>
      </c>
      <c r="BK295" s="152">
        <f t="shared" si="39"/>
        <v>0</v>
      </c>
      <c r="BL295" s="19" t="s">
        <v>158</v>
      </c>
      <c r="BM295" s="151" t="s">
        <v>3193</v>
      </c>
    </row>
    <row r="296" spans="1:65" s="2" customFormat="1" ht="16.5" customHeight="1">
      <c r="A296" s="34"/>
      <c r="B296" s="139"/>
      <c r="C296" s="140" t="s">
        <v>3194</v>
      </c>
      <c r="D296" s="140" t="s">
        <v>154</v>
      </c>
      <c r="E296" s="141" t="s">
        <v>3195</v>
      </c>
      <c r="F296" s="142" t="s">
        <v>3196</v>
      </c>
      <c r="G296" s="143" t="s">
        <v>278</v>
      </c>
      <c r="H296" s="144">
        <v>100</v>
      </c>
      <c r="I296" s="145"/>
      <c r="J296" s="146">
        <f t="shared" si="30"/>
        <v>0</v>
      </c>
      <c r="K296" s="142" t="s">
        <v>3</v>
      </c>
      <c r="L296" s="35"/>
      <c r="M296" s="147" t="s">
        <v>3</v>
      </c>
      <c r="N296" s="148" t="s">
        <v>40</v>
      </c>
      <c r="O296" s="55"/>
      <c r="P296" s="149">
        <f t="shared" si="31"/>
        <v>0</v>
      </c>
      <c r="Q296" s="149">
        <v>0</v>
      </c>
      <c r="R296" s="149">
        <f t="shared" si="32"/>
        <v>0</v>
      </c>
      <c r="S296" s="149">
        <v>0</v>
      </c>
      <c r="T296" s="150">
        <f t="shared" si="33"/>
        <v>0</v>
      </c>
      <c r="U296" s="34"/>
      <c r="V296" s="34"/>
      <c r="W296" s="34"/>
      <c r="X296" s="34"/>
      <c r="Y296" s="34"/>
      <c r="Z296" s="34"/>
      <c r="AA296" s="34"/>
      <c r="AB296" s="34"/>
      <c r="AC296" s="34"/>
      <c r="AD296" s="34"/>
      <c r="AE296" s="34"/>
      <c r="AR296" s="151" t="s">
        <v>158</v>
      </c>
      <c r="AT296" s="151" t="s">
        <v>154</v>
      </c>
      <c r="AU296" s="151" t="s">
        <v>79</v>
      </c>
      <c r="AY296" s="19" t="s">
        <v>152</v>
      </c>
      <c r="BE296" s="152">
        <f t="shared" si="34"/>
        <v>0</v>
      </c>
      <c r="BF296" s="152">
        <f t="shared" si="35"/>
        <v>0</v>
      </c>
      <c r="BG296" s="152">
        <f t="shared" si="36"/>
        <v>0</v>
      </c>
      <c r="BH296" s="152">
        <f t="shared" si="37"/>
        <v>0</v>
      </c>
      <c r="BI296" s="152">
        <f t="shared" si="38"/>
        <v>0</v>
      </c>
      <c r="BJ296" s="19" t="s">
        <v>77</v>
      </c>
      <c r="BK296" s="152">
        <f t="shared" si="39"/>
        <v>0</v>
      </c>
      <c r="BL296" s="19" t="s">
        <v>158</v>
      </c>
      <c r="BM296" s="151" t="s">
        <v>3197</v>
      </c>
    </row>
    <row r="297" spans="1:65" s="2" customFormat="1" ht="16.5" customHeight="1">
      <c r="A297" s="34"/>
      <c r="B297" s="139"/>
      <c r="C297" s="140" t="s">
        <v>3198</v>
      </c>
      <c r="D297" s="140" t="s">
        <v>154</v>
      </c>
      <c r="E297" s="141" t="s">
        <v>2557</v>
      </c>
      <c r="F297" s="142" t="s">
        <v>2558</v>
      </c>
      <c r="G297" s="143" t="s">
        <v>1699</v>
      </c>
      <c r="H297" s="144">
        <v>47</v>
      </c>
      <c r="I297" s="145"/>
      <c r="J297" s="146">
        <f t="shared" si="30"/>
        <v>0</v>
      </c>
      <c r="K297" s="142" t="s">
        <v>3</v>
      </c>
      <c r="L297" s="35"/>
      <c r="M297" s="147" t="s">
        <v>3</v>
      </c>
      <c r="N297" s="148" t="s">
        <v>40</v>
      </c>
      <c r="O297" s="55"/>
      <c r="P297" s="149">
        <f t="shared" si="31"/>
        <v>0</v>
      </c>
      <c r="Q297" s="149">
        <v>0</v>
      </c>
      <c r="R297" s="149">
        <f t="shared" si="32"/>
        <v>0</v>
      </c>
      <c r="S297" s="149">
        <v>0</v>
      </c>
      <c r="T297" s="150">
        <f t="shared" si="33"/>
        <v>0</v>
      </c>
      <c r="U297" s="34"/>
      <c r="V297" s="34"/>
      <c r="W297" s="34"/>
      <c r="X297" s="34"/>
      <c r="Y297" s="34"/>
      <c r="Z297" s="34"/>
      <c r="AA297" s="34"/>
      <c r="AB297" s="34"/>
      <c r="AC297" s="34"/>
      <c r="AD297" s="34"/>
      <c r="AE297" s="34"/>
      <c r="AR297" s="151" t="s">
        <v>158</v>
      </c>
      <c r="AT297" s="151" t="s">
        <v>154</v>
      </c>
      <c r="AU297" s="151" t="s">
        <v>79</v>
      </c>
      <c r="AY297" s="19" t="s">
        <v>152</v>
      </c>
      <c r="BE297" s="152">
        <f t="shared" si="34"/>
        <v>0</v>
      </c>
      <c r="BF297" s="152">
        <f t="shared" si="35"/>
        <v>0</v>
      </c>
      <c r="BG297" s="152">
        <f t="shared" si="36"/>
        <v>0</v>
      </c>
      <c r="BH297" s="152">
        <f t="shared" si="37"/>
        <v>0</v>
      </c>
      <c r="BI297" s="152">
        <f t="shared" si="38"/>
        <v>0</v>
      </c>
      <c r="BJ297" s="19" t="s">
        <v>77</v>
      </c>
      <c r="BK297" s="152">
        <f t="shared" si="39"/>
        <v>0</v>
      </c>
      <c r="BL297" s="19" t="s">
        <v>158</v>
      </c>
      <c r="BM297" s="151" t="s">
        <v>3199</v>
      </c>
    </row>
    <row r="298" spans="1:65" s="2" customFormat="1" ht="16.5" customHeight="1">
      <c r="A298" s="34"/>
      <c r="B298" s="139"/>
      <c r="C298" s="140" t="s">
        <v>3200</v>
      </c>
      <c r="D298" s="140" t="s">
        <v>154</v>
      </c>
      <c r="E298" s="141" t="s">
        <v>3201</v>
      </c>
      <c r="F298" s="142" t="s">
        <v>3202</v>
      </c>
      <c r="G298" s="143" t="s">
        <v>278</v>
      </c>
      <c r="H298" s="144">
        <v>35</v>
      </c>
      <c r="I298" s="145"/>
      <c r="J298" s="146">
        <f t="shared" si="30"/>
        <v>0</v>
      </c>
      <c r="K298" s="142" t="s">
        <v>3</v>
      </c>
      <c r="L298" s="35"/>
      <c r="M298" s="147" t="s">
        <v>3</v>
      </c>
      <c r="N298" s="148" t="s">
        <v>40</v>
      </c>
      <c r="O298" s="55"/>
      <c r="P298" s="149">
        <f t="shared" si="31"/>
        <v>0</v>
      </c>
      <c r="Q298" s="149">
        <v>0</v>
      </c>
      <c r="R298" s="149">
        <f t="shared" si="32"/>
        <v>0</v>
      </c>
      <c r="S298" s="149">
        <v>0</v>
      </c>
      <c r="T298" s="150">
        <f t="shared" si="33"/>
        <v>0</v>
      </c>
      <c r="U298" s="34"/>
      <c r="V298" s="34"/>
      <c r="W298" s="34"/>
      <c r="X298" s="34"/>
      <c r="Y298" s="34"/>
      <c r="Z298" s="34"/>
      <c r="AA298" s="34"/>
      <c r="AB298" s="34"/>
      <c r="AC298" s="34"/>
      <c r="AD298" s="34"/>
      <c r="AE298" s="34"/>
      <c r="AR298" s="151" t="s">
        <v>158</v>
      </c>
      <c r="AT298" s="151" t="s">
        <v>154</v>
      </c>
      <c r="AU298" s="151" t="s">
        <v>79</v>
      </c>
      <c r="AY298" s="19" t="s">
        <v>152</v>
      </c>
      <c r="BE298" s="152">
        <f t="shared" si="34"/>
        <v>0</v>
      </c>
      <c r="BF298" s="152">
        <f t="shared" si="35"/>
        <v>0</v>
      </c>
      <c r="BG298" s="152">
        <f t="shared" si="36"/>
        <v>0</v>
      </c>
      <c r="BH298" s="152">
        <f t="shared" si="37"/>
        <v>0</v>
      </c>
      <c r="BI298" s="152">
        <f t="shared" si="38"/>
        <v>0</v>
      </c>
      <c r="BJ298" s="19" t="s">
        <v>77</v>
      </c>
      <c r="BK298" s="152">
        <f t="shared" si="39"/>
        <v>0</v>
      </c>
      <c r="BL298" s="19" t="s">
        <v>158</v>
      </c>
      <c r="BM298" s="151" t="s">
        <v>3203</v>
      </c>
    </row>
    <row r="299" spans="1:65" s="2" customFormat="1" ht="16.5" customHeight="1">
      <c r="A299" s="34"/>
      <c r="B299" s="139"/>
      <c r="C299" s="140" t="s">
        <v>3204</v>
      </c>
      <c r="D299" s="140" t="s">
        <v>154</v>
      </c>
      <c r="E299" s="141" t="s">
        <v>3205</v>
      </c>
      <c r="F299" s="142" t="s">
        <v>3206</v>
      </c>
      <c r="G299" s="143" t="s">
        <v>1699</v>
      </c>
      <c r="H299" s="144">
        <v>11</v>
      </c>
      <c r="I299" s="145"/>
      <c r="J299" s="146">
        <f t="shared" si="30"/>
        <v>0</v>
      </c>
      <c r="K299" s="142" t="s">
        <v>3</v>
      </c>
      <c r="L299" s="35"/>
      <c r="M299" s="147" t="s">
        <v>3</v>
      </c>
      <c r="N299" s="148" t="s">
        <v>40</v>
      </c>
      <c r="O299" s="55"/>
      <c r="P299" s="149">
        <f t="shared" si="31"/>
        <v>0</v>
      </c>
      <c r="Q299" s="149">
        <v>0</v>
      </c>
      <c r="R299" s="149">
        <f t="shared" si="32"/>
        <v>0</v>
      </c>
      <c r="S299" s="149">
        <v>0</v>
      </c>
      <c r="T299" s="150">
        <f t="shared" si="33"/>
        <v>0</v>
      </c>
      <c r="U299" s="34"/>
      <c r="V299" s="34"/>
      <c r="W299" s="34"/>
      <c r="X299" s="34"/>
      <c r="Y299" s="34"/>
      <c r="Z299" s="34"/>
      <c r="AA299" s="34"/>
      <c r="AB299" s="34"/>
      <c r="AC299" s="34"/>
      <c r="AD299" s="34"/>
      <c r="AE299" s="34"/>
      <c r="AR299" s="151" t="s">
        <v>158</v>
      </c>
      <c r="AT299" s="151" t="s">
        <v>154</v>
      </c>
      <c r="AU299" s="151" t="s">
        <v>79</v>
      </c>
      <c r="AY299" s="19" t="s">
        <v>152</v>
      </c>
      <c r="BE299" s="152">
        <f t="shared" si="34"/>
        <v>0</v>
      </c>
      <c r="BF299" s="152">
        <f t="shared" si="35"/>
        <v>0</v>
      </c>
      <c r="BG299" s="152">
        <f t="shared" si="36"/>
        <v>0</v>
      </c>
      <c r="BH299" s="152">
        <f t="shared" si="37"/>
        <v>0</v>
      </c>
      <c r="BI299" s="152">
        <f t="shared" si="38"/>
        <v>0</v>
      </c>
      <c r="BJ299" s="19" t="s">
        <v>77</v>
      </c>
      <c r="BK299" s="152">
        <f t="shared" si="39"/>
        <v>0</v>
      </c>
      <c r="BL299" s="19" t="s">
        <v>158</v>
      </c>
      <c r="BM299" s="151" t="s">
        <v>3207</v>
      </c>
    </row>
    <row r="300" spans="1:65" s="2" customFormat="1" ht="16.5" customHeight="1">
      <c r="A300" s="34"/>
      <c r="B300" s="139"/>
      <c r="C300" s="140" t="s">
        <v>3208</v>
      </c>
      <c r="D300" s="140" t="s">
        <v>154</v>
      </c>
      <c r="E300" s="141" t="s">
        <v>2654</v>
      </c>
      <c r="F300" s="142" t="s">
        <v>2655</v>
      </c>
      <c r="G300" s="143" t="s">
        <v>278</v>
      </c>
      <c r="H300" s="144">
        <v>150</v>
      </c>
      <c r="I300" s="145"/>
      <c r="J300" s="146">
        <f t="shared" si="30"/>
        <v>0</v>
      </c>
      <c r="K300" s="142" t="s">
        <v>3</v>
      </c>
      <c r="L300" s="35"/>
      <c r="M300" s="147" t="s">
        <v>3</v>
      </c>
      <c r="N300" s="148" t="s">
        <v>40</v>
      </c>
      <c r="O300" s="55"/>
      <c r="P300" s="149">
        <f t="shared" si="31"/>
        <v>0</v>
      </c>
      <c r="Q300" s="149">
        <v>0</v>
      </c>
      <c r="R300" s="149">
        <f t="shared" si="32"/>
        <v>0</v>
      </c>
      <c r="S300" s="149">
        <v>0</v>
      </c>
      <c r="T300" s="150">
        <f t="shared" si="33"/>
        <v>0</v>
      </c>
      <c r="U300" s="34"/>
      <c r="V300" s="34"/>
      <c r="W300" s="34"/>
      <c r="X300" s="34"/>
      <c r="Y300" s="34"/>
      <c r="Z300" s="34"/>
      <c r="AA300" s="34"/>
      <c r="AB300" s="34"/>
      <c r="AC300" s="34"/>
      <c r="AD300" s="34"/>
      <c r="AE300" s="34"/>
      <c r="AR300" s="151" t="s">
        <v>158</v>
      </c>
      <c r="AT300" s="151" t="s">
        <v>154</v>
      </c>
      <c r="AU300" s="151" t="s">
        <v>79</v>
      </c>
      <c r="AY300" s="19" t="s">
        <v>152</v>
      </c>
      <c r="BE300" s="152">
        <f t="shared" si="34"/>
        <v>0</v>
      </c>
      <c r="BF300" s="152">
        <f t="shared" si="35"/>
        <v>0</v>
      </c>
      <c r="BG300" s="152">
        <f t="shared" si="36"/>
        <v>0</v>
      </c>
      <c r="BH300" s="152">
        <f t="shared" si="37"/>
        <v>0</v>
      </c>
      <c r="BI300" s="152">
        <f t="shared" si="38"/>
        <v>0</v>
      </c>
      <c r="BJ300" s="19" t="s">
        <v>77</v>
      </c>
      <c r="BK300" s="152">
        <f t="shared" si="39"/>
        <v>0</v>
      </c>
      <c r="BL300" s="19" t="s">
        <v>158</v>
      </c>
      <c r="BM300" s="151" t="s">
        <v>3209</v>
      </c>
    </row>
    <row r="301" spans="1:65" s="2" customFormat="1" ht="16.5" customHeight="1">
      <c r="A301" s="34"/>
      <c r="B301" s="139"/>
      <c r="C301" s="140" t="s">
        <v>3210</v>
      </c>
      <c r="D301" s="140" t="s">
        <v>154</v>
      </c>
      <c r="E301" s="141" t="s">
        <v>2560</v>
      </c>
      <c r="F301" s="142" t="s">
        <v>2561</v>
      </c>
      <c r="G301" s="143" t="s">
        <v>278</v>
      </c>
      <c r="H301" s="144">
        <v>50</v>
      </c>
      <c r="I301" s="145"/>
      <c r="J301" s="146">
        <f t="shared" si="30"/>
        <v>0</v>
      </c>
      <c r="K301" s="142" t="s">
        <v>3</v>
      </c>
      <c r="L301" s="35"/>
      <c r="M301" s="147" t="s">
        <v>3</v>
      </c>
      <c r="N301" s="148" t="s">
        <v>40</v>
      </c>
      <c r="O301" s="55"/>
      <c r="P301" s="149">
        <f t="shared" si="31"/>
        <v>0</v>
      </c>
      <c r="Q301" s="149">
        <v>0</v>
      </c>
      <c r="R301" s="149">
        <f t="shared" si="32"/>
        <v>0</v>
      </c>
      <c r="S301" s="149">
        <v>0</v>
      </c>
      <c r="T301" s="150">
        <f t="shared" si="33"/>
        <v>0</v>
      </c>
      <c r="U301" s="34"/>
      <c r="V301" s="34"/>
      <c r="W301" s="34"/>
      <c r="X301" s="34"/>
      <c r="Y301" s="34"/>
      <c r="Z301" s="34"/>
      <c r="AA301" s="34"/>
      <c r="AB301" s="34"/>
      <c r="AC301" s="34"/>
      <c r="AD301" s="34"/>
      <c r="AE301" s="34"/>
      <c r="AR301" s="151" t="s">
        <v>158</v>
      </c>
      <c r="AT301" s="151" t="s">
        <v>154</v>
      </c>
      <c r="AU301" s="151" t="s">
        <v>79</v>
      </c>
      <c r="AY301" s="19" t="s">
        <v>152</v>
      </c>
      <c r="BE301" s="152">
        <f t="shared" si="34"/>
        <v>0</v>
      </c>
      <c r="BF301" s="152">
        <f t="shared" si="35"/>
        <v>0</v>
      </c>
      <c r="BG301" s="152">
        <f t="shared" si="36"/>
        <v>0</v>
      </c>
      <c r="BH301" s="152">
        <f t="shared" si="37"/>
        <v>0</v>
      </c>
      <c r="BI301" s="152">
        <f t="shared" si="38"/>
        <v>0</v>
      </c>
      <c r="BJ301" s="19" t="s">
        <v>77</v>
      </c>
      <c r="BK301" s="152">
        <f t="shared" si="39"/>
        <v>0</v>
      </c>
      <c r="BL301" s="19" t="s">
        <v>158</v>
      </c>
      <c r="BM301" s="151" t="s">
        <v>3211</v>
      </c>
    </row>
    <row r="302" spans="1:65" s="2" customFormat="1" ht="16.5" customHeight="1">
      <c r="A302" s="34"/>
      <c r="B302" s="139"/>
      <c r="C302" s="140" t="s">
        <v>3212</v>
      </c>
      <c r="D302" s="140" t="s">
        <v>154</v>
      </c>
      <c r="E302" s="141" t="s">
        <v>2563</v>
      </c>
      <c r="F302" s="142" t="s">
        <v>2564</v>
      </c>
      <c r="G302" s="143" t="s">
        <v>278</v>
      </c>
      <c r="H302" s="144">
        <v>200</v>
      </c>
      <c r="I302" s="145"/>
      <c r="J302" s="146">
        <f t="shared" si="30"/>
        <v>0</v>
      </c>
      <c r="K302" s="142" t="s">
        <v>3</v>
      </c>
      <c r="L302" s="35"/>
      <c r="M302" s="147" t="s">
        <v>3</v>
      </c>
      <c r="N302" s="148" t="s">
        <v>40</v>
      </c>
      <c r="O302" s="55"/>
      <c r="P302" s="149">
        <f t="shared" si="31"/>
        <v>0</v>
      </c>
      <c r="Q302" s="149">
        <v>0</v>
      </c>
      <c r="R302" s="149">
        <f t="shared" si="32"/>
        <v>0</v>
      </c>
      <c r="S302" s="149">
        <v>0</v>
      </c>
      <c r="T302" s="150">
        <f t="shared" si="33"/>
        <v>0</v>
      </c>
      <c r="U302" s="34"/>
      <c r="V302" s="34"/>
      <c r="W302" s="34"/>
      <c r="X302" s="34"/>
      <c r="Y302" s="34"/>
      <c r="Z302" s="34"/>
      <c r="AA302" s="34"/>
      <c r="AB302" s="34"/>
      <c r="AC302" s="34"/>
      <c r="AD302" s="34"/>
      <c r="AE302" s="34"/>
      <c r="AR302" s="151" t="s">
        <v>158</v>
      </c>
      <c r="AT302" s="151" t="s">
        <v>154</v>
      </c>
      <c r="AU302" s="151" t="s">
        <v>79</v>
      </c>
      <c r="AY302" s="19" t="s">
        <v>152</v>
      </c>
      <c r="BE302" s="152">
        <f t="shared" si="34"/>
        <v>0</v>
      </c>
      <c r="BF302" s="152">
        <f t="shared" si="35"/>
        <v>0</v>
      </c>
      <c r="BG302" s="152">
        <f t="shared" si="36"/>
        <v>0</v>
      </c>
      <c r="BH302" s="152">
        <f t="shared" si="37"/>
        <v>0</v>
      </c>
      <c r="BI302" s="152">
        <f t="shared" si="38"/>
        <v>0</v>
      </c>
      <c r="BJ302" s="19" t="s">
        <v>77</v>
      </c>
      <c r="BK302" s="152">
        <f t="shared" si="39"/>
        <v>0</v>
      </c>
      <c r="BL302" s="19" t="s">
        <v>158</v>
      </c>
      <c r="BM302" s="151" t="s">
        <v>3213</v>
      </c>
    </row>
    <row r="303" spans="1:65" s="2" customFormat="1" ht="16.5" customHeight="1">
      <c r="A303" s="34"/>
      <c r="B303" s="139"/>
      <c r="C303" s="140" t="s">
        <v>3214</v>
      </c>
      <c r="D303" s="140" t="s">
        <v>154</v>
      </c>
      <c r="E303" s="141" t="s">
        <v>2569</v>
      </c>
      <c r="F303" s="142" t="s">
        <v>2570</v>
      </c>
      <c r="G303" s="143" t="s">
        <v>278</v>
      </c>
      <c r="H303" s="144">
        <v>700</v>
      </c>
      <c r="I303" s="145"/>
      <c r="J303" s="146">
        <f t="shared" si="30"/>
        <v>0</v>
      </c>
      <c r="K303" s="142" t="s">
        <v>3</v>
      </c>
      <c r="L303" s="35"/>
      <c r="M303" s="147" t="s">
        <v>3</v>
      </c>
      <c r="N303" s="148" t="s">
        <v>40</v>
      </c>
      <c r="O303" s="55"/>
      <c r="P303" s="149">
        <f t="shared" si="31"/>
        <v>0</v>
      </c>
      <c r="Q303" s="149">
        <v>0</v>
      </c>
      <c r="R303" s="149">
        <f t="shared" si="32"/>
        <v>0</v>
      </c>
      <c r="S303" s="149">
        <v>0</v>
      </c>
      <c r="T303" s="150">
        <f t="shared" si="33"/>
        <v>0</v>
      </c>
      <c r="U303" s="34"/>
      <c r="V303" s="34"/>
      <c r="W303" s="34"/>
      <c r="X303" s="34"/>
      <c r="Y303" s="34"/>
      <c r="Z303" s="34"/>
      <c r="AA303" s="34"/>
      <c r="AB303" s="34"/>
      <c r="AC303" s="34"/>
      <c r="AD303" s="34"/>
      <c r="AE303" s="34"/>
      <c r="AR303" s="151" t="s">
        <v>158</v>
      </c>
      <c r="AT303" s="151" t="s">
        <v>154</v>
      </c>
      <c r="AU303" s="151" t="s">
        <v>79</v>
      </c>
      <c r="AY303" s="19" t="s">
        <v>152</v>
      </c>
      <c r="BE303" s="152">
        <f t="shared" si="34"/>
        <v>0</v>
      </c>
      <c r="BF303" s="152">
        <f t="shared" si="35"/>
        <v>0</v>
      </c>
      <c r="BG303" s="152">
        <f t="shared" si="36"/>
        <v>0</v>
      </c>
      <c r="BH303" s="152">
        <f t="shared" si="37"/>
        <v>0</v>
      </c>
      <c r="BI303" s="152">
        <f t="shared" si="38"/>
        <v>0</v>
      </c>
      <c r="BJ303" s="19" t="s">
        <v>77</v>
      </c>
      <c r="BK303" s="152">
        <f t="shared" si="39"/>
        <v>0</v>
      </c>
      <c r="BL303" s="19" t="s">
        <v>158</v>
      </c>
      <c r="BM303" s="151" t="s">
        <v>3215</v>
      </c>
    </row>
    <row r="304" spans="1:65" s="2" customFormat="1" ht="22.8">
      <c r="A304" s="34"/>
      <c r="B304" s="139"/>
      <c r="C304" s="181" t="s">
        <v>3216</v>
      </c>
      <c r="D304" s="181" t="s">
        <v>251</v>
      </c>
      <c r="E304" s="182" t="s">
        <v>3217</v>
      </c>
      <c r="F304" s="183" t="s">
        <v>3218</v>
      </c>
      <c r="G304" s="184" t="s">
        <v>1699</v>
      </c>
      <c r="H304" s="185">
        <v>1</v>
      </c>
      <c r="I304" s="186"/>
      <c r="J304" s="187">
        <f t="shared" si="30"/>
        <v>0</v>
      </c>
      <c r="K304" s="183" t="s">
        <v>3</v>
      </c>
      <c r="L304" s="188"/>
      <c r="M304" s="189" t="s">
        <v>3</v>
      </c>
      <c r="N304" s="190" t="s">
        <v>40</v>
      </c>
      <c r="O304" s="55"/>
      <c r="P304" s="149">
        <f t="shared" si="31"/>
        <v>0</v>
      </c>
      <c r="Q304" s="149">
        <v>0</v>
      </c>
      <c r="R304" s="149">
        <f t="shared" si="32"/>
        <v>0</v>
      </c>
      <c r="S304" s="149">
        <v>0</v>
      </c>
      <c r="T304" s="150">
        <f t="shared" si="33"/>
        <v>0</v>
      </c>
      <c r="U304" s="34"/>
      <c r="V304" s="34"/>
      <c r="W304" s="34"/>
      <c r="X304" s="34"/>
      <c r="Y304" s="34"/>
      <c r="Z304" s="34"/>
      <c r="AA304" s="34"/>
      <c r="AB304" s="34"/>
      <c r="AC304" s="34"/>
      <c r="AD304" s="34"/>
      <c r="AE304" s="34"/>
      <c r="AR304" s="151" t="s">
        <v>207</v>
      </c>
      <c r="AT304" s="151" t="s">
        <v>251</v>
      </c>
      <c r="AU304" s="151" t="s">
        <v>79</v>
      </c>
      <c r="AY304" s="19" t="s">
        <v>152</v>
      </c>
      <c r="BE304" s="152">
        <f t="shared" si="34"/>
        <v>0</v>
      </c>
      <c r="BF304" s="152">
        <f t="shared" si="35"/>
        <v>0</v>
      </c>
      <c r="BG304" s="152">
        <f t="shared" si="36"/>
        <v>0</v>
      </c>
      <c r="BH304" s="152">
        <f t="shared" si="37"/>
        <v>0</v>
      </c>
      <c r="BI304" s="152">
        <f t="shared" si="38"/>
        <v>0</v>
      </c>
      <c r="BJ304" s="19" t="s">
        <v>77</v>
      </c>
      <c r="BK304" s="152">
        <f t="shared" si="39"/>
        <v>0</v>
      </c>
      <c r="BL304" s="19" t="s">
        <v>158</v>
      </c>
      <c r="BM304" s="151" t="s">
        <v>3219</v>
      </c>
    </row>
    <row r="305" spans="1:65" s="2" customFormat="1" ht="16.5" customHeight="1">
      <c r="A305" s="34"/>
      <c r="B305" s="139"/>
      <c r="C305" s="181" t="s">
        <v>3220</v>
      </c>
      <c r="D305" s="181" t="s">
        <v>251</v>
      </c>
      <c r="E305" s="182" t="s">
        <v>3221</v>
      </c>
      <c r="F305" s="183" t="s">
        <v>3222</v>
      </c>
      <c r="G305" s="184" t="s">
        <v>1699</v>
      </c>
      <c r="H305" s="185">
        <v>11</v>
      </c>
      <c r="I305" s="186"/>
      <c r="J305" s="187">
        <f t="shared" si="30"/>
        <v>0</v>
      </c>
      <c r="K305" s="183" t="s">
        <v>3</v>
      </c>
      <c r="L305" s="188"/>
      <c r="M305" s="189" t="s">
        <v>3</v>
      </c>
      <c r="N305" s="190" t="s">
        <v>40</v>
      </c>
      <c r="O305" s="55"/>
      <c r="P305" s="149">
        <f t="shared" si="31"/>
        <v>0</v>
      </c>
      <c r="Q305" s="149">
        <v>0</v>
      </c>
      <c r="R305" s="149">
        <f t="shared" si="32"/>
        <v>0</v>
      </c>
      <c r="S305" s="149">
        <v>0</v>
      </c>
      <c r="T305" s="150">
        <f t="shared" si="33"/>
        <v>0</v>
      </c>
      <c r="U305" s="34"/>
      <c r="V305" s="34"/>
      <c r="W305" s="34"/>
      <c r="X305" s="34"/>
      <c r="Y305" s="34"/>
      <c r="Z305" s="34"/>
      <c r="AA305" s="34"/>
      <c r="AB305" s="34"/>
      <c r="AC305" s="34"/>
      <c r="AD305" s="34"/>
      <c r="AE305" s="34"/>
      <c r="AR305" s="151" t="s">
        <v>207</v>
      </c>
      <c r="AT305" s="151" t="s">
        <v>251</v>
      </c>
      <c r="AU305" s="151" t="s">
        <v>79</v>
      </c>
      <c r="AY305" s="19" t="s">
        <v>152</v>
      </c>
      <c r="BE305" s="152">
        <f t="shared" si="34"/>
        <v>0</v>
      </c>
      <c r="BF305" s="152">
        <f t="shared" si="35"/>
        <v>0</v>
      </c>
      <c r="BG305" s="152">
        <f t="shared" si="36"/>
        <v>0</v>
      </c>
      <c r="BH305" s="152">
        <f t="shared" si="37"/>
        <v>0</v>
      </c>
      <c r="BI305" s="152">
        <f t="shared" si="38"/>
        <v>0</v>
      </c>
      <c r="BJ305" s="19" t="s">
        <v>77</v>
      </c>
      <c r="BK305" s="152">
        <f t="shared" si="39"/>
        <v>0</v>
      </c>
      <c r="BL305" s="19" t="s">
        <v>158</v>
      </c>
      <c r="BM305" s="151" t="s">
        <v>3223</v>
      </c>
    </row>
    <row r="306" spans="1:65" s="2" customFormat="1" ht="16.5" customHeight="1">
      <c r="A306" s="34"/>
      <c r="B306" s="139"/>
      <c r="C306" s="181" t="s">
        <v>3224</v>
      </c>
      <c r="D306" s="181" t="s">
        <v>251</v>
      </c>
      <c r="E306" s="182" t="s">
        <v>3225</v>
      </c>
      <c r="F306" s="183" t="s">
        <v>3226</v>
      </c>
      <c r="G306" s="184" t="s">
        <v>1699</v>
      </c>
      <c r="H306" s="185">
        <v>8</v>
      </c>
      <c r="I306" s="186"/>
      <c r="J306" s="187">
        <f t="shared" si="30"/>
        <v>0</v>
      </c>
      <c r="K306" s="183" t="s">
        <v>3</v>
      </c>
      <c r="L306" s="188"/>
      <c r="M306" s="189" t="s">
        <v>3</v>
      </c>
      <c r="N306" s="190" t="s">
        <v>40</v>
      </c>
      <c r="O306" s="55"/>
      <c r="P306" s="149">
        <f t="shared" si="31"/>
        <v>0</v>
      </c>
      <c r="Q306" s="149">
        <v>0</v>
      </c>
      <c r="R306" s="149">
        <f t="shared" si="32"/>
        <v>0</v>
      </c>
      <c r="S306" s="149">
        <v>0</v>
      </c>
      <c r="T306" s="150">
        <f t="shared" si="33"/>
        <v>0</v>
      </c>
      <c r="U306" s="34"/>
      <c r="V306" s="34"/>
      <c r="W306" s="34"/>
      <c r="X306" s="34"/>
      <c r="Y306" s="34"/>
      <c r="Z306" s="34"/>
      <c r="AA306" s="34"/>
      <c r="AB306" s="34"/>
      <c r="AC306" s="34"/>
      <c r="AD306" s="34"/>
      <c r="AE306" s="34"/>
      <c r="AR306" s="151" t="s">
        <v>207</v>
      </c>
      <c r="AT306" s="151" t="s">
        <v>251</v>
      </c>
      <c r="AU306" s="151" t="s">
        <v>79</v>
      </c>
      <c r="AY306" s="19" t="s">
        <v>152</v>
      </c>
      <c r="BE306" s="152">
        <f t="shared" si="34"/>
        <v>0</v>
      </c>
      <c r="BF306" s="152">
        <f t="shared" si="35"/>
        <v>0</v>
      </c>
      <c r="BG306" s="152">
        <f t="shared" si="36"/>
        <v>0</v>
      </c>
      <c r="BH306" s="152">
        <f t="shared" si="37"/>
        <v>0</v>
      </c>
      <c r="BI306" s="152">
        <f t="shared" si="38"/>
        <v>0</v>
      </c>
      <c r="BJ306" s="19" t="s">
        <v>77</v>
      </c>
      <c r="BK306" s="152">
        <f t="shared" si="39"/>
        <v>0</v>
      </c>
      <c r="BL306" s="19" t="s">
        <v>158</v>
      </c>
      <c r="BM306" s="151" t="s">
        <v>3227</v>
      </c>
    </row>
    <row r="307" spans="1:65" s="2" customFormat="1" ht="16.5" customHeight="1">
      <c r="A307" s="34"/>
      <c r="B307" s="139"/>
      <c r="C307" s="181" t="s">
        <v>3228</v>
      </c>
      <c r="D307" s="181" t="s">
        <v>251</v>
      </c>
      <c r="E307" s="182" t="s">
        <v>3229</v>
      </c>
      <c r="F307" s="183" t="s">
        <v>3230</v>
      </c>
      <c r="G307" s="184" t="s">
        <v>278</v>
      </c>
      <c r="H307" s="185">
        <v>100</v>
      </c>
      <c r="I307" s="186"/>
      <c r="J307" s="187">
        <f t="shared" si="30"/>
        <v>0</v>
      </c>
      <c r="K307" s="183" t="s">
        <v>3</v>
      </c>
      <c r="L307" s="188"/>
      <c r="M307" s="189" t="s">
        <v>3</v>
      </c>
      <c r="N307" s="190" t="s">
        <v>40</v>
      </c>
      <c r="O307" s="55"/>
      <c r="P307" s="149">
        <f t="shared" si="31"/>
        <v>0</v>
      </c>
      <c r="Q307" s="149">
        <v>0</v>
      </c>
      <c r="R307" s="149">
        <f t="shared" si="32"/>
        <v>0</v>
      </c>
      <c r="S307" s="149">
        <v>0</v>
      </c>
      <c r="T307" s="150">
        <f t="shared" si="33"/>
        <v>0</v>
      </c>
      <c r="U307" s="34"/>
      <c r="V307" s="34"/>
      <c r="W307" s="34"/>
      <c r="X307" s="34"/>
      <c r="Y307" s="34"/>
      <c r="Z307" s="34"/>
      <c r="AA307" s="34"/>
      <c r="AB307" s="34"/>
      <c r="AC307" s="34"/>
      <c r="AD307" s="34"/>
      <c r="AE307" s="34"/>
      <c r="AR307" s="151" t="s">
        <v>207</v>
      </c>
      <c r="AT307" s="151" t="s">
        <v>251</v>
      </c>
      <c r="AU307" s="151" t="s">
        <v>79</v>
      </c>
      <c r="AY307" s="19" t="s">
        <v>152</v>
      </c>
      <c r="BE307" s="152">
        <f t="shared" si="34"/>
        <v>0</v>
      </c>
      <c r="BF307" s="152">
        <f t="shared" si="35"/>
        <v>0</v>
      </c>
      <c r="BG307" s="152">
        <f t="shared" si="36"/>
        <v>0</v>
      </c>
      <c r="BH307" s="152">
        <f t="shared" si="37"/>
        <v>0</v>
      </c>
      <c r="BI307" s="152">
        <f t="shared" si="38"/>
        <v>0</v>
      </c>
      <c r="BJ307" s="19" t="s">
        <v>77</v>
      </c>
      <c r="BK307" s="152">
        <f t="shared" si="39"/>
        <v>0</v>
      </c>
      <c r="BL307" s="19" t="s">
        <v>158</v>
      </c>
      <c r="BM307" s="151" t="s">
        <v>3231</v>
      </c>
    </row>
    <row r="308" spans="1:65" s="2" customFormat="1" ht="16.5" customHeight="1">
      <c r="A308" s="34"/>
      <c r="B308" s="139"/>
      <c r="C308" s="181" t="s">
        <v>3232</v>
      </c>
      <c r="D308" s="181" t="s">
        <v>251</v>
      </c>
      <c r="E308" s="182" t="s">
        <v>2575</v>
      </c>
      <c r="F308" s="183" t="s">
        <v>2576</v>
      </c>
      <c r="G308" s="184" t="s">
        <v>1699</v>
      </c>
      <c r="H308" s="185">
        <v>47</v>
      </c>
      <c r="I308" s="186"/>
      <c r="J308" s="187">
        <f t="shared" si="30"/>
        <v>0</v>
      </c>
      <c r="K308" s="183" t="s">
        <v>3</v>
      </c>
      <c r="L308" s="188"/>
      <c r="M308" s="189" t="s">
        <v>3</v>
      </c>
      <c r="N308" s="190" t="s">
        <v>40</v>
      </c>
      <c r="O308" s="55"/>
      <c r="P308" s="149">
        <f t="shared" si="31"/>
        <v>0</v>
      </c>
      <c r="Q308" s="149">
        <v>0</v>
      </c>
      <c r="R308" s="149">
        <f t="shared" si="32"/>
        <v>0</v>
      </c>
      <c r="S308" s="149">
        <v>0</v>
      </c>
      <c r="T308" s="150">
        <f t="shared" si="33"/>
        <v>0</v>
      </c>
      <c r="U308" s="34"/>
      <c r="V308" s="34"/>
      <c r="W308" s="34"/>
      <c r="X308" s="34"/>
      <c r="Y308" s="34"/>
      <c r="Z308" s="34"/>
      <c r="AA308" s="34"/>
      <c r="AB308" s="34"/>
      <c r="AC308" s="34"/>
      <c r="AD308" s="34"/>
      <c r="AE308" s="34"/>
      <c r="AR308" s="151" t="s">
        <v>207</v>
      </c>
      <c r="AT308" s="151" t="s">
        <v>251</v>
      </c>
      <c r="AU308" s="151" t="s">
        <v>79</v>
      </c>
      <c r="AY308" s="19" t="s">
        <v>152</v>
      </c>
      <c r="BE308" s="152">
        <f t="shared" si="34"/>
        <v>0</v>
      </c>
      <c r="BF308" s="152">
        <f t="shared" si="35"/>
        <v>0</v>
      </c>
      <c r="BG308" s="152">
        <f t="shared" si="36"/>
        <v>0</v>
      </c>
      <c r="BH308" s="152">
        <f t="shared" si="37"/>
        <v>0</v>
      </c>
      <c r="BI308" s="152">
        <f t="shared" si="38"/>
        <v>0</v>
      </c>
      <c r="BJ308" s="19" t="s">
        <v>77</v>
      </c>
      <c r="BK308" s="152">
        <f t="shared" si="39"/>
        <v>0</v>
      </c>
      <c r="BL308" s="19" t="s">
        <v>158</v>
      </c>
      <c r="BM308" s="151" t="s">
        <v>3233</v>
      </c>
    </row>
    <row r="309" spans="1:65" s="2" customFormat="1" ht="22.8">
      <c r="A309" s="34"/>
      <c r="B309" s="139"/>
      <c r="C309" s="181" t="s">
        <v>3234</v>
      </c>
      <c r="D309" s="181" t="s">
        <v>251</v>
      </c>
      <c r="E309" s="182" t="s">
        <v>3235</v>
      </c>
      <c r="F309" s="183" t="s">
        <v>3236</v>
      </c>
      <c r="G309" s="184" t="s">
        <v>1699</v>
      </c>
      <c r="H309" s="185">
        <v>2</v>
      </c>
      <c r="I309" s="186"/>
      <c r="J309" s="187">
        <f t="shared" si="30"/>
        <v>0</v>
      </c>
      <c r="K309" s="183" t="s">
        <v>3</v>
      </c>
      <c r="L309" s="188"/>
      <c r="M309" s="189" t="s">
        <v>3</v>
      </c>
      <c r="N309" s="190" t="s">
        <v>40</v>
      </c>
      <c r="O309" s="55"/>
      <c r="P309" s="149">
        <f t="shared" si="31"/>
        <v>0</v>
      </c>
      <c r="Q309" s="149">
        <v>0</v>
      </c>
      <c r="R309" s="149">
        <f t="shared" si="32"/>
        <v>0</v>
      </c>
      <c r="S309" s="149">
        <v>0</v>
      </c>
      <c r="T309" s="150">
        <f t="shared" si="33"/>
        <v>0</v>
      </c>
      <c r="U309" s="34"/>
      <c r="V309" s="34"/>
      <c r="W309" s="34"/>
      <c r="X309" s="34"/>
      <c r="Y309" s="34"/>
      <c r="Z309" s="34"/>
      <c r="AA309" s="34"/>
      <c r="AB309" s="34"/>
      <c r="AC309" s="34"/>
      <c r="AD309" s="34"/>
      <c r="AE309" s="34"/>
      <c r="AR309" s="151" t="s">
        <v>207</v>
      </c>
      <c r="AT309" s="151" t="s">
        <v>251</v>
      </c>
      <c r="AU309" s="151" t="s">
        <v>79</v>
      </c>
      <c r="AY309" s="19" t="s">
        <v>152</v>
      </c>
      <c r="BE309" s="152">
        <f t="shared" si="34"/>
        <v>0</v>
      </c>
      <c r="BF309" s="152">
        <f t="shared" si="35"/>
        <v>0</v>
      </c>
      <c r="BG309" s="152">
        <f t="shared" si="36"/>
        <v>0</v>
      </c>
      <c r="BH309" s="152">
        <f t="shared" si="37"/>
        <v>0</v>
      </c>
      <c r="BI309" s="152">
        <f t="shared" si="38"/>
        <v>0</v>
      </c>
      <c r="BJ309" s="19" t="s">
        <v>77</v>
      </c>
      <c r="BK309" s="152">
        <f t="shared" si="39"/>
        <v>0</v>
      </c>
      <c r="BL309" s="19" t="s">
        <v>158</v>
      </c>
      <c r="BM309" s="151" t="s">
        <v>3237</v>
      </c>
    </row>
    <row r="310" spans="1:65" s="2" customFormat="1" ht="22.8">
      <c r="A310" s="34"/>
      <c r="B310" s="139"/>
      <c r="C310" s="181" t="s">
        <v>3238</v>
      </c>
      <c r="D310" s="181" t="s">
        <v>251</v>
      </c>
      <c r="E310" s="182" t="s">
        <v>2578</v>
      </c>
      <c r="F310" s="183" t="s">
        <v>2579</v>
      </c>
      <c r="G310" s="184" t="s">
        <v>1699</v>
      </c>
      <c r="H310" s="185">
        <v>34</v>
      </c>
      <c r="I310" s="186"/>
      <c r="J310" s="187">
        <f t="shared" si="30"/>
        <v>0</v>
      </c>
      <c r="K310" s="183" t="s">
        <v>3</v>
      </c>
      <c r="L310" s="188"/>
      <c r="M310" s="189" t="s">
        <v>3</v>
      </c>
      <c r="N310" s="190" t="s">
        <v>40</v>
      </c>
      <c r="O310" s="55"/>
      <c r="P310" s="149">
        <f t="shared" si="31"/>
        <v>0</v>
      </c>
      <c r="Q310" s="149">
        <v>0</v>
      </c>
      <c r="R310" s="149">
        <f t="shared" si="32"/>
        <v>0</v>
      </c>
      <c r="S310" s="149">
        <v>0</v>
      </c>
      <c r="T310" s="150">
        <f t="shared" si="33"/>
        <v>0</v>
      </c>
      <c r="U310" s="34"/>
      <c r="V310" s="34"/>
      <c r="W310" s="34"/>
      <c r="X310" s="34"/>
      <c r="Y310" s="34"/>
      <c r="Z310" s="34"/>
      <c r="AA310" s="34"/>
      <c r="AB310" s="34"/>
      <c r="AC310" s="34"/>
      <c r="AD310" s="34"/>
      <c r="AE310" s="34"/>
      <c r="AR310" s="151" t="s">
        <v>207</v>
      </c>
      <c r="AT310" s="151" t="s">
        <v>251</v>
      </c>
      <c r="AU310" s="151" t="s">
        <v>79</v>
      </c>
      <c r="AY310" s="19" t="s">
        <v>152</v>
      </c>
      <c r="BE310" s="152">
        <f t="shared" si="34"/>
        <v>0</v>
      </c>
      <c r="BF310" s="152">
        <f t="shared" si="35"/>
        <v>0</v>
      </c>
      <c r="BG310" s="152">
        <f t="shared" si="36"/>
        <v>0</v>
      </c>
      <c r="BH310" s="152">
        <f t="shared" si="37"/>
        <v>0</v>
      </c>
      <c r="BI310" s="152">
        <f t="shared" si="38"/>
        <v>0</v>
      </c>
      <c r="BJ310" s="19" t="s">
        <v>77</v>
      </c>
      <c r="BK310" s="152">
        <f t="shared" si="39"/>
        <v>0</v>
      </c>
      <c r="BL310" s="19" t="s">
        <v>158</v>
      </c>
      <c r="BM310" s="151" t="s">
        <v>3239</v>
      </c>
    </row>
    <row r="311" spans="1:65" s="2" customFormat="1" ht="16.5" customHeight="1">
      <c r="A311" s="34"/>
      <c r="B311" s="139"/>
      <c r="C311" s="181" t="s">
        <v>3240</v>
      </c>
      <c r="D311" s="181" t="s">
        <v>251</v>
      </c>
      <c r="E311" s="182" t="s">
        <v>3241</v>
      </c>
      <c r="F311" s="183" t="s">
        <v>3242</v>
      </c>
      <c r="G311" s="184" t="s">
        <v>278</v>
      </c>
      <c r="H311" s="185">
        <v>15</v>
      </c>
      <c r="I311" s="186"/>
      <c r="J311" s="187">
        <f t="shared" si="30"/>
        <v>0</v>
      </c>
      <c r="K311" s="183" t="s">
        <v>3</v>
      </c>
      <c r="L311" s="188"/>
      <c r="M311" s="189" t="s">
        <v>3</v>
      </c>
      <c r="N311" s="190" t="s">
        <v>40</v>
      </c>
      <c r="O311" s="55"/>
      <c r="P311" s="149">
        <f t="shared" si="31"/>
        <v>0</v>
      </c>
      <c r="Q311" s="149">
        <v>0</v>
      </c>
      <c r="R311" s="149">
        <f t="shared" si="32"/>
        <v>0</v>
      </c>
      <c r="S311" s="149">
        <v>0</v>
      </c>
      <c r="T311" s="150">
        <f t="shared" si="33"/>
        <v>0</v>
      </c>
      <c r="U311" s="34"/>
      <c r="V311" s="34"/>
      <c r="W311" s="34"/>
      <c r="X311" s="34"/>
      <c r="Y311" s="34"/>
      <c r="Z311" s="34"/>
      <c r="AA311" s="34"/>
      <c r="AB311" s="34"/>
      <c r="AC311" s="34"/>
      <c r="AD311" s="34"/>
      <c r="AE311" s="34"/>
      <c r="AR311" s="151" t="s">
        <v>207</v>
      </c>
      <c r="AT311" s="151" t="s">
        <v>251</v>
      </c>
      <c r="AU311" s="151" t="s">
        <v>79</v>
      </c>
      <c r="AY311" s="19" t="s">
        <v>152</v>
      </c>
      <c r="BE311" s="152">
        <f t="shared" si="34"/>
        <v>0</v>
      </c>
      <c r="BF311" s="152">
        <f t="shared" si="35"/>
        <v>0</v>
      </c>
      <c r="BG311" s="152">
        <f t="shared" si="36"/>
        <v>0</v>
      </c>
      <c r="BH311" s="152">
        <f t="shared" si="37"/>
        <v>0</v>
      </c>
      <c r="BI311" s="152">
        <f t="shared" si="38"/>
        <v>0</v>
      </c>
      <c r="BJ311" s="19" t="s">
        <v>77</v>
      </c>
      <c r="BK311" s="152">
        <f t="shared" si="39"/>
        <v>0</v>
      </c>
      <c r="BL311" s="19" t="s">
        <v>158</v>
      </c>
      <c r="BM311" s="151" t="s">
        <v>3243</v>
      </c>
    </row>
    <row r="312" spans="1:65" s="2" customFormat="1" ht="16.5" customHeight="1">
      <c r="A312" s="34"/>
      <c r="B312" s="139"/>
      <c r="C312" s="181" t="s">
        <v>3244</v>
      </c>
      <c r="D312" s="181" t="s">
        <v>251</v>
      </c>
      <c r="E312" s="182" t="s">
        <v>3245</v>
      </c>
      <c r="F312" s="183" t="s">
        <v>3246</v>
      </c>
      <c r="G312" s="184" t="s">
        <v>278</v>
      </c>
      <c r="H312" s="185">
        <v>20</v>
      </c>
      <c r="I312" s="186"/>
      <c r="J312" s="187">
        <f t="shared" si="30"/>
        <v>0</v>
      </c>
      <c r="K312" s="183" t="s">
        <v>3</v>
      </c>
      <c r="L312" s="188"/>
      <c r="M312" s="189" t="s">
        <v>3</v>
      </c>
      <c r="N312" s="190" t="s">
        <v>40</v>
      </c>
      <c r="O312" s="55"/>
      <c r="P312" s="149">
        <f t="shared" si="31"/>
        <v>0</v>
      </c>
      <c r="Q312" s="149">
        <v>0</v>
      </c>
      <c r="R312" s="149">
        <f t="shared" si="32"/>
        <v>0</v>
      </c>
      <c r="S312" s="149">
        <v>0</v>
      </c>
      <c r="T312" s="150">
        <f t="shared" si="33"/>
        <v>0</v>
      </c>
      <c r="U312" s="34"/>
      <c r="V312" s="34"/>
      <c r="W312" s="34"/>
      <c r="X312" s="34"/>
      <c r="Y312" s="34"/>
      <c r="Z312" s="34"/>
      <c r="AA312" s="34"/>
      <c r="AB312" s="34"/>
      <c r="AC312" s="34"/>
      <c r="AD312" s="34"/>
      <c r="AE312" s="34"/>
      <c r="AR312" s="151" t="s">
        <v>207</v>
      </c>
      <c r="AT312" s="151" t="s">
        <v>251</v>
      </c>
      <c r="AU312" s="151" t="s">
        <v>79</v>
      </c>
      <c r="AY312" s="19" t="s">
        <v>152</v>
      </c>
      <c r="BE312" s="152">
        <f t="shared" si="34"/>
        <v>0</v>
      </c>
      <c r="BF312" s="152">
        <f t="shared" si="35"/>
        <v>0</v>
      </c>
      <c r="BG312" s="152">
        <f t="shared" si="36"/>
        <v>0</v>
      </c>
      <c r="BH312" s="152">
        <f t="shared" si="37"/>
        <v>0</v>
      </c>
      <c r="BI312" s="152">
        <f t="shared" si="38"/>
        <v>0</v>
      </c>
      <c r="BJ312" s="19" t="s">
        <v>77</v>
      </c>
      <c r="BK312" s="152">
        <f t="shared" si="39"/>
        <v>0</v>
      </c>
      <c r="BL312" s="19" t="s">
        <v>158</v>
      </c>
      <c r="BM312" s="151" t="s">
        <v>3247</v>
      </c>
    </row>
    <row r="313" spans="1:65" s="2" customFormat="1" ht="22.8">
      <c r="A313" s="34"/>
      <c r="B313" s="139"/>
      <c r="C313" s="181" t="s">
        <v>3248</v>
      </c>
      <c r="D313" s="181" t="s">
        <v>251</v>
      </c>
      <c r="E313" s="182" t="s">
        <v>3249</v>
      </c>
      <c r="F313" s="183" t="s">
        <v>3250</v>
      </c>
      <c r="G313" s="184" t="s">
        <v>1699</v>
      </c>
      <c r="H313" s="185">
        <v>11</v>
      </c>
      <c r="I313" s="186"/>
      <c r="J313" s="187">
        <f t="shared" si="30"/>
        <v>0</v>
      </c>
      <c r="K313" s="183" t="s">
        <v>3</v>
      </c>
      <c r="L313" s="188"/>
      <c r="M313" s="189" t="s">
        <v>3</v>
      </c>
      <c r="N313" s="190" t="s">
        <v>40</v>
      </c>
      <c r="O313" s="55"/>
      <c r="P313" s="149">
        <f t="shared" si="31"/>
        <v>0</v>
      </c>
      <c r="Q313" s="149">
        <v>0</v>
      </c>
      <c r="R313" s="149">
        <f t="shared" si="32"/>
        <v>0</v>
      </c>
      <c r="S313" s="149">
        <v>0</v>
      </c>
      <c r="T313" s="150">
        <f t="shared" si="33"/>
        <v>0</v>
      </c>
      <c r="U313" s="34"/>
      <c r="V313" s="34"/>
      <c r="W313" s="34"/>
      <c r="X313" s="34"/>
      <c r="Y313" s="34"/>
      <c r="Z313" s="34"/>
      <c r="AA313" s="34"/>
      <c r="AB313" s="34"/>
      <c r="AC313" s="34"/>
      <c r="AD313" s="34"/>
      <c r="AE313" s="34"/>
      <c r="AR313" s="151" t="s">
        <v>207</v>
      </c>
      <c r="AT313" s="151" t="s">
        <v>251</v>
      </c>
      <c r="AU313" s="151" t="s">
        <v>79</v>
      </c>
      <c r="AY313" s="19" t="s">
        <v>152</v>
      </c>
      <c r="BE313" s="152">
        <f t="shared" si="34"/>
        <v>0</v>
      </c>
      <c r="BF313" s="152">
        <f t="shared" si="35"/>
        <v>0</v>
      </c>
      <c r="BG313" s="152">
        <f t="shared" si="36"/>
        <v>0</v>
      </c>
      <c r="BH313" s="152">
        <f t="shared" si="37"/>
        <v>0</v>
      </c>
      <c r="BI313" s="152">
        <f t="shared" si="38"/>
        <v>0</v>
      </c>
      <c r="BJ313" s="19" t="s">
        <v>77</v>
      </c>
      <c r="BK313" s="152">
        <f t="shared" si="39"/>
        <v>0</v>
      </c>
      <c r="BL313" s="19" t="s">
        <v>158</v>
      </c>
      <c r="BM313" s="151" t="s">
        <v>3251</v>
      </c>
    </row>
    <row r="314" spans="1:65" s="2" customFormat="1" ht="16.5" customHeight="1">
      <c r="A314" s="34"/>
      <c r="B314" s="139"/>
      <c r="C314" s="181" t="s">
        <v>3252</v>
      </c>
      <c r="D314" s="181" t="s">
        <v>251</v>
      </c>
      <c r="E314" s="182" t="s">
        <v>2581</v>
      </c>
      <c r="F314" s="183" t="s">
        <v>2582</v>
      </c>
      <c r="G314" s="184" t="s">
        <v>278</v>
      </c>
      <c r="H314" s="185">
        <v>50</v>
      </c>
      <c r="I314" s="186"/>
      <c r="J314" s="187">
        <f t="shared" si="30"/>
        <v>0</v>
      </c>
      <c r="K314" s="183" t="s">
        <v>3</v>
      </c>
      <c r="L314" s="188"/>
      <c r="M314" s="189" t="s">
        <v>3</v>
      </c>
      <c r="N314" s="190" t="s">
        <v>40</v>
      </c>
      <c r="O314" s="55"/>
      <c r="P314" s="149">
        <f t="shared" si="31"/>
        <v>0</v>
      </c>
      <c r="Q314" s="149">
        <v>0</v>
      </c>
      <c r="R314" s="149">
        <f t="shared" si="32"/>
        <v>0</v>
      </c>
      <c r="S314" s="149">
        <v>0</v>
      </c>
      <c r="T314" s="150">
        <f t="shared" si="33"/>
        <v>0</v>
      </c>
      <c r="U314" s="34"/>
      <c r="V314" s="34"/>
      <c r="W314" s="34"/>
      <c r="X314" s="34"/>
      <c r="Y314" s="34"/>
      <c r="Z314" s="34"/>
      <c r="AA314" s="34"/>
      <c r="AB314" s="34"/>
      <c r="AC314" s="34"/>
      <c r="AD314" s="34"/>
      <c r="AE314" s="34"/>
      <c r="AR314" s="151" t="s">
        <v>207</v>
      </c>
      <c r="AT314" s="151" t="s">
        <v>251</v>
      </c>
      <c r="AU314" s="151" t="s">
        <v>79</v>
      </c>
      <c r="AY314" s="19" t="s">
        <v>152</v>
      </c>
      <c r="BE314" s="152">
        <f t="shared" si="34"/>
        <v>0</v>
      </c>
      <c r="BF314" s="152">
        <f t="shared" si="35"/>
        <v>0</v>
      </c>
      <c r="BG314" s="152">
        <f t="shared" si="36"/>
        <v>0</v>
      </c>
      <c r="BH314" s="152">
        <f t="shared" si="37"/>
        <v>0</v>
      </c>
      <c r="BI314" s="152">
        <f t="shared" si="38"/>
        <v>0</v>
      </c>
      <c r="BJ314" s="19" t="s">
        <v>77</v>
      </c>
      <c r="BK314" s="152">
        <f t="shared" si="39"/>
        <v>0</v>
      </c>
      <c r="BL314" s="19" t="s">
        <v>158</v>
      </c>
      <c r="BM314" s="151" t="s">
        <v>3253</v>
      </c>
    </row>
    <row r="315" spans="1:65" s="2" customFormat="1" ht="16.5" customHeight="1">
      <c r="A315" s="34"/>
      <c r="B315" s="139"/>
      <c r="C315" s="181" t="s">
        <v>3254</v>
      </c>
      <c r="D315" s="181" t="s">
        <v>251</v>
      </c>
      <c r="E315" s="182" t="s">
        <v>2584</v>
      </c>
      <c r="F315" s="183" t="s">
        <v>2585</v>
      </c>
      <c r="G315" s="184" t="s">
        <v>278</v>
      </c>
      <c r="H315" s="185">
        <v>200</v>
      </c>
      <c r="I315" s="186"/>
      <c r="J315" s="187">
        <f t="shared" si="30"/>
        <v>0</v>
      </c>
      <c r="K315" s="183" t="s">
        <v>3</v>
      </c>
      <c r="L315" s="188"/>
      <c r="M315" s="189" t="s">
        <v>3</v>
      </c>
      <c r="N315" s="190" t="s">
        <v>40</v>
      </c>
      <c r="O315" s="55"/>
      <c r="P315" s="149">
        <f t="shared" si="31"/>
        <v>0</v>
      </c>
      <c r="Q315" s="149">
        <v>0</v>
      </c>
      <c r="R315" s="149">
        <f t="shared" si="32"/>
        <v>0</v>
      </c>
      <c r="S315" s="149">
        <v>0</v>
      </c>
      <c r="T315" s="150">
        <f t="shared" si="33"/>
        <v>0</v>
      </c>
      <c r="U315" s="34"/>
      <c r="V315" s="34"/>
      <c r="W315" s="34"/>
      <c r="X315" s="34"/>
      <c r="Y315" s="34"/>
      <c r="Z315" s="34"/>
      <c r="AA315" s="34"/>
      <c r="AB315" s="34"/>
      <c r="AC315" s="34"/>
      <c r="AD315" s="34"/>
      <c r="AE315" s="34"/>
      <c r="AR315" s="151" t="s">
        <v>207</v>
      </c>
      <c r="AT315" s="151" t="s">
        <v>251</v>
      </c>
      <c r="AU315" s="151" t="s">
        <v>79</v>
      </c>
      <c r="AY315" s="19" t="s">
        <v>152</v>
      </c>
      <c r="BE315" s="152">
        <f t="shared" si="34"/>
        <v>0</v>
      </c>
      <c r="BF315" s="152">
        <f t="shared" si="35"/>
        <v>0</v>
      </c>
      <c r="BG315" s="152">
        <f t="shared" si="36"/>
        <v>0</v>
      </c>
      <c r="BH315" s="152">
        <f t="shared" si="37"/>
        <v>0</v>
      </c>
      <c r="BI315" s="152">
        <f t="shared" si="38"/>
        <v>0</v>
      </c>
      <c r="BJ315" s="19" t="s">
        <v>77</v>
      </c>
      <c r="BK315" s="152">
        <f t="shared" si="39"/>
        <v>0</v>
      </c>
      <c r="BL315" s="19" t="s">
        <v>158</v>
      </c>
      <c r="BM315" s="151" t="s">
        <v>3255</v>
      </c>
    </row>
    <row r="316" spans="1:65" s="2" customFormat="1" ht="16.5" customHeight="1">
      <c r="A316" s="34"/>
      <c r="B316" s="139"/>
      <c r="C316" s="181" t="s">
        <v>3256</v>
      </c>
      <c r="D316" s="181" t="s">
        <v>251</v>
      </c>
      <c r="E316" s="182" t="s">
        <v>2590</v>
      </c>
      <c r="F316" s="183" t="s">
        <v>2591</v>
      </c>
      <c r="G316" s="184" t="s">
        <v>278</v>
      </c>
      <c r="H316" s="185">
        <v>700</v>
      </c>
      <c r="I316" s="186"/>
      <c r="J316" s="187">
        <f t="shared" si="30"/>
        <v>0</v>
      </c>
      <c r="K316" s="183" t="s">
        <v>3</v>
      </c>
      <c r="L316" s="188"/>
      <c r="M316" s="189" t="s">
        <v>3</v>
      </c>
      <c r="N316" s="190" t="s">
        <v>40</v>
      </c>
      <c r="O316" s="55"/>
      <c r="P316" s="149">
        <f t="shared" si="31"/>
        <v>0</v>
      </c>
      <c r="Q316" s="149">
        <v>0</v>
      </c>
      <c r="R316" s="149">
        <f t="shared" si="32"/>
        <v>0</v>
      </c>
      <c r="S316" s="149">
        <v>0</v>
      </c>
      <c r="T316" s="150">
        <f t="shared" si="33"/>
        <v>0</v>
      </c>
      <c r="U316" s="34"/>
      <c r="V316" s="34"/>
      <c r="W316" s="34"/>
      <c r="X316" s="34"/>
      <c r="Y316" s="34"/>
      <c r="Z316" s="34"/>
      <c r="AA316" s="34"/>
      <c r="AB316" s="34"/>
      <c r="AC316" s="34"/>
      <c r="AD316" s="34"/>
      <c r="AE316" s="34"/>
      <c r="AR316" s="151" t="s">
        <v>207</v>
      </c>
      <c r="AT316" s="151" t="s">
        <v>251</v>
      </c>
      <c r="AU316" s="151" t="s">
        <v>79</v>
      </c>
      <c r="AY316" s="19" t="s">
        <v>152</v>
      </c>
      <c r="BE316" s="152">
        <f t="shared" si="34"/>
        <v>0</v>
      </c>
      <c r="BF316" s="152">
        <f t="shared" si="35"/>
        <v>0</v>
      </c>
      <c r="BG316" s="152">
        <f t="shared" si="36"/>
        <v>0</v>
      </c>
      <c r="BH316" s="152">
        <f t="shared" si="37"/>
        <v>0</v>
      </c>
      <c r="BI316" s="152">
        <f t="shared" si="38"/>
        <v>0</v>
      </c>
      <c r="BJ316" s="19" t="s">
        <v>77</v>
      </c>
      <c r="BK316" s="152">
        <f t="shared" si="39"/>
        <v>0</v>
      </c>
      <c r="BL316" s="19" t="s">
        <v>158</v>
      </c>
      <c r="BM316" s="151" t="s">
        <v>3257</v>
      </c>
    </row>
    <row r="317" spans="1:65" s="2" customFormat="1" ht="16.5" customHeight="1">
      <c r="A317" s="34"/>
      <c r="B317" s="139"/>
      <c r="C317" s="181" t="s">
        <v>3258</v>
      </c>
      <c r="D317" s="181" t="s">
        <v>251</v>
      </c>
      <c r="E317" s="182" t="s">
        <v>2735</v>
      </c>
      <c r="F317" s="183" t="s">
        <v>2736</v>
      </c>
      <c r="G317" s="184" t="s">
        <v>278</v>
      </c>
      <c r="H317" s="185">
        <v>150</v>
      </c>
      <c r="I317" s="186"/>
      <c r="J317" s="187">
        <f t="shared" si="30"/>
        <v>0</v>
      </c>
      <c r="K317" s="183" t="s">
        <v>3</v>
      </c>
      <c r="L317" s="188"/>
      <c r="M317" s="189" t="s">
        <v>3</v>
      </c>
      <c r="N317" s="190" t="s">
        <v>40</v>
      </c>
      <c r="O317" s="55"/>
      <c r="P317" s="149">
        <f t="shared" si="31"/>
        <v>0</v>
      </c>
      <c r="Q317" s="149">
        <v>0</v>
      </c>
      <c r="R317" s="149">
        <f t="shared" si="32"/>
        <v>0</v>
      </c>
      <c r="S317" s="149">
        <v>0</v>
      </c>
      <c r="T317" s="150">
        <f t="shared" si="33"/>
        <v>0</v>
      </c>
      <c r="U317" s="34"/>
      <c r="V317" s="34"/>
      <c r="W317" s="34"/>
      <c r="X317" s="34"/>
      <c r="Y317" s="34"/>
      <c r="Z317" s="34"/>
      <c r="AA317" s="34"/>
      <c r="AB317" s="34"/>
      <c r="AC317" s="34"/>
      <c r="AD317" s="34"/>
      <c r="AE317" s="34"/>
      <c r="AR317" s="151" t="s">
        <v>207</v>
      </c>
      <c r="AT317" s="151" t="s">
        <v>251</v>
      </c>
      <c r="AU317" s="151" t="s">
        <v>79</v>
      </c>
      <c r="AY317" s="19" t="s">
        <v>152</v>
      </c>
      <c r="BE317" s="152">
        <f t="shared" si="34"/>
        <v>0</v>
      </c>
      <c r="BF317" s="152">
        <f t="shared" si="35"/>
        <v>0</v>
      </c>
      <c r="BG317" s="152">
        <f t="shared" si="36"/>
        <v>0</v>
      </c>
      <c r="BH317" s="152">
        <f t="shared" si="37"/>
        <v>0</v>
      </c>
      <c r="BI317" s="152">
        <f t="shared" si="38"/>
        <v>0</v>
      </c>
      <c r="BJ317" s="19" t="s">
        <v>77</v>
      </c>
      <c r="BK317" s="152">
        <f t="shared" si="39"/>
        <v>0</v>
      </c>
      <c r="BL317" s="19" t="s">
        <v>158</v>
      </c>
      <c r="BM317" s="151" t="s">
        <v>3259</v>
      </c>
    </row>
    <row r="318" spans="1:65" s="12" customFormat="1" ht="22.8" customHeight="1">
      <c r="B318" s="126"/>
      <c r="D318" s="127" t="s">
        <v>68</v>
      </c>
      <c r="E318" s="137" t="s">
        <v>3260</v>
      </c>
      <c r="F318" s="137" t="s">
        <v>3261</v>
      </c>
      <c r="I318" s="129"/>
      <c r="J318" s="138">
        <f>BK318</f>
        <v>0</v>
      </c>
      <c r="L318" s="126"/>
      <c r="M318" s="131"/>
      <c r="N318" s="132"/>
      <c r="O318" s="132"/>
      <c r="P318" s="133">
        <f>SUM(P319:P323)</f>
        <v>0</v>
      </c>
      <c r="Q318" s="132"/>
      <c r="R318" s="133">
        <f>SUM(R319:R323)</f>
        <v>0</v>
      </c>
      <c r="S318" s="132"/>
      <c r="T318" s="134">
        <f>SUM(T319:T323)</f>
        <v>0</v>
      </c>
      <c r="AR318" s="127" t="s">
        <v>168</v>
      </c>
      <c r="AT318" s="135" t="s">
        <v>68</v>
      </c>
      <c r="AU318" s="135" t="s">
        <v>77</v>
      </c>
      <c r="AY318" s="127" t="s">
        <v>152</v>
      </c>
      <c r="BK318" s="136">
        <f>SUM(BK319:BK323)</f>
        <v>0</v>
      </c>
    </row>
    <row r="319" spans="1:65" s="2" customFormat="1" ht="16.5" customHeight="1">
      <c r="A319" s="34"/>
      <c r="B319" s="139"/>
      <c r="C319" s="140" t="s">
        <v>3262</v>
      </c>
      <c r="D319" s="140" t="s">
        <v>154</v>
      </c>
      <c r="E319" s="141" t="s">
        <v>3263</v>
      </c>
      <c r="F319" s="142" t="s">
        <v>3264</v>
      </c>
      <c r="G319" s="143" t="s">
        <v>1940</v>
      </c>
      <c r="H319" s="144">
        <v>85</v>
      </c>
      <c r="I319" s="145"/>
      <c r="J319" s="146">
        <f>ROUND(I319*H319,2)</f>
        <v>0</v>
      </c>
      <c r="K319" s="142" t="s">
        <v>3</v>
      </c>
      <c r="L319" s="35"/>
      <c r="M319" s="147" t="s">
        <v>3</v>
      </c>
      <c r="N319" s="148" t="s">
        <v>40</v>
      </c>
      <c r="O319" s="55"/>
      <c r="P319" s="149">
        <f>O319*H319</f>
        <v>0</v>
      </c>
      <c r="Q319" s="149">
        <v>0</v>
      </c>
      <c r="R319" s="149">
        <f>Q319*H319</f>
        <v>0</v>
      </c>
      <c r="S319" s="149">
        <v>0</v>
      </c>
      <c r="T319" s="150">
        <f>S319*H319</f>
        <v>0</v>
      </c>
      <c r="U319" s="34"/>
      <c r="V319" s="34"/>
      <c r="W319" s="34"/>
      <c r="X319" s="34"/>
      <c r="Y319" s="34"/>
      <c r="Z319" s="34"/>
      <c r="AA319" s="34"/>
      <c r="AB319" s="34"/>
      <c r="AC319" s="34"/>
      <c r="AD319" s="34"/>
      <c r="AE319" s="34"/>
      <c r="AR319" s="151" t="s">
        <v>158</v>
      </c>
      <c r="AT319" s="151" t="s">
        <v>154</v>
      </c>
      <c r="AU319" s="151" t="s">
        <v>79</v>
      </c>
      <c r="AY319" s="19" t="s">
        <v>152</v>
      </c>
      <c r="BE319" s="152">
        <f>IF(N319="základní",J319,0)</f>
        <v>0</v>
      </c>
      <c r="BF319" s="152">
        <f>IF(N319="snížená",J319,0)</f>
        <v>0</v>
      </c>
      <c r="BG319" s="152">
        <f>IF(N319="zákl. přenesená",J319,0)</f>
        <v>0</v>
      </c>
      <c r="BH319" s="152">
        <f>IF(N319="sníž. přenesená",J319,0)</f>
        <v>0</v>
      </c>
      <c r="BI319" s="152">
        <f>IF(N319="nulová",J319,0)</f>
        <v>0</v>
      </c>
      <c r="BJ319" s="19" t="s">
        <v>77</v>
      </c>
      <c r="BK319" s="152">
        <f>ROUND(I319*H319,2)</f>
        <v>0</v>
      </c>
      <c r="BL319" s="19" t="s">
        <v>158</v>
      </c>
      <c r="BM319" s="151" t="s">
        <v>3265</v>
      </c>
    </row>
    <row r="320" spans="1:65" s="2" customFormat="1" ht="16.5" customHeight="1">
      <c r="A320" s="34"/>
      <c r="B320" s="139"/>
      <c r="C320" s="140" t="s">
        <v>3266</v>
      </c>
      <c r="D320" s="140" t="s">
        <v>154</v>
      </c>
      <c r="E320" s="141" t="s">
        <v>3267</v>
      </c>
      <c r="F320" s="142" t="s">
        <v>3268</v>
      </c>
      <c r="G320" s="143" t="s">
        <v>1699</v>
      </c>
      <c r="H320" s="144">
        <v>1</v>
      </c>
      <c r="I320" s="145"/>
      <c r="J320" s="146">
        <f>ROUND(I320*H320,2)</f>
        <v>0</v>
      </c>
      <c r="K320" s="142" t="s">
        <v>3</v>
      </c>
      <c r="L320" s="35"/>
      <c r="M320" s="147" t="s">
        <v>3</v>
      </c>
      <c r="N320" s="148" t="s">
        <v>40</v>
      </c>
      <c r="O320" s="55"/>
      <c r="P320" s="149">
        <f>O320*H320</f>
        <v>0</v>
      </c>
      <c r="Q320" s="149">
        <v>0</v>
      </c>
      <c r="R320" s="149">
        <f>Q320*H320</f>
        <v>0</v>
      </c>
      <c r="S320" s="149">
        <v>0</v>
      </c>
      <c r="T320" s="150">
        <f>S320*H320</f>
        <v>0</v>
      </c>
      <c r="U320" s="34"/>
      <c r="V320" s="34"/>
      <c r="W320" s="34"/>
      <c r="X320" s="34"/>
      <c r="Y320" s="34"/>
      <c r="Z320" s="34"/>
      <c r="AA320" s="34"/>
      <c r="AB320" s="34"/>
      <c r="AC320" s="34"/>
      <c r="AD320" s="34"/>
      <c r="AE320" s="34"/>
      <c r="AR320" s="151" t="s">
        <v>158</v>
      </c>
      <c r="AT320" s="151" t="s">
        <v>154</v>
      </c>
      <c r="AU320" s="151" t="s">
        <v>79</v>
      </c>
      <c r="AY320" s="19" t="s">
        <v>152</v>
      </c>
      <c r="BE320" s="152">
        <f>IF(N320="základní",J320,0)</f>
        <v>0</v>
      </c>
      <c r="BF320" s="152">
        <f>IF(N320="snížená",J320,0)</f>
        <v>0</v>
      </c>
      <c r="BG320" s="152">
        <f>IF(N320="zákl. přenesená",J320,0)</f>
        <v>0</v>
      </c>
      <c r="BH320" s="152">
        <f>IF(N320="sníž. přenesená",J320,0)</f>
        <v>0</v>
      </c>
      <c r="BI320" s="152">
        <f>IF(N320="nulová",J320,0)</f>
        <v>0</v>
      </c>
      <c r="BJ320" s="19" t="s">
        <v>77</v>
      </c>
      <c r="BK320" s="152">
        <f>ROUND(I320*H320,2)</f>
        <v>0</v>
      </c>
      <c r="BL320" s="19" t="s">
        <v>158</v>
      </c>
      <c r="BM320" s="151" t="s">
        <v>3269</v>
      </c>
    </row>
    <row r="321" spans="1:65" s="2" customFormat="1" ht="16.5" customHeight="1">
      <c r="A321" s="34"/>
      <c r="B321" s="139"/>
      <c r="C321" s="140" t="s">
        <v>3270</v>
      </c>
      <c r="D321" s="140" t="s">
        <v>154</v>
      </c>
      <c r="E321" s="141" t="s">
        <v>3271</v>
      </c>
      <c r="F321" s="142" t="s">
        <v>3272</v>
      </c>
      <c r="G321" s="143" t="s">
        <v>3273</v>
      </c>
      <c r="H321" s="144">
        <v>15</v>
      </c>
      <c r="I321" s="145"/>
      <c r="J321" s="146">
        <f>ROUND(I321*H321,2)</f>
        <v>0</v>
      </c>
      <c r="K321" s="142" t="s">
        <v>3</v>
      </c>
      <c r="L321" s="35"/>
      <c r="M321" s="147" t="s">
        <v>3</v>
      </c>
      <c r="N321" s="148" t="s">
        <v>40</v>
      </c>
      <c r="O321" s="55"/>
      <c r="P321" s="149">
        <f>O321*H321</f>
        <v>0</v>
      </c>
      <c r="Q321" s="149">
        <v>0</v>
      </c>
      <c r="R321" s="149">
        <f>Q321*H321</f>
        <v>0</v>
      </c>
      <c r="S321" s="149">
        <v>0</v>
      </c>
      <c r="T321" s="150">
        <f>S321*H321</f>
        <v>0</v>
      </c>
      <c r="U321" s="34"/>
      <c r="V321" s="34"/>
      <c r="W321" s="34"/>
      <c r="X321" s="34"/>
      <c r="Y321" s="34"/>
      <c r="Z321" s="34"/>
      <c r="AA321" s="34"/>
      <c r="AB321" s="34"/>
      <c r="AC321" s="34"/>
      <c r="AD321" s="34"/>
      <c r="AE321" s="34"/>
      <c r="AR321" s="151" t="s">
        <v>158</v>
      </c>
      <c r="AT321" s="151" t="s">
        <v>154</v>
      </c>
      <c r="AU321" s="151" t="s">
        <v>79</v>
      </c>
      <c r="AY321" s="19" t="s">
        <v>152</v>
      </c>
      <c r="BE321" s="152">
        <f>IF(N321="základní",J321,0)</f>
        <v>0</v>
      </c>
      <c r="BF321" s="152">
        <f>IF(N321="snížená",J321,0)</f>
        <v>0</v>
      </c>
      <c r="BG321" s="152">
        <f>IF(N321="zákl. přenesená",J321,0)</f>
        <v>0</v>
      </c>
      <c r="BH321" s="152">
        <f>IF(N321="sníž. přenesená",J321,0)</f>
        <v>0</v>
      </c>
      <c r="BI321" s="152">
        <f>IF(N321="nulová",J321,0)</f>
        <v>0</v>
      </c>
      <c r="BJ321" s="19" t="s">
        <v>77</v>
      </c>
      <c r="BK321" s="152">
        <f>ROUND(I321*H321,2)</f>
        <v>0</v>
      </c>
      <c r="BL321" s="19" t="s">
        <v>158</v>
      </c>
      <c r="BM321" s="151" t="s">
        <v>3274</v>
      </c>
    </row>
    <row r="322" spans="1:65" s="2" customFormat="1" ht="16.5" customHeight="1">
      <c r="A322" s="34"/>
      <c r="B322" s="139"/>
      <c r="C322" s="140" t="s">
        <v>3275</v>
      </c>
      <c r="D322" s="140" t="s">
        <v>154</v>
      </c>
      <c r="E322" s="141" t="s">
        <v>3276</v>
      </c>
      <c r="F322" s="142" t="s">
        <v>3277</v>
      </c>
      <c r="G322" s="143" t="s">
        <v>3278</v>
      </c>
      <c r="H322" s="144">
        <v>1</v>
      </c>
      <c r="I322" s="145"/>
      <c r="J322" s="146">
        <f>ROUND(I322*H322,2)</f>
        <v>0</v>
      </c>
      <c r="K322" s="142" t="s">
        <v>3</v>
      </c>
      <c r="L322" s="35"/>
      <c r="M322" s="147" t="s">
        <v>3</v>
      </c>
      <c r="N322" s="148" t="s">
        <v>40</v>
      </c>
      <c r="O322" s="55"/>
      <c r="P322" s="149">
        <f>O322*H322</f>
        <v>0</v>
      </c>
      <c r="Q322" s="149">
        <v>0</v>
      </c>
      <c r="R322" s="149">
        <f>Q322*H322</f>
        <v>0</v>
      </c>
      <c r="S322" s="149">
        <v>0</v>
      </c>
      <c r="T322" s="150">
        <f>S322*H322</f>
        <v>0</v>
      </c>
      <c r="U322" s="34"/>
      <c r="V322" s="34"/>
      <c r="W322" s="34"/>
      <c r="X322" s="34"/>
      <c r="Y322" s="34"/>
      <c r="Z322" s="34"/>
      <c r="AA322" s="34"/>
      <c r="AB322" s="34"/>
      <c r="AC322" s="34"/>
      <c r="AD322" s="34"/>
      <c r="AE322" s="34"/>
      <c r="AR322" s="151" t="s">
        <v>158</v>
      </c>
      <c r="AT322" s="151" t="s">
        <v>154</v>
      </c>
      <c r="AU322" s="151" t="s">
        <v>79</v>
      </c>
      <c r="AY322" s="19" t="s">
        <v>152</v>
      </c>
      <c r="BE322" s="152">
        <f>IF(N322="základní",J322,0)</f>
        <v>0</v>
      </c>
      <c r="BF322" s="152">
        <f>IF(N322="snížená",J322,0)</f>
        <v>0</v>
      </c>
      <c r="BG322" s="152">
        <f>IF(N322="zákl. přenesená",J322,0)</f>
        <v>0</v>
      </c>
      <c r="BH322" s="152">
        <f>IF(N322="sníž. přenesená",J322,0)</f>
        <v>0</v>
      </c>
      <c r="BI322" s="152">
        <f>IF(N322="nulová",J322,0)</f>
        <v>0</v>
      </c>
      <c r="BJ322" s="19" t="s">
        <v>77</v>
      </c>
      <c r="BK322" s="152">
        <f>ROUND(I322*H322,2)</f>
        <v>0</v>
      </c>
      <c r="BL322" s="19" t="s">
        <v>158</v>
      </c>
      <c r="BM322" s="151" t="s">
        <v>3279</v>
      </c>
    </row>
    <row r="323" spans="1:65" s="2" customFormat="1" ht="16.5" customHeight="1">
      <c r="A323" s="34"/>
      <c r="B323" s="139"/>
      <c r="C323" s="140" t="s">
        <v>3280</v>
      </c>
      <c r="D323" s="140" t="s">
        <v>154</v>
      </c>
      <c r="E323" s="141" t="s">
        <v>3281</v>
      </c>
      <c r="F323" s="142" t="s">
        <v>3282</v>
      </c>
      <c r="G323" s="143" t="s">
        <v>1699</v>
      </c>
      <c r="H323" s="144">
        <v>1</v>
      </c>
      <c r="I323" s="145"/>
      <c r="J323" s="146">
        <f>ROUND(I323*H323,2)</f>
        <v>0</v>
      </c>
      <c r="K323" s="142" t="s">
        <v>3</v>
      </c>
      <c r="L323" s="35"/>
      <c r="M323" s="147" t="s">
        <v>3</v>
      </c>
      <c r="N323" s="148" t="s">
        <v>40</v>
      </c>
      <c r="O323" s="55"/>
      <c r="P323" s="149">
        <f>O323*H323</f>
        <v>0</v>
      </c>
      <c r="Q323" s="149">
        <v>0</v>
      </c>
      <c r="R323" s="149">
        <f>Q323*H323</f>
        <v>0</v>
      </c>
      <c r="S323" s="149">
        <v>0</v>
      </c>
      <c r="T323" s="150">
        <f>S323*H323</f>
        <v>0</v>
      </c>
      <c r="U323" s="34"/>
      <c r="V323" s="34"/>
      <c r="W323" s="34"/>
      <c r="X323" s="34"/>
      <c r="Y323" s="34"/>
      <c r="Z323" s="34"/>
      <c r="AA323" s="34"/>
      <c r="AB323" s="34"/>
      <c r="AC323" s="34"/>
      <c r="AD323" s="34"/>
      <c r="AE323" s="34"/>
      <c r="AR323" s="151" t="s">
        <v>158</v>
      </c>
      <c r="AT323" s="151" t="s">
        <v>154</v>
      </c>
      <c r="AU323" s="151" t="s">
        <v>79</v>
      </c>
      <c r="AY323" s="19" t="s">
        <v>152</v>
      </c>
      <c r="BE323" s="152">
        <f>IF(N323="základní",J323,0)</f>
        <v>0</v>
      </c>
      <c r="BF323" s="152">
        <f>IF(N323="snížená",J323,0)</f>
        <v>0</v>
      </c>
      <c r="BG323" s="152">
        <f>IF(N323="zákl. přenesená",J323,0)</f>
        <v>0</v>
      </c>
      <c r="BH323" s="152">
        <f>IF(N323="sníž. přenesená",J323,0)</f>
        <v>0</v>
      </c>
      <c r="BI323" s="152">
        <f>IF(N323="nulová",J323,0)</f>
        <v>0</v>
      </c>
      <c r="BJ323" s="19" t="s">
        <v>77</v>
      </c>
      <c r="BK323" s="152">
        <f>ROUND(I323*H323,2)</f>
        <v>0</v>
      </c>
      <c r="BL323" s="19" t="s">
        <v>158</v>
      </c>
      <c r="BM323" s="151" t="s">
        <v>3283</v>
      </c>
    </row>
    <row r="324" spans="1:65" s="12" customFormat="1" ht="25.95" customHeight="1">
      <c r="B324" s="126"/>
      <c r="D324" s="127" t="s">
        <v>68</v>
      </c>
      <c r="E324" s="128" t="s">
        <v>99</v>
      </c>
      <c r="F324" s="128" t="s">
        <v>3284</v>
      </c>
      <c r="I324" s="129"/>
      <c r="J324" s="130">
        <f>BK324</f>
        <v>0</v>
      </c>
      <c r="L324" s="126"/>
      <c r="M324" s="131"/>
      <c r="N324" s="132"/>
      <c r="O324" s="132"/>
      <c r="P324" s="133">
        <f>SUM(P325:P326)</f>
        <v>0</v>
      </c>
      <c r="Q324" s="132"/>
      <c r="R324" s="133">
        <f>SUM(R325:R326)</f>
        <v>0</v>
      </c>
      <c r="S324" s="132"/>
      <c r="T324" s="134">
        <f>SUM(T325:T326)</f>
        <v>0</v>
      </c>
      <c r="AR324" s="127" t="s">
        <v>178</v>
      </c>
      <c r="AT324" s="135" t="s">
        <v>68</v>
      </c>
      <c r="AU324" s="135" t="s">
        <v>69</v>
      </c>
      <c r="AY324" s="127" t="s">
        <v>152</v>
      </c>
      <c r="BK324" s="136">
        <f>SUM(BK325:BK326)</f>
        <v>0</v>
      </c>
    </row>
    <row r="325" spans="1:65" s="2" customFormat="1" ht="16.5" customHeight="1">
      <c r="A325" s="34"/>
      <c r="B325" s="139"/>
      <c r="C325" s="140" t="s">
        <v>1373</v>
      </c>
      <c r="D325" s="140" t="s">
        <v>154</v>
      </c>
      <c r="E325" s="141" t="s">
        <v>3285</v>
      </c>
      <c r="F325" s="142" t="s">
        <v>3286</v>
      </c>
      <c r="G325" s="143" t="s">
        <v>484</v>
      </c>
      <c r="H325" s="144">
        <v>1</v>
      </c>
      <c r="I325" s="145"/>
      <c r="J325" s="146">
        <f>ROUND(I325*H325,2)</f>
        <v>0</v>
      </c>
      <c r="K325" s="142" t="s">
        <v>3</v>
      </c>
      <c r="L325" s="35"/>
      <c r="M325" s="147" t="s">
        <v>3</v>
      </c>
      <c r="N325" s="148" t="s">
        <v>40</v>
      </c>
      <c r="O325" s="55"/>
      <c r="P325" s="149">
        <f>O325*H325</f>
        <v>0</v>
      </c>
      <c r="Q325" s="149">
        <v>0</v>
      </c>
      <c r="R325" s="149">
        <f>Q325*H325</f>
        <v>0</v>
      </c>
      <c r="S325" s="149">
        <v>0</v>
      </c>
      <c r="T325" s="150">
        <f>S325*H325</f>
        <v>0</v>
      </c>
      <c r="U325" s="34"/>
      <c r="V325" s="34"/>
      <c r="W325" s="34"/>
      <c r="X325" s="34"/>
      <c r="Y325" s="34"/>
      <c r="Z325" s="34"/>
      <c r="AA325" s="34"/>
      <c r="AB325" s="34"/>
      <c r="AC325" s="34"/>
      <c r="AD325" s="34"/>
      <c r="AE325" s="34"/>
      <c r="AR325" s="151" t="s">
        <v>158</v>
      </c>
      <c r="AT325" s="151" t="s">
        <v>154</v>
      </c>
      <c r="AU325" s="151" t="s">
        <v>77</v>
      </c>
      <c r="AY325" s="19" t="s">
        <v>152</v>
      </c>
      <c r="BE325" s="152">
        <f>IF(N325="základní",J325,0)</f>
        <v>0</v>
      </c>
      <c r="BF325" s="152">
        <f>IF(N325="snížená",J325,0)</f>
        <v>0</v>
      </c>
      <c r="BG325" s="152">
        <f>IF(N325="zákl. přenesená",J325,0)</f>
        <v>0</v>
      </c>
      <c r="BH325" s="152">
        <f>IF(N325="sníž. přenesená",J325,0)</f>
        <v>0</v>
      </c>
      <c r="BI325" s="152">
        <f>IF(N325="nulová",J325,0)</f>
        <v>0</v>
      </c>
      <c r="BJ325" s="19" t="s">
        <v>77</v>
      </c>
      <c r="BK325" s="152">
        <f>ROUND(I325*H325,2)</f>
        <v>0</v>
      </c>
      <c r="BL325" s="19" t="s">
        <v>158</v>
      </c>
      <c r="BM325" s="151" t="s">
        <v>3287</v>
      </c>
    </row>
    <row r="326" spans="1:65" s="2" customFormat="1" ht="16.5" customHeight="1">
      <c r="A326" s="34"/>
      <c r="B326" s="139"/>
      <c r="C326" s="140" t="s">
        <v>1377</v>
      </c>
      <c r="D326" s="140" t="s">
        <v>154</v>
      </c>
      <c r="E326" s="141" t="s">
        <v>3288</v>
      </c>
      <c r="F326" s="142" t="s">
        <v>3289</v>
      </c>
      <c r="G326" s="143" t="s">
        <v>484</v>
      </c>
      <c r="H326" s="144">
        <v>1</v>
      </c>
      <c r="I326" s="145"/>
      <c r="J326" s="146">
        <f>ROUND(I326*H326,2)</f>
        <v>0</v>
      </c>
      <c r="K326" s="142" t="s">
        <v>3</v>
      </c>
      <c r="L326" s="35"/>
      <c r="M326" s="203" t="s">
        <v>3</v>
      </c>
      <c r="N326" s="204" t="s">
        <v>40</v>
      </c>
      <c r="O326" s="205"/>
      <c r="P326" s="206">
        <f>O326*H326</f>
        <v>0</v>
      </c>
      <c r="Q326" s="206">
        <v>0</v>
      </c>
      <c r="R326" s="206">
        <f>Q326*H326</f>
        <v>0</v>
      </c>
      <c r="S326" s="206">
        <v>0</v>
      </c>
      <c r="T326" s="207">
        <f>S326*H326</f>
        <v>0</v>
      </c>
      <c r="U326" s="34"/>
      <c r="V326" s="34"/>
      <c r="W326" s="34"/>
      <c r="X326" s="34"/>
      <c r="Y326" s="34"/>
      <c r="Z326" s="34"/>
      <c r="AA326" s="34"/>
      <c r="AB326" s="34"/>
      <c r="AC326" s="34"/>
      <c r="AD326" s="34"/>
      <c r="AE326" s="34"/>
      <c r="AR326" s="151" t="s">
        <v>158</v>
      </c>
      <c r="AT326" s="151" t="s">
        <v>154</v>
      </c>
      <c r="AU326" s="151" t="s">
        <v>77</v>
      </c>
      <c r="AY326" s="19" t="s">
        <v>152</v>
      </c>
      <c r="BE326" s="152">
        <f>IF(N326="základní",J326,0)</f>
        <v>0</v>
      </c>
      <c r="BF326" s="152">
        <f>IF(N326="snížená",J326,0)</f>
        <v>0</v>
      </c>
      <c r="BG326" s="152">
        <f>IF(N326="zákl. přenesená",J326,0)</f>
        <v>0</v>
      </c>
      <c r="BH326" s="152">
        <f>IF(N326="sníž. přenesená",J326,0)</f>
        <v>0</v>
      </c>
      <c r="BI326" s="152">
        <f>IF(N326="nulová",J326,0)</f>
        <v>0</v>
      </c>
      <c r="BJ326" s="19" t="s">
        <v>77</v>
      </c>
      <c r="BK326" s="152">
        <f>ROUND(I326*H326,2)</f>
        <v>0</v>
      </c>
      <c r="BL326" s="19" t="s">
        <v>158</v>
      </c>
      <c r="BM326" s="151" t="s">
        <v>3290</v>
      </c>
    </row>
    <row r="327" spans="1:65" s="2" customFormat="1" ht="7.05" customHeight="1">
      <c r="A327" s="34"/>
      <c r="B327" s="44"/>
      <c r="C327" s="45"/>
      <c r="D327" s="45"/>
      <c r="E327" s="45"/>
      <c r="F327" s="45"/>
      <c r="G327" s="45"/>
      <c r="H327" s="45"/>
      <c r="I327" s="45"/>
      <c r="J327" s="45"/>
      <c r="K327" s="45"/>
      <c r="L327" s="35"/>
      <c r="M327" s="34"/>
      <c r="O327" s="34"/>
      <c r="P327" s="34"/>
      <c r="Q327" s="34"/>
      <c r="R327" s="34"/>
      <c r="S327" s="34"/>
      <c r="T327" s="34"/>
      <c r="U327" s="34"/>
      <c r="V327" s="34"/>
      <c r="W327" s="34"/>
      <c r="X327" s="34"/>
      <c r="Y327" s="34"/>
      <c r="Z327" s="34"/>
      <c r="AA327" s="34"/>
      <c r="AB327" s="34"/>
      <c r="AC327" s="34"/>
      <c r="AD327" s="34"/>
      <c r="AE327" s="34"/>
    </row>
  </sheetData>
  <autoFilter ref="C82:K326" xr:uid="{00000000-0009-0000-0000-000005000000}"/>
  <mergeCells count="9">
    <mergeCell ref="E50:H50"/>
    <mergeCell ref="E73:H73"/>
    <mergeCell ref="E75:H75"/>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BM127"/>
  <sheetViews>
    <sheetView showGridLines="0" workbookViewId="0"/>
  </sheetViews>
  <sheetFormatPr defaultRowHeight="10.199999999999999"/>
  <cols>
    <col min="1" max="1" width="8.28515625" style="1" customWidth="1"/>
    <col min="2" max="2" width="1.28515625" style="1" customWidth="1"/>
    <col min="3" max="3" width="4.140625" style="1" customWidth="1"/>
    <col min="4" max="4" width="4.28515625" style="1" customWidth="1"/>
    <col min="5" max="5" width="17.140625" style="1" customWidth="1"/>
    <col min="6" max="6" width="50.7109375" style="1" customWidth="1"/>
    <col min="7" max="7" width="7.42578125" style="1" customWidth="1"/>
    <col min="8" max="8" width="14" style="1" customWidth="1"/>
    <col min="9" max="9" width="15.7109375" style="1" customWidth="1"/>
    <col min="10" max="11" width="22.28515625" style="1" customWidth="1"/>
    <col min="12" max="12" width="9.28515625" style="1" customWidth="1"/>
    <col min="13" max="13" width="10.71093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7.049999999999997" customHeight="1">
      <c r="L2" s="294" t="s">
        <v>6</v>
      </c>
      <c r="M2" s="295"/>
      <c r="N2" s="295"/>
      <c r="O2" s="295"/>
      <c r="P2" s="295"/>
      <c r="Q2" s="295"/>
      <c r="R2" s="295"/>
      <c r="S2" s="295"/>
      <c r="T2" s="295"/>
      <c r="U2" s="295"/>
      <c r="V2" s="295"/>
      <c r="AT2" s="19" t="s">
        <v>94</v>
      </c>
    </row>
    <row r="3" spans="1:46" s="1" customFormat="1" ht="7.05" customHeight="1">
      <c r="B3" s="20"/>
      <c r="C3" s="21"/>
      <c r="D3" s="21"/>
      <c r="E3" s="21"/>
      <c r="F3" s="21"/>
      <c r="G3" s="21"/>
      <c r="H3" s="21"/>
      <c r="I3" s="21"/>
      <c r="J3" s="21"/>
      <c r="K3" s="21"/>
      <c r="L3" s="22"/>
      <c r="AT3" s="19" t="s">
        <v>79</v>
      </c>
    </row>
    <row r="4" spans="1:46" s="1" customFormat="1" ht="25.05" customHeight="1">
      <c r="B4" s="22"/>
      <c r="D4" s="23" t="s">
        <v>101</v>
      </c>
      <c r="L4" s="22"/>
      <c r="M4" s="90" t="s">
        <v>11</v>
      </c>
      <c r="AT4" s="19" t="s">
        <v>4</v>
      </c>
    </row>
    <row r="5" spans="1:46" s="1" customFormat="1" ht="7.05" customHeight="1">
      <c r="B5" s="22"/>
      <c r="L5" s="22"/>
    </row>
    <row r="6" spans="1:46" s="1" customFormat="1" ht="12" customHeight="1">
      <c r="B6" s="22"/>
      <c r="D6" s="29" t="s">
        <v>17</v>
      </c>
      <c r="L6" s="22"/>
    </row>
    <row r="7" spans="1:46" s="1" customFormat="1" ht="16.5" customHeight="1">
      <c r="B7" s="22"/>
      <c r="E7" s="333" t="str">
        <f>'Rekapitulace stavby'!K6</f>
        <v>Sportovní hala Bordovice úprava</v>
      </c>
      <c r="F7" s="334"/>
      <c r="G7" s="334"/>
      <c r="H7" s="334"/>
      <c r="L7" s="22"/>
    </row>
    <row r="8" spans="1:46" s="2" customFormat="1" ht="12" customHeight="1">
      <c r="A8" s="34"/>
      <c r="B8" s="35"/>
      <c r="C8" s="34"/>
      <c r="D8" s="29" t="s">
        <v>102</v>
      </c>
      <c r="E8" s="34"/>
      <c r="F8" s="34"/>
      <c r="G8" s="34"/>
      <c r="H8" s="34"/>
      <c r="I8" s="34"/>
      <c r="J8" s="34"/>
      <c r="K8" s="34"/>
      <c r="L8" s="91"/>
      <c r="S8" s="34"/>
      <c r="T8" s="34"/>
      <c r="U8" s="34"/>
      <c r="V8" s="34"/>
      <c r="W8" s="34"/>
      <c r="X8" s="34"/>
      <c r="Y8" s="34"/>
      <c r="Z8" s="34"/>
      <c r="AA8" s="34"/>
      <c r="AB8" s="34"/>
      <c r="AC8" s="34"/>
      <c r="AD8" s="34"/>
      <c r="AE8" s="34"/>
    </row>
    <row r="9" spans="1:46" s="2" customFormat="1" ht="16.5" customHeight="1">
      <c r="A9" s="34"/>
      <c r="B9" s="35"/>
      <c r="C9" s="34"/>
      <c r="D9" s="34"/>
      <c r="E9" s="316" t="s">
        <v>3291</v>
      </c>
      <c r="F9" s="332"/>
      <c r="G9" s="332"/>
      <c r="H9" s="332"/>
      <c r="I9" s="34"/>
      <c r="J9" s="34"/>
      <c r="K9" s="34"/>
      <c r="L9" s="91"/>
      <c r="S9" s="34"/>
      <c r="T9" s="34"/>
      <c r="U9" s="34"/>
      <c r="V9" s="34"/>
      <c r="W9" s="34"/>
      <c r="X9" s="34"/>
      <c r="Y9" s="34"/>
      <c r="Z9" s="34"/>
      <c r="AA9" s="34"/>
      <c r="AB9" s="34"/>
      <c r="AC9" s="34"/>
      <c r="AD9" s="34"/>
      <c r="AE9" s="34"/>
    </row>
    <row r="10" spans="1:46" s="2" customFormat="1">
      <c r="A10" s="34"/>
      <c r="B10" s="35"/>
      <c r="C10" s="34"/>
      <c r="D10" s="34"/>
      <c r="E10" s="34"/>
      <c r="F10" s="34"/>
      <c r="G10" s="34"/>
      <c r="H10" s="34"/>
      <c r="I10" s="34"/>
      <c r="J10" s="34"/>
      <c r="K10" s="34"/>
      <c r="L10" s="91"/>
      <c r="S10" s="34"/>
      <c r="T10" s="34"/>
      <c r="U10" s="34"/>
      <c r="V10" s="34"/>
      <c r="W10" s="34"/>
      <c r="X10" s="34"/>
      <c r="Y10" s="34"/>
      <c r="Z10" s="34"/>
      <c r="AA10" s="34"/>
      <c r="AB10" s="34"/>
      <c r="AC10" s="34"/>
      <c r="AD10" s="34"/>
      <c r="AE10" s="34"/>
    </row>
    <row r="11" spans="1:46" s="2" customFormat="1" ht="12" customHeight="1">
      <c r="A11" s="34"/>
      <c r="B11" s="35"/>
      <c r="C11" s="34"/>
      <c r="D11" s="29" t="s">
        <v>19</v>
      </c>
      <c r="E11" s="34"/>
      <c r="F11" s="27" t="s">
        <v>3</v>
      </c>
      <c r="G11" s="34"/>
      <c r="H11" s="34"/>
      <c r="I11" s="29" t="s">
        <v>20</v>
      </c>
      <c r="J11" s="27" t="s">
        <v>3</v>
      </c>
      <c r="K11" s="34"/>
      <c r="L11" s="91"/>
      <c r="S11" s="34"/>
      <c r="T11" s="34"/>
      <c r="U11" s="34"/>
      <c r="V11" s="34"/>
      <c r="W11" s="34"/>
      <c r="X11" s="34"/>
      <c r="Y11" s="34"/>
      <c r="Z11" s="34"/>
      <c r="AA11" s="34"/>
      <c r="AB11" s="34"/>
      <c r="AC11" s="34"/>
      <c r="AD11" s="34"/>
      <c r="AE11" s="34"/>
    </row>
    <row r="12" spans="1:46" s="2" customFormat="1" ht="12" customHeight="1">
      <c r="A12" s="34"/>
      <c r="B12" s="35"/>
      <c r="C12" s="34"/>
      <c r="D12" s="29" t="s">
        <v>21</v>
      </c>
      <c r="E12" s="34"/>
      <c r="F12" s="27" t="s">
        <v>22</v>
      </c>
      <c r="G12" s="34"/>
      <c r="H12" s="34"/>
      <c r="I12" s="29" t="s">
        <v>23</v>
      </c>
      <c r="J12" s="52" t="str">
        <f>'Rekapitulace stavby'!AN8</f>
        <v>27. 3. 2021</v>
      </c>
      <c r="K12" s="34"/>
      <c r="L12" s="91"/>
      <c r="S12" s="34"/>
      <c r="T12" s="34"/>
      <c r="U12" s="34"/>
      <c r="V12" s="34"/>
      <c r="W12" s="34"/>
      <c r="X12" s="34"/>
      <c r="Y12" s="34"/>
      <c r="Z12" s="34"/>
      <c r="AA12" s="34"/>
      <c r="AB12" s="34"/>
      <c r="AC12" s="34"/>
      <c r="AD12" s="34"/>
      <c r="AE12" s="34"/>
    </row>
    <row r="13" spans="1:46" s="2" customFormat="1" ht="10.8" customHeight="1">
      <c r="A13" s="34"/>
      <c r="B13" s="35"/>
      <c r="C13" s="34"/>
      <c r="D13" s="34"/>
      <c r="E13" s="34"/>
      <c r="F13" s="34"/>
      <c r="G13" s="34"/>
      <c r="H13" s="34"/>
      <c r="I13" s="34"/>
      <c r="J13" s="34"/>
      <c r="K13" s="34"/>
      <c r="L13" s="91"/>
      <c r="S13" s="34"/>
      <c r="T13" s="34"/>
      <c r="U13" s="34"/>
      <c r="V13" s="34"/>
      <c r="W13" s="34"/>
      <c r="X13" s="34"/>
      <c r="Y13" s="34"/>
      <c r="Z13" s="34"/>
      <c r="AA13" s="34"/>
      <c r="AB13" s="34"/>
      <c r="AC13" s="34"/>
      <c r="AD13" s="34"/>
      <c r="AE13" s="34"/>
    </row>
    <row r="14" spans="1:46" s="2" customFormat="1" ht="12" customHeight="1">
      <c r="A14" s="34"/>
      <c r="B14" s="35"/>
      <c r="C14" s="34"/>
      <c r="D14" s="29" t="s">
        <v>25</v>
      </c>
      <c r="E14" s="34"/>
      <c r="F14" s="34"/>
      <c r="G14" s="34"/>
      <c r="H14" s="34"/>
      <c r="I14" s="29" t="s">
        <v>26</v>
      </c>
      <c r="J14" s="27" t="s">
        <v>3</v>
      </c>
      <c r="K14" s="34"/>
      <c r="L14" s="91"/>
      <c r="S14" s="34"/>
      <c r="T14" s="34"/>
      <c r="U14" s="34"/>
      <c r="V14" s="34"/>
      <c r="W14" s="34"/>
      <c r="X14" s="34"/>
      <c r="Y14" s="34"/>
      <c r="Z14" s="34"/>
      <c r="AA14" s="34"/>
      <c r="AB14" s="34"/>
      <c r="AC14" s="34"/>
      <c r="AD14" s="34"/>
      <c r="AE14" s="34"/>
    </row>
    <row r="15" spans="1:46" s="2" customFormat="1" ht="18" customHeight="1">
      <c r="A15" s="34"/>
      <c r="B15" s="35"/>
      <c r="C15" s="34"/>
      <c r="D15" s="34"/>
      <c r="E15" s="27" t="s">
        <v>104</v>
      </c>
      <c r="F15" s="34"/>
      <c r="G15" s="34"/>
      <c r="H15" s="34"/>
      <c r="I15" s="29" t="s">
        <v>27</v>
      </c>
      <c r="J15" s="27" t="s">
        <v>3</v>
      </c>
      <c r="K15" s="34"/>
      <c r="L15" s="91"/>
      <c r="S15" s="34"/>
      <c r="T15" s="34"/>
      <c r="U15" s="34"/>
      <c r="V15" s="34"/>
      <c r="W15" s="34"/>
      <c r="X15" s="34"/>
      <c r="Y15" s="34"/>
      <c r="Z15" s="34"/>
      <c r="AA15" s="34"/>
      <c r="AB15" s="34"/>
      <c r="AC15" s="34"/>
      <c r="AD15" s="34"/>
      <c r="AE15" s="34"/>
    </row>
    <row r="16" spans="1:46" s="2" customFormat="1" ht="7.05" customHeight="1">
      <c r="A16" s="34"/>
      <c r="B16" s="35"/>
      <c r="C16" s="34"/>
      <c r="D16" s="34"/>
      <c r="E16" s="34"/>
      <c r="F16" s="34"/>
      <c r="G16" s="34"/>
      <c r="H16" s="34"/>
      <c r="I16" s="34"/>
      <c r="J16" s="34"/>
      <c r="K16" s="34"/>
      <c r="L16" s="91"/>
      <c r="S16" s="34"/>
      <c r="T16" s="34"/>
      <c r="U16" s="34"/>
      <c r="V16" s="34"/>
      <c r="W16" s="34"/>
      <c r="X16" s="34"/>
      <c r="Y16" s="34"/>
      <c r="Z16" s="34"/>
      <c r="AA16" s="34"/>
      <c r="AB16" s="34"/>
      <c r="AC16" s="34"/>
      <c r="AD16" s="34"/>
      <c r="AE16" s="34"/>
    </row>
    <row r="17" spans="1:31" s="2" customFormat="1" ht="12" customHeight="1">
      <c r="A17" s="34"/>
      <c r="B17" s="35"/>
      <c r="C17" s="34"/>
      <c r="D17" s="29" t="s">
        <v>28</v>
      </c>
      <c r="E17" s="34"/>
      <c r="F17" s="34"/>
      <c r="G17" s="34"/>
      <c r="H17" s="34"/>
      <c r="I17" s="29" t="s">
        <v>26</v>
      </c>
      <c r="J17" s="30" t="str">
        <f>'Rekapitulace stavby'!AN13</f>
        <v>Vyplň údaj</v>
      </c>
      <c r="K17" s="34"/>
      <c r="L17" s="91"/>
      <c r="S17" s="34"/>
      <c r="T17" s="34"/>
      <c r="U17" s="34"/>
      <c r="V17" s="34"/>
      <c r="W17" s="34"/>
      <c r="X17" s="34"/>
      <c r="Y17" s="34"/>
      <c r="Z17" s="34"/>
      <c r="AA17" s="34"/>
      <c r="AB17" s="34"/>
      <c r="AC17" s="34"/>
      <c r="AD17" s="34"/>
      <c r="AE17" s="34"/>
    </row>
    <row r="18" spans="1:31" s="2" customFormat="1" ht="18" customHeight="1">
      <c r="A18" s="34"/>
      <c r="B18" s="35"/>
      <c r="C18" s="34"/>
      <c r="D18" s="34"/>
      <c r="E18" s="335" t="str">
        <f>'Rekapitulace stavby'!E14</f>
        <v>Vyplň údaj</v>
      </c>
      <c r="F18" s="306"/>
      <c r="G18" s="306"/>
      <c r="H18" s="306"/>
      <c r="I18" s="29" t="s">
        <v>27</v>
      </c>
      <c r="J18" s="30" t="str">
        <f>'Rekapitulace stavby'!AN14</f>
        <v>Vyplň údaj</v>
      </c>
      <c r="K18" s="34"/>
      <c r="L18" s="91"/>
      <c r="S18" s="34"/>
      <c r="T18" s="34"/>
      <c r="U18" s="34"/>
      <c r="V18" s="34"/>
      <c r="W18" s="34"/>
      <c r="X18" s="34"/>
      <c r="Y18" s="34"/>
      <c r="Z18" s="34"/>
      <c r="AA18" s="34"/>
      <c r="AB18" s="34"/>
      <c r="AC18" s="34"/>
      <c r="AD18" s="34"/>
      <c r="AE18" s="34"/>
    </row>
    <row r="19" spans="1:31" s="2" customFormat="1" ht="7.05" customHeight="1">
      <c r="A19" s="34"/>
      <c r="B19" s="35"/>
      <c r="C19" s="34"/>
      <c r="D19" s="34"/>
      <c r="E19" s="34"/>
      <c r="F19" s="34"/>
      <c r="G19" s="34"/>
      <c r="H19" s="34"/>
      <c r="I19" s="34"/>
      <c r="J19" s="34"/>
      <c r="K19" s="34"/>
      <c r="L19" s="91"/>
      <c r="S19" s="34"/>
      <c r="T19" s="34"/>
      <c r="U19" s="34"/>
      <c r="V19" s="34"/>
      <c r="W19" s="34"/>
      <c r="X19" s="34"/>
      <c r="Y19" s="34"/>
      <c r="Z19" s="34"/>
      <c r="AA19" s="34"/>
      <c r="AB19" s="34"/>
      <c r="AC19" s="34"/>
      <c r="AD19" s="34"/>
      <c r="AE19" s="34"/>
    </row>
    <row r="20" spans="1:31" s="2" customFormat="1" ht="12" customHeight="1">
      <c r="A20" s="34"/>
      <c r="B20" s="35"/>
      <c r="C20" s="34"/>
      <c r="D20" s="29" t="s">
        <v>30</v>
      </c>
      <c r="E20" s="34"/>
      <c r="F20" s="34"/>
      <c r="G20" s="34"/>
      <c r="H20" s="34"/>
      <c r="I20" s="29" t="s">
        <v>26</v>
      </c>
      <c r="J20" s="27" t="s">
        <v>3</v>
      </c>
      <c r="K20" s="34"/>
      <c r="L20" s="91"/>
      <c r="S20" s="34"/>
      <c r="T20" s="34"/>
      <c r="U20" s="34"/>
      <c r="V20" s="34"/>
      <c r="W20" s="34"/>
      <c r="X20" s="34"/>
      <c r="Y20" s="34"/>
      <c r="Z20" s="34"/>
      <c r="AA20" s="34"/>
      <c r="AB20" s="34"/>
      <c r="AC20" s="34"/>
      <c r="AD20" s="34"/>
      <c r="AE20" s="34"/>
    </row>
    <row r="21" spans="1:31" s="2" customFormat="1" ht="18" customHeight="1">
      <c r="A21" s="34"/>
      <c r="B21" s="35"/>
      <c r="C21" s="34"/>
      <c r="D21" s="34"/>
      <c r="E21" s="27" t="s">
        <v>105</v>
      </c>
      <c r="F21" s="34"/>
      <c r="G21" s="34"/>
      <c r="H21" s="34"/>
      <c r="I21" s="29" t="s">
        <v>27</v>
      </c>
      <c r="J21" s="27" t="s">
        <v>3</v>
      </c>
      <c r="K21" s="34"/>
      <c r="L21" s="91"/>
      <c r="S21" s="34"/>
      <c r="T21" s="34"/>
      <c r="U21" s="34"/>
      <c r="V21" s="34"/>
      <c r="W21" s="34"/>
      <c r="X21" s="34"/>
      <c r="Y21" s="34"/>
      <c r="Z21" s="34"/>
      <c r="AA21" s="34"/>
      <c r="AB21" s="34"/>
      <c r="AC21" s="34"/>
      <c r="AD21" s="34"/>
      <c r="AE21" s="34"/>
    </row>
    <row r="22" spans="1:31" s="2" customFormat="1" ht="7.05" customHeight="1">
      <c r="A22" s="34"/>
      <c r="B22" s="35"/>
      <c r="C22" s="34"/>
      <c r="D22" s="34"/>
      <c r="E22" s="34"/>
      <c r="F22" s="34"/>
      <c r="G22" s="34"/>
      <c r="H22" s="34"/>
      <c r="I22" s="34"/>
      <c r="J22" s="34"/>
      <c r="K22" s="34"/>
      <c r="L22" s="91"/>
      <c r="S22" s="34"/>
      <c r="T22" s="34"/>
      <c r="U22" s="34"/>
      <c r="V22" s="34"/>
      <c r="W22" s="34"/>
      <c r="X22" s="34"/>
      <c r="Y22" s="34"/>
      <c r="Z22" s="34"/>
      <c r="AA22" s="34"/>
      <c r="AB22" s="34"/>
      <c r="AC22" s="34"/>
      <c r="AD22" s="34"/>
      <c r="AE22" s="34"/>
    </row>
    <row r="23" spans="1:31" s="2" customFormat="1" ht="12" customHeight="1">
      <c r="A23" s="34"/>
      <c r="B23" s="35"/>
      <c r="C23" s="34"/>
      <c r="D23" s="29" t="s">
        <v>32</v>
      </c>
      <c r="E23" s="34"/>
      <c r="F23" s="34"/>
      <c r="G23" s="34"/>
      <c r="H23" s="34"/>
      <c r="I23" s="29" t="s">
        <v>26</v>
      </c>
      <c r="J23" s="27" t="str">
        <f>IF('Rekapitulace stavby'!AN19="","",'Rekapitulace stavby'!AN19)</f>
        <v/>
      </c>
      <c r="K23" s="34"/>
      <c r="L23" s="91"/>
      <c r="S23" s="34"/>
      <c r="T23" s="34"/>
      <c r="U23" s="34"/>
      <c r="V23" s="34"/>
      <c r="W23" s="34"/>
      <c r="X23" s="34"/>
      <c r="Y23" s="34"/>
      <c r="Z23" s="34"/>
      <c r="AA23" s="34"/>
      <c r="AB23" s="34"/>
      <c r="AC23" s="34"/>
      <c r="AD23" s="34"/>
      <c r="AE23" s="34"/>
    </row>
    <row r="24" spans="1:31" s="2" customFormat="1" ht="18" customHeight="1">
      <c r="A24" s="34"/>
      <c r="B24" s="35"/>
      <c r="C24" s="34"/>
      <c r="D24" s="34"/>
      <c r="E24" s="27" t="str">
        <f>IF('Rekapitulace stavby'!E20="","",'Rekapitulace stavby'!E20)</f>
        <v xml:space="preserve"> </v>
      </c>
      <c r="F24" s="34"/>
      <c r="G24" s="34"/>
      <c r="H24" s="34"/>
      <c r="I24" s="29" t="s">
        <v>27</v>
      </c>
      <c r="J24" s="27" t="str">
        <f>IF('Rekapitulace stavby'!AN20="","",'Rekapitulace stavby'!AN20)</f>
        <v/>
      </c>
      <c r="K24" s="34"/>
      <c r="L24" s="91"/>
      <c r="S24" s="34"/>
      <c r="T24" s="34"/>
      <c r="U24" s="34"/>
      <c r="V24" s="34"/>
      <c r="W24" s="34"/>
      <c r="X24" s="34"/>
      <c r="Y24" s="34"/>
      <c r="Z24" s="34"/>
      <c r="AA24" s="34"/>
      <c r="AB24" s="34"/>
      <c r="AC24" s="34"/>
      <c r="AD24" s="34"/>
      <c r="AE24" s="34"/>
    </row>
    <row r="25" spans="1:31" s="2" customFormat="1" ht="7.05" customHeight="1">
      <c r="A25" s="34"/>
      <c r="B25" s="35"/>
      <c r="C25" s="34"/>
      <c r="D25" s="34"/>
      <c r="E25" s="34"/>
      <c r="F25" s="34"/>
      <c r="G25" s="34"/>
      <c r="H25" s="34"/>
      <c r="I25" s="34"/>
      <c r="J25" s="34"/>
      <c r="K25" s="34"/>
      <c r="L25" s="91"/>
      <c r="S25" s="34"/>
      <c r="T25" s="34"/>
      <c r="U25" s="34"/>
      <c r="V25" s="34"/>
      <c r="W25" s="34"/>
      <c r="X25" s="34"/>
      <c r="Y25" s="34"/>
      <c r="Z25" s="34"/>
      <c r="AA25" s="34"/>
      <c r="AB25" s="34"/>
      <c r="AC25" s="34"/>
      <c r="AD25" s="34"/>
      <c r="AE25" s="34"/>
    </row>
    <row r="26" spans="1:31" s="2" customFormat="1" ht="12" customHeight="1">
      <c r="A26" s="34"/>
      <c r="B26" s="35"/>
      <c r="C26" s="34"/>
      <c r="D26" s="29" t="s">
        <v>33</v>
      </c>
      <c r="E26" s="34"/>
      <c r="F26" s="34"/>
      <c r="G26" s="34"/>
      <c r="H26" s="34"/>
      <c r="I26" s="34"/>
      <c r="J26" s="34"/>
      <c r="K26" s="34"/>
      <c r="L26" s="91"/>
      <c r="S26" s="34"/>
      <c r="T26" s="34"/>
      <c r="U26" s="34"/>
      <c r="V26" s="34"/>
      <c r="W26" s="34"/>
      <c r="X26" s="34"/>
      <c r="Y26" s="34"/>
      <c r="Z26" s="34"/>
      <c r="AA26" s="34"/>
      <c r="AB26" s="34"/>
      <c r="AC26" s="34"/>
      <c r="AD26" s="34"/>
      <c r="AE26" s="34"/>
    </row>
    <row r="27" spans="1:31" s="8" customFormat="1" ht="16.5" customHeight="1">
      <c r="A27" s="92"/>
      <c r="B27" s="93"/>
      <c r="C27" s="92"/>
      <c r="D27" s="92"/>
      <c r="E27" s="310" t="s">
        <v>3</v>
      </c>
      <c r="F27" s="310"/>
      <c r="G27" s="310"/>
      <c r="H27" s="310"/>
      <c r="I27" s="92"/>
      <c r="J27" s="92"/>
      <c r="K27" s="92"/>
      <c r="L27" s="94"/>
      <c r="S27" s="92"/>
      <c r="T27" s="92"/>
      <c r="U27" s="92"/>
      <c r="V27" s="92"/>
      <c r="W27" s="92"/>
      <c r="X27" s="92"/>
      <c r="Y27" s="92"/>
      <c r="Z27" s="92"/>
      <c r="AA27" s="92"/>
      <c r="AB27" s="92"/>
      <c r="AC27" s="92"/>
      <c r="AD27" s="92"/>
      <c r="AE27" s="92"/>
    </row>
    <row r="28" spans="1:31" s="2" customFormat="1" ht="7.05" customHeight="1">
      <c r="A28" s="34"/>
      <c r="B28" s="35"/>
      <c r="C28" s="34"/>
      <c r="D28" s="34"/>
      <c r="E28" s="34"/>
      <c r="F28" s="34"/>
      <c r="G28" s="34"/>
      <c r="H28" s="34"/>
      <c r="I28" s="34"/>
      <c r="J28" s="34"/>
      <c r="K28" s="34"/>
      <c r="L28" s="91"/>
      <c r="S28" s="34"/>
      <c r="T28" s="34"/>
      <c r="U28" s="34"/>
      <c r="V28" s="34"/>
      <c r="W28" s="34"/>
      <c r="X28" s="34"/>
      <c r="Y28" s="34"/>
      <c r="Z28" s="34"/>
      <c r="AA28" s="34"/>
      <c r="AB28" s="34"/>
      <c r="AC28" s="34"/>
      <c r="AD28" s="34"/>
      <c r="AE28" s="34"/>
    </row>
    <row r="29" spans="1:31" s="2" customFormat="1" ht="7.05" customHeight="1">
      <c r="A29" s="34"/>
      <c r="B29" s="35"/>
      <c r="C29" s="34"/>
      <c r="D29" s="63"/>
      <c r="E29" s="63"/>
      <c r="F29" s="63"/>
      <c r="G29" s="63"/>
      <c r="H29" s="63"/>
      <c r="I29" s="63"/>
      <c r="J29" s="63"/>
      <c r="K29" s="63"/>
      <c r="L29" s="91"/>
      <c r="S29" s="34"/>
      <c r="T29" s="34"/>
      <c r="U29" s="34"/>
      <c r="V29" s="34"/>
      <c r="W29" s="34"/>
      <c r="X29" s="34"/>
      <c r="Y29" s="34"/>
      <c r="Z29" s="34"/>
      <c r="AA29" s="34"/>
      <c r="AB29" s="34"/>
      <c r="AC29" s="34"/>
      <c r="AD29" s="34"/>
      <c r="AE29" s="34"/>
    </row>
    <row r="30" spans="1:31" s="2" customFormat="1" ht="25.35" customHeight="1">
      <c r="A30" s="34"/>
      <c r="B30" s="35"/>
      <c r="C30" s="34"/>
      <c r="D30" s="95" t="s">
        <v>35</v>
      </c>
      <c r="E30" s="34"/>
      <c r="F30" s="34"/>
      <c r="G30" s="34"/>
      <c r="H30" s="34"/>
      <c r="I30" s="34"/>
      <c r="J30" s="68">
        <f>ROUND(J87, 2)</f>
        <v>0</v>
      </c>
      <c r="K30" s="34"/>
      <c r="L30" s="91"/>
      <c r="S30" s="34"/>
      <c r="T30" s="34"/>
      <c r="U30" s="34"/>
      <c r="V30" s="34"/>
      <c r="W30" s="34"/>
      <c r="X30" s="34"/>
      <c r="Y30" s="34"/>
      <c r="Z30" s="34"/>
      <c r="AA30" s="34"/>
      <c r="AB30" s="34"/>
      <c r="AC30" s="34"/>
      <c r="AD30" s="34"/>
      <c r="AE30" s="34"/>
    </row>
    <row r="31" spans="1:31" s="2" customFormat="1" ht="7.05" customHeight="1">
      <c r="A31" s="34"/>
      <c r="B31" s="35"/>
      <c r="C31" s="34"/>
      <c r="D31" s="63"/>
      <c r="E31" s="63"/>
      <c r="F31" s="63"/>
      <c r="G31" s="63"/>
      <c r="H31" s="63"/>
      <c r="I31" s="63"/>
      <c r="J31" s="63"/>
      <c r="K31" s="63"/>
      <c r="L31" s="91"/>
      <c r="S31" s="34"/>
      <c r="T31" s="34"/>
      <c r="U31" s="34"/>
      <c r="V31" s="34"/>
      <c r="W31" s="34"/>
      <c r="X31" s="34"/>
      <c r="Y31" s="34"/>
      <c r="Z31" s="34"/>
      <c r="AA31" s="34"/>
      <c r="AB31" s="34"/>
      <c r="AC31" s="34"/>
      <c r="AD31" s="34"/>
      <c r="AE31" s="34"/>
    </row>
    <row r="32" spans="1:31" s="2" customFormat="1" ht="14.4" customHeight="1">
      <c r="A32" s="34"/>
      <c r="B32" s="35"/>
      <c r="C32" s="34"/>
      <c r="D32" s="34"/>
      <c r="E32" s="34"/>
      <c r="F32" s="38" t="s">
        <v>37</v>
      </c>
      <c r="G32" s="34"/>
      <c r="H32" s="34"/>
      <c r="I32" s="38" t="s">
        <v>36</v>
      </c>
      <c r="J32" s="38" t="s">
        <v>38</v>
      </c>
      <c r="K32" s="34"/>
      <c r="L32" s="91"/>
      <c r="S32" s="34"/>
      <c r="T32" s="34"/>
      <c r="U32" s="34"/>
      <c r="V32" s="34"/>
      <c r="W32" s="34"/>
      <c r="X32" s="34"/>
      <c r="Y32" s="34"/>
      <c r="Z32" s="34"/>
      <c r="AA32" s="34"/>
      <c r="AB32" s="34"/>
      <c r="AC32" s="34"/>
      <c r="AD32" s="34"/>
      <c r="AE32" s="34"/>
    </row>
    <row r="33" spans="1:31" s="2" customFormat="1" ht="14.4" customHeight="1">
      <c r="A33" s="34"/>
      <c r="B33" s="35"/>
      <c r="C33" s="34"/>
      <c r="D33" s="96" t="s">
        <v>39</v>
      </c>
      <c r="E33" s="29" t="s">
        <v>40</v>
      </c>
      <c r="F33" s="97">
        <f>ROUND((SUM(BE87:BE126)),  2)</f>
        <v>0</v>
      </c>
      <c r="G33" s="34"/>
      <c r="H33" s="34"/>
      <c r="I33" s="98">
        <v>0.21</v>
      </c>
      <c r="J33" s="97">
        <f>ROUND(((SUM(BE87:BE126))*I33),  2)</f>
        <v>0</v>
      </c>
      <c r="K33" s="34"/>
      <c r="L33" s="91"/>
      <c r="S33" s="34"/>
      <c r="T33" s="34"/>
      <c r="U33" s="34"/>
      <c r="V33" s="34"/>
      <c r="W33" s="34"/>
      <c r="X33" s="34"/>
      <c r="Y33" s="34"/>
      <c r="Z33" s="34"/>
      <c r="AA33" s="34"/>
      <c r="AB33" s="34"/>
      <c r="AC33" s="34"/>
      <c r="AD33" s="34"/>
      <c r="AE33" s="34"/>
    </row>
    <row r="34" spans="1:31" s="2" customFormat="1" ht="14.4" customHeight="1">
      <c r="A34" s="34"/>
      <c r="B34" s="35"/>
      <c r="C34" s="34"/>
      <c r="D34" s="34"/>
      <c r="E34" s="29" t="s">
        <v>41</v>
      </c>
      <c r="F34" s="97">
        <f>ROUND((SUM(BF87:BF126)),  2)</f>
        <v>0</v>
      </c>
      <c r="G34" s="34"/>
      <c r="H34" s="34"/>
      <c r="I34" s="98">
        <v>0.15</v>
      </c>
      <c r="J34" s="97">
        <f>ROUND(((SUM(BF87:BF126))*I34),  2)</f>
        <v>0</v>
      </c>
      <c r="K34" s="34"/>
      <c r="L34" s="91"/>
      <c r="S34" s="34"/>
      <c r="T34" s="34"/>
      <c r="U34" s="34"/>
      <c r="V34" s="34"/>
      <c r="W34" s="34"/>
      <c r="X34" s="34"/>
      <c r="Y34" s="34"/>
      <c r="Z34" s="34"/>
      <c r="AA34" s="34"/>
      <c r="AB34" s="34"/>
      <c r="AC34" s="34"/>
      <c r="AD34" s="34"/>
      <c r="AE34" s="34"/>
    </row>
    <row r="35" spans="1:31" s="2" customFormat="1" ht="14.4" hidden="1" customHeight="1">
      <c r="A35" s="34"/>
      <c r="B35" s="35"/>
      <c r="C35" s="34"/>
      <c r="D35" s="34"/>
      <c r="E35" s="29" t="s">
        <v>42</v>
      </c>
      <c r="F35" s="97">
        <f>ROUND((SUM(BG87:BG126)),  2)</f>
        <v>0</v>
      </c>
      <c r="G35" s="34"/>
      <c r="H35" s="34"/>
      <c r="I35" s="98">
        <v>0.21</v>
      </c>
      <c r="J35" s="97">
        <f>0</f>
        <v>0</v>
      </c>
      <c r="K35" s="34"/>
      <c r="L35" s="91"/>
      <c r="S35" s="34"/>
      <c r="T35" s="34"/>
      <c r="U35" s="34"/>
      <c r="V35" s="34"/>
      <c r="W35" s="34"/>
      <c r="X35" s="34"/>
      <c r="Y35" s="34"/>
      <c r="Z35" s="34"/>
      <c r="AA35" s="34"/>
      <c r="AB35" s="34"/>
      <c r="AC35" s="34"/>
      <c r="AD35" s="34"/>
      <c r="AE35" s="34"/>
    </row>
    <row r="36" spans="1:31" s="2" customFormat="1" ht="14.4" hidden="1" customHeight="1">
      <c r="A36" s="34"/>
      <c r="B36" s="35"/>
      <c r="C36" s="34"/>
      <c r="D36" s="34"/>
      <c r="E36" s="29" t="s">
        <v>43</v>
      </c>
      <c r="F36" s="97">
        <f>ROUND((SUM(BH87:BH126)),  2)</f>
        <v>0</v>
      </c>
      <c r="G36" s="34"/>
      <c r="H36" s="34"/>
      <c r="I36" s="98">
        <v>0.15</v>
      </c>
      <c r="J36" s="97">
        <f>0</f>
        <v>0</v>
      </c>
      <c r="K36" s="34"/>
      <c r="L36" s="91"/>
      <c r="S36" s="34"/>
      <c r="T36" s="34"/>
      <c r="U36" s="34"/>
      <c r="V36" s="34"/>
      <c r="W36" s="34"/>
      <c r="X36" s="34"/>
      <c r="Y36" s="34"/>
      <c r="Z36" s="34"/>
      <c r="AA36" s="34"/>
      <c r="AB36" s="34"/>
      <c r="AC36" s="34"/>
      <c r="AD36" s="34"/>
      <c r="AE36" s="34"/>
    </row>
    <row r="37" spans="1:31" s="2" customFormat="1" ht="14.4" hidden="1" customHeight="1">
      <c r="A37" s="34"/>
      <c r="B37" s="35"/>
      <c r="C37" s="34"/>
      <c r="D37" s="34"/>
      <c r="E37" s="29" t="s">
        <v>44</v>
      </c>
      <c r="F37" s="97">
        <f>ROUND((SUM(BI87:BI126)),  2)</f>
        <v>0</v>
      </c>
      <c r="G37" s="34"/>
      <c r="H37" s="34"/>
      <c r="I37" s="98">
        <v>0</v>
      </c>
      <c r="J37" s="97">
        <f>0</f>
        <v>0</v>
      </c>
      <c r="K37" s="34"/>
      <c r="L37" s="91"/>
      <c r="S37" s="34"/>
      <c r="T37" s="34"/>
      <c r="U37" s="34"/>
      <c r="V37" s="34"/>
      <c r="W37" s="34"/>
      <c r="X37" s="34"/>
      <c r="Y37" s="34"/>
      <c r="Z37" s="34"/>
      <c r="AA37" s="34"/>
      <c r="AB37" s="34"/>
      <c r="AC37" s="34"/>
      <c r="AD37" s="34"/>
      <c r="AE37" s="34"/>
    </row>
    <row r="38" spans="1:31" s="2" customFormat="1" ht="7.05" customHeight="1">
      <c r="A38" s="34"/>
      <c r="B38" s="35"/>
      <c r="C38" s="34"/>
      <c r="D38" s="34"/>
      <c r="E38" s="34"/>
      <c r="F38" s="34"/>
      <c r="G38" s="34"/>
      <c r="H38" s="34"/>
      <c r="I38" s="34"/>
      <c r="J38" s="34"/>
      <c r="K38" s="34"/>
      <c r="L38" s="91"/>
      <c r="S38" s="34"/>
      <c r="T38" s="34"/>
      <c r="U38" s="34"/>
      <c r="V38" s="34"/>
      <c r="W38" s="34"/>
      <c r="X38" s="34"/>
      <c r="Y38" s="34"/>
      <c r="Z38" s="34"/>
      <c r="AA38" s="34"/>
      <c r="AB38" s="34"/>
      <c r="AC38" s="34"/>
      <c r="AD38" s="34"/>
      <c r="AE38" s="34"/>
    </row>
    <row r="39" spans="1:31" s="2" customFormat="1" ht="25.35" customHeight="1">
      <c r="A39" s="34"/>
      <c r="B39" s="35"/>
      <c r="C39" s="99"/>
      <c r="D39" s="100" t="s">
        <v>45</v>
      </c>
      <c r="E39" s="57"/>
      <c r="F39" s="57"/>
      <c r="G39" s="101" t="s">
        <v>46</v>
      </c>
      <c r="H39" s="102" t="s">
        <v>47</v>
      </c>
      <c r="I39" s="57"/>
      <c r="J39" s="103">
        <f>SUM(J30:J37)</f>
        <v>0</v>
      </c>
      <c r="K39" s="104"/>
      <c r="L39" s="91"/>
      <c r="S39" s="34"/>
      <c r="T39" s="34"/>
      <c r="U39" s="34"/>
      <c r="V39" s="34"/>
      <c r="W39" s="34"/>
      <c r="X39" s="34"/>
      <c r="Y39" s="34"/>
      <c r="Z39" s="34"/>
      <c r="AA39" s="34"/>
      <c r="AB39" s="34"/>
      <c r="AC39" s="34"/>
      <c r="AD39" s="34"/>
      <c r="AE39" s="34"/>
    </row>
    <row r="40" spans="1:31" s="2" customFormat="1" ht="14.4" customHeight="1">
      <c r="A40" s="34"/>
      <c r="B40" s="44"/>
      <c r="C40" s="45"/>
      <c r="D40" s="45"/>
      <c r="E40" s="45"/>
      <c r="F40" s="45"/>
      <c r="G40" s="45"/>
      <c r="H40" s="45"/>
      <c r="I40" s="45"/>
      <c r="J40" s="45"/>
      <c r="K40" s="45"/>
      <c r="L40" s="91"/>
      <c r="S40" s="34"/>
      <c r="T40" s="34"/>
      <c r="U40" s="34"/>
      <c r="V40" s="34"/>
      <c r="W40" s="34"/>
      <c r="X40" s="34"/>
      <c r="Y40" s="34"/>
      <c r="Z40" s="34"/>
      <c r="AA40" s="34"/>
      <c r="AB40" s="34"/>
      <c r="AC40" s="34"/>
      <c r="AD40" s="34"/>
      <c r="AE40" s="34"/>
    </row>
    <row r="44" spans="1:31" s="2" customFormat="1" ht="7.05" customHeight="1">
      <c r="A44" s="34"/>
      <c r="B44" s="46"/>
      <c r="C44" s="47"/>
      <c r="D44" s="47"/>
      <c r="E44" s="47"/>
      <c r="F44" s="47"/>
      <c r="G44" s="47"/>
      <c r="H44" s="47"/>
      <c r="I44" s="47"/>
      <c r="J44" s="47"/>
      <c r="K44" s="47"/>
      <c r="L44" s="91"/>
      <c r="S44" s="34"/>
      <c r="T44" s="34"/>
      <c r="U44" s="34"/>
      <c r="V44" s="34"/>
      <c r="W44" s="34"/>
      <c r="X44" s="34"/>
      <c r="Y44" s="34"/>
      <c r="Z44" s="34"/>
      <c r="AA44" s="34"/>
      <c r="AB44" s="34"/>
      <c r="AC44" s="34"/>
      <c r="AD44" s="34"/>
      <c r="AE44" s="34"/>
    </row>
    <row r="45" spans="1:31" s="2" customFormat="1" ht="25.05" customHeight="1">
      <c r="A45" s="34"/>
      <c r="B45" s="35"/>
      <c r="C45" s="23" t="s">
        <v>106</v>
      </c>
      <c r="D45" s="34"/>
      <c r="E45" s="34"/>
      <c r="F45" s="34"/>
      <c r="G45" s="34"/>
      <c r="H45" s="34"/>
      <c r="I45" s="34"/>
      <c r="J45" s="34"/>
      <c r="K45" s="34"/>
      <c r="L45" s="91"/>
      <c r="S45" s="34"/>
      <c r="T45" s="34"/>
      <c r="U45" s="34"/>
      <c r="V45" s="34"/>
      <c r="W45" s="34"/>
      <c r="X45" s="34"/>
      <c r="Y45" s="34"/>
      <c r="Z45" s="34"/>
      <c r="AA45" s="34"/>
      <c r="AB45" s="34"/>
      <c r="AC45" s="34"/>
      <c r="AD45" s="34"/>
      <c r="AE45" s="34"/>
    </row>
    <row r="46" spans="1:31" s="2" customFormat="1" ht="7.05" customHeight="1">
      <c r="A46" s="34"/>
      <c r="B46" s="35"/>
      <c r="C46" s="34"/>
      <c r="D46" s="34"/>
      <c r="E46" s="34"/>
      <c r="F46" s="34"/>
      <c r="G46" s="34"/>
      <c r="H46" s="34"/>
      <c r="I46" s="34"/>
      <c r="J46" s="34"/>
      <c r="K46" s="34"/>
      <c r="L46" s="91"/>
      <c r="S46" s="34"/>
      <c r="T46" s="34"/>
      <c r="U46" s="34"/>
      <c r="V46" s="34"/>
      <c r="W46" s="34"/>
      <c r="X46" s="34"/>
      <c r="Y46" s="34"/>
      <c r="Z46" s="34"/>
      <c r="AA46" s="34"/>
      <c r="AB46" s="34"/>
      <c r="AC46" s="34"/>
      <c r="AD46" s="34"/>
      <c r="AE46" s="34"/>
    </row>
    <row r="47" spans="1:31" s="2" customFormat="1" ht="12" customHeight="1">
      <c r="A47" s="34"/>
      <c r="B47" s="35"/>
      <c r="C47" s="29" t="s">
        <v>17</v>
      </c>
      <c r="D47" s="34"/>
      <c r="E47" s="34"/>
      <c r="F47" s="34"/>
      <c r="G47" s="34"/>
      <c r="H47" s="34"/>
      <c r="I47" s="34"/>
      <c r="J47" s="34"/>
      <c r="K47" s="34"/>
      <c r="L47" s="91"/>
      <c r="S47" s="34"/>
      <c r="T47" s="34"/>
      <c r="U47" s="34"/>
      <c r="V47" s="34"/>
      <c r="W47" s="34"/>
      <c r="X47" s="34"/>
      <c r="Y47" s="34"/>
      <c r="Z47" s="34"/>
      <c r="AA47" s="34"/>
      <c r="AB47" s="34"/>
      <c r="AC47" s="34"/>
      <c r="AD47" s="34"/>
      <c r="AE47" s="34"/>
    </row>
    <row r="48" spans="1:31" s="2" customFormat="1" ht="16.5" customHeight="1">
      <c r="A48" s="34"/>
      <c r="B48" s="35"/>
      <c r="C48" s="34"/>
      <c r="D48" s="34"/>
      <c r="E48" s="333" t="str">
        <f>E7</f>
        <v>Sportovní hala Bordovice úprava</v>
      </c>
      <c r="F48" s="334"/>
      <c r="G48" s="334"/>
      <c r="H48" s="334"/>
      <c r="I48" s="34"/>
      <c r="J48" s="34"/>
      <c r="K48" s="34"/>
      <c r="L48" s="91"/>
      <c r="S48" s="34"/>
      <c r="T48" s="34"/>
      <c r="U48" s="34"/>
      <c r="V48" s="34"/>
      <c r="W48" s="34"/>
      <c r="X48" s="34"/>
      <c r="Y48" s="34"/>
      <c r="Z48" s="34"/>
      <c r="AA48" s="34"/>
      <c r="AB48" s="34"/>
      <c r="AC48" s="34"/>
      <c r="AD48" s="34"/>
      <c r="AE48" s="34"/>
    </row>
    <row r="49" spans="1:47" s="2" customFormat="1" ht="12" customHeight="1">
      <c r="A49" s="34"/>
      <c r="B49" s="35"/>
      <c r="C49" s="29" t="s">
        <v>102</v>
      </c>
      <c r="D49" s="34"/>
      <c r="E49" s="34"/>
      <c r="F49" s="34"/>
      <c r="G49" s="34"/>
      <c r="H49" s="34"/>
      <c r="I49" s="34"/>
      <c r="J49" s="34"/>
      <c r="K49" s="34"/>
      <c r="L49" s="91"/>
      <c r="S49" s="34"/>
      <c r="T49" s="34"/>
      <c r="U49" s="34"/>
      <c r="V49" s="34"/>
      <c r="W49" s="34"/>
      <c r="X49" s="34"/>
      <c r="Y49" s="34"/>
      <c r="Z49" s="34"/>
      <c r="AA49" s="34"/>
      <c r="AB49" s="34"/>
      <c r="AC49" s="34"/>
      <c r="AD49" s="34"/>
      <c r="AE49" s="34"/>
    </row>
    <row r="50" spans="1:47" s="2" customFormat="1" ht="16.5" customHeight="1">
      <c r="A50" s="34"/>
      <c r="B50" s="35"/>
      <c r="C50" s="34"/>
      <c r="D50" s="34"/>
      <c r="E50" s="316" t="str">
        <f>E9</f>
        <v>06 - vzduchotechnika</v>
      </c>
      <c r="F50" s="332"/>
      <c r="G50" s="332"/>
      <c r="H50" s="332"/>
      <c r="I50" s="34"/>
      <c r="J50" s="34"/>
      <c r="K50" s="34"/>
      <c r="L50" s="91"/>
      <c r="S50" s="34"/>
      <c r="T50" s="34"/>
      <c r="U50" s="34"/>
      <c r="V50" s="34"/>
      <c r="W50" s="34"/>
      <c r="X50" s="34"/>
      <c r="Y50" s="34"/>
      <c r="Z50" s="34"/>
      <c r="AA50" s="34"/>
      <c r="AB50" s="34"/>
      <c r="AC50" s="34"/>
      <c r="AD50" s="34"/>
      <c r="AE50" s="34"/>
    </row>
    <row r="51" spans="1:47" s="2" customFormat="1" ht="7.05" customHeight="1">
      <c r="A51" s="34"/>
      <c r="B51" s="35"/>
      <c r="C51" s="34"/>
      <c r="D51" s="34"/>
      <c r="E51" s="34"/>
      <c r="F51" s="34"/>
      <c r="G51" s="34"/>
      <c r="H51" s="34"/>
      <c r="I51" s="34"/>
      <c r="J51" s="34"/>
      <c r="K51" s="34"/>
      <c r="L51" s="91"/>
      <c r="S51" s="34"/>
      <c r="T51" s="34"/>
      <c r="U51" s="34"/>
      <c r="V51" s="34"/>
      <c r="W51" s="34"/>
      <c r="X51" s="34"/>
      <c r="Y51" s="34"/>
      <c r="Z51" s="34"/>
      <c r="AA51" s="34"/>
      <c r="AB51" s="34"/>
      <c r="AC51" s="34"/>
      <c r="AD51" s="34"/>
      <c r="AE51" s="34"/>
    </row>
    <row r="52" spans="1:47" s="2" customFormat="1" ht="12" customHeight="1">
      <c r="A52" s="34"/>
      <c r="B52" s="35"/>
      <c r="C52" s="29" t="s">
        <v>21</v>
      </c>
      <c r="D52" s="34"/>
      <c r="E52" s="34"/>
      <c r="F52" s="27" t="str">
        <f>F12</f>
        <v xml:space="preserve"> </v>
      </c>
      <c r="G52" s="34"/>
      <c r="H52" s="34"/>
      <c r="I52" s="29" t="s">
        <v>23</v>
      </c>
      <c r="J52" s="52" t="str">
        <f>IF(J12="","",J12)</f>
        <v>27. 3. 2021</v>
      </c>
      <c r="K52" s="34"/>
      <c r="L52" s="91"/>
      <c r="S52" s="34"/>
      <c r="T52" s="34"/>
      <c r="U52" s="34"/>
      <c r="V52" s="34"/>
      <c r="W52" s="34"/>
      <c r="X52" s="34"/>
      <c r="Y52" s="34"/>
      <c r="Z52" s="34"/>
      <c r="AA52" s="34"/>
      <c r="AB52" s="34"/>
      <c r="AC52" s="34"/>
      <c r="AD52" s="34"/>
      <c r="AE52" s="34"/>
    </row>
    <row r="53" spans="1:47" s="2" customFormat="1" ht="7.05" customHeight="1">
      <c r="A53" s="34"/>
      <c r="B53" s="35"/>
      <c r="C53" s="34"/>
      <c r="D53" s="34"/>
      <c r="E53" s="34"/>
      <c r="F53" s="34"/>
      <c r="G53" s="34"/>
      <c r="H53" s="34"/>
      <c r="I53" s="34"/>
      <c r="J53" s="34"/>
      <c r="K53" s="34"/>
      <c r="L53" s="91"/>
      <c r="S53" s="34"/>
      <c r="T53" s="34"/>
      <c r="U53" s="34"/>
      <c r="V53" s="34"/>
      <c r="W53" s="34"/>
      <c r="X53" s="34"/>
      <c r="Y53" s="34"/>
      <c r="Z53" s="34"/>
      <c r="AA53" s="34"/>
      <c r="AB53" s="34"/>
      <c r="AC53" s="34"/>
      <c r="AD53" s="34"/>
      <c r="AE53" s="34"/>
    </row>
    <row r="54" spans="1:47" s="2" customFormat="1" ht="40.049999999999997" customHeight="1">
      <c r="A54" s="34"/>
      <c r="B54" s="35"/>
      <c r="C54" s="29" t="s">
        <v>25</v>
      </c>
      <c r="D54" s="34"/>
      <c r="E54" s="34"/>
      <c r="F54" s="27" t="str">
        <f>E15</f>
        <v>Obec Bordovice, Bordovice 130, 744 01 Bordovice</v>
      </c>
      <c r="G54" s="34"/>
      <c r="H54" s="34"/>
      <c r="I54" s="29" t="s">
        <v>30</v>
      </c>
      <c r="J54" s="32" t="str">
        <f>E21</f>
        <v>ing.arch. Tomáš Kudělka, Kunín 104, 742 53 Kunín</v>
      </c>
      <c r="K54" s="34"/>
      <c r="L54" s="91"/>
      <c r="S54" s="34"/>
      <c r="T54" s="34"/>
      <c r="U54" s="34"/>
      <c r="V54" s="34"/>
      <c r="W54" s="34"/>
      <c r="X54" s="34"/>
      <c r="Y54" s="34"/>
      <c r="Z54" s="34"/>
      <c r="AA54" s="34"/>
      <c r="AB54" s="34"/>
      <c r="AC54" s="34"/>
      <c r="AD54" s="34"/>
      <c r="AE54" s="34"/>
    </row>
    <row r="55" spans="1:47" s="2" customFormat="1" ht="15.15" customHeight="1">
      <c r="A55" s="34"/>
      <c r="B55" s="35"/>
      <c r="C55" s="29" t="s">
        <v>28</v>
      </c>
      <c r="D55" s="34"/>
      <c r="E55" s="34"/>
      <c r="F55" s="27" t="str">
        <f>IF(E18="","",E18)</f>
        <v>Vyplň údaj</v>
      </c>
      <c r="G55" s="34"/>
      <c r="H55" s="34"/>
      <c r="I55" s="29" t="s">
        <v>32</v>
      </c>
      <c r="J55" s="32" t="str">
        <f>E24</f>
        <v xml:space="preserve"> </v>
      </c>
      <c r="K55" s="34"/>
      <c r="L55" s="91"/>
      <c r="S55" s="34"/>
      <c r="T55" s="34"/>
      <c r="U55" s="34"/>
      <c r="V55" s="34"/>
      <c r="W55" s="34"/>
      <c r="X55" s="34"/>
      <c r="Y55" s="34"/>
      <c r="Z55" s="34"/>
      <c r="AA55" s="34"/>
      <c r="AB55" s="34"/>
      <c r="AC55" s="34"/>
      <c r="AD55" s="34"/>
      <c r="AE55" s="34"/>
    </row>
    <row r="56" spans="1:47" s="2" customFormat="1" ht="10.199999999999999" customHeight="1">
      <c r="A56" s="34"/>
      <c r="B56" s="35"/>
      <c r="C56" s="34"/>
      <c r="D56" s="34"/>
      <c r="E56" s="34"/>
      <c r="F56" s="34"/>
      <c r="G56" s="34"/>
      <c r="H56" s="34"/>
      <c r="I56" s="34"/>
      <c r="J56" s="34"/>
      <c r="K56" s="34"/>
      <c r="L56" s="91"/>
      <c r="S56" s="34"/>
      <c r="T56" s="34"/>
      <c r="U56" s="34"/>
      <c r="V56" s="34"/>
      <c r="W56" s="34"/>
      <c r="X56" s="34"/>
      <c r="Y56" s="34"/>
      <c r="Z56" s="34"/>
      <c r="AA56" s="34"/>
      <c r="AB56" s="34"/>
      <c r="AC56" s="34"/>
      <c r="AD56" s="34"/>
      <c r="AE56" s="34"/>
    </row>
    <row r="57" spans="1:47" s="2" customFormat="1" ht="29.25" customHeight="1">
      <c r="A57" s="34"/>
      <c r="B57" s="35"/>
      <c r="C57" s="105" t="s">
        <v>107</v>
      </c>
      <c r="D57" s="99"/>
      <c r="E57" s="99"/>
      <c r="F57" s="99"/>
      <c r="G57" s="99"/>
      <c r="H57" s="99"/>
      <c r="I57" s="99"/>
      <c r="J57" s="106" t="s">
        <v>108</v>
      </c>
      <c r="K57" s="99"/>
      <c r="L57" s="91"/>
      <c r="S57" s="34"/>
      <c r="T57" s="34"/>
      <c r="U57" s="34"/>
      <c r="V57" s="34"/>
      <c r="W57" s="34"/>
      <c r="X57" s="34"/>
      <c r="Y57" s="34"/>
      <c r="Z57" s="34"/>
      <c r="AA57" s="34"/>
      <c r="AB57" s="34"/>
      <c r="AC57" s="34"/>
      <c r="AD57" s="34"/>
      <c r="AE57" s="34"/>
    </row>
    <row r="58" spans="1:47" s="2" customFormat="1" ht="10.199999999999999" customHeight="1">
      <c r="A58" s="34"/>
      <c r="B58" s="35"/>
      <c r="C58" s="34"/>
      <c r="D58" s="34"/>
      <c r="E58" s="34"/>
      <c r="F58" s="34"/>
      <c r="G58" s="34"/>
      <c r="H58" s="34"/>
      <c r="I58" s="34"/>
      <c r="J58" s="34"/>
      <c r="K58" s="34"/>
      <c r="L58" s="91"/>
      <c r="S58" s="34"/>
      <c r="T58" s="34"/>
      <c r="U58" s="34"/>
      <c r="V58" s="34"/>
      <c r="W58" s="34"/>
      <c r="X58" s="34"/>
      <c r="Y58" s="34"/>
      <c r="Z58" s="34"/>
      <c r="AA58" s="34"/>
      <c r="AB58" s="34"/>
      <c r="AC58" s="34"/>
      <c r="AD58" s="34"/>
      <c r="AE58" s="34"/>
    </row>
    <row r="59" spans="1:47" s="2" customFormat="1" ht="22.8" customHeight="1">
      <c r="A59" s="34"/>
      <c r="B59" s="35"/>
      <c r="C59" s="107" t="s">
        <v>67</v>
      </c>
      <c r="D59" s="34"/>
      <c r="E59" s="34"/>
      <c r="F59" s="34"/>
      <c r="G59" s="34"/>
      <c r="H59" s="34"/>
      <c r="I59" s="34"/>
      <c r="J59" s="68">
        <f>J87</f>
        <v>0</v>
      </c>
      <c r="K59" s="34"/>
      <c r="L59" s="91"/>
      <c r="S59" s="34"/>
      <c r="T59" s="34"/>
      <c r="U59" s="34"/>
      <c r="V59" s="34"/>
      <c r="W59" s="34"/>
      <c r="X59" s="34"/>
      <c r="Y59" s="34"/>
      <c r="Z59" s="34"/>
      <c r="AA59" s="34"/>
      <c r="AB59" s="34"/>
      <c r="AC59" s="34"/>
      <c r="AD59" s="34"/>
      <c r="AE59" s="34"/>
      <c r="AU59" s="19" t="s">
        <v>109</v>
      </c>
    </row>
    <row r="60" spans="1:47" s="9" customFormat="1" ht="25.05" customHeight="1">
      <c r="B60" s="108"/>
      <c r="D60" s="109" t="s">
        <v>3292</v>
      </c>
      <c r="E60" s="110"/>
      <c r="F60" s="110"/>
      <c r="G60" s="110"/>
      <c r="H60" s="110"/>
      <c r="I60" s="110"/>
      <c r="J60" s="111">
        <f>J88</f>
        <v>0</v>
      </c>
      <c r="L60" s="108"/>
    </row>
    <row r="61" spans="1:47" s="10" customFormat="1" ht="19.95" customHeight="1">
      <c r="B61" s="112"/>
      <c r="D61" s="113" t="s">
        <v>3293</v>
      </c>
      <c r="E61" s="114"/>
      <c r="F61" s="114"/>
      <c r="G61" s="114"/>
      <c r="H61" s="114"/>
      <c r="I61" s="114"/>
      <c r="J61" s="115">
        <f>J89</f>
        <v>0</v>
      </c>
      <c r="L61" s="112"/>
    </row>
    <row r="62" spans="1:47" s="10" customFormat="1" ht="19.95" customHeight="1">
      <c r="B62" s="112"/>
      <c r="D62" s="113" t="s">
        <v>3294</v>
      </c>
      <c r="E62" s="114"/>
      <c r="F62" s="114"/>
      <c r="G62" s="114"/>
      <c r="H62" s="114"/>
      <c r="I62" s="114"/>
      <c r="J62" s="115">
        <f>J100</f>
        <v>0</v>
      </c>
      <c r="L62" s="112"/>
    </row>
    <row r="63" spans="1:47" s="10" customFormat="1" ht="19.95" customHeight="1">
      <c r="B63" s="112"/>
      <c r="D63" s="113" t="s">
        <v>3295</v>
      </c>
      <c r="E63" s="114"/>
      <c r="F63" s="114"/>
      <c r="G63" s="114"/>
      <c r="H63" s="114"/>
      <c r="I63" s="114"/>
      <c r="J63" s="115">
        <f>J105</f>
        <v>0</v>
      </c>
      <c r="L63" s="112"/>
    </row>
    <row r="64" spans="1:47" s="10" customFormat="1" ht="19.95" customHeight="1">
      <c r="B64" s="112"/>
      <c r="D64" s="113" t="s">
        <v>3296</v>
      </c>
      <c r="E64" s="114"/>
      <c r="F64" s="114"/>
      <c r="G64" s="114"/>
      <c r="H64" s="114"/>
      <c r="I64" s="114"/>
      <c r="J64" s="115">
        <f>J110</f>
        <v>0</v>
      </c>
      <c r="L64" s="112"/>
    </row>
    <row r="65" spans="1:31" s="9" customFormat="1" ht="25.05" customHeight="1">
      <c r="B65" s="108"/>
      <c r="D65" s="109" t="s">
        <v>3297</v>
      </c>
      <c r="E65" s="110"/>
      <c r="F65" s="110"/>
      <c r="G65" s="110"/>
      <c r="H65" s="110"/>
      <c r="I65" s="110"/>
      <c r="J65" s="111">
        <f>J115</f>
        <v>0</v>
      </c>
      <c r="L65" s="108"/>
    </row>
    <row r="66" spans="1:31" s="9" customFormat="1" ht="25.05" customHeight="1">
      <c r="B66" s="108"/>
      <c r="D66" s="109" t="s">
        <v>3298</v>
      </c>
      <c r="E66" s="110"/>
      <c r="F66" s="110"/>
      <c r="G66" s="110"/>
      <c r="H66" s="110"/>
      <c r="I66" s="110"/>
      <c r="J66" s="111">
        <f>J118</f>
        <v>0</v>
      </c>
      <c r="L66" s="108"/>
    </row>
    <row r="67" spans="1:31" s="10" customFormat="1" ht="19.95" customHeight="1">
      <c r="B67" s="112"/>
      <c r="D67" s="113" t="s">
        <v>3299</v>
      </c>
      <c r="E67" s="114"/>
      <c r="F67" s="114"/>
      <c r="G67" s="114"/>
      <c r="H67" s="114"/>
      <c r="I67" s="114"/>
      <c r="J67" s="115">
        <f>J119</f>
        <v>0</v>
      </c>
      <c r="L67" s="112"/>
    </row>
    <row r="68" spans="1:31" s="2" customFormat="1" ht="21.75" customHeight="1">
      <c r="A68" s="34"/>
      <c r="B68" s="35"/>
      <c r="C68" s="34"/>
      <c r="D68" s="34"/>
      <c r="E68" s="34"/>
      <c r="F68" s="34"/>
      <c r="G68" s="34"/>
      <c r="H68" s="34"/>
      <c r="I68" s="34"/>
      <c r="J68" s="34"/>
      <c r="K68" s="34"/>
      <c r="L68" s="91"/>
      <c r="S68" s="34"/>
      <c r="T68" s="34"/>
      <c r="U68" s="34"/>
      <c r="V68" s="34"/>
      <c r="W68" s="34"/>
      <c r="X68" s="34"/>
      <c r="Y68" s="34"/>
      <c r="Z68" s="34"/>
      <c r="AA68" s="34"/>
      <c r="AB68" s="34"/>
      <c r="AC68" s="34"/>
      <c r="AD68" s="34"/>
      <c r="AE68" s="34"/>
    </row>
    <row r="69" spans="1:31" s="2" customFormat="1" ht="7.05" customHeight="1">
      <c r="A69" s="34"/>
      <c r="B69" s="44"/>
      <c r="C69" s="45"/>
      <c r="D69" s="45"/>
      <c r="E69" s="45"/>
      <c r="F69" s="45"/>
      <c r="G69" s="45"/>
      <c r="H69" s="45"/>
      <c r="I69" s="45"/>
      <c r="J69" s="45"/>
      <c r="K69" s="45"/>
      <c r="L69" s="91"/>
      <c r="S69" s="34"/>
      <c r="T69" s="34"/>
      <c r="U69" s="34"/>
      <c r="V69" s="34"/>
      <c r="W69" s="34"/>
      <c r="X69" s="34"/>
      <c r="Y69" s="34"/>
      <c r="Z69" s="34"/>
      <c r="AA69" s="34"/>
      <c r="AB69" s="34"/>
      <c r="AC69" s="34"/>
      <c r="AD69" s="34"/>
      <c r="AE69" s="34"/>
    </row>
    <row r="73" spans="1:31" s="2" customFormat="1" ht="7.05" customHeight="1">
      <c r="A73" s="34"/>
      <c r="B73" s="46"/>
      <c r="C73" s="47"/>
      <c r="D73" s="47"/>
      <c r="E73" s="47"/>
      <c r="F73" s="47"/>
      <c r="G73" s="47"/>
      <c r="H73" s="47"/>
      <c r="I73" s="47"/>
      <c r="J73" s="47"/>
      <c r="K73" s="47"/>
      <c r="L73" s="91"/>
      <c r="S73" s="34"/>
      <c r="T73" s="34"/>
      <c r="U73" s="34"/>
      <c r="V73" s="34"/>
      <c r="W73" s="34"/>
      <c r="X73" s="34"/>
      <c r="Y73" s="34"/>
      <c r="Z73" s="34"/>
      <c r="AA73" s="34"/>
      <c r="AB73" s="34"/>
      <c r="AC73" s="34"/>
      <c r="AD73" s="34"/>
      <c r="AE73" s="34"/>
    </row>
    <row r="74" spans="1:31" s="2" customFormat="1" ht="25.05" customHeight="1">
      <c r="A74" s="34"/>
      <c r="B74" s="35"/>
      <c r="C74" s="23" t="s">
        <v>137</v>
      </c>
      <c r="D74" s="34"/>
      <c r="E74" s="34"/>
      <c r="F74" s="34"/>
      <c r="G74" s="34"/>
      <c r="H74" s="34"/>
      <c r="I74" s="34"/>
      <c r="J74" s="34"/>
      <c r="K74" s="34"/>
      <c r="L74" s="91"/>
      <c r="S74" s="34"/>
      <c r="T74" s="34"/>
      <c r="U74" s="34"/>
      <c r="V74" s="34"/>
      <c r="W74" s="34"/>
      <c r="X74" s="34"/>
      <c r="Y74" s="34"/>
      <c r="Z74" s="34"/>
      <c r="AA74" s="34"/>
      <c r="AB74" s="34"/>
      <c r="AC74" s="34"/>
      <c r="AD74" s="34"/>
      <c r="AE74" s="34"/>
    </row>
    <row r="75" spans="1:31" s="2" customFormat="1" ht="7.05" customHeight="1">
      <c r="A75" s="34"/>
      <c r="B75" s="35"/>
      <c r="C75" s="34"/>
      <c r="D75" s="34"/>
      <c r="E75" s="34"/>
      <c r="F75" s="34"/>
      <c r="G75" s="34"/>
      <c r="H75" s="34"/>
      <c r="I75" s="34"/>
      <c r="J75" s="34"/>
      <c r="K75" s="34"/>
      <c r="L75" s="91"/>
      <c r="S75" s="34"/>
      <c r="T75" s="34"/>
      <c r="U75" s="34"/>
      <c r="V75" s="34"/>
      <c r="W75" s="34"/>
      <c r="X75" s="34"/>
      <c r="Y75" s="34"/>
      <c r="Z75" s="34"/>
      <c r="AA75" s="34"/>
      <c r="AB75" s="34"/>
      <c r="AC75" s="34"/>
      <c r="AD75" s="34"/>
      <c r="AE75" s="34"/>
    </row>
    <row r="76" spans="1:31" s="2" customFormat="1" ht="12" customHeight="1">
      <c r="A76" s="34"/>
      <c r="B76" s="35"/>
      <c r="C76" s="29" t="s">
        <v>17</v>
      </c>
      <c r="D76" s="34"/>
      <c r="E76" s="34"/>
      <c r="F76" s="34"/>
      <c r="G76" s="34"/>
      <c r="H76" s="34"/>
      <c r="I76" s="34"/>
      <c r="J76" s="34"/>
      <c r="K76" s="34"/>
      <c r="L76" s="91"/>
      <c r="S76" s="34"/>
      <c r="T76" s="34"/>
      <c r="U76" s="34"/>
      <c r="V76" s="34"/>
      <c r="W76" s="34"/>
      <c r="X76" s="34"/>
      <c r="Y76" s="34"/>
      <c r="Z76" s="34"/>
      <c r="AA76" s="34"/>
      <c r="AB76" s="34"/>
      <c r="AC76" s="34"/>
      <c r="AD76" s="34"/>
      <c r="AE76" s="34"/>
    </row>
    <row r="77" spans="1:31" s="2" customFormat="1" ht="16.5" customHeight="1">
      <c r="A77" s="34"/>
      <c r="B77" s="35"/>
      <c r="C77" s="34"/>
      <c r="D77" s="34"/>
      <c r="E77" s="333" t="str">
        <f>E7</f>
        <v>Sportovní hala Bordovice úprava</v>
      </c>
      <c r="F77" s="334"/>
      <c r="G77" s="334"/>
      <c r="H77" s="334"/>
      <c r="I77" s="34"/>
      <c r="J77" s="34"/>
      <c r="K77" s="34"/>
      <c r="L77" s="91"/>
      <c r="S77" s="34"/>
      <c r="T77" s="34"/>
      <c r="U77" s="34"/>
      <c r="V77" s="34"/>
      <c r="W77" s="34"/>
      <c r="X77" s="34"/>
      <c r="Y77" s="34"/>
      <c r="Z77" s="34"/>
      <c r="AA77" s="34"/>
      <c r="AB77" s="34"/>
      <c r="AC77" s="34"/>
      <c r="AD77" s="34"/>
      <c r="AE77" s="34"/>
    </row>
    <row r="78" spans="1:31" s="2" customFormat="1" ht="12" customHeight="1">
      <c r="A78" s="34"/>
      <c r="B78" s="35"/>
      <c r="C78" s="29" t="s">
        <v>102</v>
      </c>
      <c r="D78" s="34"/>
      <c r="E78" s="34"/>
      <c r="F78" s="34"/>
      <c r="G78" s="34"/>
      <c r="H78" s="34"/>
      <c r="I78" s="34"/>
      <c r="J78" s="34"/>
      <c r="K78" s="34"/>
      <c r="L78" s="91"/>
      <c r="S78" s="34"/>
      <c r="T78" s="34"/>
      <c r="U78" s="34"/>
      <c r="V78" s="34"/>
      <c r="W78" s="34"/>
      <c r="X78" s="34"/>
      <c r="Y78" s="34"/>
      <c r="Z78" s="34"/>
      <c r="AA78" s="34"/>
      <c r="AB78" s="34"/>
      <c r="AC78" s="34"/>
      <c r="AD78" s="34"/>
      <c r="AE78" s="34"/>
    </row>
    <row r="79" spans="1:31" s="2" customFormat="1" ht="16.5" customHeight="1">
      <c r="A79" s="34"/>
      <c r="B79" s="35"/>
      <c r="C79" s="34"/>
      <c r="D79" s="34"/>
      <c r="E79" s="316" t="str">
        <f>E9</f>
        <v>06 - vzduchotechnika</v>
      </c>
      <c r="F79" s="332"/>
      <c r="G79" s="332"/>
      <c r="H79" s="332"/>
      <c r="I79" s="34"/>
      <c r="J79" s="34"/>
      <c r="K79" s="34"/>
      <c r="L79" s="91"/>
      <c r="S79" s="34"/>
      <c r="T79" s="34"/>
      <c r="U79" s="34"/>
      <c r="V79" s="34"/>
      <c r="W79" s="34"/>
      <c r="X79" s="34"/>
      <c r="Y79" s="34"/>
      <c r="Z79" s="34"/>
      <c r="AA79" s="34"/>
      <c r="AB79" s="34"/>
      <c r="AC79" s="34"/>
      <c r="AD79" s="34"/>
      <c r="AE79" s="34"/>
    </row>
    <row r="80" spans="1:31" s="2" customFormat="1" ht="7.05" customHeight="1">
      <c r="A80" s="34"/>
      <c r="B80" s="35"/>
      <c r="C80" s="34"/>
      <c r="D80" s="34"/>
      <c r="E80" s="34"/>
      <c r="F80" s="34"/>
      <c r="G80" s="34"/>
      <c r="H80" s="34"/>
      <c r="I80" s="34"/>
      <c r="J80" s="34"/>
      <c r="K80" s="34"/>
      <c r="L80" s="91"/>
      <c r="S80" s="34"/>
      <c r="T80" s="34"/>
      <c r="U80" s="34"/>
      <c r="V80" s="34"/>
      <c r="W80" s="34"/>
      <c r="X80" s="34"/>
      <c r="Y80" s="34"/>
      <c r="Z80" s="34"/>
      <c r="AA80" s="34"/>
      <c r="AB80" s="34"/>
      <c r="AC80" s="34"/>
      <c r="AD80" s="34"/>
      <c r="AE80" s="34"/>
    </row>
    <row r="81" spans="1:65" s="2" customFormat="1" ht="12" customHeight="1">
      <c r="A81" s="34"/>
      <c r="B81" s="35"/>
      <c r="C81" s="29" t="s">
        <v>21</v>
      </c>
      <c r="D81" s="34"/>
      <c r="E81" s="34"/>
      <c r="F81" s="27" t="str">
        <f>F12</f>
        <v xml:space="preserve"> </v>
      </c>
      <c r="G81" s="34"/>
      <c r="H81" s="34"/>
      <c r="I81" s="29" t="s">
        <v>23</v>
      </c>
      <c r="J81" s="52" t="str">
        <f>IF(J12="","",J12)</f>
        <v>27. 3. 2021</v>
      </c>
      <c r="K81" s="34"/>
      <c r="L81" s="91"/>
      <c r="S81" s="34"/>
      <c r="T81" s="34"/>
      <c r="U81" s="34"/>
      <c r="V81" s="34"/>
      <c r="W81" s="34"/>
      <c r="X81" s="34"/>
      <c r="Y81" s="34"/>
      <c r="Z81" s="34"/>
      <c r="AA81" s="34"/>
      <c r="AB81" s="34"/>
      <c r="AC81" s="34"/>
      <c r="AD81" s="34"/>
      <c r="AE81" s="34"/>
    </row>
    <row r="82" spans="1:65" s="2" customFormat="1" ht="7.05" customHeight="1">
      <c r="A82" s="34"/>
      <c r="B82" s="35"/>
      <c r="C82" s="34"/>
      <c r="D82" s="34"/>
      <c r="E82" s="34"/>
      <c r="F82" s="34"/>
      <c r="G82" s="34"/>
      <c r="H82" s="34"/>
      <c r="I82" s="34"/>
      <c r="J82" s="34"/>
      <c r="K82" s="34"/>
      <c r="L82" s="91"/>
      <c r="S82" s="34"/>
      <c r="T82" s="34"/>
      <c r="U82" s="34"/>
      <c r="V82" s="34"/>
      <c r="W82" s="34"/>
      <c r="X82" s="34"/>
      <c r="Y82" s="34"/>
      <c r="Z82" s="34"/>
      <c r="AA82" s="34"/>
      <c r="AB82" s="34"/>
      <c r="AC82" s="34"/>
      <c r="AD82" s="34"/>
      <c r="AE82" s="34"/>
    </row>
    <row r="83" spans="1:65" s="2" customFormat="1" ht="40.049999999999997" customHeight="1">
      <c r="A83" s="34"/>
      <c r="B83" s="35"/>
      <c r="C83" s="29" t="s">
        <v>25</v>
      </c>
      <c r="D83" s="34"/>
      <c r="E83" s="34"/>
      <c r="F83" s="27" t="str">
        <f>E15</f>
        <v>Obec Bordovice, Bordovice 130, 744 01 Bordovice</v>
      </c>
      <c r="G83" s="34"/>
      <c r="H83" s="34"/>
      <c r="I83" s="29" t="s">
        <v>30</v>
      </c>
      <c r="J83" s="32" t="str">
        <f>E21</f>
        <v>ing.arch. Tomáš Kudělka, Kunín 104, 742 53 Kunín</v>
      </c>
      <c r="K83" s="34"/>
      <c r="L83" s="91"/>
      <c r="S83" s="34"/>
      <c r="T83" s="34"/>
      <c r="U83" s="34"/>
      <c r="V83" s="34"/>
      <c r="W83" s="34"/>
      <c r="X83" s="34"/>
      <c r="Y83" s="34"/>
      <c r="Z83" s="34"/>
      <c r="AA83" s="34"/>
      <c r="AB83" s="34"/>
      <c r="AC83" s="34"/>
      <c r="AD83" s="34"/>
      <c r="AE83" s="34"/>
    </row>
    <row r="84" spans="1:65" s="2" customFormat="1" ht="15.15" customHeight="1">
      <c r="A84" s="34"/>
      <c r="B84" s="35"/>
      <c r="C84" s="29" t="s">
        <v>28</v>
      </c>
      <c r="D84" s="34"/>
      <c r="E84" s="34"/>
      <c r="F84" s="27" t="str">
        <f>IF(E18="","",E18)</f>
        <v>Vyplň údaj</v>
      </c>
      <c r="G84" s="34"/>
      <c r="H84" s="34"/>
      <c r="I84" s="29" t="s">
        <v>32</v>
      </c>
      <c r="J84" s="32" t="str">
        <f>E24</f>
        <v xml:space="preserve"> </v>
      </c>
      <c r="K84" s="34"/>
      <c r="L84" s="91"/>
      <c r="S84" s="34"/>
      <c r="T84" s="34"/>
      <c r="U84" s="34"/>
      <c r="V84" s="34"/>
      <c r="W84" s="34"/>
      <c r="X84" s="34"/>
      <c r="Y84" s="34"/>
      <c r="Z84" s="34"/>
      <c r="AA84" s="34"/>
      <c r="AB84" s="34"/>
      <c r="AC84" s="34"/>
      <c r="AD84" s="34"/>
      <c r="AE84" s="34"/>
    </row>
    <row r="85" spans="1:65" s="2" customFormat="1" ht="10.199999999999999" customHeight="1">
      <c r="A85" s="34"/>
      <c r="B85" s="35"/>
      <c r="C85" s="34"/>
      <c r="D85" s="34"/>
      <c r="E85" s="34"/>
      <c r="F85" s="34"/>
      <c r="G85" s="34"/>
      <c r="H85" s="34"/>
      <c r="I85" s="34"/>
      <c r="J85" s="34"/>
      <c r="K85" s="34"/>
      <c r="L85" s="91"/>
      <c r="S85" s="34"/>
      <c r="T85" s="34"/>
      <c r="U85" s="34"/>
      <c r="V85" s="34"/>
      <c r="W85" s="34"/>
      <c r="X85" s="34"/>
      <c r="Y85" s="34"/>
      <c r="Z85" s="34"/>
      <c r="AA85" s="34"/>
      <c r="AB85" s="34"/>
      <c r="AC85" s="34"/>
      <c r="AD85" s="34"/>
      <c r="AE85" s="34"/>
    </row>
    <row r="86" spans="1:65" s="11" customFormat="1" ht="29.25" customHeight="1">
      <c r="A86" s="116"/>
      <c r="B86" s="117"/>
      <c r="C86" s="118" t="s">
        <v>138</v>
      </c>
      <c r="D86" s="119" t="s">
        <v>54</v>
      </c>
      <c r="E86" s="119" t="s">
        <v>50</v>
      </c>
      <c r="F86" s="119" t="s">
        <v>51</v>
      </c>
      <c r="G86" s="119" t="s">
        <v>139</v>
      </c>
      <c r="H86" s="119" t="s">
        <v>140</v>
      </c>
      <c r="I86" s="119" t="s">
        <v>141</v>
      </c>
      <c r="J86" s="119" t="s">
        <v>108</v>
      </c>
      <c r="K86" s="120" t="s">
        <v>142</v>
      </c>
      <c r="L86" s="121"/>
      <c r="M86" s="59" t="s">
        <v>3</v>
      </c>
      <c r="N86" s="60" t="s">
        <v>39</v>
      </c>
      <c r="O86" s="60" t="s">
        <v>143</v>
      </c>
      <c r="P86" s="60" t="s">
        <v>144</v>
      </c>
      <c r="Q86" s="60" t="s">
        <v>145</v>
      </c>
      <c r="R86" s="60" t="s">
        <v>146</v>
      </c>
      <c r="S86" s="60" t="s">
        <v>147</v>
      </c>
      <c r="T86" s="61" t="s">
        <v>148</v>
      </c>
      <c r="U86" s="116"/>
      <c r="V86" s="116"/>
      <c r="W86" s="116"/>
      <c r="X86" s="116"/>
      <c r="Y86" s="116"/>
      <c r="Z86" s="116"/>
      <c r="AA86" s="116"/>
      <c r="AB86" s="116"/>
      <c r="AC86" s="116"/>
      <c r="AD86" s="116"/>
      <c r="AE86" s="116"/>
    </row>
    <row r="87" spans="1:65" s="2" customFormat="1" ht="22.8" customHeight="1">
      <c r="A87" s="34"/>
      <c r="B87" s="35"/>
      <c r="C87" s="66" t="s">
        <v>149</v>
      </c>
      <c r="D87" s="34"/>
      <c r="E87" s="34"/>
      <c r="F87" s="34"/>
      <c r="G87" s="34"/>
      <c r="H87" s="34"/>
      <c r="I87" s="34"/>
      <c r="J87" s="122">
        <f>BK87</f>
        <v>0</v>
      </c>
      <c r="K87" s="34"/>
      <c r="L87" s="35"/>
      <c r="M87" s="62"/>
      <c r="N87" s="53"/>
      <c r="O87" s="63"/>
      <c r="P87" s="123">
        <f>P88+P115+P118</f>
        <v>0</v>
      </c>
      <c r="Q87" s="63"/>
      <c r="R87" s="123">
        <f>R88+R115+R118</f>
        <v>0</v>
      </c>
      <c r="S87" s="63"/>
      <c r="T87" s="124">
        <f>T88+T115+T118</f>
        <v>0</v>
      </c>
      <c r="U87" s="34"/>
      <c r="V87" s="34"/>
      <c r="W87" s="34"/>
      <c r="X87" s="34"/>
      <c r="Y87" s="34"/>
      <c r="Z87" s="34"/>
      <c r="AA87" s="34"/>
      <c r="AB87" s="34"/>
      <c r="AC87" s="34"/>
      <c r="AD87" s="34"/>
      <c r="AE87" s="34"/>
      <c r="AT87" s="19" t="s">
        <v>68</v>
      </c>
      <c r="AU87" s="19" t="s">
        <v>109</v>
      </c>
      <c r="BK87" s="125">
        <f>BK88+BK115+BK118</f>
        <v>0</v>
      </c>
    </row>
    <row r="88" spans="1:65" s="12" customFormat="1" ht="25.95" customHeight="1">
      <c r="B88" s="126"/>
      <c r="D88" s="127" t="s">
        <v>68</v>
      </c>
      <c r="E88" s="128" t="s">
        <v>150</v>
      </c>
      <c r="F88" s="128" t="s">
        <v>3300</v>
      </c>
      <c r="I88" s="129"/>
      <c r="J88" s="130">
        <f>BK88</f>
        <v>0</v>
      </c>
      <c r="L88" s="126"/>
      <c r="M88" s="131"/>
      <c r="N88" s="132"/>
      <c r="O88" s="132"/>
      <c r="P88" s="133">
        <f>P89+P100+P105+P110</f>
        <v>0</v>
      </c>
      <c r="Q88" s="132"/>
      <c r="R88" s="133">
        <f>R89+R100+R105+R110</f>
        <v>0</v>
      </c>
      <c r="S88" s="132"/>
      <c r="T88" s="134">
        <f>T89+T100+T105+T110</f>
        <v>0</v>
      </c>
      <c r="AR88" s="127" t="s">
        <v>168</v>
      </c>
      <c r="AT88" s="135" t="s">
        <v>68</v>
      </c>
      <c r="AU88" s="135" t="s">
        <v>69</v>
      </c>
      <c r="AY88" s="127" t="s">
        <v>152</v>
      </c>
      <c r="BK88" s="136">
        <f>BK89+BK100+BK105+BK110</f>
        <v>0</v>
      </c>
    </row>
    <row r="89" spans="1:65" s="12" customFormat="1" ht="22.8" customHeight="1">
      <c r="B89" s="126"/>
      <c r="D89" s="127" t="s">
        <v>68</v>
      </c>
      <c r="E89" s="137" t="s">
        <v>3301</v>
      </c>
      <c r="F89" s="137" t="s">
        <v>3302</v>
      </c>
      <c r="I89" s="129"/>
      <c r="J89" s="138">
        <f>BK89</f>
        <v>0</v>
      </c>
      <c r="L89" s="126"/>
      <c r="M89" s="131"/>
      <c r="N89" s="132"/>
      <c r="O89" s="132"/>
      <c r="P89" s="133">
        <f>SUM(P90:P99)</f>
        <v>0</v>
      </c>
      <c r="Q89" s="132"/>
      <c r="R89" s="133">
        <f>SUM(R90:R99)</f>
        <v>0</v>
      </c>
      <c r="S89" s="132"/>
      <c r="T89" s="134">
        <f>SUM(T90:T99)</f>
        <v>0</v>
      </c>
      <c r="AR89" s="127" t="s">
        <v>77</v>
      </c>
      <c r="AT89" s="135" t="s">
        <v>68</v>
      </c>
      <c r="AU89" s="135" t="s">
        <v>77</v>
      </c>
      <c r="AY89" s="127" t="s">
        <v>152</v>
      </c>
      <c r="BK89" s="136">
        <f>SUM(BK90:BK99)</f>
        <v>0</v>
      </c>
    </row>
    <row r="90" spans="1:65" s="2" customFormat="1" ht="16.5" customHeight="1">
      <c r="A90" s="34"/>
      <c r="B90" s="139"/>
      <c r="C90" s="140" t="s">
        <v>77</v>
      </c>
      <c r="D90" s="140" t="s">
        <v>154</v>
      </c>
      <c r="E90" s="141" t="s">
        <v>3303</v>
      </c>
      <c r="F90" s="142" t="s">
        <v>3304</v>
      </c>
      <c r="G90" s="143" t="s">
        <v>484</v>
      </c>
      <c r="H90" s="144">
        <v>1</v>
      </c>
      <c r="I90" s="145"/>
      <c r="J90" s="146">
        <f t="shared" ref="J90:J99" si="0">ROUND(I90*H90,2)</f>
        <v>0</v>
      </c>
      <c r="K90" s="142" t="s">
        <v>3</v>
      </c>
      <c r="L90" s="35"/>
      <c r="M90" s="147" t="s">
        <v>3</v>
      </c>
      <c r="N90" s="148" t="s">
        <v>40</v>
      </c>
      <c r="O90" s="55"/>
      <c r="P90" s="149">
        <f t="shared" ref="P90:P99" si="1">O90*H90</f>
        <v>0</v>
      </c>
      <c r="Q90" s="149">
        <v>0</v>
      </c>
      <c r="R90" s="149">
        <f t="shared" ref="R90:R99" si="2">Q90*H90</f>
        <v>0</v>
      </c>
      <c r="S90" s="149">
        <v>0</v>
      </c>
      <c r="T90" s="150">
        <f t="shared" ref="T90:T99" si="3">S90*H90</f>
        <v>0</v>
      </c>
      <c r="U90" s="34"/>
      <c r="V90" s="34"/>
      <c r="W90" s="34"/>
      <c r="X90" s="34"/>
      <c r="Y90" s="34"/>
      <c r="Z90" s="34"/>
      <c r="AA90" s="34"/>
      <c r="AB90" s="34"/>
      <c r="AC90" s="34"/>
      <c r="AD90" s="34"/>
      <c r="AE90" s="34"/>
      <c r="AR90" s="151" t="s">
        <v>158</v>
      </c>
      <c r="AT90" s="151" t="s">
        <v>154</v>
      </c>
      <c r="AU90" s="151" t="s">
        <v>79</v>
      </c>
      <c r="AY90" s="19" t="s">
        <v>152</v>
      </c>
      <c r="BE90" s="152">
        <f t="shared" ref="BE90:BE99" si="4">IF(N90="základní",J90,0)</f>
        <v>0</v>
      </c>
      <c r="BF90" s="152">
        <f t="shared" ref="BF90:BF99" si="5">IF(N90="snížená",J90,0)</f>
        <v>0</v>
      </c>
      <c r="BG90" s="152">
        <f t="shared" ref="BG90:BG99" si="6">IF(N90="zákl. přenesená",J90,0)</f>
        <v>0</v>
      </c>
      <c r="BH90" s="152">
        <f t="shared" ref="BH90:BH99" si="7">IF(N90="sníž. přenesená",J90,0)</f>
        <v>0</v>
      </c>
      <c r="BI90" s="152">
        <f t="shared" ref="BI90:BI99" si="8">IF(N90="nulová",J90,0)</f>
        <v>0</v>
      </c>
      <c r="BJ90" s="19" t="s">
        <v>77</v>
      </c>
      <c r="BK90" s="152">
        <f t="shared" ref="BK90:BK99" si="9">ROUND(I90*H90,2)</f>
        <v>0</v>
      </c>
      <c r="BL90" s="19" t="s">
        <v>158</v>
      </c>
      <c r="BM90" s="151" t="s">
        <v>3305</v>
      </c>
    </row>
    <row r="91" spans="1:65" s="2" customFormat="1" ht="21.75" customHeight="1">
      <c r="A91" s="34"/>
      <c r="B91" s="139"/>
      <c r="C91" s="140" t="s">
        <v>79</v>
      </c>
      <c r="D91" s="140" t="s">
        <v>154</v>
      </c>
      <c r="E91" s="141" t="s">
        <v>3306</v>
      </c>
      <c r="F91" s="142" t="s">
        <v>3307</v>
      </c>
      <c r="G91" s="143" t="s">
        <v>484</v>
      </c>
      <c r="H91" s="144">
        <v>1</v>
      </c>
      <c r="I91" s="145"/>
      <c r="J91" s="146">
        <f t="shared" si="0"/>
        <v>0</v>
      </c>
      <c r="K91" s="142" t="s">
        <v>3</v>
      </c>
      <c r="L91" s="35"/>
      <c r="M91" s="147" t="s">
        <v>3</v>
      </c>
      <c r="N91" s="148" t="s">
        <v>40</v>
      </c>
      <c r="O91" s="55"/>
      <c r="P91" s="149">
        <f t="shared" si="1"/>
        <v>0</v>
      </c>
      <c r="Q91" s="149">
        <v>0</v>
      </c>
      <c r="R91" s="149">
        <f t="shared" si="2"/>
        <v>0</v>
      </c>
      <c r="S91" s="149">
        <v>0</v>
      </c>
      <c r="T91" s="150">
        <f t="shared" si="3"/>
        <v>0</v>
      </c>
      <c r="U91" s="34"/>
      <c r="V91" s="34"/>
      <c r="W91" s="34"/>
      <c r="X91" s="34"/>
      <c r="Y91" s="34"/>
      <c r="Z91" s="34"/>
      <c r="AA91" s="34"/>
      <c r="AB91" s="34"/>
      <c r="AC91" s="34"/>
      <c r="AD91" s="34"/>
      <c r="AE91" s="34"/>
      <c r="AR91" s="151" t="s">
        <v>158</v>
      </c>
      <c r="AT91" s="151" t="s">
        <v>154</v>
      </c>
      <c r="AU91" s="151" t="s">
        <v>79</v>
      </c>
      <c r="AY91" s="19" t="s">
        <v>152</v>
      </c>
      <c r="BE91" s="152">
        <f t="shared" si="4"/>
        <v>0</v>
      </c>
      <c r="BF91" s="152">
        <f t="shared" si="5"/>
        <v>0</v>
      </c>
      <c r="BG91" s="152">
        <f t="shared" si="6"/>
        <v>0</v>
      </c>
      <c r="BH91" s="152">
        <f t="shared" si="7"/>
        <v>0</v>
      </c>
      <c r="BI91" s="152">
        <f t="shared" si="8"/>
        <v>0</v>
      </c>
      <c r="BJ91" s="19" t="s">
        <v>77</v>
      </c>
      <c r="BK91" s="152">
        <f t="shared" si="9"/>
        <v>0</v>
      </c>
      <c r="BL91" s="19" t="s">
        <v>158</v>
      </c>
      <c r="BM91" s="151" t="s">
        <v>3308</v>
      </c>
    </row>
    <row r="92" spans="1:65" s="2" customFormat="1" ht="22.8">
      <c r="A92" s="34"/>
      <c r="B92" s="139"/>
      <c r="C92" s="140" t="s">
        <v>168</v>
      </c>
      <c r="D92" s="140" t="s">
        <v>154</v>
      </c>
      <c r="E92" s="141" t="s">
        <v>3309</v>
      </c>
      <c r="F92" s="142" t="s">
        <v>3310</v>
      </c>
      <c r="G92" s="143" t="s">
        <v>484</v>
      </c>
      <c r="H92" s="144">
        <v>1</v>
      </c>
      <c r="I92" s="145"/>
      <c r="J92" s="146">
        <f t="shared" si="0"/>
        <v>0</v>
      </c>
      <c r="K92" s="142" t="s">
        <v>3</v>
      </c>
      <c r="L92" s="35"/>
      <c r="M92" s="147" t="s">
        <v>3</v>
      </c>
      <c r="N92" s="148" t="s">
        <v>40</v>
      </c>
      <c r="O92" s="55"/>
      <c r="P92" s="149">
        <f t="shared" si="1"/>
        <v>0</v>
      </c>
      <c r="Q92" s="149">
        <v>0</v>
      </c>
      <c r="R92" s="149">
        <f t="shared" si="2"/>
        <v>0</v>
      </c>
      <c r="S92" s="149">
        <v>0</v>
      </c>
      <c r="T92" s="150">
        <f t="shared" si="3"/>
        <v>0</v>
      </c>
      <c r="U92" s="34"/>
      <c r="V92" s="34"/>
      <c r="W92" s="34"/>
      <c r="X92" s="34"/>
      <c r="Y92" s="34"/>
      <c r="Z92" s="34"/>
      <c r="AA92" s="34"/>
      <c r="AB92" s="34"/>
      <c r="AC92" s="34"/>
      <c r="AD92" s="34"/>
      <c r="AE92" s="34"/>
      <c r="AR92" s="151" t="s">
        <v>158</v>
      </c>
      <c r="AT92" s="151" t="s">
        <v>154</v>
      </c>
      <c r="AU92" s="151" t="s">
        <v>79</v>
      </c>
      <c r="AY92" s="19" t="s">
        <v>152</v>
      </c>
      <c r="BE92" s="152">
        <f t="shared" si="4"/>
        <v>0</v>
      </c>
      <c r="BF92" s="152">
        <f t="shared" si="5"/>
        <v>0</v>
      </c>
      <c r="BG92" s="152">
        <f t="shared" si="6"/>
        <v>0</v>
      </c>
      <c r="BH92" s="152">
        <f t="shared" si="7"/>
        <v>0</v>
      </c>
      <c r="BI92" s="152">
        <f t="shared" si="8"/>
        <v>0</v>
      </c>
      <c r="BJ92" s="19" t="s">
        <v>77</v>
      </c>
      <c r="BK92" s="152">
        <f t="shared" si="9"/>
        <v>0</v>
      </c>
      <c r="BL92" s="19" t="s">
        <v>158</v>
      </c>
      <c r="BM92" s="151" t="s">
        <v>3311</v>
      </c>
    </row>
    <row r="93" spans="1:65" s="2" customFormat="1" ht="16.5" customHeight="1">
      <c r="A93" s="34"/>
      <c r="B93" s="139"/>
      <c r="C93" s="140" t="s">
        <v>158</v>
      </c>
      <c r="D93" s="140" t="s">
        <v>154</v>
      </c>
      <c r="E93" s="141" t="s">
        <v>3312</v>
      </c>
      <c r="F93" s="142" t="s">
        <v>3313</v>
      </c>
      <c r="G93" s="143" t="s">
        <v>484</v>
      </c>
      <c r="H93" s="144">
        <v>1</v>
      </c>
      <c r="I93" s="145"/>
      <c r="J93" s="146">
        <f t="shared" si="0"/>
        <v>0</v>
      </c>
      <c r="K93" s="142" t="s">
        <v>3</v>
      </c>
      <c r="L93" s="35"/>
      <c r="M93" s="147" t="s">
        <v>3</v>
      </c>
      <c r="N93" s="148" t="s">
        <v>40</v>
      </c>
      <c r="O93" s="55"/>
      <c r="P93" s="149">
        <f t="shared" si="1"/>
        <v>0</v>
      </c>
      <c r="Q93" s="149">
        <v>0</v>
      </c>
      <c r="R93" s="149">
        <f t="shared" si="2"/>
        <v>0</v>
      </c>
      <c r="S93" s="149">
        <v>0</v>
      </c>
      <c r="T93" s="150">
        <f t="shared" si="3"/>
        <v>0</v>
      </c>
      <c r="U93" s="34"/>
      <c r="V93" s="34"/>
      <c r="W93" s="34"/>
      <c r="X93" s="34"/>
      <c r="Y93" s="34"/>
      <c r="Z93" s="34"/>
      <c r="AA93" s="34"/>
      <c r="AB93" s="34"/>
      <c r="AC93" s="34"/>
      <c r="AD93" s="34"/>
      <c r="AE93" s="34"/>
      <c r="AR93" s="151" t="s">
        <v>158</v>
      </c>
      <c r="AT93" s="151" t="s">
        <v>154</v>
      </c>
      <c r="AU93" s="151" t="s">
        <v>79</v>
      </c>
      <c r="AY93" s="19" t="s">
        <v>152</v>
      </c>
      <c r="BE93" s="152">
        <f t="shared" si="4"/>
        <v>0</v>
      </c>
      <c r="BF93" s="152">
        <f t="shared" si="5"/>
        <v>0</v>
      </c>
      <c r="BG93" s="152">
        <f t="shared" si="6"/>
        <v>0</v>
      </c>
      <c r="BH93" s="152">
        <f t="shared" si="7"/>
        <v>0</v>
      </c>
      <c r="BI93" s="152">
        <f t="shared" si="8"/>
        <v>0</v>
      </c>
      <c r="BJ93" s="19" t="s">
        <v>77</v>
      </c>
      <c r="BK93" s="152">
        <f t="shared" si="9"/>
        <v>0</v>
      </c>
      <c r="BL93" s="19" t="s">
        <v>158</v>
      </c>
      <c r="BM93" s="151" t="s">
        <v>3314</v>
      </c>
    </row>
    <row r="94" spans="1:65" s="2" customFormat="1" ht="16.5" customHeight="1">
      <c r="A94" s="34"/>
      <c r="B94" s="139"/>
      <c r="C94" s="140" t="s">
        <v>178</v>
      </c>
      <c r="D94" s="140" t="s">
        <v>154</v>
      </c>
      <c r="E94" s="141" t="s">
        <v>3315</v>
      </c>
      <c r="F94" s="142" t="s">
        <v>3316</v>
      </c>
      <c r="G94" s="143" t="s">
        <v>484</v>
      </c>
      <c r="H94" s="144">
        <v>1</v>
      </c>
      <c r="I94" s="145"/>
      <c r="J94" s="146">
        <f t="shared" si="0"/>
        <v>0</v>
      </c>
      <c r="K94" s="142" t="s">
        <v>3</v>
      </c>
      <c r="L94" s="35"/>
      <c r="M94" s="147" t="s">
        <v>3</v>
      </c>
      <c r="N94" s="148" t="s">
        <v>40</v>
      </c>
      <c r="O94" s="55"/>
      <c r="P94" s="149">
        <f t="shared" si="1"/>
        <v>0</v>
      </c>
      <c r="Q94" s="149">
        <v>0</v>
      </c>
      <c r="R94" s="149">
        <f t="shared" si="2"/>
        <v>0</v>
      </c>
      <c r="S94" s="149">
        <v>0</v>
      </c>
      <c r="T94" s="150">
        <f t="shared" si="3"/>
        <v>0</v>
      </c>
      <c r="U94" s="34"/>
      <c r="V94" s="34"/>
      <c r="W94" s="34"/>
      <c r="X94" s="34"/>
      <c r="Y94" s="34"/>
      <c r="Z94" s="34"/>
      <c r="AA94" s="34"/>
      <c r="AB94" s="34"/>
      <c r="AC94" s="34"/>
      <c r="AD94" s="34"/>
      <c r="AE94" s="34"/>
      <c r="AR94" s="151" t="s">
        <v>158</v>
      </c>
      <c r="AT94" s="151" t="s">
        <v>154</v>
      </c>
      <c r="AU94" s="151" t="s">
        <v>79</v>
      </c>
      <c r="AY94" s="19" t="s">
        <v>152</v>
      </c>
      <c r="BE94" s="152">
        <f t="shared" si="4"/>
        <v>0</v>
      </c>
      <c r="BF94" s="152">
        <f t="shared" si="5"/>
        <v>0</v>
      </c>
      <c r="BG94" s="152">
        <f t="shared" si="6"/>
        <v>0</v>
      </c>
      <c r="BH94" s="152">
        <f t="shared" si="7"/>
        <v>0</v>
      </c>
      <c r="BI94" s="152">
        <f t="shared" si="8"/>
        <v>0</v>
      </c>
      <c r="BJ94" s="19" t="s">
        <v>77</v>
      </c>
      <c r="BK94" s="152">
        <f t="shared" si="9"/>
        <v>0</v>
      </c>
      <c r="BL94" s="19" t="s">
        <v>158</v>
      </c>
      <c r="BM94" s="151" t="s">
        <v>3317</v>
      </c>
    </row>
    <row r="95" spans="1:65" s="2" customFormat="1" ht="16.5" customHeight="1">
      <c r="A95" s="34"/>
      <c r="B95" s="139"/>
      <c r="C95" s="140" t="s">
        <v>186</v>
      </c>
      <c r="D95" s="140" t="s">
        <v>154</v>
      </c>
      <c r="E95" s="141" t="s">
        <v>3318</v>
      </c>
      <c r="F95" s="142" t="s">
        <v>3319</v>
      </c>
      <c r="G95" s="143" t="s">
        <v>1940</v>
      </c>
      <c r="H95" s="144">
        <v>32</v>
      </c>
      <c r="I95" s="145"/>
      <c r="J95" s="146">
        <f t="shared" si="0"/>
        <v>0</v>
      </c>
      <c r="K95" s="142" t="s">
        <v>3</v>
      </c>
      <c r="L95" s="35"/>
      <c r="M95" s="147" t="s">
        <v>3</v>
      </c>
      <c r="N95" s="148" t="s">
        <v>40</v>
      </c>
      <c r="O95" s="55"/>
      <c r="P95" s="149">
        <f t="shared" si="1"/>
        <v>0</v>
      </c>
      <c r="Q95" s="149">
        <v>0</v>
      </c>
      <c r="R95" s="149">
        <f t="shared" si="2"/>
        <v>0</v>
      </c>
      <c r="S95" s="149">
        <v>0</v>
      </c>
      <c r="T95" s="150">
        <f t="shared" si="3"/>
        <v>0</v>
      </c>
      <c r="U95" s="34"/>
      <c r="V95" s="34"/>
      <c r="W95" s="34"/>
      <c r="X95" s="34"/>
      <c r="Y95" s="34"/>
      <c r="Z95" s="34"/>
      <c r="AA95" s="34"/>
      <c r="AB95" s="34"/>
      <c r="AC95" s="34"/>
      <c r="AD95" s="34"/>
      <c r="AE95" s="34"/>
      <c r="AR95" s="151" t="s">
        <v>158</v>
      </c>
      <c r="AT95" s="151" t="s">
        <v>154</v>
      </c>
      <c r="AU95" s="151" t="s">
        <v>79</v>
      </c>
      <c r="AY95" s="19" t="s">
        <v>152</v>
      </c>
      <c r="BE95" s="152">
        <f t="shared" si="4"/>
        <v>0</v>
      </c>
      <c r="BF95" s="152">
        <f t="shared" si="5"/>
        <v>0</v>
      </c>
      <c r="BG95" s="152">
        <f t="shared" si="6"/>
        <v>0</v>
      </c>
      <c r="BH95" s="152">
        <f t="shared" si="7"/>
        <v>0</v>
      </c>
      <c r="BI95" s="152">
        <f t="shared" si="8"/>
        <v>0</v>
      </c>
      <c r="BJ95" s="19" t="s">
        <v>77</v>
      </c>
      <c r="BK95" s="152">
        <f t="shared" si="9"/>
        <v>0</v>
      </c>
      <c r="BL95" s="19" t="s">
        <v>158</v>
      </c>
      <c r="BM95" s="151" t="s">
        <v>3320</v>
      </c>
    </row>
    <row r="96" spans="1:65" s="2" customFormat="1" ht="16.5" customHeight="1">
      <c r="A96" s="34"/>
      <c r="B96" s="139"/>
      <c r="C96" s="140" t="s">
        <v>191</v>
      </c>
      <c r="D96" s="140" t="s">
        <v>154</v>
      </c>
      <c r="E96" s="141" t="s">
        <v>3321</v>
      </c>
      <c r="F96" s="142" t="s">
        <v>3322</v>
      </c>
      <c r="G96" s="143" t="s">
        <v>650</v>
      </c>
      <c r="H96" s="144">
        <v>300</v>
      </c>
      <c r="I96" s="145"/>
      <c r="J96" s="146">
        <f t="shared" si="0"/>
        <v>0</v>
      </c>
      <c r="K96" s="142" t="s">
        <v>3</v>
      </c>
      <c r="L96" s="35"/>
      <c r="M96" s="147" t="s">
        <v>3</v>
      </c>
      <c r="N96" s="148" t="s">
        <v>40</v>
      </c>
      <c r="O96" s="55"/>
      <c r="P96" s="149">
        <f t="shared" si="1"/>
        <v>0</v>
      </c>
      <c r="Q96" s="149">
        <v>0</v>
      </c>
      <c r="R96" s="149">
        <f t="shared" si="2"/>
        <v>0</v>
      </c>
      <c r="S96" s="149">
        <v>0</v>
      </c>
      <c r="T96" s="150">
        <f t="shared" si="3"/>
        <v>0</v>
      </c>
      <c r="U96" s="34"/>
      <c r="V96" s="34"/>
      <c r="W96" s="34"/>
      <c r="X96" s="34"/>
      <c r="Y96" s="34"/>
      <c r="Z96" s="34"/>
      <c r="AA96" s="34"/>
      <c r="AB96" s="34"/>
      <c r="AC96" s="34"/>
      <c r="AD96" s="34"/>
      <c r="AE96" s="34"/>
      <c r="AR96" s="151" t="s">
        <v>158</v>
      </c>
      <c r="AT96" s="151" t="s">
        <v>154</v>
      </c>
      <c r="AU96" s="151" t="s">
        <v>79</v>
      </c>
      <c r="AY96" s="19" t="s">
        <v>152</v>
      </c>
      <c r="BE96" s="152">
        <f t="shared" si="4"/>
        <v>0</v>
      </c>
      <c r="BF96" s="152">
        <f t="shared" si="5"/>
        <v>0</v>
      </c>
      <c r="BG96" s="152">
        <f t="shared" si="6"/>
        <v>0</v>
      </c>
      <c r="BH96" s="152">
        <f t="shared" si="7"/>
        <v>0</v>
      </c>
      <c r="BI96" s="152">
        <f t="shared" si="8"/>
        <v>0</v>
      </c>
      <c r="BJ96" s="19" t="s">
        <v>77</v>
      </c>
      <c r="BK96" s="152">
        <f t="shared" si="9"/>
        <v>0</v>
      </c>
      <c r="BL96" s="19" t="s">
        <v>158</v>
      </c>
      <c r="BM96" s="151" t="s">
        <v>3323</v>
      </c>
    </row>
    <row r="97" spans="1:65" s="2" customFormat="1" ht="22.8">
      <c r="A97" s="34"/>
      <c r="B97" s="139"/>
      <c r="C97" s="140" t="s">
        <v>207</v>
      </c>
      <c r="D97" s="140" t="s">
        <v>154</v>
      </c>
      <c r="E97" s="141" t="s">
        <v>3324</v>
      </c>
      <c r="F97" s="142" t="s">
        <v>3325</v>
      </c>
      <c r="G97" s="143" t="s">
        <v>650</v>
      </c>
      <c r="H97" s="144">
        <v>100</v>
      </c>
      <c r="I97" s="145"/>
      <c r="J97" s="146">
        <f t="shared" si="0"/>
        <v>0</v>
      </c>
      <c r="K97" s="142" t="s">
        <v>3</v>
      </c>
      <c r="L97" s="35"/>
      <c r="M97" s="147" t="s">
        <v>3</v>
      </c>
      <c r="N97" s="148" t="s">
        <v>40</v>
      </c>
      <c r="O97" s="55"/>
      <c r="P97" s="149">
        <f t="shared" si="1"/>
        <v>0</v>
      </c>
      <c r="Q97" s="149">
        <v>0</v>
      </c>
      <c r="R97" s="149">
        <f t="shared" si="2"/>
        <v>0</v>
      </c>
      <c r="S97" s="149">
        <v>0</v>
      </c>
      <c r="T97" s="150">
        <f t="shared" si="3"/>
        <v>0</v>
      </c>
      <c r="U97" s="34"/>
      <c r="V97" s="34"/>
      <c r="W97" s="34"/>
      <c r="X97" s="34"/>
      <c r="Y97" s="34"/>
      <c r="Z97" s="34"/>
      <c r="AA97" s="34"/>
      <c r="AB97" s="34"/>
      <c r="AC97" s="34"/>
      <c r="AD97" s="34"/>
      <c r="AE97" s="34"/>
      <c r="AR97" s="151" t="s">
        <v>158</v>
      </c>
      <c r="AT97" s="151" t="s">
        <v>154</v>
      </c>
      <c r="AU97" s="151" t="s">
        <v>79</v>
      </c>
      <c r="AY97" s="19" t="s">
        <v>152</v>
      </c>
      <c r="BE97" s="152">
        <f t="shared" si="4"/>
        <v>0</v>
      </c>
      <c r="BF97" s="152">
        <f t="shared" si="5"/>
        <v>0</v>
      </c>
      <c r="BG97" s="152">
        <f t="shared" si="6"/>
        <v>0</v>
      </c>
      <c r="BH97" s="152">
        <f t="shared" si="7"/>
        <v>0</v>
      </c>
      <c r="BI97" s="152">
        <f t="shared" si="8"/>
        <v>0</v>
      </c>
      <c r="BJ97" s="19" t="s">
        <v>77</v>
      </c>
      <c r="BK97" s="152">
        <f t="shared" si="9"/>
        <v>0</v>
      </c>
      <c r="BL97" s="19" t="s">
        <v>158</v>
      </c>
      <c r="BM97" s="151" t="s">
        <v>3326</v>
      </c>
    </row>
    <row r="98" spans="1:65" s="2" customFormat="1" ht="22.8">
      <c r="A98" s="34"/>
      <c r="B98" s="139"/>
      <c r="C98" s="140" t="s">
        <v>221</v>
      </c>
      <c r="D98" s="140" t="s">
        <v>154</v>
      </c>
      <c r="E98" s="141" t="s">
        <v>3327</v>
      </c>
      <c r="F98" s="142" t="s">
        <v>3328</v>
      </c>
      <c r="G98" s="143" t="s">
        <v>484</v>
      </c>
      <c r="H98" s="144">
        <v>1</v>
      </c>
      <c r="I98" s="145"/>
      <c r="J98" s="146">
        <f t="shared" si="0"/>
        <v>0</v>
      </c>
      <c r="K98" s="142" t="s">
        <v>3</v>
      </c>
      <c r="L98" s="35"/>
      <c r="M98" s="147" t="s">
        <v>3</v>
      </c>
      <c r="N98" s="148" t="s">
        <v>40</v>
      </c>
      <c r="O98" s="55"/>
      <c r="P98" s="149">
        <f t="shared" si="1"/>
        <v>0</v>
      </c>
      <c r="Q98" s="149">
        <v>0</v>
      </c>
      <c r="R98" s="149">
        <f t="shared" si="2"/>
        <v>0</v>
      </c>
      <c r="S98" s="149">
        <v>0</v>
      </c>
      <c r="T98" s="150">
        <f t="shared" si="3"/>
        <v>0</v>
      </c>
      <c r="U98" s="34"/>
      <c r="V98" s="34"/>
      <c r="W98" s="34"/>
      <c r="X98" s="34"/>
      <c r="Y98" s="34"/>
      <c r="Z98" s="34"/>
      <c r="AA98" s="34"/>
      <c r="AB98" s="34"/>
      <c r="AC98" s="34"/>
      <c r="AD98" s="34"/>
      <c r="AE98" s="34"/>
      <c r="AR98" s="151" t="s">
        <v>158</v>
      </c>
      <c r="AT98" s="151" t="s">
        <v>154</v>
      </c>
      <c r="AU98" s="151" t="s">
        <v>79</v>
      </c>
      <c r="AY98" s="19" t="s">
        <v>152</v>
      </c>
      <c r="BE98" s="152">
        <f t="shared" si="4"/>
        <v>0</v>
      </c>
      <c r="BF98" s="152">
        <f t="shared" si="5"/>
        <v>0</v>
      </c>
      <c r="BG98" s="152">
        <f t="shared" si="6"/>
        <v>0</v>
      </c>
      <c r="BH98" s="152">
        <f t="shared" si="7"/>
        <v>0</v>
      </c>
      <c r="BI98" s="152">
        <f t="shared" si="8"/>
        <v>0</v>
      </c>
      <c r="BJ98" s="19" t="s">
        <v>77</v>
      </c>
      <c r="BK98" s="152">
        <f t="shared" si="9"/>
        <v>0</v>
      </c>
      <c r="BL98" s="19" t="s">
        <v>158</v>
      </c>
      <c r="BM98" s="151" t="s">
        <v>3329</v>
      </c>
    </row>
    <row r="99" spans="1:65" s="2" customFormat="1" ht="16.5" customHeight="1">
      <c r="A99" s="34"/>
      <c r="B99" s="139"/>
      <c r="C99" s="140" t="s">
        <v>227</v>
      </c>
      <c r="D99" s="140" t="s">
        <v>154</v>
      </c>
      <c r="E99" s="141" t="s">
        <v>3330</v>
      </c>
      <c r="F99" s="142" t="s">
        <v>3331</v>
      </c>
      <c r="G99" s="143" t="s">
        <v>484</v>
      </c>
      <c r="H99" s="144">
        <v>1</v>
      </c>
      <c r="I99" s="145"/>
      <c r="J99" s="146">
        <f t="shared" si="0"/>
        <v>0</v>
      </c>
      <c r="K99" s="142" t="s">
        <v>3</v>
      </c>
      <c r="L99" s="35"/>
      <c r="M99" s="147" t="s">
        <v>3</v>
      </c>
      <c r="N99" s="148" t="s">
        <v>40</v>
      </c>
      <c r="O99" s="55"/>
      <c r="P99" s="149">
        <f t="shared" si="1"/>
        <v>0</v>
      </c>
      <c r="Q99" s="149">
        <v>0</v>
      </c>
      <c r="R99" s="149">
        <f t="shared" si="2"/>
        <v>0</v>
      </c>
      <c r="S99" s="149">
        <v>0</v>
      </c>
      <c r="T99" s="150">
        <f t="shared" si="3"/>
        <v>0</v>
      </c>
      <c r="U99" s="34"/>
      <c r="V99" s="34"/>
      <c r="W99" s="34"/>
      <c r="X99" s="34"/>
      <c r="Y99" s="34"/>
      <c r="Z99" s="34"/>
      <c r="AA99" s="34"/>
      <c r="AB99" s="34"/>
      <c r="AC99" s="34"/>
      <c r="AD99" s="34"/>
      <c r="AE99" s="34"/>
      <c r="AR99" s="151" t="s">
        <v>158</v>
      </c>
      <c r="AT99" s="151" t="s">
        <v>154</v>
      </c>
      <c r="AU99" s="151" t="s">
        <v>79</v>
      </c>
      <c r="AY99" s="19" t="s">
        <v>152</v>
      </c>
      <c r="BE99" s="152">
        <f t="shared" si="4"/>
        <v>0</v>
      </c>
      <c r="BF99" s="152">
        <f t="shared" si="5"/>
        <v>0</v>
      </c>
      <c r="BG99" s="152">
        <f t="shared" si="6"/>
        <v>0</v>
      </c>
      <c r="BH99" s="152">
        <f t="shared" si="7"/>
        <v>0</v>
      </c>
      <c r="BI99" s="152">
        <f t="shared" si="8"/>
        <v>0</v>
      </c>
      <c r="BJ99" s="19" t="s">
        <v>77</v>
      </c>
      <c r="BK99" s="152">
        <f t="shared" si="9"/>
        <v>0</v>
      </c>
      <c r="BL99" s="19" t="s">
        <v>158</v>
      </c>
      <c r="BM99" s="151" t="s">
        <v>3332</v>
      </c>
    </row>
    <row r="100" spans="1:65" s="12" customFormat="1" ht="22.8" customHeight="1">
      <c r="B100" s="126"/>
      <c r="D100" s="127" t="s">
        <v>68</v>
      </c>
      <c r="E100" s="137" t="s">
        <v>3333</v>
      </c>
      <c r="F100" s="137" t="s">
        <v>3334</v>
      </c>
      <c r="I100" s="129"/>
      <c r="J100" s="138">
        <f>BK100</f>
        <v>0</v>
      </c>
      <c r="L100" s="126"/>
      <c r="M100" s="131"/>
      <c r="N100" s="132"/>
      <c r="O100" s="132"/>
      <c r="P100" s="133">
        <f>SUM(P101:P104)</f>
        <v>0</v>
      </c>
      <c r="Q100" s="132"/>
      <c r="R100" s="133">
        <f>SUM(R101:R104)</f>
        <v>0</v>
      </c>
      <c r="S100" s="132"/>
      <c r="T100" s="134">
        <f>SUM(T101:T104)</f>
        <v>0</v>
      </c>
      <c r="AR100" s="127" t="s">
        <v>77</v>
      </c>
      <c r="AT100" s="135" t="s">
        <v>68</v>
      </c>
      <c r="AU100" s="135" t="s">
        <v>77</v>
      </c>
      <c r="AY100" s="127" t="s">
        <v>152</v>
      </c>
      <c r="BK100" s="136">
        <f>SUM(BK101:BK104)</f>
        <v>0</v>
      </c>
    </row>
    <row r="101" spans="1:65" s="2" customFormat="1" ht="57">
      <c r="A101" s="34"/>
      <c r="B101" s="139"/>
      <c r="C101" s="140" t="s">
        <v>232</v>
      </c>
      <c r="D101" s="140" t="s">
        <v>154</v>
      </c>
      <c r="E101" s="141" t="s">
        <v>3335</v>
      </c>
      <c r="F101" s="142" t="s">
        <v>3336</v>
      </c>
      <c r="G101" s="143" t="s">
        <v>484</v>
      </c>
      <c r="H101" s="144">
        <v>1</v>
      </c>
      <c r="I101" s="145"/>
      <c r="J101" s="146">
        <f>ROUND(I101*H101,2)</f>
        <v>0</v>
      </c>
      <c r="K101" s="142" t="s">
        <v>3</v>
      </c>
      <c r="L101" s="35"/>
      <c r="M101" s="147" t="s">
        <v>3</v>
      </c>
      <c r="N101" s="148" t="s">
        <v>40</v>
      </c>
      <c r="O101" s="55"/>
      <c r="P101" s="149">
        <f>O101*H101</f>
        <v>0</v>
      </c>
      <c r="Q101" s="149">
        <v>0</v>
      </c>
      <c r="R101" s="149">
        <f>Q101*H101</f>
        <v>0</v>
      </c>
      <c r="S101" s="149">
        <v>0</v>
      </c>
      <c r="T101" s="150">
        <f>S101*H101</f>
        <v>0</v>
      </c>
      <c r="U101" s="34"/>
      <c r="V101" s="34"/>
      <c r="W101" s="34"/>
      <c r="X101" s="34"/>
      <c r="Y101" s="34"/>
      <c r="Z101" s="34"/>
      <c r="AA101" s="34"/>
      <c r="AB101" s="34"/>
      <c r="AC101" s="34"/>
      <c r="AD101" s="34"/>
      <c r="AE101" s="34"/>
      <c r="AR101" s="151" t="s">
        <v>158</v>
      </c>
      <c r="AT101" s="151" t="s">
        <v>154</v>
      </c>
      <c r="AU101" s="151" t="s">
        <v>79</v>
      </c>
      <c r="AY101" s="19" t="s">
        <v>152</v>
      </c>
      <c r="BE101" s="152">
        <f>IF(N101="základní",J101,0)</f>
        <v>0</v>
      </c>
      <c r="BF101" s="152">
        <f>IF(N101="snížená",J101,0)</f>
        <v>0</v>
      </c>
      <c r="BG101" s="152">
        <f>IF(N101="zákl. přenesená",J101,0)</f>
        <v>0</v>
      </c>
      <c r="BH101" s="152">
        <f>IF(N101="sníž. přenesená",J101,0)</f>
        <v>0</v>
      </c>
      <c r="BI101" s="152">
        <f>IF(N101="nulová",J101,0)</f>
        <v>0</v>
      </c>
      <c r="BJ101" s="19" t="s">
        <v>77</v>
      </c>
      <c r="BK101" s="152">
        <f>ROUND(I101*H101,2)</f>
        <v>0</v>
      </c>
      <c r="BL101" s="19" t="s">
        <v>158</v>
      </c>
      <c r="BM101" s="151" t="s">
        <v>3337</v>
      </c>
    </row>
    <row r="102" spans="1:65" s="2" customFormat="1" ht="34.200000000000003">
      <c r="A102" s="34"/>
      <c r="B102" s="139"/>
      <c r="C102" s="140" t="s">
        <v>234</v>
      </c>
      <c r="D102" s="140" t="s">
        <v>154</v>
      </c>
      <c r="E102" s="141" t="s">
        <v>3338</v>
      </c>
      <c r="F102" s="142" t="s">
        <v>3339</v>
      </c>
      <c r="G102" s="143" t="s">
        <v>484</v>
      </c>
      <c r="H102" s="144">
        <v>1</v>
      </c>
      <c r="I102" s="145"/>
      <c r="J102" s="146">
        <f>ROUND(I102*H102,2)</f>
        <v>0</v>
      </c>
      <c r="K102" s="142" t="s">
        <v>3</v>
      </c>
      <c r="L102" s="35"/>
      <c r="M102" s="147" t="s">
        <v>3</v>
      </c>
      <c r="N102" s="148" t="s">
        <v>40</v>
      </c>
      <c r="O102" s="55"/>
      <c r="P102" s="149">
        <f>O102*H102</f>
        <v>0</v>
      </c>
      <c r="Q102" s="149">
        <v>0</v>
      </c>
      <c r="R102" s="149">
        <f>Q102*H102</f>
        <v>0</v>
      </c>
      <c r="S102" s="149">
        <v>0</v>
      </c>
      <c r="T102" s="150">
        <f>S102*H102</f>
        <v>0</v>
      </c>
      <c r="U102" s="34"/>
      <c r="V102" s="34"/>
      <c r="W102" s="34"/>
      <c r="X102" s="34"/>
      <c r="Y102" s="34"/>
      <c r="Z102" s="34"/>
      <c r="AA102" s="34"/>
      <c r="AB102" s="34"/>
      <c r="AC102" s="34"/>
      <c r="AD102" s="34"/>
      <c r="AE102" s="34"/>
      <c r="AR102" s="151" t="s">
        <v>158</v>
      </c>
      <c r="AT102" s="151" t="s">
        <v>154</v>
      </c>
      <c r="AU102" s="151" t="s">
        <v>79</v>
      </c>
      <c r="AY102" s="19" t="s">
        <v>152</v>
      </c>
      <c r="BE102" s="152">
        <f>IF(N102="základní",J102,0)</f>
        <v>0</v>
      </c>
      <c r="BF102" s="152">
        <f>IF(N102="snížená",J102,0)</f>
        <v>0</v>
      </c>
      <c r="BG102" s="152">
        <f>IF(N102="zákl. přenesená",J102,0)</f>
        <v>0</v>
      </c>
      <c r="BH102" s="152">
        <f>IF(N102="sníž. přenesená",J102,0)</f>
        <v>0</v>
      </c>
      <c r="BI102" s="152">
        <f>IF(N102="nulová",J102,0)</f>
        <v>0</v>
      </c>
      <c r="BJ102" s="19" t="s">
        <v>77</v>
      </c>
      <c r="BK102" s="152">
        <f>ROUND(I102*H102,2)</f>
        <v>0</v>
      </c>
      <c r="BL102" s="19" t="s">
        <v>158</v>
      </c>
      <c r="BM102" s="151" t="s">
        <v>3340</v>
      </c>
    </row>
    <row r="103" spans="1:65" s="2" customFormat="1" ht="16.5" customHeight="1">
      <c r="A103" s="34"/>
      <c r="B103" s="139"/>
      <c r="C103" s="140" t="s">
        <v>250</v>
      </c>
      <c r="D103" s="140" t="s">
        <v>154</v>
      </c>
      <c r="E103" s="141" t="s">
        <v>3341</v>
      </c>
      <c r="F103" s="142" t="s">
        <v>3342</v>
      </c>
      <c r="G103" s="143" t="s">
        <v>484</v>
      </c>
      <c r="H103" s="144">
        <v>4</v>
      </c>
      <c r="I103" s="145"/>
      <c r="J103" s="146">
        <f>ROUND(I103*H103,2)</f>
        <v>0</v>
      </c>
      <c r="K103" s="142" t="s">
        <v>3</v>
      </c>
      <c r="L103" s="35"/>
      <c r="M103" s="147" t="s">
        <v>3</v>
      </c>
      <c r="N103" s="148" t="s">
        <v>40</v>
      </c>
      <c r="O103" s="55"/>
      <c r="P103" s="149">
        <f>O103*H103</f>
        <v>0</v>
      </c>
      <c r="Q103" s="149">
        <v>0</v>
      </c>
      <c r="R103" s="149">
        <f>Q103*H103</f>
        <v>0</v>
      </c>
      <c r="S103" s="149">
        <v>0</v>
      </c>
      <c r="T103" s="150">
        <f>S103*H103</f>
        <v>0</v>
      </c>
      <c r="U103" s="34"/>
      <c r="V103" s="34"/>
      <c r="W103" s="34"/>
      <c r="X103" s="34"/>
      <c r="Y103" s="34"/>
      <c r="Z103" s="34"/>
      <c r="AA103" s="34"/>
      <c r="AB103" s="34"/>
      <c r="AC103" s="34"/>
      <c r="AD103" s="34"/>
      <c r="AE103" s="34"/>
      <c r="AR103" s="151" t="s">
        <v>158</v>
      </c>
      <c r="AT103" s="151" t="s">
        <v>154</v>
      </c>
      <c r="AU103" s="151" t="s">
        <v>79</v>
      </c>
      <c r="AY103" s="19" t="s">
        <v>152</v>
      </c>
      <c r="BE103" s="152">
        <f>IF(N103="základní",J103,0)</f>
        <v>0</v>
      </c>
      <c r="BF103" s="152">
        <f>IF(N103="snížená",J103,0)</f>
        <v>0</v>
      </c>
      <c r="BG103" s="152">
        <f>IF(N103="zákl. přenesená",J103,0)</f>
        <v>0</v>
      </c>
      <c r="BH103" s="152">
        <f>IF(N103="sníž. přenesená",J103,0)</f>
        <v>0</v>
      </c>
      <c r="BI103" s="152">
        <f>IF(N103="nulová",J103,0)</f>
        <v>0</v>
      </c>
      <c r="BJ103" s="19" t="s">
        <v>77</v>
      </c>
      <c r="BK103" s="152">
        <f>ROUND(I103*H103,2)</f>
        <v>0</v>
      </c>
      <c r="BL103" s="19" t="s">
        <v>158</v>
      </c>
      <c r="BM103" s="151" t="s">
        <v>3343</v>
      </c>
    </row>
    <row r="104" spans="1:65" s="2" customFormat="1" ht="22.8">
      <c r="A104" s="34"/>
      <c r="B104" s="139"/>
      <c r="C104" s="140" t="s">
        <v>256</v>
      </c>
      <c r="D104" s="140" t="s">
        <v>154</v>
      </c>
      <c r="E104" s="141" t="s">
        <v>3344</v>
      </c>
      <c r="F104" s="142" t="s">
        <v>3345</v>
      </c>
      <c r="G104" s="143" t="s">
        <v>484</v>
      </c>
      <c r="H104" s="144">
        <v>1</v>
      </c>
      <c r="I104" s="145"/>
      <c r="J104" s="146">
        <f>ROUND(I104*H104,2)</f>
        <v>0</v>
      </c>
      <c r="K104" s="142" t="s">
        <v>3</v>
      </c>
      <c r="L104" s="35"/>
      <c r="M104" s="147" t="s">
        <v>3</v>
      </c>
      <c r="N104" s="148" t="s">
        <v>40</v>
      </c>
      <c r="O104" s="55"/>
      <c r="P104" s="149">
        <f>O104*H104</f>
        <v>0</v>
      </c>
      <c r="Q104" s="149">
        <v>0</v>
      </c>
      <c r="R104" s="149">
        <f>Q104*H104</f>
        <v>0</v>
      </c>
      <c r="S104" s="149">
        <v>0</v>
      </c>
      <c r="T104" s="150">
        <f>S104*H104</f>
        <v>0</v>
      </c>
      <c r="U104" s="34"/>
      <c r="V104" s="34"/>
      <c r="W104" s="34"/>
      <c r="X104" s="34"/>
      <c r="Y104" s="34"/>
      <c r="Z104" s="34"/>
      <c r="AA104" s="34"/>
      <c r="AB104" s="34"/>
      <c r="AC104" s="34"/>
      <c r="AD104" s="34"/>
      <c r="AE104" s="34"/>
      <c r="AR104" s="151" t="s">
        <v>158</v>
      </c>
      <c r="AT104" s="151" t="s">
        <v>154</v>
      </c>
      <c r="AU104" s="151" t="s">
        <v>79</v>
      </c>
      <c r="AY104" s="19" t="s">
        <v>152</v>
      </c>
      <c r="BE104" s="152">
        <f>IF(N104="základní",J104,0)</f>
        <v>0</v>
      </c>
      <c r="BF104" s="152">
        <f>IF(N104="snížená",J104,0)</f>
        <v>0</v>
      </c>
      <c r="BG104" s="152">
        <f>IF(N104="zákl. přenesená",J104,0)</f>
        <v>0</v>
      </c>
      <c r="BH104" s="152">
        <f>IF(N104="sníž. přenesená",J104,0)</f>
        <v>0</v>
      </c>
      <c r="BI104" s="152">
        <f>IF(N104="nulová",J104,0)</f>
        <v>0</v>
      </c>
      <c r="BJ104" s="19" t="s">
        <v>77</v>
      </c>
      <c r="BK104" s="152">
        <f>ROUND(I104*H104,2)</f>
        <v>0</v>
      </c>
      <c r="BL104" s="19" t="s">
        <v>158</v>
      </c>
      <c r="BM104" s="151" t="s">
        <v>3346</v>
      </c>
    </row>
    <row r="105" spans="1:65" s="12" customFormat="1" ht="22.8" customHeight="1">
      <c r="B105" s="126"/>
      <c r="D105" s="127" t="s">
        <v>68</v>
      </c>
      <c r="E105" s="137" t="s">
        <v>3347</v>
      </c>
      <c r="F105" s="137" t="s">
        <v>3348</v>
      </c>
      <c r="I105" s="129"/>
      <c r="J105" s="138">
        <f>BK105</f>
        <v>0</v>
      </c>
      <c r="L105" s="126"/>
      <c r="M105" s="131"/>
      <c r="N105" s="132"/>
      <c r="O105" s="132"/>
      <c r="P105" s="133">
        <f>SUM(P106:P109)</f>
        <v>0</v>
      </c>
      <c r="Q105" s="132"/>
      <c r="R105" s="133">
        <f>SUM(R106:R109)</f>
        <v>0</v>
      </c>
      <c r="S105" s="132"/>
      <c r="T105" s="134">
        <f>SUM(T106:T109)</f>
        <v>0</v>
      </c>
      <c r="AR105" s="127" t="s">
        <v>77</v>
      </c>
      <c r="AT105" s="135" t="s">
        <v>68</v>
      </c>
      <c r="AU105" s="135" t="s">
        <v>77</v>
      </c>
      <c r="AY105" s="127" t="s">
        <v>152</v>
      </c>
      <c r="BK105" s="136">
        <f>SUM(BK106:BK109)</f>
        <v>0</v>
      </c>
    </row>
    <row r="106" spans="1:65" s="2" customFormat="1" ht="57">
      <c r="A106" s="34"/>
      <c r="B106" s="139"/>
      <c r="C106" s="140" t="s">
        <v>9</v>
      </c>
      <c r="D106" s="140" t="s">
        <v>154</v>
      </c>
      <c r="E106" s="141" t="s">
        <v>3349</v>
      </c>
      <c r="F106" s="142" t="s">
        <v>3350</v>
      </c>
      <c r="G106" s="143" t="s">
        <v>484</v>
      </c>
      <c r="H106" s="144">
        <v>1</v>
      </c>
      <c r="I106" s="145"/>
      <c r="J106" s="146">
        <f>ROUND(I106*H106,2)</f>
        <v>0</v>
      </c>
      <c r="K106" s="142" t="s">
        <v>3</v>
      </c>
      <c r="L106" s="35"/>
      <c r="M106" s="147" t="s">
        <v>3</v>
      </c>
      <c r="N106" s="148" t="s">
        <v>40</v>
      </c>
      <c r="O106" s="55"/>
      <c r="P106" s="149">
        <f>O106*H106</f>
        <v>0</v>
      </c>
      <c r="Q106" s="149">
        <v>0</v>
      </c>
      <c r="R106" s="149">
        <f>Q106*H106</f>
        <v>0</v>
      </c>
      <c r="S106" s="149">
        <v>0</v>
      </c>
      <c r="T106" s="150">
        <f>S106*H106</f>
        <v>0</v>
      </c>
      <c r="U106" s="34"/>
      <c r="V106" s="34"/>
      <c r="W106" s="34"/>
      <c r="X106" s="34"/>
      <c r="Y106" s="34"/>
      <c r="Z106" s="34"/>
      <c r="AA106" s="34"/>
      <c r="AB106" s="34"/>
      <c r="AC106" s="34"/>
      <c r="AD106" s="34"/>
      <c r="AE106" s="34"/>
      <c r="AR106" s="151" t="s">
        <v>158</v>
      </c>
      <c r="AT106" s="151" t="s">
        <v>154</v>
      </c>
      <c r="AU106" s="151" t="s">
        <v>79</v>
      </c>
      <c r="AY106" s="19" t="s">
        <v>152</v>
      </c>
      <c r="BE106" s="152">
        <f>IF(N106="základní",J106,0)</f>
        <v>0</v>
      </c>
      <c r="BF106" s="152">
        <f>IF(N106="snížená",J106,0)</f>
        <v>0</v>
      </c>
      <c r="BG106" s="152">
        <f>IF(N106="zákl. přenesená",J106,0)</f>
        <v>0</v>
      </c>
      <c r="BH106" s="152">
        <f>IF(N106="sníž. přenesená",J106,0)</f>
        <v>0</v>
      </c>
      <c r="BI106" s="152">
        <f>IF(N106="nulová",J106,0)</f>
        <v>0</v>
      </c>
      <c r="BJ106" s="19" t="s">
        <v>77</v>
      </c>
      <c r="BK106" s="152">
        <f>ROUND(I106*H106,2)</f>
        <v>0</v>
      </c>
      <c r="BL106" s="19" t="s">
        <v>158</v>
      </c>
      <c r="BM106" s="151" t="s">
        <v>3351</v>
      </c>
    </row>
    <row r="107" spans="1:65" s="2" customFormat="1" ht="34.200000000000003">
      <c r="A107" s="34"/>
      <c r="B107" s="139"/>
      <c r="C107" s="140" t="s">
        <v>266</v>
      </c>
      <c r="D107" s="140" t="s">
        <v>154</v>
      </c>
      <c r="E107" s="141" t="s">
        <v>3352</v>
      </c>
      <c r="F107" s="142" t="s">
        <v>3339</v>
      </c>
      <c r="G107" s="143" t="s">
        <v>484</v>
      </c>
      <c r="H107" s="144">
        <v>1</v>
      </c>
      <c r="I107" s="145"/>
      <c r="J107" s="146">
        <f>ROUND(I107*H107,2)</f>
        <v>0</v>
      </c>
      <c r="K107" s="142" t="s">
        <v>3</v>
      </c>
      <c r="L107" s="35"/>
      <c r="M107" s="147" t="s">
        <v>3</v>
      </c>
      <c r="N107" s="148" t="s">
        <v>40</v>
      </c>
      <c r="O107" s="55"/>
      <c r="P107" s="149">
        <f>O107*H107</f>
        <v>0</v>
      </c>
      <c r="Q107" s="149">
        <v>0</v>
      </c>
      <c r="R107" s="149">
        <f>Q107*H107</f>
        <v>0</v>
      </c>
      <c r="S107" s="149">
        <v>0</v>
      </c>
      <c r="T107" s="150">
        <f>S107*H107</f>
        <v>0</v>
      </c>
      <c r="U107" s="34"/>
      <c r="V107" s="34"/>
      <c r="W107" s="34"/>
      <c r="X107" s="34"/>
      <c r="Y107" s="34"/>
      <c r="Z107" s="34"/>
      <c r="AA107" s="34"/>
      <c r="AB107" s="34"/>
      <c r="AC107" s="34"/>
      <c r="AD107" s="34"/>
      <c r="AE107" s="34"/>
      <c r="AR107" s="151" t="s">
        <v>158</v>
      </c>
      <c r="AT107" s="151" t="s">
        <v>154</v>
      </c>
      <c r="AU107" s="151" t="s">
        <v>79</v>
      </c>
      <c r="AY107" s="19" t="s">
        <v>152</v>
      </c>
      <c r="BE107" s="152">
        <f>IF(N107="základní",J107,0)</f>
        <v>0</v>
      </c>
      <c r="BF107" s="152">
        <f>IF(N107="snížená",J107,0)</f>
        <v>0</v>
      </c>
      <c r="BG107" s="152">
        <f>IF(N107="zákl. přenesená",J107,0)</f>
        <v>0</v>
      </c>
      <c r="BH107" s="152">
        <f>IF(N107="sníž. přenesená",J107,0)</f>
        <v>0</v>
      </c>
      <c r="BI107" s="152">
        <f>IF(N107="nulová",J107,0)</f>
        <v>0</v>
      </c>
      <c r="BJ107" s="19" t="s">
        <v>77</v>
      </c>
      <c r="BK107" s="152">
        <f>ROUND(I107*H107,2)</f>
        <v>0</v>
      </c>
      <c r="BL107" s="19" t="s">
        <v>158</v>
      </c>
      <c r="BM107" s="151" t="s">
        <v>3353</v>
      </c>
    </row>
    <row r="108" spans="1:65" s="2" customFormat="1" ht="16.5" customHeight="1">
      <c r="A108" s="34"/>
      <c r="B108" s="139"/>
      <c r="C108" s="140" t="s">
        <v>270</v>
      </c>
      <c r="D108" s="140" t="s">
        <v>154</v>
      </c>
      <c r="E108" s="141" t="s">
        <v>3354</v>
      </c>
      <c r="F108" s="142" t="s">
        <v>3342</v>
      </c>
      <c r="G108" s="143" t="s">
        <v>484</v>
      </c>
      <c r="H108" s="144">
        <v>4</v>
      </c>
      <c r="I108" s="145"/>
      <c r="J108" s="146">
        <f>ROUND(I108*H108,2)</f>
        <v>0</v>
      </c>
      <c r="K108" s="142" t="s">
        <v>3</v>
      </c>
      <c r="L108" s="35"/>
      <c r="M108" s="147" t="s">
        <v>3</v>
      </c>
      <c r="N108" s="148" t="s">
        <v>40</v>
      </c>
      <c r="O108" s="55"/>
      <c r="P108" s="149">
        <f>O108*H108</f>
        <v>0</v>
      </c>
      <c r="Q108" s="149">
        <v>0</v>
      </c>
      <c r="R108" s="149">
        <f>Q108*H108</f>
        <v>0</v>
      </c>
      <c r="S108" s="149">
        <v>0</v>
      </c>
      <c r="T108" s="150">
        <f>S108*H108</f>
        <v>0</v>
      </c>
      <c r="U108" s="34"/>
      <c r="V108" s="34"/>
      <c r="W108" s="34"/>
      <c r="X108" s="34"/>
      <c r="Y108" s="34"/>
      <c r="Z108" s="34"/>
      <c r="AA108" s="34"/>
      <c r="AB108" s="34"/>
      <c r="AC108" s="34"/>
      <c r="AD108" s="34"/>
      <c r="AE108" s="34"/>
      <c r="AR108" s="151" t="s">
        <v>158</v>
      </c>
      <c r="AT108" s="151" t="s">
        <v>154</v>
      </c>
      <c r="AU108" s="151" t="s">
        <v>79</v>
      </c>
      <c r="AY108" s="19" t="s">
        <v>152</v>
      </c>
      <c r="BE108" s="152">
        <f>IF(N108="základní",J108,0)</f>
        <v>0</v>
      </c>
      <c r="BF108" s="152">
        <f>IF(N108="snížená",J108,0)</f>
        <v>0</v>
      </c>
      <c r="BG108" s="152">
        <f>IF(N108="zákl. přenesená",J108,0)</f>
        <v>0</v>
      </c>
      <c r="BH108" s="152">
        <f>IF(N108="sníž. přenesená",J108,0)</f>
        <v>0</v>
      </c>
      <c r="BI108" s="152">
        <f>IF(N108="nulová",J108,0)</f>
        <v>0</v>
      </c>
      <c r="BJ108" s="19" t="s">
        <v>77</v>
      </c>
      <c r="BK108" s="152">
        <f>ROUND(I108*H108,2)</f>
        <v>0</v>
      </c>
      <c r="BL108" s="19" t="s">
        <v>158</v>
      </c>
      <c r="BM108" s="151" t="s">
        <v>3355</v>
      </c>
    </row>
    <row r="109" spans="1:65" s="2" customFormat="1" ht="22.8">
      <c r="A109" s="34"/>
      <c r="B109" s="139"/>
      <c r="C109" s="140" t="s">
        <v>275</v>
      </c>
      <c r="D109" s="140" t="s">
        <v>154</v>
      </c>
      <c r="E109" s="141" t="s">
        <v>3356</v>
      </c>
      <c r="F109" s="142" t="s">
        <v>3345</v>
      </c>
      <c r="G109" s="143" t="s">
        <v>484</v>
      </c>
      <c r="H109" s="144">
        <v>1</v>
      </c>
      <c r="I109" s="145"/>
      <c r="J109" s="146">
        <f>ROUND(I109*H109,2)</f>
        <v>0</v>
      </c>
      <c r="K109" s="142" t="s">
        <v>3</v>
      </c>
      <c r="L109" s="35"/>
      <c r="M109" s="147" t="s">
        <v>3</v>
      </c>
      <c r="N109" s="148" t="s">
        <v>40</v>
      </c>
      <c r="O109" s="55"/>
      <c r="P109" s="149">
        <f>O109*H109</f>
        <v>0</v>
      </c>
      <c r="Q109" s="149">
        <v>0</v>
      </c>
      <c r="R109" s="149">
        <f>Q109*H109</f>
        <v>0</v>
      </c>
      <c r="S109" s="149">
        <v>0</v>
      </c>
      <c r="T109" s="150">
        <f>S109*H109</f>
        <v>0</v>
      </c>
      <c r="U109" s="34"/>
      <c r="V109" s="34"/>
      <c r="W109" s="34"/>
      <c r="X109" s="34"/>
      <c r="Y109" s="34"/>
      <c r="Z109" s="34"/>
      <c r="AA109" s="34"/>
      <c r="AB109" s="34"/>
      <c r="AC109" s="34"/>
      <c r="AD109" s="34"/>
      <c r="AE109" s="34"/>
      <c r="AR109" s="151" t="s">
        <v>158</v>
      </c>
      <c r="AT109" s="151" t="s">
        <v>154</v>
      </c>
      <c r="AU109" s="151" t="s">
        <v>79</v>
      </c>
      <c r="AY109" s="19" t="s">
        <v>152</v>
      </c>
      <c r="BE109" s="152">
        <f>IF(N109="základní",J109,0)</f>
        <v>0</v>
      </c>
      <c r="BF109" s="152">
        <f>IF(N109="snížená",J109,0)</f>
        <v>0</v>
      </c>
      <c r="BG109" s="152">
        <f>IF(N109="zákl. přenesená",J109,0)</f>
        <v>0</v>
      </c>
      <c r="BH109" s="152">
        <f>IF(N109="sníž. přenesená",J109,0)</f>
        <v>0</v>
      </c>
      <c r="BI109" s="152">
        <f>IF(N109="nulová",J109,0)</f>
        <v>0</v>
      </c>
      <c r="BJ109" s="19" t="s">
        <v>77</v>
      </c>
      <c r="BK109" s="152">
        <f>ROUND(I109*H109,2)</f>
        <v>0</v>
      </c>
      <c r="BL109" s="19" t="s">
        <v>158</v>
      </c>
      <c r="BM109" s="151" t="s">
        <v>3357</v>
      </c>
    </row>
    <row r="110" spans="1:65" s="12" customFormat="1" ht="22.8" customHeight="1">
      <c r="B110" s="126"/>
      <c r="D110" s="127" t="s">
        <v>68</v>
      </c>
      <c r="E110" s="137" t="s">
        <v>3358</v>
      </c>
      <c r="F110" s="137" t="s">
        <v>3359</v>
      </c>
      <c r="I110" s="129"/>
      <c r="J110" s="138">
        <f>BK110</f>
        <v>0</v>
      </c>
      <c r="L110" s="126"/>
      <c r="M110" s="131"/>
      <c r="N110" s="132"/>
      <c r="O110" s="132"/>
      <c r="P110" s="133">
        <f>SUM(P111:P114)</f>
        <v>0</v>
      </c>
      <c r="Q110" s="132"/>
      <c r="R110" s="133">
        <f>SUM(R111:R114)</f>
        <v>0</v>
      </c>
      <c r="S110" s="132"/>
      <c r="T110" s="134">
        <f>SUM(T111:T114)</f>
        <v>0</v>
      </c>
      <c r="AR110" s="127" t="s">
        <v>77</v>
      </c>
      <c r="AT110" s="135" t="s">
        <v>68</v>
      </c>
      <c r="AU110" s="135" t="s">
        <v>77</v>
      </c>
      <c r="AY110" s="127" t="s">
        <v>152</v>
      </c>
      <c r="BK110" s="136">
        <f>SUM(BK111:BK114)</f>
        <v>0</v>
      </c>
    </row>
    <row r="111" spans="1:65" s="2" customFormat="1" ht="22.8">
      <c r="A111" s="34"/>
      <c r="B111" s="139"/>
      <c r="C111" s="140" t="s">
        <v>281</v>
      </c>
      <c r="D111" s="140" t="s">
        <v>154</v>
      </c>
      <c r="E111" s="141" t="s">
        <v>3360</v>
      </c>
      <c r="F111" s="142" t="s">
        <v>3361</v>
      </c>
      <c r="G111" s="143" t="s">
        <v>484</v>
      </c>
      <c r="H111" s="144">
        <v>1</v>
      </c>
      <c r="I111" s="145"/>
      <c r="J111" s="146">
        <f>ROUND(I111*H111,2)</f>
        <v>0</v>
      </c>
      <c r="K111" s="142" t="s">
        <v>3</v>
      </c>
      <c r="L111" s="35"/>
      <c r="M111" s="147" t="s">
        <v>3</v>
      </c>
      <c r="N111" s="148" t="s">
        <v>40</v>
      </c>
      <c r="O111" s="55"/>
      <c r="P111" s="149">
        <f>O111*H111</f>
        <v>0</v>
      </c>
      <c r="Q111" s="149">
        <v>0</v>
      </c>
      <c r="R111" s="149">
        <f>Q111*H111</f>
        <v>0</v>
      </c>
      <c r="S111" s="149">
        <v>0</v>
      </c>
      <c r="T111" s="150">
        <f>S111*H111</f>
        <v>0</v>
      </c>
      <c r="U111" s="34"/>
      <c r="V111" s="34"/>
      <c r="W111" s="34"/>
      <c r="X111" s="34"/>
      <c r="Y111" s="34"/>
      <c r="Z111" s="34"/>
      <c r="AA111" s="34"/>
      <c r="AB111" s="34"/>
      <c r="AC111" s="34"/>
      <c r="AD111" s="34"/>
      <c r="AE111" s="34"/>
      <c r="AR111" s="151" t="s">
        <v>158</v>
      </c>
      <c r="AT111" s="151" t="s">
        <v>154</v>
      </c>
      <c r="AU111" s="151" t="s">
        <v>79</v>
      </c>
      <c r="AY111" s="19" t="s">
        <v>152</v>
      </c>
      <c r="BE111" s="152">
        <f>IF(N111="základní",J111,0)</f>
        <v>0</v>
      </c>
      <c r="BF111" s="152">
        <f>IF(N111="snížená",J111,0)</f>
        <v>0</v>
      </c>
      <c r="BG111" s="152">
        <f>IF(N111="zákl. přenesená",J111,0)</f>
        <v>0</v>
      </c>
      <c r="BH111" s="152">
        <f>IF(N111="sníž. přenesená",J111,0)</f>
        <v>0</v>
      </c>
      <c r="BI111" s="152">
        <f>IF(N111="nulová",J111,0)</f>
        <v>0</v>
      </c>
      <c r="BJ111" s="19" t="s">
        <v>77</v>
      </c>
      <c r="BK111" s="152">
        <f>ROUND(I111*H111,2)</f>
        <v>0</v>
      </c>
      <c r="BL111" s="19" t="s">
        <v>158</v>
      </c>
      <c r="BM111" s="151" t="s">
        <v>3362</v>
      </c>
    </row>
    <row r="112" spans="1:65" s="2" customFormat="1" ht="34.200000000000003">
      <c r="A112" s="34"/>
      <c r="B112" s="139"/>
      <c r="C112" s="140" t="s">
        <v>290</v>
      </c>
      <c r="D112" s="140" t="s">
        <v>154</v>
      </c>
      <c r="E112" s="141" t="s">
        <v>3363</v>
      </c>
      <c r="F112" s="142" t="s">
        <v>3364</v>
      </c>
      <c r="G112" s="143" t="s">
        <v>484</v>
      </c>
      <c r="H112" s="144">
        <v>6</v>
      </c>
      <c r="I112" s="145"/>
      <c r="J112" s="146">
        <f>ROUND(I112*H112,2)</f>
        <v>0</v>
      </c>
      <c r="K112" s="142" t="s">
        <v>3</v>
      </c>
      <c r="L112" s="35"/>
      <c r="M112" s="147" t="s">
        <v>3</v>
      </c>
      <c r="N112" s="148" t="s">
        <v>40</v>
      </c>
      <c r="O112" s="55"/>
      <c r="P112" s="149">
        <f>O112*H112</f>
        <v>0</v>
      </c>
      <c r="Q112" s="149">
        <v>0</v>
      </c>
      <c r="R112" s="149">
        <f>Q112*H112</f>
        <v>0</v>
      </c>
      <c r="S112" s="149">
        <v>0</v>
      </c>
      <c r="T112" s="150">
        <f>S112*H112</f>
        <v>0</v>
      </c>
      <c r="U112" s="34"/>
      <c r="V112" s="34"/>
      <c r="W112" s="34"/>
      <c r="X112" s="34"/>
      <c r="Y112" s="34"/>
      <c r="Z112" s="34"/>
      <c r="AA112" s="34"/>
      <c r="AB112" s="34"/>
      <c r="AC112" s="34"/>
      <c r="AD112" s="34"/>
      <c r="AE112" s="34"/>
      <c r="AR112" s="151" t="s">
        <v>158</v>
      </c>
      <c r="AT112" s="151" t="s">
        <v>154</v>
      </c>
      <c r="AU112" s="151" t="s">
        <v>79</v>
      </c>
      <c r="AY112" s="19" t="s">
        <v>152</v>
      </c>
      <c r="BE112" s="152">
        <f>IF(N112="základní",J112,0)</f>
        <v>0</v>
      </c>
      <c r="BF112" s="152">
        <f>IF(N112="snížená",J112,0)</f>
        <v>0</v>
      </c>
      <c r="BG112" s="152">
        <f>IF(N112="zákl. přenesená",J112,0)</f>
        <v>0</v>
      </c>
      <c r="BH112" s="152">
        <f>IF(N112="sníž. přenesená",J112,0)</f>
        <v>0</v>
      </c>
      <c r="BI112" s="152">
        <f>IF(N112="nulová",J112,0)</f>
        <v>0</v>
      </c>
      <c r="BJ112" s="19" t="s">
        <v>77</v>
      </c>
      <c r="BK112" s="152">
        <f>ROUND(I112*H112,2)</f>
        <v>0</v>
      </c>
      <c r="BL112" s="19" t="s">
        <v>158</v>
      </c>
      <c r="BM112" s="151" t="s">
        <v>3365</v>
      </c>
    </row>
    <row r="113" spans="1:65" s="2" customFormat="1" ht="44.25" customHeight="1">
      <c r="A113" s="34"/>
      <c r="B113" s="139"/>
      <c r="C113" s="140" t="s">
        <v>8</v>
      </c>
      <c r="D113" s="140" t="s">
        <v>154</v>
      </c>
      <c r="E113" s="141" t="s">
        <v>3366</v>
      </c>
      <c r="F113" s="142" t="s">
        <v>3367</v>
      </c>
      <c r="G113" s="143" t="s">
        <v>484</v>
      </c>
      <c r="H113" s="144">
        <v>8</v>
      </c>
      <c r="I113" s="145"/>
      <c r="J113" s="146">
        <f>ROUND(I113*H113,2)</f>
        <v>0</v>
      </c>
      <c r="K113" s="142" t="s">
        <v>3</v>
      </c>
      <c r="L113" s="35"/>
      <c r="M113" s="147" t="s">
        <v>3</v>
      </c>
      <c r="N113" s="148" t="s">
        <v>40</v>
      </c>
      <c r="O113" s="55"/>
      <c r="P113" s="149">
        <f>O113*H113</f>
        <v>0</v>
      </c>
      <c r="Q113" s="149">
        <v>0</v>
      </c>
      <c r="R113" s="149">
        <f>Q113*H113</f>
        <v>0</v>
      </c>
      <c r="S113" s="149">
        <v>0</v>
      </c>
      <c r="T113" s="150">
        <f>S113*H113</f>
        <v>0</v>
      </c>
      <c r="U113" s="34"/>
      <c r="V113" s="34"/>
      <c r="W113" s="34"/>
      <c r="X113" s="34"/>
      <c r="Y113" s="34"/>
      <c r="Z113" s="34"/>
      <c r="AA113" s="34"/>
      <c r="AB113" s="34"/>
      <c r="AC113" s="34"/>
      <c r="AD113" s="34"/>
      <c r="AE113" s="34"/>
      <c r="AR113" s="151" t="s">
        <v>158</v>
      </c>
      <c r="AT113" s="151" t="s">
        <v>154</v>
      </c>
      <c r="AU113" s="151" t="s">
        <v>79</v>
      </c>
      <c r="AY113" s="19" t="s">
        <v>152</v>
      </c>
      <c r="BE113" s="152">
        <f>IF(N113="základní",J113,0)</f>
        <v>0</v>
      </c>
      <c r="BF113" s="152">
        <f>IF(N113="snížená",J113,0)</f>
        <v>0</v>
      </c>
      <c r="BG113" s="152">
        <f>IF(N113="zákl. přenesená",J113,0)</f>
        <v>0</v>
      </c>
      <c r="BH113" s="152">
        <f>IF(N113="sníž. přenesená",J113,0)</f>
        <v>0</v>
      </c>
      <c r="BI113" s="152">
        <f>IF(N113="nulová",J113,0)</f>
        <v>0</v>
      </c>
      <c r="BJ113" s="19" t="s">
        <v>77</v>
      </c>
      <c r="BK113" s="152">
        <f>ROUND(I113*H113,2)</f>
        <v>0</v>
      </c>
      <c r="BL113" s="19" t="s">
        <v>158</v>
      </c>
      <c r="BM113" s="151" t="s">
        <v>3368</v>
      </c>
    </row>
    <row r="114" spans="1:65" s="2" customFormat="1" ht="34.200000000000003">
      <c r="A114" s="34"/>
      <c r="B114" s="139"/>
      <c r="C114" s="140" t="s">
        <v>316</v>
      </c>
      <c r="D114" s="140" t="s">
        <v>154</v>
      </c>
      <c r="E114" s="141" t="s">
        <v>3369</v>
      </c>
      <c r="F114" s="142" t="s">
        <v>3370</v>
      </c>
      <c r="G114" s="143" t="s">
        <v>484</v>
      </c>
      <c r="H114" s="144">
        <v>1</v>
      </c>
      <c r="I114" s="145"/>
      <c r="J114" s="146">
        <f>ROUND(I114*H114,2)</f>
        <v>0</v>
      </c>
      <c r="K114" s="142" t="s">
        <v>3</v>
      </c>
      <c r="L114" s="35"/>
      <c r="M114" s="147" t="s">
        <v>3</v>
      </c>
      <c r="N114" s="148" t="s">
        <v>40</v>
      </c>
      <c r="O114" s="55"/>
      <c r="P114" s="149">
        <f>O114*H114</f>
        <v>0</v>
      </c>
      <c r="Q114" s="149">
        <v>0</v>
      </c>
      <c r="R114" s="149">
        <f>Q114*H114</f>
        <v>0</v>
      </c>
      <c r="S114" s="149">
        <v>0</v>
      </c>
      <c r="T114" s="150">
        <f>S114*H114</f>
        <v>0</v>
      </c>
      <c r="U114" s="34"/>
      <c r="V114" s="34"/>
      <c r="W114" s="34"/>
      <c r="X114" s="34"/>
      <c r="Y114" s="34"/>
      <c r="Z114" s="34"/>
      <c r="AA114" s="34"/>
      <c r="AB114" s="34"/>
      <c r="AC114" s="34"/>
      <c r="AD114" s="34"/>
      <c r="AE114" s="34"/>
      <c r="AR114" s="151" t="s">
        <v>158</v>
      </c>
      <c r="AT114" s="151" t="s">
        <v>154</v>
      </c>
      <c r="AU114" s="151" t="s">
        <v>79</v>
      </c>
      <c r="AY114" s="19" t="s">
        <v>152</v>
      </c>
      <c r="BE114" s="152">
        <f>IF(N114="základní",J114,0)</f>
        <v>0</v>
      </c>
      <c r="BF114" s="152">
        <f>IF(N114="snížená",J114,0)</f>
        <v>0</v>
      </c>
      <c r="BG114" s="152">
        <f>IF(N114="zákl. přenesená",J114,0)</f>
        <v>0</v>
      </c>
      <c r="BH114" s="152">
        <f>IF(N114="sníž. přenesená",J114,0)</f>
        <v>0</v>
      </c>
      <c r="BI114" s="152">
        <f>IF(N114="nulová",J114,0)</f>
        <v>0</v>
      </c>
      <c r="BJ114" s="19" t="s">
        <v>77</v>
      </c>
      <c r="BK114" s="152">
        <f>ROUND(I114*H114,2)</f>
        <v>0</v>
      </c>
      <c r="BL114" s="19" t="s">
        <v>158</v>
      </c>
      <c r="BM114" s="151" t="s">
        <v>3371</v>
      </c>
    </row>
    <row r="115" spans="1:65" s="12" customFormat="1" ht="25.95" customHeight="1">
      <c r="B115" s="126"/>
      <c r="D115" s="127" t="s">
        <v>68</v>
      </c>
      <c r="E115" s="128" t="s">
        <v>2396</v>
      </c>
      <c r="F115" s="128" t="s">
        <v>3372</v>
      </c>
      <c r="I115" s="129"/>
      <c r="J115" s="130">
        <f>BK115</f>
        <v>0</v>
      </c>
      <c r="L115" s="126"/>
      <c r="M115" s="131"/>
      <c r="N115" s="132"/>
      <c r="O115" s="132"/>
      <c r="P115" s="133">
        <f>SUM(P116:P117)</f>
        <v>0</v>
      </c>
      <c r="Q115" s="132"/>
      <c r="R115" s="133">
        <f>SUM(R116:R117)</f>
        <v>0</v>
      </c>
      <c r="S115" s="132"/>
      <c r="T115" s="134">
        <f>SUM(T116:T117)</f>
        <v>0</v>
      </c>
      <c r="AR115" s="127" t="s">
        <v>79</v>
      </c>
      <c r="AT115" s="135" t="s">
        <v>68</v>
      </c>
      <c r="AU115" s="135" t="s">
        <v>69</v>
      </c>
      <c r="AY115" s="127" t="s">
        <v>152</v>
      </c>
      <c r="BK115" s="136">
        <f>SUM(BK116:BK117)</f>
        <v>0</v>
      </c>
    </row>
    <row r="116" spans="1:65" s="2" customFormat="1" ht="34.200000000000003">
      <c r="A116" s="34"/>
      <c r="B116" s="139"/>
      <c r="C116" s="181" t="s">
        <v>328</v>
      </c>
      <c r="D116" s="181" t="s">
        <v>251</v>
      </c>
      <c r="E116" s="182" t="s">
        <v>3373</v>
      </c>
      <c r="F116" s="183" t="s">
        <v>3374</v>
      </c>
      <c r="G116" s="184" t="s">
        <v>484</v>
      </c>
      <c r="H116" s="185">
        <v>2</v>
      </c>
      <c r="I116" s="186"/>
      <c r="J116" s="187">
        <f>ROUND(I116*H116,2)</f>
        <v>0</v>
      </c>
      <c r="K116" s="183" t="s">
        <v>3</v>
      </c>
      <c r="L116" s="188"/>
      <c r="M116" s="189" t="s">
        <v>3</v>
      </c>
      <c r="N116" s="190" t="s">
        <v>40</v>
      </c>
      <c r="O116" s="55"/>
      <c r="P116" s="149">
        <f>O116*H116</f>
        <v>0</v>
      </c>
      <c r="Q116" s="149">
        <v>0</v>
      </c>
      <c r="R116" s="149">
        <f>Q116*H116</f>
        <v>0</v>
      </c>
      <c r="S116" s="149">
        <v>0</v>
      </c>
      <c r="T116" s="150">
        <f>S116*H116</f>
        <v>0</v>
      </c>
      <c r="U116" s="34"/>
      <c r="V116" s="34"/>
      <c r="W116" s="34"/>
      <c r="X116" s="34"/>
      <c r="Y116" s="34"/>
      <c r="Z116" s="34"/>
      <c r="AA116" s="34"/>
      <c r="AB116" s="34"/>
      <c r="AC116" s="34"/>
      <c r="AD116" s="34"/>
      <c r="AE116" s="34"/>
      <c r="AR116" s="151" t="s">
        <v>386</v>
      </c>
      <c r="AT116" s="151" t="s">
        <v>251</v>
      </c>
      <c r="AU116" s="151" t="s">
        <v>77</v>
      </c>
      <c r="AY116" s="19" t="s">
        <v>152</v>
      </c>
      <c r="BE116" s="152">
        <f>IF(N116="základní",J116,0)</f>
        <v>0</v>
      </c>
      <c r="BF116" s="152">
        <f>IF(N116="snížená",J116,0)</f>
        <v>0</v>
      </c>
      <c r="BG116" s="152">
        <f>IF(N116="zákl. přenesená",J116,0)</f>
        <v>0</v>
      </c>
      <c r="BH116" s="152">
        <f>IF(N116="sníž. přenesená",J116,0)</f>
        <v>0</v>
      </c>
      <c r="BI116" s="152">
        <f>IF(N116="nulová",J116,0)</f>
        <v>0</v>
      </c>
      <c r="BJ116" s="19" t="s">
        <v>77</v>
      </c>
      <c r="BK116" s="152">
        <f>ROUND(I116*H116,2)</f>
        <v>0</v>
      </c>
      <c r="BL116" s="19" t="s">
        <v>266</v>
      </c>
      <c r="BM116" s="151" t="s">
        <v>3375</v>
      </c>
    </row>
    <row r="117" spans="1:65" s="2" customFormat="1" ht="34.200000000000003">
      <c r="A117" s="34"/>
      <c r="B117" s="139"/>
      <c r="C117" s="181" t="s">
        <v>332</v>
      </c>
      <c r="D117" s="181" t="s">
        <v>251</v>
      </c>
      <c r="E117" s="182" t="s">
        <v>3376</v>
      </c>
      <c r="F117" s="183" t="s">
        <v>3377</v>
      </c>
      <c r="G117" s="184" t="s">
        <v>484</v>
      </c>
      <c r="H117" s="185">
        <v>2</v>
      </c>
      <c r="I117" s="186"/>
      <c r="J117" s="187">
        <f>ROUND(I117*H117,2)</f>
        <v>0</v>
      </c>
      <c r="K117" s="183" t="s">
        <v>3</v>
      </c>
      <c r="L117" s="188"/>
      <c r="M117" s="189" t="s">
        <v>3</v>
      </c>
      <c r="N117" s="190" t="s">
        <v>40</v>
      </c>
      <c r="O117" s="55"/>
      <c r="P117" s="149">
        <f>O117*H117</f>
        <v>0</v>
      </c>
      <c r="Q117" s="149">
        <v>0</v>
      </c>
      <c r="R117" s="149">
        <f>Q117*H117</f>
        <v>0</v>
      </c>
      <c r="S117" s="149">
        <v>0</v>
      </c>
      <c r="T117" s="150">
        <f>S117*H117</f>
        <v>0</v>
      </c>
      <c r="U117" s="34"/>
      <c r="V117" s="34"/>
      <c r="W117" s="34"/>
      <c r="X117" s="34"/>
      <c r="Y117" s="34"/>
      <c r="Z117" s="34"/>
      <c r="AA117" s="34"/>
      <c r="AB117" s="34"/>
      <c r="AC117" s="34"/>
      <c r="AD117" s="34"/>
      <c r="AE117" s="34"/>
      <c r="AR117" s="151" t="s">
        <v>386</v>
      </c>
      <c r="AT117" s="151" t="s">
        <v>251</v>
      </c>
      <c r="AU117" s="151" t="s">
        <v>77</v>
      </c>
      <c r="AY117" s="19" t="s">
        <v>152</v>
      </c>
      <c r="BE117" s="152">
        <f>IF(N117="základní",J117,0)</f>
        <v>0</v>
      </c>
      <c r="BF117" s="152">
        <f>IF(N117="snížená",J117,0)</f>
        <v>0</v>
      </c>
      <c r="BG117" s="152">
        <f>IF(N117="zákl. přenesená",J117,0)</f>
        <v>0</v>
      </c>
      <c r="BH117" s="152">
        <f>IF(N117="sníž. přenesená",J117,0)</f>
        <v>0</v>
      </c>
      <c r="BI117" s="152">
        <f>IF(N117="nulová",J117,0)</f>
        <v>0</v>
      </c>
      <c r="BJ117" s="19" t="s">
        <v>77</v>
      </c>
      <c r="BK117" s="152">
        <f>ROUND(I117*H117,2)</f>
        <v>0</v>
      </c>
      <c r="BL117" s="19" t="s">
        <v>266</v>
      </c>
      <c r="BM117" s="151" t="s">
        <v>3378</v>
      </c>
    </row>
    <row r="118" spans="1:65" s="12" customFormat="1" ht="25.95" customHeight="1">
      <c r="B118" s="126"/>
      <c r="D118" s="127" t="s">
        <v>68</v>
      </c>
      <c r="E118" s="128" t="s">
        <v>636</v>
      </c>
      <c r="F118" s="128" t="s">
        <v>3379</v>
      </c>
      <c r="I118" s="129"/>
      <c r="J118" s="130">
        <f>BK118</f>
        <v>0</v>
      </c>
      <c r="L118" s="126"/>
      <c r="M118" s="131"/>
      <c r="N118" s="132"/>
      <c r="O118" s="132"/>
      <c r="P118" s="133">
        <f>P119</f>
        <v>0</v>
      </c>
      <c r="Q118" s="132"/>
      <c r="R118" s="133">
        <f>R119</f>
        <v>0</v>
      </c>
      <c r="S118" s="132"/>
      <c r="T118" s="134">
        <f>T119</f>
        <v>0</v>
      </c>
      <c r="AR118" s="127" t="s">
        <v>79</v>
      </c>
      <c r="AT118" s="135" t="s">
        <v>68</v>
      </c>
      <c r="AU118" s="135" t="s">
        <v>69</v>
      </c>
      <c r="AY118" s="127" t="s">
        <v>152</v>
      </c>
      <c r="BK118" s="136">
        <f>BK119</f>
        <v>0</v>
      </c>
    </row>
    <row r="119" spans="1:65" s="12" customFormat="1" ht="22.8" customHeight="1">
      <c r="B119" s="126"/>
      <c r="D119" s="127" t="s">
        <v>68</v>
      </c>
      <c r="E119" s="137" t="s">
        <v>3380</v>
      </c>
      <c r="F119" s="137" t="s">
        <v>3379</v>
      </c>
      <c r="I119" s="129"/>
      <c r="J119" s="138">
        <f>BK119</f>
        <v>0</v>
      </c>
      <c r="L119" s="126"/>
      <c r="M119" s="131"/>
      <c r="N119" s="132"/>
      <c r="O119" s="132"/>
      <c r="P119" s="133">
        <f>SUM(P120:P126)</f>
        <v>0</v>
      </c>
      <c r="Q119" s="132"/>
      <c r="R119" s="133">
        <f>SUM(R120:R126)</f>
        <v>0</v>
      </c>
      <c r="S119" s="132"/>
      <c r="T119" s="134">
        <f>SUM(T120:T126)</f>
        <v>0</v>
      </c>
      <c r="AR119" s="127" t="s">
        <v>79</v>
      </c>
      <c r="AT119" s="135" t="s">
        <v>68</v>
      </c>
      <c r="AU119" s="135" t="s">
        <v>77</v>
      </c>
      <c r="AY119" s="127" t="s">
        <v>152</v>
      </c>
      <c r="BK119" s="136">
        <f>SUM(BK120:BK126)</f>
        <v>0</v>
      </c>
    </row>
    <row r="120" spans="1:65" s="2" customFormat="1" ht="34.200000000000003">
      <c r="A120" s="34"/>
      <c r="B120" s="139"/>
      <c r="C120" s="140" t="s">
        <v>340</v>
      </c>
      <c r="D120" s="140" t="s">
        <v>154</v>
      </c>
      <c r="E120" s="141" t="s">
        <v>3381</v>
      </c>
      <c r="F120" s="142" t="s">
        <v>3382</v>
      </c>
      <c r="G120" s="143" t="s">
        <v>162</v>
      </c>
      <c r="H120" s="144">
        <v>170</v>
      </c>
      <c r="I120" s="145"/>
      <c r="J120" s="146">
        <f t="shared" ref="J120:J126" si="10">ROUND(I120*H120,2)</f>
        <v>0</v>
      </c>
      <c r="K120" s="142" t="s">
        <v>3</v>
      </c>
      <c r="L120" s="35"/>
      <c r="M120" s="147" t="s">
        <v>3</v>
      </c>
      <c r="N120" s="148" t="s">
        <v>40</v>
      </c>
      <c r="O120" s="55"/>
      <c r="P120" s="149">
        <f t="shared" ref="P120:P126" si="11">O120*H120</f>
        <v>0</v>
      </c>
      <c r="Q120" s="149">
        <v>0</v>
      </c>
      <c r="R120" s="149">
        <f t="shared" ref="R120:R126" si="12">Q120*H120</f>
        <v>0</v>
      </c>
      <c r="S120" s="149">
        <v>0</v>
      </c>
      <c r="T120" s="150">
        <f t="shared" ref="T120:T126" si="13">S120*H120</f>
        <v>0</v>
      </c>
      <c r="U120" s="34"/>
      <c r="V120" s="34"/>
      <c r="W120" s="34"/>
      <c r="X120" s="34"/>
      <c r="Y120" s="34"/>
      <c r="Z120" s="34"/>
      <c r="AA120" s="34"/>
      <c r="AB120" s="34"/>
      <c r="AC120" s="34"/>
      <c r="AD120" s="34"/>
      <c r="AE120" s="34"/>
      <c r="AR120" s="151" t="s">
        <v>266</v>
      </c>
      <c r="AT120" s="151" t="s">
        <v>154</v>
      </c>
      <c r="AU120" s="151" t="s">
        <v>79</v>
      </c>
      <c r="AY120" s="19" t="s">
        <v>152</v>
      </c>
      <c r="BE120" s="152">
        <f t="shared" ref="BE120:BE126" si="14">IF(N120="základní",J120,0)</f>
        <v>0</v>
      </c>
      <c r="BF120" s="152">
        <f t="shared" ref="BF120:BF126" si="15">IF(N120="snížená",J120,0)</f>
        <v>0</v>
      </c>
      <c r="BG120" s="152">
        <f t="shared" ref="BG120:BG126" si="16">IF(N120="zákl. přenesená",J120,0)</f>
        <v>0</v>
      </c>
      <c r="BH120" s="152">
        <f t="shared" ref="BH120:BH126" si="17">IF(N120="sníž. přenesená",J120,0)</f>
        <v>0</v>
      </c>
      <c r="BI120" s="152">
        <f t="shared" ref="BI120:BI126" si="18">IF(N120="nulová",J120,0)</f>
        <v>0</v>
      </c>
      <c r="BJ120" s="19" t="s">
        <v>77</v>
      </c>
      <c r="BK120" s="152">
        <f t="shared" ref="BK120:BK126" si="19">ROUND(I120*H120,2)</f>
        <v>0</v>
      </c>
      <c r="BL120" s="19" t="s">
        <v>266</v>
      </c>
      <c r="BM120" s="151" t="s">
        <v>3383</v>
      </c>
    </row>
    <row r="121" spans="1:65" s="2" customFormat="1" ht="22.8">
      <c r="A121" s="34"/>
      <c r="B121" s="139"/>
      <c r="C121" s="140" t="s">
        <v>346</v>
      </c>
      <c r="D121" s="140" t="s">
        <v>154</v>
      </c>
      <c r="E121" s="141" t="s">
        <v>3384</v>
      </c>
      <c r="F121" s="142" t="s">
        <v>3385</v>
      </c>
      <c r="G121" s="143" t="s">
        <v>484</v>
      </c>
      <c r="H121" s="144">
        <v>18</v>
      </c>
      <c r="I121" s="145"/>
      <c r="J121" s="146">
        <f t="shared" si="10"/>
        <v>0</v>
      </c>
      <c r="K121" s="142" t="s">
        <v>3</v>
      </c>
      <c r="L121" s="35"/>
      <c r="M121" s="147" t="s">
        <v>3</v>
      </c>
      <c r="N121" s="148" t="s">
        <v>40</v>
      </c>
      <c r="O121" s="55"/>
      <c r="P121" s="149">
        <f t="shared" si="11"/>
        <v>0</v>
      </c>
      <c r="Q121" s="149">
        <v>0</v>
      </c>
      <c r="R121" s="149">
        <f t="shared" si="12"/>
        <v>0</v>
      </c>
      <c r="S121" s="149">
        <v>0</v>
      </c>
      <c r="T121" s="150">
        <f t="shared" si="13"/>
        <v>0</v>
      </c>
      <c r="U121" s="34"/>
      <c r="V121" s="34"/>
      <c r="W121" s="34"/>
      <c r="X121" s="34"/>
      <c r="Y121" s="34"/>
      <c r="Z121" s="34"/>
      <c r="AA121" s="34"/>
      <c r="AB121" s="34"/>
      <c r="AC121" s="34"/>
      <c r="AD121" s="34"/>
      <c r="AE121" s="34"/>
      <c r="AR121" s="151" t="s">
        <v>266</v>
      </c>
      <c r="AT121" s="151" t="s">
        <v>154</v>
      </c>
      <c r="AU121" s="151" t="s">
        <v>79</v>
      </c>
      <c r="AY121" s="19" t="s">
        <v>152</v>
      </c>
      <c r="BE121" s="152">
        <f t="shared" si="14"/>
        <v>0</v>
      </c>
      <c r="BF121" s="152">
        <f t="shared" si="15"/>
        <v>0</v>
      </c>
      <c r="BG121" s="152">
        <f t="shared" si="16"/>
        <v>0</v>
      </c>
      <c r="BH121" s="152">
        <f t="shared" si="17"/>
        <v>0</v>
      </c>
      <c r="BI121" s="152">
        <f t="shared" si="18"/>
        <v>0</v>
      </c>
      <c r="BJ121" s="19" t="s">
        <v>77</v>
      </c>
      <c r="BK121" s="152">
        <f t="shared" si="19"/>
        <v>0</v>
      </c>
      <c r="BL121" s="19" t="s">
        <v>266</v>
      </c>
      <c r="BM121" s="151" t="s">
        <v>3386</v>
      </c>
    </row>
    <row r="122" spans="1:65" s="2" customFormat="1" ht="22.8">
      <c r="A122" s="34"/>
      <c r="B122" s="139"/>
      <c r="C122" s="140" t="s">
        <v>352</v>
      </c>
      <c r="D122" s="140" t="s">
        <v>154</v>
      </c>
      <c r="E122" s="141" t="s">
        <v>3387</v>
      </c>
      <c r="F122" s="142" t="s">
        <v>3388</v>
      </c>
      <c r="G122" s="143" t="s">
        <v>484</v>
      </c>
      <c r="H122" s="144">
        <v>18</v>
      </c>
      <c r="I122" s="145"/>
      <c r="J122" s="146">
        <f t="shared" si="10"/>
        <v>0</v>
      </c>
      <c r="K122" s="142" t="s">
        <v>3</v>
      </c>
      <c r="L122" s="35"/>
      <c r="M122" s="147" t="s">
        <v>3</v>
      </c>
      <c r="N122" s="148" t="s">
        <v>40</v>
      </c>
      <c r="O122" s="55"/>
      <c r="P122" s="149">
        <f t="shared" si="11"/>
        <v>0</v>
      </c>
      <c r="Q122" s="149">
        <v>0</v>
      </c>
      <c r="R122" s="149">
        <f t="shared" si="12"/>
        <v>0</v>
      </c>
      <c r="S122" s="149">
        <v>0</v>
      </c>
      <c r="T122" s="150">
        <f t="shared" si="13"/>
        <v>0</v>
      </c>
      <c r="U122" s="34"/>
      <c r="V122" s="34"/>
      <c r="W122" s="34"/>
      <c r="X122" s="34"/>
      <c r="Y122" s="34"/>
      <c r="Z122" s="34"/>
      <c r="AA122" s="34"/>
      <c r="AB122" s="34"/>
      <c r="AC122" s="34"/>
      <c r="AD122" s="34"/>
      <c r="AE122" s="34"/>
      <c r="AR122" s="151" t="s">
        <v>266</v>
      </c>
      <c r="AT122" s="151" t="s">
        <v>154</v>
      </c>
      <c r="AU122" s="151" t="s">
        <v>79</v>
      </c>
      <c r="AY122" s="19" t="s">
        <v>152</v>
      </c>
      <c r="BE122" s="152">
        <f t="shared" si="14"/>
        <v>0</v>
      </c>
      <c r="BF122" s="152">
        <f t="shared" si="15"/>
        <v>0</v>
      </c>
      <c r="BG122" s="152">
        <f t="shared" si="16"/>
        <v>0</v>
      </c>
      <c r="BH122" s="152">
        <f t="shared" si="17"/>
        <v>0</v>
      </c>
      <c r="BI122" s="152">
        <f t="shared" si="18"/>
        <v>0</v>
      </c>
      <c r="BJ122" s="19" t="s">
        <v>77</v>
      </c>
      <c r="BK122" s="152">
        <f t="shared" si="19"/>
        <v>0</v>
      </c>
      <c r="BL122" s="19" t="s">
        <v>266</v>
      </c>
      <c r="BM122" s="151" t="s">
        <v>3389</v>
      </c>
    </row>
    <row r="123" spans="1:65" s="2" customFormat="1" ht="21.75" customHeight="1">
      <c r="A123" s="34"/>
      <c r="B123" s="139"/>
      <c r="C123" s="140" t="s">
        <v>358</v>
      </c>
      <c r="D123" s="140" t="s">
        <v>154</v>
      </c>
      <c r="E123" s="141" t="s">
        <v>3390</v>
      </c>
      <c r="F123" s="142" t="s">
        <v>3391</v>
      </c>
      <c r="G123" s="143" t="s">
        <v>484</v>
      </c>
      <c r="H123" s="144">
        <v>18</v>
      </c>
      <c r="I123" s="145"/>
      <c r="J123" s="146">
        <f t="shared" si="10"/>
        <v>0</v>
      </c>
      <c r="K123" s="142" t="s">
        <v>3</v>
      </c>
      <c r="L123" s="35"/>
      <c r="M123" s="147" t="s">
        <v>3</v>
      </c>
      <c r="N123" s="148" t="s">
        <v>40</v>
      </c>
      <c r="O123" s="55"/>
      <c r="P123" s="149">
        <f t="shared" si="11"/>
        <v>0</v>
      </c>
      <c r="Q123" s="149">
        <v>0</v>
      </c>
      <c r="R123" s="149">
        <f t="shared" si="12"/>
        <v>0</v>
      </c>
      <c r="S123" s="149">
        <v>0</v>
      </c>
      <c r="T123" s="150">
        <f t="shared" si="13"/>
        <v>0</v>
      </c>
      <c r="U123" s="34"/>
      <c r="V123" s="34"/>
      <c r="W123" s="34"/>
      <c r="X123" s="34"/>
      <c r="Y123" s="34"/>
      <c r="Z123" s="34"/>
      <c r="AA123" s="34"/>
      <c r="AB123" s="34"/>
      <c r="AC123" s="34"/>
      <c r="AD123" s="34"/>
      <c r="AE123" s="34"/>
      <c r="AR123" s="151" t="s">
        <v>266</v>
      </c>
      <c r="AT123" s="151" t="s">
        <v>154</v>
      </c>
      <c r="AU123" s="151" t="s">
        <v>79</v>
      </c>
      <c r="AY123" s="19" t="s">
        <v>152</v>
      </c>
      <c r="BE123" s="152">
        <f t="shared" si="14"/>
        <v>0</v>
      </c>
      <c r="BF123" s="152">
        <f t="shared" si="15"/>
        <v>0</v>
      </c>
      <c r="BG123" s="152">
        <f t="shared" si="16"/>
        <v>0</v>
      </c>
      <c r="BH123" s="152">
        <f t="shared" si="17"/>
        <v>0</v>
      </c>
      <c r="BI123" s="152">
        <f t="shared" si="18"/>
        <v>0</v>
      </c>
      <c r="BJ123" s="19" t="s">
        <v>77</v>
      </c>
      <c r="BK123" s="152">
        <f t="shared" si="19"/>
        <v>0</v>
      </c>
      <c r="BL123" s="19" t="s">
        <v>266</v>
      </c>
      <c r="BM123" s="151" t="s">
        <v>3392</v>
      </c>
    </row>
    <row r="124" spans="1:65" s="2" customFormat="1" ht="66.75" customHeight="1">
      <c r="A124" s="34"/>
      <c r="B124" s="139"/>
      <c r="C124" s="181" t="s">
        <v>363</v>
      </c>
      <c r="D124" s="181" t="s">
        <v>251</v>
      </c>
      <c r="E124" s="182" t="s">
        <v>3393</v>
      </c>
      <c r="F124" s="183" t="s">
        <v>3394</v>
      </c>
      <c r="G124" s="184" t="s">
        <v>484</v>
      </c>
      <c r="H124" s="185">
        <v>2</v>
      </c>
      <c r="I124" s="186"/>
      <c r="J124" s="187">
        <f t="shared" si="10"/>
        <v>0</v>
      </c>
      <c r="K124" s="183" t="s">
        <v>3</v>
      </c>
      <c r="L124" s="188"/>
      <c r="M124" s="189" t="s">
        <v>3</v>
      </c>
      <c r="N124" s="190" t="s">
        <v>40</v>
      </c>
      <c r="O124" s="55"/>
      <c r="P124" s="149">
        <f t="shared" si="11"/>
        <v>0</v>
      </c>
      <c r="Q124" s="149">
        <v>0</v>
      </c>
      <c r="R124" s="149">
        <f t="shared" si="12"/>
        <v>0</v>
      </c>
      <c r="S124" s="149">
        <v>0</v>
      </c>
      <c r="T124" s="150">
        <f t="shared" si="13"/>
        <v>0</v>
      </c>
      <c r="U124" s="34"/>
      <c r="V124" s="34"/>
      <c r="W124" s="34"/>
      <c r="X124" s="34"/>
      <c r="Y124" s="34"/>
      <c r="Z124" s="34"/>
      <c r="AA124" s="34"/>
      <c r="AB124" s="34"/>
      <c r="AC124" s="34"/>
      <c r="AD124" s="34"/>
      <c r="AE124" s="34"/>
      <c r="AR124" s="151" t="s">
        <v>386</v>
      </c>
      <c r="AT124" s="151" t="s">
        <v>251</v>
      </c>
      <c r="AU124" s="151" t="s">
        <v>79</v>
      </c>
      <c r="AY124" s="19" t="s">
        <v>152</v>
      </c>
      <c r="BE124" s="152">
        <f t="shared" si="14"/>
        <v>0</v>
      </c>
      <c r="BF124" s="152">
        <f t="shared" si="15"/>
        <v>0</v>
      </c>
      <c r="BG124" s="152">
        <f t="shared" si="16"/>
        <v>0</v>
      </c>
      <c r="BH124" s="152">
        <f t="shared" si="17"/>
        <v>0</v>
      </c>
      <c r="BI124" s="152">
        <f t="shared" si="18"/>
        <v>0</v>
      </c>
      <c r="BJ124" s="19" t="s">
        <v>77</v>
      </c>
      <c r="BK124" s="152">
        <f t="shared" si="19"/>
        <v>0</v>
      </c>
      <c r="BL124" s="19" t="s">
        <v>266</v>
      </c>
      <c r="BM124" s="151" t="s">
        <v>3395</v>
      </c>
    </row>
    <row r="125" spans="1:65" s="2" customFormat="1" ht="44.25" customHeight="1">
      <c r="A125" s="34"/>
      <c r="B125" s="139"/>
      <c r="C125" s="181" t="s">
        <v>373</v>
      </c>
      <c r="D125" s="181" t="s">
        <v>251</v>
      </c>
      <c r="E125" s="182" t="s">
        <v>3396</v>
      </c>
      <c r="F125" s="183" t="s">
        <v>3397</v>
      </c>
      <c r="G125" s="184" t="s">
        <v>484</v>
      </c>
      <c r="H125" s="185">
        <v>6</v>
      </c>
      <c r="I125" s="186"/>
      <c r="J125" s="187">
        <f t="shared" si="10"/>
        <v>0</v>
      </c>
      <c r="K125" s="183" t="s">
        <v>3</v>
      </c>
      <c r="L125" s="188"/>
      <c r="M125" s="189" t="s">
        <v>3</v>
      </c>
      <c r="N125" s="190" t="s">
        <v>40</v>
      </c>
      <c r="O125" s="55"/>
      <c r="P125" s="149">
        <f t="shared" si="11"/>
        <v>0</v>
      </c>
      <c r="Q125" s="149">
        <v>0</v>
      </c>
      <c r="R125" s="149">
        <f t="shared" si="12"/>
        <v>0</v>
      </c>
      <c r="S125" s="149">
        <v>0</v>
      </c>
      <c r="T125" s="150">
        <f t="shared" si="13"/>
        <v>0</v>
      </c>
      <c r="U125" s="34"/>
      <c r="V125" s="34"/>
      <c r="W125" s="34"/>
      <c r="X125" s="34"/>
      <c r="Y125" s="34"/>
      <c r="Z125" s="34"/>
      <c r="AA125" s="34"/>
      <c r="AB125" s="34"/>
      <c r="AC125" s="34"/>
      <c r="AD125" s="34"/>
      <c r="AE125" s="34"/>
      <c r="AR125" s="151" t="s">
        <v>386</v>
      </c>
      <c r="AT125" s="151" t="s">
        <v>251</v>
      </c>
      <c r="AU125" s="151" t="s">
        <v>79</v>
      </c>
      <c r="AY125" s="19" t="s">
        <v>152</v>
      </c>
      <c r="BE125" s="152">
        <f t="shared" si="14"/>
        <v>0</v>
      </c>
      <c r="BF125" s="152">
        <f t="shared" si="15"/>
        <v>0</v>
      </c>
      <c r="BG125" s="152">
        <f t="shared" si="16"/>
        <v>0</v>
      </c>
      <c r="BH125" s="152">
        <f t="shared" si="17"/>
        <v>0</v>
      </c>
      <c r="BI125" s="152">
        <f t="shared" si="18"/>
        <v>0</v>
      </c>
      <c r="BJ125" s="19" t="s">
        <v>77</v>
      </c>
      <c r="BK125" s="152">
        <f t="shared" si="19"/>
        <v>0</v>
      </c>
      <c r="BL125" s="19" t="s">
        <v>266</v>
      </c>
      <c r="BM125" s="151" t="s">
        <v>3398</v>
      </c>
    </row>
    <row r="126" spans="1:65" s="2" customFormat="1" ht="16.5" customHeight="1">
      <c r="A126" s="34"/>
      <c r="B126" s="139"/>
      <c r="C126" s="181" t="s">
        <v>382</v>
      </c>
      <c r="D126" s="181" t="s">
        <v>251</v>
      </c>
      <c r="E126" s="182" t="s">
        <v>3399</v>
      </c>
      <c r="F126" s="183" t="s">
        <v>3400</v>
      </c>
      <c r="G126" s="184" t="s">
        <v>484</v>
      </c>
      <c r="H126" s="185">
        <v>1</v>
      </c>
      <c r="I126" s="186"/>
      <c r="J126" s="187">
        <f t="shared" si="10"/>
        <v>0</v>
      </c>
      <c r="K126" s="183" t="s">
        <v>3</v>
      </c>
      <c r="L126" s="188"/>
      <c r="M126" s="208" t="s">
        <v>3</v>
      </c>
      <c r="N126" s="209" t="s">
        <v>40</v>
      </c>
      <c r="O126" s="205"/>
      <c r="P126" s="206">
        <f t="shared" si="11"/>
        <v>0</v>
      </c>
      <c r="Q126" s="206">
        <v>0</v>
      </c>
      <c r="R126" s="206">
        <f t="shared" si="12"/>
        <v>0</v>
      </c>
      <c r="S126" s="206">
        <v>0</v>
      </c>
      <c r="T126" s="207">
        <f t="shared" si="13"/>
        <v>0</v>
      </c>
      <c r="U126" s="34"/>
      <c r="V126" s="34"/>
      <c r="W126" s="34"/>
      <c r="X126" s="34"/>
      <c r="Y126" s="34"/>
      <c r="Z126" s="34"/>
      <c r="AA126" s="34"/>
      <c r="AB126" s="34"/>
      <c r="AC126" s="34"/>
      <c r="AD126" s="34"/>
      <c r="AE126" s="34"/>
      <c r="AR126" s="151" t="s">
        <v>386</v>
      </c>
      <c r="AT126" s="151" t="s">
        <v>251</v>
      </c>
      <c r="AU126" s="151" t="s">
        <v>79</v>
      </c>
      <c r="AY126" s="19" t="s">
        <v>152</v>
      </c>
      <c r="BE126" s="152">
        <f t="shared" si="14"/>
        <v>0</v>
      </c>
      <c r="BF126" s="152">
        <f t="shared" si="15"/>
        <v>0</v>
      </c>
      <c r="BG126" s="152">
        <f t="shared" si="16"/>
        <v>0</v>
      </c>
      <c r="BH126" s="152">
        <f t="shared" si="17"/>
        <v>0</v>
      </c>
      <c r="BI126" s="152">
        <f t="shared" si="18"/>
        <v>0</v>
      </c>
      <c r="BJ126" s="19" t="s">
        <v>77</v>
      </c>
      <c r="BK126" s="152">
        <f t="shared" si="19"/>
        <v>0</v>
      </c>
      <c r="BL126" s="19" t="s">
        <v>266</v>
      </c>
      <c r="BM126" s="151" t="s">
        <v>3401</v>
      </c>
    </row>
    <row r="127" spans="1:65" s="2" customFormat="1" ht="7.05" customHeight="1">
      <c r="A127" s="34"/>
      <c r="B127" s="44"/>
      <c r="C127" s="45"/>
      <c r="D127" s="45"/>
      <c r="E127" s="45"/>
      <c r="F127" s="45"/>
      <c r="G127" s="45"/>
      <c r="H127" s="45"/>
      <c r="I127" s="45"/>
      <c r="J127" s="45"/>
      <c r="K127" s="45"/>
      <c r="L127" s="35"/>
      <c r="M127" s="34"/>
      <c r="O127" s="34"/>
      <c r="P127" s="34"/>
      <c r="Q127" s="34"/>
      <c r="R127" s="34"/>
      <c r="S127" s="34"/>
      <c r="T127" s="34"/>
      <c r="U127" s="34"/>
      <c r="V127" s="34"/>
      <c r="W127" s="34"/>
      <c r="X127" s="34"/>
      <c r="Y127" s="34"/>
      <c r="Z127" s="34"/>
      <c r="AA127" s="34"/>
      <c r="AB127" s="34"/>
      <c r="AC127" s="34"/>
      <c r="AD127" s="34"/>
      <c r="AE127" s="34"/>
    </row>
  </sheetData>
  <autoFilter ref="C86:K126" xr:uid="{00000000-0009-0000-0000-000006000000}"/>
  <mergeCells count="9">
    <mergeCell ref="E50:H50"/>
    <mergeCell ref="E77:H77"/>
    <mergeCell ref="E79:H79"/>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BM156"/>
  <sheetViews>
    <sheetView showGridLines="0" workbookViewId="0"/>
  </sheetViews>
  <sheetFormatPr defaultRowHeight="10.199999999999999"/>
  <cols>
    <col min="1" max="1" width="8.28515625" style="1" customWidth="1"/>
    <col min="2" max="2" width="1.28515625" style="1" customWidth="1"/>
    <col min="3" max="3" width="4.140625" style="1" customWidth="1"/>
    <col min="4" max="4" width="4.28515625" style="1" customWidth="1"/>
    <col min="5" max="5" width="17.140625" style="1" customWidth="1"/>
    <col min="6" max="6" width="50.7109375" style="1" customWidth="1"/>
    <col min="7" max="7" width="7.42578125" style="1" customWidth="1"/>
    <col min="8" max="8" width="14" style="1" customWidth="1"/>
    <col min="9" max="9" width="15.7109375" style="1" customWidth="1"/>
    <col min="10" max="11" width="22.28515625" style="1" customWidth="1"/>
    <col min="12" max="12" width="9.28515625" style="1" customWidth="1"/>
    <col min="13" max="13" width="10.71093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7.049999999999997" customHeight="1">
      <c r="L2" s="294" t="s">
        <v>6</v>
      </c>
      <c r="M2" s="295"/>
      <c r="N2" s="295"/>
      <c r="O2" s="295"/>
      <c r="P2" s="295"/>
      <c r="Q2" s="295"/>
      <c r="R2" s="295"/>
      <c r="S2" s="295"/>
      <c r="T2" s="295"/>
      <c r="U2" s="295"/>
      <c r="V2" s="295"/>
      <c r="AT2" s="19" t="s">
        <v>97</v>
      </c>
    </row>
    <row r="3" spans="1:46" s="1" customFormat="1" ht="7.05" customHeight="1">
      <c r="B3" s="20"/>
      <c r="C3" s="21"/>
      <c r="D3" s="21"/>
      <c r="E3" s="21"/>
      <c r="F3" s="21"/>
      <c r="G3" s="21"/>
      <c r="H3" s="21"/>
      <c r="I3" s="21"/>
      <c r="J3" s="21"/>
      <c r="K3" s="21"/>
      <c r="L3" s="22"/>
      <c r="AT3" s="19" t="s">
        <v>79</v>
      </c>
    </row>
    <row r="4" spans="1:46" s="1" customFormat="1" ht="25.05" customHeight="1">
      <c r="B4" s="22"/>
      <c r="D4" s="23" t="s">
        <v>101</v>
      </c>
      <c r="L4" s="22"/>
      <c r="M4" s="90" t="s">
        <v>11</v>
      </c>
      <c r="AT4" s="19" t="s">
        <v>4</v>
      </c>
    </row>
    <row r="5" spans="1:46" s="1" customFormat="1" ht="7.05" customHeight="1">
      <c r="B5" s="22"/>
      <c r="L5" s="22"/>
    </row>
    <row r="6" spans="1:46" s="1" customFormat="1" ht="12" customHeight="1">
      <c r="B6" s="22"/>
      <c r="D6" s="29" t="s">
        <v>17</v>
      </c>
      <c r="L6" s="22"/>
    </row>
    <row r="7" spans="1:46" s="1" customFormat="1" ht="16.5" customHeight="1">
      <c r="B7" s="22"/>
      <c r="E7" s="333" t="str">
        <f>'Rekapitulace stavby'!K6</f>
        <v>Sportovní hala Bordovice úprava</v>
      </c>
      <c r="F7" s="334"/>
      <c r="G7" s="334"/>
      <c r="H7" s="334"/>
      <c r="L7" s="22"/>
    </row>
    <row r="8" spans="1:46" s="2" customFormat="1" ht="12" customHeight="1">
      <c r="A8" s="34"/>
      <c r="B8" s="35"/>
      <c r="C8" s="34"/>
      <c r="D8" s="29" t="s">
        <v>102</v>
      </c>
      <c r="E8" s="34"/>
      <c r="F8" s="34"/>
      <c r="G8" s="34"/>
      <c r="H8" s="34"/>
      <c r="I8" s="34"/>
      <c r="J8" s="34"/>
      <c r="K8" s="34"/>
      <c r="L8" s="91"/>
      <c r="S8" s="34"/>
      <c r="T8" s="34"/>
      <c r="U8" s="34"/>
      <c r="V8" s="34"/>
      <c r="W8" s="34"/>
      <c r="X8" s="34"/>
      <c r="Y8" s="34"/>
      <c r="Z8" s="34"/>
      <c r="AA8" s="34"/>
      <c r="AB8" s="34"/>
      <c r="AC8" s="34"/>
      <c r="AD8" s="34"/>
      <c r="AE8" s="34"/>
    </row>
    <row r="9" spans="1:46" s="2" customFormat="1" ht="16.5" customHeight="1">
      <c r="A9" s="34"/>
      <c r="B9" s="35"/>
      <c r="C9" s="34"/>
      <c r="D9" s="34"/>
      <c r="E9" s="316" t="s">
        <v>3402</v>
      </c>
      <c r="F9" s="332"/>
      <c r="G9" s="332"/>
      <c r="H9" s="332"/>
      <c r="I9" s="34"/>
      <c r="J9" s="34"/>
      <c r="K9" s="34"/>
      <c r="L9" s="91"/>
      <c r="S9" s="34"/>
      <c r="T9" s="34"/>
      <c r="U9" s="34"/>
      <c r="V9" s="34"/>
      <c r="W9" s="34"/>
      <c r="X9" s="34"/>
      <c r="Y9" s="34"/>
      <c r="Z9" s="34"/>
      <c r="AA9" s="34"/>
      <c r="AB9" s="34"/>
      <c r="AC9" s="34"/>
      <c r="AD9" s="34"/>
      <c r="AE9" s="34"/>
    </row>
    <row r="10" spans="1:46" s="2" customFormat="1">
      <c r="A10" s="34"/>
      <c r="B10" s="35"/>
      <c r="C10" s="34"/>
      <c r="D10" s="34"/>
      <c r="E10" s="34"/>
      <c r="F10" s="34"/>
      <c r="G10" s="34"/>
      <c r="H10" s="34"/>
      <c r="I10" s="34"/>
      <c r="J10" s="34"/>
      <c r="K10" s="34"/>
      <c r="L10" s="91"/>
      <c r="S10" s="34"/>
      <c r="T10" s="34"/>
      <c r="U10" s="34"/>
      <c r="V10" s="34"/>
      <c r="W10" s="34"/>
      <c r="X10" s="34"/>
      <c r="Y10" s="34"/>
      <c r="Z10" s="34"/>
      <c r="AA10" s="34"/>
      <c r="AB10" s="34"/>
      <c r="AC10" s="34"/>
      <c r="AD10" s="34"/>
      <c r="AE10" s="34"/>
    </row>
    <row r="11" spans="1:46" s="2" customFormat="1" ht="12" customHeight="1">
      <c r="A11" s="34"/>
      <c r="B11" s="35"/>
      <c r="C11" s="34"/>
      <c r="D11" s="29" t="s">
        <v>19</v>
      </c>
      <c r="E11" s="34"/>
      <c r="F11" s="27" t="s">
        <v>3</v>
      </c>
      <c r="G11" s="34"/>
      <c r="H11" s="34"/>
      <c r="I11" s="29" t="s">
        <v>20</v>
      </c>
      <c r="J11" s="27" t="s">
        <v>3</v>
      </c>
      <c r="K11" s="34"/>
      <c r="L11" s="91"/>
      <c r="S11" s="34"/>
      <c r="T11" s="34"/>
      <c r="U11" s="34"/>
      <c r="V11" s="34"/>
      <c r="W11" s="34"/>
      <c r="X11" s="34"/>
      <c r="Y11" s="34"/>
      <c r="Z11" s="34"/>
      <c r="AA11" s="34"/>
      <c r="AB11" s="34"/>
      <c r="AC11" s="34"/>
      <c r="AD11" s="34"/>
      <c r="AE11" s="34"/>
    </row>
    <row r="12" spans="1:46" s="2" customFormat="1" ht="12" customHeight="1">
      <c r="A12" s="34"/>
      <c r="B12" s="35"/>
      <c r="C12" s="34"/>
      <c r="D12" s="29" t="s">
        <v>21</v>
      </c>
      <c r="E12" s="34"/>
      <c r="F12" s="27" t="s">
        <v>22</v>
      </c>
      <c r="G12" s="34"/>
      <c r="H12" s="34"/>
      <c r="I12" s="29" t="s">
        <v>23</v>
      </c>
      <c r="J12" s="52" t="str">
        <f>'Rekapitulace stavby'!AN8</f>
        <v>27. 3. 2021</v>
      </c>
      <c r="K12" s="34"/>
      <c r="L12" s="91"/>
      <c r="S12" s="34"/>
      <c r="T12" s="34"/>
      <c r="U12" s="34"/>
      <c r="V12" s="34"/>
      <c r="W12" s="34"/>
      <c r="X12" s="34"/>
      <c r="Y12" s="34"/>
      <c r="Z12" s="34"/>
      <c r="AA12" s="34"/>
      <c r="AB12" s="34"/>
      <c r="AC12" s="34"/>
      <c r="AD12" s="34"/>
      <c r="AE12" s="34"/>
    </row>
    <row r="13" spans="1:46" s="2" customFormat="1" ht="10.8" customHeight="1">
      <c r="A13" s="34"/>
      <c r="B13" s="35"/>
      <c r="C13" s="34"/>
      <c r="D13" s="34"/>
      <c r="E13" s="34"/>
      <c r="F13" s="34"/>
      <c r="G13" s="34"/>
      <c r="H13" s="34"/>
      <c r="I13" s="34"/>
      <c r="J13" s="34"/>
      <c r="K13" s="34"/>
      <c r="L13" s="91"/>
      <c r="S13" s="34"/>
      <c r="T13" s="34"/>
      <c r="U13" s="34"/>
      <c r="V13" s="34"/>
      <c r="W13" s="34"/>
      <c r="X13" s="34"/>
      <c r="Y13" s="34"/>
      <c r="Z13" s="34"/>
      <c r="AA13" s="34"/>
      <c r="AB13" s="34"/>
      <c r="AC13" s="34"/>
      <c r="AD13" s="34"/>
      <c r="AE13" s="34"/>
    </row>
    <row r="14" spans="1:46" s="2" customFormat="1" ht="12" customHeight="1">
      <c r="A14" s="34"/>
      <c r="B14" s="35"/>
      <c r="C14" s="34"/>
      <c r="D14" s="29" t="s">
        <v>25</v>
      </c>
      <c r="E14" s="34"/>
      <c r="F14" s="34"/>
      <c r="G14" s="34"/>
      <c r="H14" s="34"/>
      <c r="I14" s="29" t="s">
        <v>26</v>
      </c>
      <c r="J14" s="27" t="s">
        <v>3</v>
      </c>
      <c r="K14" s="34"/>
      <c r="L14" s="91"/>
      <c r="S14" s="34"/>
      <c r="T14" s="34"/>
      <c r="U14" s="34"/>
      <c r="V14" s="34"/>
      <c r="W14" s="34"/>
      <c r="X14" s="34"/>
      <c r="Y14" s="34"/>
      <c r="Z14" s="34"/>
      <c r="AA14" s="34"/>
      <c r="AB14" s="34"/>
      <c r="AC14" s="34"/>
      <c r="AD14" s="34"/>
      <c r="AE14" s="34"/>
    </row>
    <row r="15" spans="1:46" s="2" customFormat="1" ht="18" customHeight="1">
      <c r="A15" s="34"/>
      <c r="B15" s="35"/>
      <c r="C15" s="34"/>
      <c r="D15" s="34"/>
      <c r="E15" s="27" t="s">
        <v>104</v>
      </c>
      <c r="F15" s="34"/>
      <c r="G15" s="34"/>
      <c r="H15" s="34"/>
      <c r="I15" s="29" t="s">
        <v>27</v>
      </c>
      <c r="J15" s="27" t="s">
        <v>3</v>
      </c>
      <c r="K15" s="34"/>
      <c r="L15" s="91"/>
      <c r="S15" s="34"/>
      <c r="T15" s="34"/>
      <c r="U15" s="34"/>
      <c r="V15" s="34"/>
      <c r="W15" s="34"/>
      <c r="X15" s="34"/>
      <c r="Y15" s="34"/>
      <c r="Z15" s="34"/>
      <c r="AA15" s="34"/>
      <c r="AB15" s="34"/>
      <c r="AC15" s="34"/>
      <c r="AD15" s="34"/>
      <c r="AE15" s="34"/>
    </row>
    <row r="16" spans="1:46" s="2" customFormat="1" ht="7.05" customHeight="1">
      <c r="A16" s="34"/>
      <c r="B16" s="35"/>
      <c r="C16" s="34"/>
      <c r="D16" s="34"/>
      <c r="E16" s="34"/>
      <c r="F16" s="34"/>
      <c r="G16" s="34"/>
      <c r="H16" s="34"/>
      <c r="I16" s="34"/>
      <c r="J16" s="34"/>
      <c r="K16" s="34"/>
      <c r="L16" s="91"/>
      <c r="S16" s="34"/>
      <c r="T16" s="34"/>
      <c r="U16" s="34"/>
      <c r="V16" s="34"/>
      <c r="W16" s="34"/>
      <c r="X16" s="34"/>
      <c r="Y16" s="34"/>
      <c r="Z16" s="34"/>
      <c r="AA16" s="34"/>
      <c r="AB16" s="34"/>
      <c r="AC16" s="34"/>
      <c r="AD16" s="34"/>
      <c r="AE16" s="34"/>
    </row>
    <row r="17" spans="1:31" s="2" customFormat="1" ht="12" customHeight="1">
      <c r="A17" s="34"/>
      <c r="B17" s="35"/>
      <c r="C17" s="34"/>
      <c r="D17" s="29" t="s">
        <v>28</v>
      </c>
      <c r="E17" s="34"/>
      <c r="F17" s="34"/>
      <c r="G17" s="34"/>
      <c r="H17" s="34"/>
      <c r="I17" s="29" t="s">
        <v>26</v>
      </c>
      <c r="J17" s="30" t="str">
        <f>'Rekapitulace stavby'!AN13</f>
        <v>Vyplň údaj</v>
      </c>
      <c r="K17" s="34"/>
      <c r="L17" s="91"/>
      <c r="S17" s="34"/>
      <c r="T17" s="34"/>
      <c r="U17" s="34"/>
      <c r="V17" s="34"/>
      <c r="W17" s="34"/>
      <c r="X17" s="34"/>
      <c r="Y17" s="34"/>
      <c r="Z17" s="34"/>
      <c r="AA17" s="34"/>
      <c r="AB17" s="34"/>
      <c r="AC17" s="34"/>
      <c r="AD17" s="34"/>
      <c r="AE17" s="34"/>
    </row>
    <row r="18" spans="1:31" s="2" customFormat="1" ht="18" customHeight="1">
      <c r="A18" s="34"/>
      <c r="B18" s="35"/>
      <c r="C18" s="34"/>
      <c r="D18" s="34"/>
      <c r="E18" s="335" t="str">
        <f>'Rekapitulace stavby'!E14</f>
        <v>Vyplň údaj</v>
      </c>
      <c r="F18" s="306"/>
      <c r="G18" s="306"/>
      <c r="H18" s="306"/>
      <c r="I18" s="29" t="s">
        <v>27</v>
      </c>
      <c r="J18" s="30" t="str">
        <f>'Rekapitulace stavby'!AN14</f>
        <v>Vyplň údaj</v>
      </c>
      <c r="K18" s="34"/>
      <c r="L18" s="91"/>
      <c r="S18" s="34"/>
      <c r="T18" s="34"/>
      <c r="U18" s="34"/>
      <c r="V18" s="34"/>
      <c r="W18" s="34"/>
      <c r="X18" s="34"/>
      <c r="Y18" s="34"/>
      <c r="Z18" s="34"/>
      <c r="AA18" s="34"/>
      <c r="AB18" s="34"/>
      <c r="AC18" s="34"/>
      <c r="AD18" s="34"/>
      <c r="AE18" s="34"/>
    </row>
    <row r="19" spans="1:31" s="2" customFormat="1" ht="7.05" customHeight="1">
      <c r="A19" s="34"/>
      <c r="B19" s="35"/>
      <c r="C19" s="34"/>
      <c r="D19" s="34"/>
      <c r="E19" s="34"/>
      <c r="F19" s="34"/>
      <c r="G19" s="34"/>
      <c r="H19" s="34"/>
      <c r="I19" s="34"/>
      <c r="J19" s="34"/>
      <c r="K19" s="34"/>
      <c r="L19" s="91"/>
      <c r="S19" s="34"/>
      <c r="T19" s="34"/>
      <c r="U19" s="34"/>
      <c r="V19" s="34"/>
      <c r="W19" s="34"/>
      <c r="X19" s="34"/>
      <c r="Y19" s="34"/>
      <c r="Z19" s="34"/>
      <c r="AA19" s="34"/>
      <c r="AB19" s="34"/>
      <c r="AC19" s="34"/>
      <c r="AD19" s="34"/>
      <c r="AE19" s="34"/>
    </row>
    <row r="20" spans="1:31" s="2" customFormat="1" ht="12" customHeight="1">
      <c r="A20" s="34"/>
      <c r="B20" s="35"/>
      <c r="C20" s="34"/>
      <c r="D20" s="29" t="s">
        <v>30</v>
      </c>
      <c r="E20" s="34"/>
      <c r="F20" s="34"/>
      <c r="G20" s="34"/>
      <c r="H20" s="34"/>
      <c r="I20" s="29" t="s">
        <v>26</v>
      </c>
      <c r="J20" s="27" t="s">
        <v>3</v>
      </c>
      <c r="K20" s="34"/>
      <c r="L20" s="91"/>
      <c r="S20" s="34"/>
      <c r="T20" s="34"/>
      <c r="U20" s="34"/>
      <c r="V20" s="34"/>
      <c r="W20" s="34"/>
      <c r="X20" s="34"/>
      <c r="Y20" s="34"/>
      <c r="Z20" s="34"/>
      <c r="AA20" s="34"/>
      <c r="AB20" s="34"/>
      <c r="AC20" s="34"/>
      <c r="AD20" s="34"/>
      <c r="AE20" s="34"/>
    </row>
    <row r="21" spans="1:31" s="2" customFormat="1" ht="18" customHeight="1">
      <c r="A21" s="34"/>
      <c r="B21" s="35"/>
      <c r="C21" s="34"/>
      <c r="D21" s="34"/>
      <c r="E21" s="27" t="s">
        <v>105</v>
      </c>
      <c r="F21" s="34"/>
      <c r="G21" s="34"/>
      <c r="H21" s="34"/>
      <c r="I21" s="29" t="s">
        <v>27</v>
      </c>
      <c r="J21" s="27" t="s">
        <v>3</v>
      </c>
      <c r="K21" s="34"/>
      <c r="L21" s="91"/>
      <c r="S21" s="34"/>
      <c r="T21" s="34"/>
      <c r="U21" s="34"/>
      <c r="V21" s="34"/>
      <c r="W21" s="34"/>
      <c r="X21" s="34"/>
      <c r="Y21" s="34"/>
      <c r="Z21" s="34"/>
      <c r="AA21" s="34"/>
      <c r="AB21" s="34"/>
      <c r="AC21" s="34"/>
      <c r="AD21" s="34"/>
      <c r="AE21" s="34"/>
    </row>
    <row r="22" spans="1:31" s="2" customFormat="1" ht="7.05" customHeight="1">
      <c r="A22" s="34"/>
      <c r="B22" s="35"/>
      <c r="C22" s="34"/>
      <c r="D22" s="34"/>
      <c r="E22" s="34"/>
      <c r="F22" s="34"/>
      <c r="G22" s="34"/>
      <c r="H22" s="34"/>
      <c r="I22" s="34"/>
      <c r="J22" s="34"/>
      <c r="K22" s="34"/>
      <c r="L22" s="91"/>
      <c r="S22" s="34"/>
      <c r="T22" s="34"/>
      <c r="U22" s="34"/>
      <c r="V22" s="34"/>
      <c r="W22" s="34"/>
      <c r="X22" s="34"/>
      <c r="Y22" s="34"/>
      <c r="Z22" s="34"/>
      <c r="AA22" s="34"/>
      <c r="AB22" s="34"/>
      <c r="AC22" s="34"/>
      <c r="AD22" s="34"/>
      <c r="AE22" s="34"/>
    </row>
    <row r="23" spans="1:31" s="2" customFormat="1" ht="12" customHeight="1">
      <c r="A23" s="34"/>
      <c r="B23" s="35"/>
      <c r="C23" s="34"/>
      <c r="D23" s="29" t="s">
        <v>32</v>
      </c>
      <c r="E23" s="34"/>
      <c r="F23" s="34"/>
      <c r="G23" s="34"/>
      <c r="H23" s="34"/>
      <c r="I23" s="29" t="s">
        <v>26</v>
      </c>
      <c r="J23" s="27" t="str">
        <f>IF('Rekapitulace stavby'!AN19="","",'Rekapitulace stavby'!AN19)</f>
        <v/>
      </c>
      <c r="K23" s="34"/>
      <c r="L23" s="91"/>
      <c r="S23" s="34"/>
      <c r="T23" s="34"/>
      <c r="U23" s="34"/>
      <c r="V23" s="34"/>
      <c r="W23" s="34"/>
      <c r="X23" s="34"/>
      <c r="Y23" s="34"/>
      <c r="Z23" s="34"/>
      <c r="AA23" s="34"/>
      <c r="AB23" s="34"/>
      <c r="AC23" s="34"/>
      <c r="AD23" s="34"/>
      <c r="AE23" s="34"/>
    </row>
    <row r="24" spans="1:31" s="2" customFormat="1" ht="18" customHeight="1">
      <c r="A24" s="34"/>
      <c r="B24" s="35"/>
      <c r="C24" s="34"/>
      <c r="D24" s="34"/>
      <c r="E24" s="27" t="str">
        <f>IF('Rekapitulace stavby'!E20="","",'Rekapitulace stavby'!E20)</f>
        <v xml:space="preserve"> </v>
      </c>
      <c r="F24" s="34"/>
      <c r="G24" s="34"/>
      <c r="H24" s="34"/>
      <c r="I24" s="29" t="s">
        <v>27</v>
      </c>
      <c r="J24" s="27" t="str">
        <f>IF('Rekapitulace stavby'!AN20="","",'Rekapitulace stavby'!AN20)</f>
        <v/>
      </c>
      <c r="K24" s="34"/>
      <c r="L24" s="91"/>
      <c r="S24" s="34"/>
      <c r="T24" s="34"/>
      <c r="U24" s="34"/>
      <c r="V24" s="34"/>
      <c r="W24" s="34"/>
      <c r="X24" s="34"/>
      <c r="Y24" s="34"/>
      <c r="Z24" s="34"/>
      <c r="AA24" s="34"/>
      <c r="AB24" s="34"/>
      <c r="AC24" s="34"/>
      <c r="AD24" s="34"/>
      <c r="AE24" s="34"/>
    </row>
    <row r="25" spans="1:31" s="2" customFormat="1" ht="7.05" customHeight="1">
      <c r="A25" s="34"/>
      <c r="B25" s="35"/>
      <c r="C25" s="34"/>
      <c r="D25" s="34"/>
      <c r="E25" s="34"/>
      <c r="F25" s="34"/>
      <c r="G25" s="34"/>
      <c r="H25" s="34"/>
      <c r="I25" s="34"/>
      <c r="J25" s="34"/>
      <c r="K25" s="34"/>
      <c r="L25" s="91"/>
      <c r="S25" s="34"/>
      <c r="T25" s="34"/>
      <c r="U25" s="34"/>
      <c r="V25" s="34"/>
      <c r="W25" s="34"/>
      <c r="X25" s="34"/>
      <c r="Y25" s="34"/>
      <c r="Z25" s="34"/>
      <c r="AA25" s="34"/>
      <c r="AB25" s="34"/>
      <c r="AC25" s="34"/>
      <c r="AD25" s="34"/>
      <c r="AE25" s="34"/>
    </row>
    <row r="26" spans="1:31" s="2" customFormat="1" ht="12" customHeight="1">
      <c r="A26" s="34"/>
      <c r="B26" s="35"/>
      <c r="C26" s="34"/>
      <c r="D26" s="29" t="s">
        <v>33</v>
      </c>
      <c r="E26" s="34"/>
      <c r="F26" s="34"/>
      <c r="G26" s="34"/>
      <c r="H26" s="34"/>
      <c r="I26" s="34"/>
      <c r="J26" s="34"/>
      <c r="K26" s="34"/>
      <c r="L26" s="91"/>
      <c r="S26" s="34"/>
      <c r="T26" s="34"/>
      <c r="U26" s="34"/>
      <c r="V26" s="34"/>
      <c r="W26" s="34"/>
      <c r="X26" s="34"/>
      <c r="Y26" s="34"/>
      <c r="Z26" s="34"/>
      <c r="AA26" s="34"/>
      <c r="AB26" s="34"/>
      <c r="AC26" s="34"/>
      <c r="AD26" s="34"/>
      <c r="AE26" s="34"/>
    </row>
    <row r="27" spans="1:31" s="8" customFormat="1" ht="16.5" customHeight="1">
      <c r="A27" s="92"/>
      <c r="B27" s="93"/>
      <c r="C27" s="92"/>
      <c r="D27" s="92"/>
      <c r="E27" s="310" t="s">
        <v>3</v>
      </c>
      <c r="F27" s="310"/>
      <c r="G27" s="310"/>
      <c r="H27" s="310"/>
      <c r="I27" s="92"/>
      <c r="J27" s="92"/>
      <c r="K27" s="92"/>
      <c r="L27" s="94"/>
      <c r="S27" s="92"/>
      <c r="T27" s="92"/>
      <c r="U27" s="92"/>
      <c r="V27" s="92"/>
      <c r="W27" s="92"/>
      <c r="X27" s="92"/>
      <c r="Y27" s="92"/>
      <c r="Z27" s="92"/>
      <c r="AA27" s="92"/>
      <c r="AB27" s="92"/>
      <c r="AC27" s="92"/>
      <c r="AD27" s="92"/>
      <c r="AE27" s="92"/>
    </row>
    <row r="28" spans="1:31" s="2" customFormat="1" ht="7.05" customHeight="1">
      <c r="A28" s="34"/>
      <c r="B28" s="35"/>
      <c r="C28" s="34"/>
      <c r="D28" s="34"/>
      <c r="E28" s="34"/>
      <c r="F28" s="34"/>
      <c r="G28" s="34"/>
      <c r="H28" s="34"/>
      <c r="I28" s="34"/>
      <c r="J28" s="34"/>
      <c r="K28" s="34"/>
      <c r="L28" s="91"/>
      <c r="S28" s="34"/>
      <c r="T28" s="34"/>
      <c r="U28" s="34"/>
      <c r="V28" s="34"/>
      <c r="W28" s="34"/>
      <c r="X28" s="34"/>
      <c r="Y28" s="34"/>
      <c r="Z28" s="34"/>
      <c r="AA28" s="34"/>
      <c r="AB28" s="34"/>
      <c r="AC28" s="34"/>
      <c r="AD28" s="34"/>
      <c r="AE28" s="34"/>
    </row>
    <row r="29" spans="1:31" s="2" customFormat="1" ht="7.05" customHeight="1">
      <c r="A29" s="34"/>
      <c r="B29" s="35"/>
      <c r="C29" s="34"/>
      <c r="D29" s="63"/>
      <c r="E29" s="63"/>
      <c r="F29" s="63"/>
      <c r="G29" s="63"/>
      <c r="H29" s="63"/>
      <c r="I29" s="63"/>
      <c r="J29" s="63"/>
      <c r="K29" s="63"/>
      <c r="L29" s="91"/>
      <c r="S29" s="34"/>
      <c r="T29" s="34"/>
      <c r="U29" s="34"/>
      <c r="V29" s="34"/>
      <c r="W29" s="34"/>
      <c r="X29" s="34"/>
      <c r="Y29" s="34"/>
      <c r="Z29" s="34"/>
      <c r="AA29" s="34"/>
      <c r="AB29" s="34"/>
      <c r="AC29" s="34"/>
      <c r="AD29" s="34"/>
      <c r="AE29" s="34"/>
    </row>
    <row r="30" spans="1:31" s="2" customFormat="1" ht="25.35" customHeight="1">
      <c r="A30" s="34"/>
      <c r="B30" s="35"/>
      <c r="C30" s="34"/>
      <c r="D30" s="95" t="s">
        <v>35</v>
      </c>
      <c r="E30" s="34"/>
      <c r="F30" s="34"/>
      <c r="G30" s="34"/>
      <c r="H30" s="34"/>
      <c r="I30" s="34"/>
      <c r="J30" s="68">
        <f>ROUND(J84, 2)</f>
        <v>0</v>
      </c>
      <c r="K30" s="34"/>
      <c r="L30" s="91"/>
      <c r="S30" s="34"/>
      <c r="T30" s="34"/>
      <c r="U30" s="34"/>
      <c r="V30" s="34"/>
      <c r="W30" s="34"/>
      <c r="X30" s="34"/>
      <c r="Y30" s="34"/>
      <c r="Z30" s="34"/>
      <c r="AA30" s="34"/>
      <c r="AB30" s="34"/>
      <c r="AC30" s="34"/>
      <c r="AD30" s="34"/>
      <c r="AE30" s="34"/>
    </row>
    <row r="31" spans="1:31" s="2" customFormat="1" ht="7.05" customHeight="1">
      <c r="A31" s="34"/>
      <c r="B31" s="35"/>
      <c r="C31" s="34"/>
      <c r="D31" s="63"/>
      <c r="E31" s="63"/>
      <c r="F31" s="63"/>
      <c r="G31" s="63"/>
      <c r="H31" s="63"/>
      <c r="I31" s="63"/>
      <c r="J31" s="63"/>
      <c r="K31" s="63"/>
      <c r="L31" s="91"/>
      <c r="S31" s="34"/>
      <c r="T31" s="34"/>
      <c r="U31" s="34"/>
      <c r="V31" s="34"/>
      <c r="W31" s="34"/>
      <c r="X31" s="34"/>
      <c r="Y31" s="34"/>
      <c r="Z31" s="34"/>
      <c r="AA31" s="34"/>
      <c r="AB31" s="34"/>
      <c r="AC31" s="34"/>
      <c r="AD31" s="34"/>
      <c r="AE31" s="34"/>
    </row>
    <row r="32" spans="1:31" s="2" customFormat="1" ht="14.4" customHeight="1">
      <c r="A32" s="34"/>
      <c r="B32" s="35"/>
      <c r="C32" s="34"/>
      <c r="D32" s="34"/>
      <c r="E32" s="34"/>
      <c r="F32" s="38" t="s">
        <v>37</v>
      </c>
      <c r="G32" s="34"/>
      <c r="H32" s="34"/>
      <c r="I32" s="38" t="s">
        <v>36</v>
      </c>
      <c r="J32" s="38" t="s">
        <v>38</v>
      </c>
      <c r="K32" s="34"/>
      <c r="L32" s="91"/>
      <c r="S32" s="34"/>
      <c r="T32" s="34"/>
      <c r="U32" s="34"/>
      <c r="V32" s="34"/>
      <c r="W32" s="34"/>
      <c r="X32" s="34"/>
      <c r="Y32" s="34"/>
      <c r="Z32" s="34"/>
      <c r="AA32" s="34"/>
      <c r="AB32" s="34"/>
      <c r="AC32" s="34"/>
      <c r="AD32" s="34"/>
      <c r="AE32" s="34"/>
    </row>
    <row r="33" spans="1:31" s="2" customFormat="1" ht="14.4" customHeight="1">
      <c r="A33" s="34"/>
      <c r="B33" s="35"/>
      <c r="C33" s="34"/>
      <c r="D33" s="96" t="s">
        <v>39</v>
      </c>
      <c r="E33" s="29" t="s">
        <v>40</v>
      </c>
      <c r="F33" s="97">
        <f>ROUND((SUM(BE84:BE155)),  2)</f>
        <v>0</v>
      </c>
      <c r="G33" s="34"/>
      <c r="H33" s="34"/>
      <c r="I33" s="98">
        <v>0.21</v>
      </c>
      <c r="J33" s="97">
        <f>ROUND(((SUM(BE84:BE155))*I33),  2)</f>
        <v>0</v>
      </c>
      <c r="K33" s="34"/>
      <c r="L33" s="91"/>
      <c r="S33" s="34"/>
      <c r="T33" s="34"/>
      <c r="U33" s="34"/>
      <c r="V33" s="34"/>
      <c r="W33" s="34"/>
      <c r="X33" s="34"/>
      <c r="Y33" s="34"/>
      <c r="Z33" s="34"/>
      <c r="AA33" s="34"/>
      <c r="AB33" s="34"/>
      <c r="AC33" s="34"/>
      <c r="AD33" s="34"/>
      <c r="AE33" s="34"/>
    </row>
    <row r="34" spans="1:31" s="2" customFormat="1" ht="14.4" customHeight="1">
      <c r="A34" s="34"/>
      <c r="B34" s="35"/>
      <c r="C34" s="34"/>
      <c r="D34" s="34"/>
      <c r="E34" s="29" t="s">
        <v>41</v>
      </c>
      <c r="F34" s="97">
        <f>ROUND((SUM(BF84:BF155)),  2)</f>
        <v>0</v>
      </c>
      <c r="G34" s="34"/>
      <c r="H34" s="34"/>
      <c r="I34" s="98">
        <v>0.15</v>
      </c>
      <c r="J34" s="97">
        <f>ROUND(((SUM(BF84:BF155))*I34),  2)</f>
        <v>0</v>
      </c>
      <c r="K34" s="34"/>
      <c r="L34" s="91"/>
      <c r="S34" s="34"/>
      <c r="T34" s="34"/>
      <c r="U34" s="34"/>
      <c r="V34" s="34"/>
      <c r="W34" s="34"/>
      <c r="X34" s="34"/>
      <c r="Y34" s="34"/>
      <c r="Z34" s="34"/>
      <c r="AA34" s="34"/>
      <c r="AB34" s="34"/>
      <c r="AC34" s="34"/>
      <c r="AD34" s="34"/>
      <c r="AE34" s="34"/>
    </row>
    <row r="35" spans="1:31" s="2" customFormat="1" ht="14.4" hidden="1" customHeight="1">
      <c r="A35" s="34"/>
      <c r="B35" s="35"/>
      <c r="C35" s="34"/>
      <c r="D35" s="34"/>
      <c r="E35" s="29" t="s">
        <v>42</v>
      </c>
      <c r="F35" s="97">
        <f>ROUND((SUM(BG84:BG155)),  2)</f>
        <v>0</v>
      </c>
      <c r="G35" s="34"/>
      <c r="H35" s="34"/>
      <c r="I35" s="98">
        <v>0.21</v>
      </c>
      <c r="J35" s="97">
        <f>0</f>
        <v>0</v>
      </c>
      <c r="K35" s="34"/>
      <c r="L35" s="91"/>
      <c r="S35" s="34"/>
      <c r="T35" s="34"/>
      <c r="U35" s="34"/>
      <c r="V35" s="34"/>
      <c r="W35" s="34"/>
      <c r="X35" s="34"/>
      <c r="Y35" s="34"/>
      <c r="Z35" s="34"/>
      <c r="AA35" s="34"/>
      <c r="AB35" s="34"/>
      <c r="AC35" s="34"/>
      <c r="AD35" s="34"/>
      <c r="AE35" s="34"/>
    </row>
    <row r="36" spans="1:31" s="2" customFormat="1" ht="14.4" hidden="1" customHeight="1">
      <c r="A36" s="34"/>
      <c r="B36" s="35"/>
      <c r="C36" s="34"/>
      <c r="D36" s="34"/>
      <c r="E36" s="29" t="s">
        <v>43</v>
      </c>
      <c r="F36" s="97">
        <f>ROUND((SUM(BH84:BH155)),  2)</f>
        <v>0</v>
      </c>
      <c r="G36" s="34"/>
      <c r="H36" s="34"/>
      <c r="I36" s="98">
        <v>0.15</v>
      </c>
      <c r="J36" s="97">
        <f>0</f>
        <v>0</v>
      </c>
      <c r="K36" s="34"/>
      <c r="L36" s="91"/>
      <c r="S36" s="34"/>
      <c r="T36" s="34"/>
      <c r="U36" s="34"/>
      <c r="V36" s="34"/>
      <c r="W36" s="34"/>
      <c r="X36" s="34"/>
      <c r="Y36" s="34"/>
      <c r="Z36" s="34"/>
      <c r="AA36" s="34"/>
      <c r="AB36" s="34"/>
      <c r="AC36" s="34"/>
      <c r="AD36" s="34"/>
      <c r="AE36" s="34"/>
    </row>
    <row r="37" spans="1:31" s="2" customFormat="1" ht="14.4" hidden="1" customHeight="1">
      <c r="A37" s="34"/>
      <c r="B37" s="35"/>
      <c r="C37" s="34"/>
      <c r="D37" s="34"/>
      <c r="E37" s="29" t="s">
        <v>44</v>
      </c>
      <c r="F37" s="97">
        <f>ROUND((SUM(BI84:BI155)),  2)</f>
        <v>0</v>
      </c>
      <c r="G37" s="34"/>
      <c r="H37" s="34"/>
      <c r="I37" s="98">
        <v>0</v>
      </c>
      <c r="J37" s="97">
        <f>0</f>
        <v>0</v>
      </c>
      <c r="K37" s="34"/>
      <c r="L37" s="91"/>
      <c r="S37" s="34"/>
      <c r="T37" s="34"/>
      <c r="U37" s="34"/>
      <c r="V37" s="34"/>
      <c r="W37" s="34"/>
      <c r="X37" s="34"/>
      <c r="Y37" s="34"/>
      <c r="Z37" s="34"/>
      <c r="AA37" s="34"/>
      <c r="AB37" s="34"/>
      <c r="AC37" s="34"/>
      <c r="AD37" s="34"/>
      <c r="AE37" s="34"/>
    </row>
    <row r="38" spans="1:31" s="2" customFormat="1" ht="7.05" customHeight="1">
      <c r="A38" s="34"/>
      <c r="B38" s="35"/>
      <c r="C38" s="34"/>
      <c r="D38" s="34"/>
      <c r="E38" s="34"/>
      <c r="F38" s="34"/>
      <c r="G38" s="34"/>
      <c r="H38" s="34"/>
      <c r="I38" s="34"/>
      <c r="J38" s="34"/>
      <c r="K38" s="34"/>
      <c r="L38" s="91"/>
      <c r="S38" s="34"/>
      <c r="T38" s="34"/>
      <c r="U38" s="34"/>
      <c r="V38" s="34"/>
      <c r="W38" s="34"/>
      <c r="X38" s="34"/>
      <c r="Y38" s="34"/>
      <c r="Z38" s="34"/>
      <c r="AA38" s="34"/>
      <c r="AB38" s="34"/>
      <c r="AC38" s="34"/>
      <c r="AD38" s="34"/>
      <c r="AE38" s="34"/>
    </row>
    <row r="39" spans="1:31" s="2" customFormat="1" ht="25.35" customHeight="1">
      <c r="A39" s="34"/>
      <c r="B39" s="35"/>
      <c r="C39" s="99"/>
      <c r="D39" s="100" t="s">
        <v>45</v>
      </c>
      <c r="E39" s="57"/>
      <c r="F39" s="57"/>
      <c r="G39" s="101" t="s">
        <v>46</v>
      </c>
      <c r="H39" s="102" t="s">
        <v>47</v>
      </c>
      <c r="I39" s="57"/>
      <c r="J39" s="103">
        <f>SUM(J30:J37)</f>
        <v>0</v>
      </c>
      <c r="K39" s="104"/>
      <c r="L39" s="91"/>
      <c r="S39" s="34"/>
      <c r="T39" s="34"/>
      <c r="U39" s="34"/>
      <c r="V39" s="34"/>
      <c r="W39" s="34"/>
      <c r="X39" s="34"/>
      <c r="Y39" s="34"/>
      <c r="Z39" s="34"/>
      <c r="AA39" s="34"/>
      <c r="AB39" s="34"/>
      <c r="AC39" s="34"/>
      <c r="AD39" s="34"/>
      <c r="AE39" s="34"/>
    </row>
    <row r="40" spans="1:31" s="2" customFormat="1" ht="14.4" customHeight="1">
      <c r="A40" s="34"/>
      <c r="B40" s="44"/>
      <c r="C40" s="45"/>
      <c r="D40" s="45"/>
      <c r="E40" s="45"/>
      <c r="F40" s="45"/>
      <c r="G40" s="45"/>
      <c r="H40" s="45"/>
      <c r="I40" s="45"/>
      <c r="J40" s="45"/>
      <c r="K40" s="45"/>
      <c r="L40" s="91"/>
      <c r="S40" s="34"/>
      <c r="T40" s="34"/>
      <c r="U40" s="34"/>
      <c r="V40" s="34"/>
      <c r="W40" s="34"/>
      <c r="X40" s="34"/>
      <c r="Y40" s="34"/>
      <c r="Z40" s="34"/>
      <c r="AA40" s="34"/>
      <c r="AB40" s="34"/>
      <c r="AC40" s="34"/>
      <c r="AD40" s="34"/>
      <c r="AE40" s="34"/>
    </row>
    <row r="44" spans="1:31" s="2" customFormat="1" ht="7.05" customHeight="1">
      <c r="A44" s="34"/>
      <c r="B44" s="46"/>
      <c r="C44" s="47"/>
      <c r="D44" s="47"/>
      <c r="E44" s="47"/>
      <c r="F44" s="47"/>
      <c r="G44" s="47"/>
      <c r="H44" s="47"/>
      <c r="I44" s="47"/>
      <c r="J44" s="47"/>
      <c r="K44" s="47"/>
      <c r="L44" s="91"/>
      <c r="S44" s="34"/>
      <c r="T44" s="34"/>
      <c r="U44" s="34"/>
      <c r="V44" s="34"/>
      <c r="W44" s="34"/>
      <c r="X44" s="34"/>
      <c r="Y44" s="34"/>
      <c r="Z44" s="34"/>
      <c r="AA44" s="34"/>
      <c r="AB44" s="34"/>
      <c r="AC44" s="34"/>
      <c r="AD44" s="34"/>
      <c r="AE44" s="34"/>
    </row>
    <row r="45" spans="1:31" s="2" customFormat="1" ht="25.05" customHeight="1">
      <c r="A45" s="34"/>
      <c r="B45" s="35"/>
      <c r="C45" s="23" t="s">
        <v>106</v>
      </c>
      <c r="D45" s="34"/>
      <c r="E45" s="34"/>
      <c r="F45" s="34"/>
      <c r="G45" s="34"/>
      <c r="H45" s="34"/>
      <c r="I45" s="34"/>
      <c r="J45" s="34"/>
      <c r="K45" s="34"/>
      <c r="L45" s="91"/>
      <c r="S45" s="34"/>
      <c r="T45" s="34"/>
      <c r="U45" s="34"/>
      <c r="V45" s="34"/>
      <c r="W45" s="34"/>
      <c r="X45" s="34"/>
      <c r="Y45" s="34"/>
      <c r="Z45" s="34"/>
      <c r="AA45" s="34"/>
      <c r="AB45" s="34"/>
      <c r="AC45" s="34"/>
      <c r="AD45" s="34"/>
      <c r="AE45" s="34"/>
    </row>
    <row r="46" spans="1:31" s="2" customFormat="1" ht="7.05" customHeight="1">
      <c r="A46" s="34"/>
      <c r="B46" s="35"/>
      <c r="C46" s="34"/>
      <c r="D46" s="34"/>
      <c r="E46" s="34"/>
      <c r="F46" s="34"/>
      <c r="G46" s="34"/>
      <c r="H46" s="34"/>
      <c r="I46" s="34"/>
      <c r="J46" s="34"/>
      <c r="K46" s="34"/>
      <c r="L46" s="91"/>
      <c r="S46" s="34"/>
      <c r="T46" s="34"/>
      <c r="U46" s="34"/>
      <c r="V46" s="34"/>
      <c r="W46" s="34"/>
      <c r="X46" s="34"/>
      <c r="Y46" s="34"/>
      <c r="Z46" s="34"/>
      <c r="AA46" s="34"/>
      <c r="AB46" s="34"/>
      <c r="AC46" s="34"/>
      <c r="AD46" s="34"/>
      <c r="AE46" s="34"/>
    </row>
    <row r="47" spans="1:31" s="2" customFormat="1" ht="12" customHeight="1">
      <c r="A47" s="34"/>
      <c r="B47" s="35"/>
      <c r="C47" s="29" t="s">
        <v>17</v>
      </c>
      <c r="D47" s="34"/>
      <c r="E47" s="34"/>
      <c r="F47" s="34"/>
      <c r="G47" s="34"/>
      <c r="H47" s="34"/>
      <c r="I47" s="34"/>
      <c r="J47" s="34"/>
      <c r="K47" s="34"/>
      <c r="L47" s="91"/>
      <c r="S47" s="34"/>
      <c r="T47" s="34"/>
      <c r="U47" s="34"/>
      <c r="V47" s="34"/>
      <c r="W47" s="34"/>
      <c r="X47" s="34"/>
      <c r="Y47" s="34"/>
      <c r="Z47" s="34"/>
      <c r="AA47" s="34"/>
      <c r="AB47" s="34"/>
      <c r="AC47" s="34"/>
      <c r="AD47" s="34"/>
      <c r="AE47" s="34"/>
    </row>
    <row r="48" spans="1:31" s="2" customFormat="1" ht="16.5" customHeight="1">
      <c r="A48" s="34"/>
      <c r="B48" s="35"/>
      <c r="C48" s="34"/>
      <c r="D48" s="34"/>
      <c r="E48" s="333" t="str">
        <f>E7</f>
        <v>Sportovní hala Bordovice úprava</v>
      </c>
      <c r="F48" s="334"/>
      <c r="G48" s="334"/>
      <c r="H48" s="334"/>
      <c r="I48" s="34"/>
      <c r="J48" s="34"/>
      <c r="K48" s="34"/>
      <c r="L48" s="91"/>
      <c r="S48" s="34"/>
      <c r="T48" s="34"/>
      <c r="U48" s="34"/>
      <c r="V48" s="34"/>
      <c r="W48" s="34"/>
      <c r="X48" s="34"/>
      <c r="Y48" s="34"/>
      <c r="Z48" s="34"/>
      <c r="AA48" s="34"/>
      <c r="AB48" s="34"/>
      <c r="AC48" s="34"/>
      <c r="AD48" s="34"/>
      <c r="AE48" s="34"/>
    </row>
    <row r="49" spans="1:47" s="2" customFormat="1" ht="12" customHeight="1">
      <c r="A49" s="34"/>
      <c r="B49" s="35"/>
      <c r="C49" s="29" t="s">
        <v>102</v>
      </c>
      <c r="D49" s="34"/>
      <c r="E49" s="34"/>
      <c r="F49" s="34"/>
      <c r="G49" s="34"/>
      <c r="H49" s="34"/>
      <c r="I49" s="34"/>
      <c r="J49" s="34"/>
      <c r="K49" s="34"/>
      <c r="L49" s="91"/>
      <c r="S49" s="34"/>
      <c r="T49" s="34"/>
      <c r="U49" s="34"/>
      <c r="V49" s="34"/>
      <c r="W49" s="34"/>
      <c r="X49" s="34"/>
      <c r="Y49" s="34"/>
      <c r="Z49" s="34"/>
      <c r="AA49" s="34"/>
      <c r="AB49" s="34"/>
      <c r="AC49" s="34"/>
      <c r="AD49" s="34"/>
      <c r="AE49" s="34"/>
    </row>
    <row r="50" spans="1:47" s="2" customFormat="1" ht="16.5" customHeight="1">
      <c r="A50" s="34"/>
      <c r="B50" s="35"/>
      <c r="C50" s="34"/>
      <c r="D50" s="34"/>
      <c r="E50" s="316" t="str">
        <f>E9</f>
        <v>07 - sadové úpravy</v>
      </c>
      <c r="F50" s="332"/>
      <c r="G50" s="332"/>
      <c r="H50" s="332"/>
      <c r="I50" s="34"/>
      <c r="J50" s="34"/>
      <c r="K50" s="34"/>
      <c r="L50" s="91"/>
      <c r="S50" s="34"/>
      <c r="T50" s="34"/>
      <c r="U50" s="34"/>
      <c r="V50" s="34"/>
      <c r="W50" s="34"/>
      <c r="X50" s="34"/>
      <c r="Y50" s="34"/>
      <c r="Z50" s="34"/>
      <c r="AA50" s="34"/>
      <c r="AB50" s="34"/>
      <c r="AC50" s="34"/>
      <c r="AD50" s="34"/>
      <c r="AE50" s="34"/>
    </row>
    <row r="51" spans="1:47" s="2" customFormat="1" ht="7.05" customHeight="1">
      <c r="A51" s="34"/>
      <c r="B51" s="35"/>
      <c r="C51" s="34"/>
      <c r="D51" s="34"/>
      <c r="E51" s="34"/>
      <c r="F51" s="34"/>
      <c r="G51" s="34"/>
      <c r="H51" s="34"/>
      <c r="I51" s="34"/>
      <c r="J51" s="34"/>
      <c r="K51" s="34"/>
      <c r="L51" s="91"/>
      <c r="S51" s="34"/>
      <c r="T51" s="34"/>
      <c r="U51" s="34"/>
      <c r="V51" s="34"/>
      <c r="W51" s="34"/>
      <c r="X51" s="34"/>
      <c r="Y51" s="34"/>
      <c r="Z51" s="34"/>
      <c r="AA51" s="34"/>
      <c r="AB51" s="34"/>
      <c r="AC51" s="34"/>
      <c r="AD51" s="34"/>
      <c r="AE51" s="34"/>
    </row>
    <row r="52" spans="1:47" s="2" customFormat="1" ht="12" customHeight="1">
      <c r="A52" s="34"/>
      <c r="B52" s="35"/>
      <c r="C52" s="29" t="s">
        <v>21</v>
      </c>
      <c r="D52" s="34"/>
      <c r="E52" s="34"/>
      <c r="F52" s="27" t="str">
        <f>F12</f>
        <v xml:space="preserve"> </v>
      </c>
      <c r="G52" s="34"/>
      <c r="H52" s="34"/>
      <c r="I52" s="29" t="s">
        <v>23</v>
      </c>
      <c r="J52" s="52" t="str">
        <f>IF(J12="","",J12)</f>
        <v>27. 3. 2021</v>
      </c>
      <c r="K52" s="34"/>
      <c r="L52" s="91"/>
      <c r="S52" s="34"/>
      <c r="T52" s="34"/>
      <c r="U52" s="34"/>
      <c r="V52" s="34"/>
      <c r="W52" s="34"/>
      <c r="X52" s="34"/>
      <c r="Y52" s="34"/>
      <c r="Z52" s="34"/>
      <c r="AA52" s="34"/>
      <c r="AB52" s="34"/>
      <c r="AC52" s="34"/>
      <c r="AD52" s="34"/>
      <c r="AE52" s="34"/>
    </row>
    <row r="53" spans="1:47" s="2" customFormat="1" ht="7.05" customHeight="1">
      <c r="A53" s="34"/>
      <c r="B53" s="35"/>
      <c r="C53" s="34"/>
      <c r="D53" s="34"/>
      <c r="E53" s="34"/>
      <c r="F53" s="34"/>
      <c r="G53" s="34"/>
      <c r="H53" s="34"/>
      <c r="I53" s="34"/>
      <c r="J53" s="34"/>
      <c r="K53" s="34"/>
      <c r="L53" s="91"/>
      <c r="S53" s="34"/>
      <c r="T53" s="34"/>
      <c r="U53" s="34"/>
      <c r="V53" s="34"/>
      <c r="W53" s="34"/>
      <c r="X53" s="34"/>
      <c r="Y53" s="34"/>
      <c r="Z53" s="34"/>
      <c r="AA53" s="34"/>
      <c r="AB53" s="34"/>
      <c r="AC53" s="34"/>
      <c r="AD53" s="34"/>
      <c r="AE53" s="34"/>
    </row>
    <row r="54" spans="1:47" s="2" customFormat="1" ht="40.049999999999997" customHeight="1">
      <c r="A54" s="34"/>
      <c r="B54" s="35"/>
      <c r="C54" s="29" t="s">
        <v>25</v>
      </c>
      <c r="D54" s="34"/>
      <c r="E54" s="34"/>
      <c r="F54" s="27" t="str">
        <f>E15</f>
        <v>Obec Bordovice, Bordovice 130, 744 01 Bordovice</v>
      </c>
      <c r="G54" s="34"/>
      <c r="H54" s="34"/>
      <c r="I54" s="29" t="s">
        <v>30</v>
      </c>
      <c r="J54" s="32" t="str">
        <f>E21</f>
        <v>ing.arch. Tomáš Kudělka, Kunín 104, 742 53 Kunín</v>
      </c>
      <c r="K54" s="34"/>
      <c r="L54" s="91"/>
      <c r="S54" s="34"/>
      <c r="T54" s="34"/>
      <c r="U54" s="34"/>
      <c r="V54" s="34"/>
      <c r="W54" s="34"/>
      <c r="X54" s="34"/>
      <c r="Y54" s="34"/>
      <c r="Z54" s="34"/>
      <c r="AA54" s="34"/>
      <c r="AB54" s="34"/>
      <c r="AC54" s="34"/>
      <c r="AD54" s="34"/>
      <c r="AE54" s="34"/>
    </row>
    <row r="55" spans="1:47" s="2" customFormat="1" ht="15.15" customHeight="1">
      <c r="A55" s="34"/>
      <c r="B55" s="35"/>
      <c r="C55" s="29" t="s">
        <v>28</v>
      </c>
      <c r="D55" s="34"/>
      <c r="E55" s="34"/>
      <c r="F55" s="27" t="str">
        <f>IF(E18="","",E18)</f>
        <v>Vyplň údaj</v>
      </c>
      <c r="G55" s="34"/>
      <c r="H55" s="34"/>
      <c r="I55" s="29" t="s">
        <v>32</v>
      </c>
      <c r="J55" s="32" t="str">
        <f>E24</f>
        <v xml:space="preserve"> </v>
      </c>
      <c r="K55" s="34"/>
      <c r="L55" s="91"/>
      <c r="S55" s="34"/>
      <c r="T55" s="34"/>
      <c r="U55" s="34"/>
      <c r="V55" s="34"/>
      <c r="W55" s="34"/>
      <c r="X55" s="34"/>
      <c r="Y55" s="34"/>
      <c r="Z55" s="34"/>
      <c r="AA55" s="34"/>
      <c r="AB55" s="34"/>
      <c r="AC55" s="34"/>
      <c r="AD55" s="34"/>
      <c r="AE55" s="34"/>
    </row>
    <row r="56" spans="1:47" s="2" customFormat="1" ht="10.199999999999999" customHeight="1">
      <c r="A56" s="34"/>
      <c r="B56" s="35"/>
      <c r="C56" s="34"/>
      <c r="D56" s="34"/>
      <c r="E56" s="34"/>
      <c r="F56" s="34"/>
      <c r="G56" s="34"/>
      <c r="H56" s="34"/>
      <c r="I56" s="34"/>
      <c r="J56" s="34"/>
      <c r="K56" s="34"/>
      <c r="L56" s="91"/>
      <c r="S56" s="34"/>
      <c r="T56" s="34"/>
      <c r="U56" s="34"/>
      <c r="V56" s="34"/>
      <c r="W56" s="34"/>
      <c r="X56" s="34"/>
      <c r="Y56" s="34"/>
      <c r="Z56" s="34"/>
      <c r="AA56" s="34"/>
      <c r="AB56" s="34"/>
      <c r="AC56" s="34"/>
      <c r="AD56" s="34"/>
      <c r="AE56" s="34"/>
    </row>
    <row r="57" spans="1:47" s="2" customFormat="1" ht="29.25" customHeight="1">
      <c r="A57" s="34"/>
      <c r="B57" s="35"/>
      <c r="C57" s="105" t="s">
        <v>107</v>
      </c>
      <c r="D57" s="99"/>
      <c r="E57" s="99"/>
      <c r="F57" s="99"/>
      <c r="G57" s="99"/>
      <c r="H57" s="99"/>
      <c r="I57" s="99"/>
      <c r="J57" s="106" t="s">
        <v>108</v>
      </c>
      <c r="K57" s="99"/>
      <c r="L57" s="91"/>
      <c r="S57" s="34"/>
      <c r="T57" s="34"/>
      <c r="U57" s="34"/>
      <c r="V57" s="34"/>
      <c r="W57" s="34"/>
      <c r="X57" s="34"/>
      <c r="Y57" s="34"/>
      <c r="Z57" s="34"/>
      <c r="AA57" s="34"/>
      <c r="AB57" s="34"/>
      <c r="AC57" s="34"/>
      <c r="AD57" s="34"/>
      <c r="AE57" s="34"/>
    </row>
    <row r="58" spans="1:47" s="2" customFormat="1" ht="10.199999999999999" customHeight="1">
      <c r="A58" s="34"/>
      <c r="B58" s="35"/>
      <c r="C58" s="34"/>
      <c r="D58" s="34"/>
      <c r="E58" s="34"/>
      <c r="F58" s="34"/>
      <c r="G58" s="34"/>
      <c r="H58" s="34"/>
      <c r="I58" s="34"/>
      <c r="J58" s="34"/>
      <c r="K58" s="34"/>
      <c r="L58" s="91"/>
      <c r="S58" s="34"/>
      <c r="T58" s="34"/>
      <c r="U58" s="34"/>
      <c r="V58" s="34"/>
      <c r="W58" s="34"/>
      <c r="X58" s="34"/>
      <c r="Y58" s="34"/>
      <c r="Z58" s="34"/>
      <c r="AA58" s="34"/>
      <c r="AB58" s="34"/>
      <c r="AC58" s="34"/>
      <c r="AD58" s="34"/>
      <c r="AE58" s="34"/>
    </row>
    <row r="59" spans="1:47" s="2" customFormat="1" ht="22.8" customHeight="1">
      <c r="A59" s="34"/>
      <c r="B59" s="35"/>
      <c r="C59" s="107" t="s">
        <v>67</v>
      </c>
      <c r="D59" s="34"/>
      <c r="E59" s="34"/>
      <c r="F59" s="34"/>
      <c r="G59" s="34"/>
      <c r="H59" s="34"/>
      <c r="I59" s="34"/>
      <c r="J59" s="68">
        <f>J84</f>
        <v>0</v>
      </c>
      <c r="K59" s="34"/>
      <c r="L59" s="91"/>
      <c r="S59" s="34"/>
      <c r="T59" s="34"/>
      <c r="U59" s="34"/>
      <c r="V59" s="34"/>
      <c r="W59" s="34"/>
      <c r="X59" s="34"/>
      <c r="Y59" s="34"/>
      <c r="Z59" s="34"/>
      <c r="AA59" s="34"/>
      <c r="AB59" s="34"/>
      <c r="AC59" s="34"/>
      <c r="AD59" s="34"/>
      <c r="AE59" s="34"/>
      <c r="AU59" s="19" t="s">
        <v>109</v>
      </c>
    </row>
    <row r="60" spans="1:47" s="9" customFormat="1" ht="25.05" customHeight="1">
      <c r="B60" s="108"/>
      <c r="D60" s="109" t="s">
        <v>3403</v>
      </c>
      <c r="E60" s="110"/>
      <c r="F60" s="110"/>
      <c r="G60" s="110"/>
      <c r="H60" s="110"/>
      <c r="I60" s="110"/>
      <c r="J60" s="111">
        <f>J85</f>
        <v>0</v>
      </c>
      <c r="L60" s="108"/>
    </row>
    <row r="61" spans="1:47" s="9" customFormat="1" ht="25.05" customHeight="1">
      <c r="B61" s="108"/>
      <c r="D61" s="109" t="s">
        <v>3404</v>
      </c>
      <c r="E61" s="110"/>
      <c r="F61" s="110"/>
      <c r="G61" s="110"/>
      <c r="H61" s="110"/>
      <c r="I61" s="110"/>
      <c r="J61" s="111">
        <f>J109</f>
        <v>0</v>
      </c>
      <c r="L61" s="108"/>
    </row>
    <row r="62" spans="1:47" s="9" customFormat="1" ht="25.05" customHeight="1">
      <c r="B62" s="108"/>
      <c r="D62" s="109" t="s">
        <v>3405</v>
      </c>
      <c r="E62" s="110"/>
      <c r="F62" s="110"/>
      <c r="G62" s="110"/>
      <c r="H62" s="110"/>
      <c r="I62" s="110"/>
      <c r="J62" s="111">
        <f>J129</f>
        <v>0</v>
      </c>
      <c r="L62" s="108"/>
    </row>
    <row r="63" spans="1:47" s="9" customFormat="1" ht="25.05" customHeight="1">
      <c r="B63" s="108"/>
      <c r="D63" s="109" t="s">
        <v>3406</v>
      </c>
      <c r="E63" s="110"/>
      <c r="F63" s="110"/>
      <c r="G63" s="110"/>
      <c r="H63" s="110"/>
      <c r="I63" s="110"/>
      <c r="J63" s="111">
        <f>J140</f>
        <v>0</v>
      </c>
      <c r="L63" s="108"/>
    </row>
    <row r="64" spans="1:47" s="10" customFormat="1" ht="19.95" customHeight="1">
      <c r="B64" s="112"/>
      <c r="D64" s="113" t="s">
        <v>117</v>
      </c>
      <c r="E64" s="114"/>
      <c r="F64" s="114"/>
      <c r="G64" s="114"/>
      <c r="H64" s="114"/>
      <c r="I64" s="114"/>
      <c r="J64" s="115">
        <f>J154</f>
        <v>0</v>
      </c>
      <c r="L64" s="112"/>
    </row>
    <row r="65" spans="1:31" s="2" customFormat="1" ht="21.75" customHeight="1">
      <c r="A65" s="34"/>
      <c r="B65" s="35"/>
      <c r="C65" s="34"/>
      <c r="D65" s="34"/>
      <c r="E65" s="34"/>
      <c r="F65" s="34"/>
      <c r="G65" s="34"/>
      <c r="H65" s="34"/>
      <c r="I65" s="34"/>
      <c r="J65" s="34"/>
      <c r="K65" s="34"/>
      <c r="L65" s="91"/>
      <c r="S65" s="34"/>
      <c r="T65" s="34"/>
      <c r="U65" s="34"/>
      <c r="V65" s="34"/>
      <c r="W65" s="34"/>
      <c r="X65" s="34"/>
      <c r="Y65" s="34"/>
      <c r="Z65" s="34"/>
      <c r="AA65" s="34"/>
      <c r="AB65" s="34"/>
      <c r="AC65" s="34"/>
      <c r="AD65" s="34"/>
      <c r="AE65" s="34"/>
    </row>
    <row r="66" spans="1:31" s="2" customFormat="1" ht="7.05" customHeight="1">
      <c r="A66" s="34"/>
      <c r="B66" s="44"/>
      <c r="C66" s="45"/>
      <c r="D66" s="45"/>
      <c r="E66" s="45"/>
      <c r="F66" s="45"/>
      <c r="G66" s="45"/>
      <c r="H66" s="45"/>
      <c r="I66" s="45"/>
      <c r="J66" s="45"/>
      <c r="K66" s="45"/>
      <c r="L66" s="91"/>
      <c r="S66" s="34"/>
      <c r="T66" s="34"/>
      <c r="U66" s="34"/>
      <c r="V66" s="34"/>
      <c r="W66" s="34"/>
      <c r="X66" s="34"/>
      <c r="Y66" s="34"/>
      <c r="Z66" s="34"/>
      <c r="AA66" s="34"/>
      <c r="AB66" s="34"/>
      <c r="AC66" s="34"/>
      <c r="AD66" s="34"/>
      <c r="AE66" s="34"/>
    </row>
    <row r="70" spans="1:31" s="2" customFormat="1" ht="7.05" customHeight="1">
      <c r="A70" s="34"/>
      <c r="B70" s="46"/>
      <c r="C70" s="47"/>
      <c r="D70" s="47"/>
      <c r="E70" s="47"/>
      <c r="F70" s="47"/>
      <c r="G70" s="47"/>
      <c r="H70" s="47"/>
      <c r="I70" s="47"/>
      <c r="J70" s="47"/>
      <c r="K70" s="47"/>
      <c r="L70" s="91"/>
      <c r="S70" s="34"/>
      <c r="T70" s="34"/>
      <c r="U70" s="34"/>
      <c r="V70" s="34"/>
      <c r="W70" s="34"/>
      <c r="X70" s="34"/>
      <c r="Y70" s="34"/>
      <c r="Z70" s="34"/>
      <c r="AA70" s="34"/>
      <c r="AB70" s="34"/>
      <c r="AC70" s="34"/>
      <c r="AD70" s="34"/>
      <c r="AE70" s="34"/>
    </row>
    <row r="71" spans="1:31" s="2" customFormat="1" ht="25.05" customHeight="1">
      <c r="A71" s="34"/>
      <c r="B71" s="35"/>
      <c r="C71" s="23" t="s">
        <v>137</v>
      </c>
      <c r="D71" s="34"/>
      <c r="E71" s="34"/>
      <c r="F71" s="34"/>
      <c r="G71" s="34"/>
      <c r="H71" s="34"/>
      <c r="I71" s="34"/>
      <c r="J71" s="34"/>
      <c r="K71" s="34"/>
      <c r="L71" s="91"/>
      <c r="S71" s="34"/>
      <c r="T71" s="34"/>
      <c r="U71" s="34"/>
      <c r="V71" s="34"/>
      <c r="W71" s="34"/>
      <c r="X71" s="34"/>
      <c r="Y71" s="34"/>
      <c r="Z71" s="34"/>
      <c r="AA71" s="34"/>
      <c r="AB71" s="34"/>
      <c r="AC71" s="34"/>
      <c r="AD71" s="34"/>
      <c r="AE71" s="34"/>
    </row>
    <row r="72" spans="1:31" s="2" customFormat="1" ht="7.05" customHeight="1">
      <c r="A72" s="34"/>
      <c r="B72" s="35"/>
      <c r="C72" s="34"/>
      <c r="D72" s="34"/>
      <c r="E72" s="34"/>
      <c r="F72" s="34"/>
      <c r="G72" s="34"/>
      <c r="H72" s="34"/>
      <c r="I72" s="34"/>
      <c r="J72" s="34"/>
      <c r="K72" s="34"/>
      <c r="L72" s="91"/>
      <c r="S72" s="34"/>
      <c r="T72" s="34"/>
      <c r="U72" s="34"/>
      <c r="V72" s="34"/>
      <c r="W72" s="34"/>
      <c r="X72" s="34"/>
      <c r="Y72" s="34"/>
      <c r="Z72" s="34"/>
      <c r="AA72" s="34"/>
      <c r="AB72" s="34"/>
      <c r="AC72" s="34"/>
      <c r="AD72" s="34"/>
      <c r="AE72" s="34"/>
    </row>
    <row r="73" spans="1:31" s="2" customFormat="1" ht="12" customHeight="1">
      <c r="A73" s="34"/>
      <c r="B73" s="35"/>
      <c r="C73" s="29" t="s">
        <v>17</v>
      </c>
      <c r="D73" s="34"/>
      <c r="E73" s="34"/>
      <c r="F73" s="34"/>
      <c r="G73" s="34"/>
      <c r="H73" s="34"/>
      <c r="I73" s="34"/>
      <c r="J73" s="34"/>
      <c r="K73" s="34"/>
      <c r="L73" s="91"/>
      <c r="S73" s="34"/>
      <c r="T73" s="34"/>
      <c r="U73" s="34"/>
      <c r="V73" s="34"/>
      <c r="W73" s="34"/>
      <c r="X73" s="34"/>
      <c r="Y73" s="34"/>
      <c r="Z73" s="34"/>
      <c r="AA73" s="34"/>
      <c r="AB73" s="34"/>
      <c r="AC73" s="34"/>
      <c r="AD73" s="34"/>
      <c r="AE73" s="34"/>
    </row>
    <row r="74" spans="1:31" s="2" customFormat="1" ht="16.5" customHeight="1">
      <c r="A74" s="34"/>
      <c r="B74" s="35"/>
      <c r="C74" s="34"/>
      <c r="D74" s="34"/>
      <c r="E74" s="333" t="str">
        <f>E7</f>
        <v>Sportovní hala Bordovice úprava</v>
      </c>
      <c r="F74" s="334"/>
      <c r="G74" s="334"/>
      <c r="H74" s="334"/>
      <c r="I74" s="34"/>
      <c r="J74" s="34"/>
      <c r="K74" s="34"/>
      <c r="L74" s="91"/>
      <c r="S74" s="34"/>
      <c r="T74" s="34"/>
      <c r="U74" s="34"/>
      <c r="V74" s="34"/>
      <c r="W74" s="34"/>
      <c r="X74" s="34"/>
      <c r="Y74" s="34"/>
      <c r="Z74" s="34"/>
      <c r="AA74" s="34"/>
      <c r="AB74" s="34"/>
      <c r="AC74" s="34"/>
      <c r="AD74" s="34"/>
      <c r="AE74" s="34"/>
    </row>
    <row r="75" spans="1:31" s="2" customFormat="1" ht="12" customHeight="1">
      <c r="A75" s="34"/>
      <c r="B75" s="35"/>
      <c r="C75" s="29" t="s">
        <v>102</v>
      </c>
      <c r="D75" s="34"/>
      <c r="E75" s="34"/>
      <c r="F75" s="34"/>
      <c r="G75" s="34"/>
      <c r="H75" s="34"/>
      <c r="I75" s="34"/>
      <c r="J75" s="34"/>
      <c r="K75" s="34"/>
      <c r="L75" s="91"/>
      <c r="S75" s="34"/>
      <c r="T75" s="34"/>
      <c r="U75" s="34"/>
      <c r="V75" s="34"/>
      <c r="W75" s="34"/>
      <c r="X75" s="34"/>
      <c r="Y75" s="34"/>
      <c r="Z75" s="34"/>
      <c r="AA75" s="34"/>
      <c r="AB75" s="34"/>
      <c r="AC75" s="34"/>
      <c r="AD75" s="34"/>
      <c r="AE75" s="34"/>
    </row>
    <row r="76" spans="1:31" s="2" customFormat="1" ht="16.5" customHeight="1">
      <c r="A76" s="34"/>
      <c r="B76" s="35"/>
      <c r="C76" s="34"/>
      <c r="D76" s="34"/>
      <c r="E76" s="316" t="str">
        <f>E9</f>
        <v>07 - sadové úpravy</v>
      </c>
      <c r="F76" s="332"/>
      <c r="G76" s="332"/>
      <c r="H76" s="332"/>
      <c r="I76" s="34"/>
      <c r="J76" s="34"/>
      <c r="K76" s="34"/>
      <c r="L76" s="91"/>
      <c r="S76" s="34"/>
      <c r="T76" s="34"/>
      <c r="U76" s="34"/>
      <c r="V76" s="34"/>
      <c r="W76" s="34"/>
      <c r="X76" s="34"/>
      <c r="Y76" s="34"/>
      <c r="Z76" s="34"/>
      <c r="AA76" s="34"/>
      <c r="AB76" s="34"/>
      <c r="AC76" s="34"/>
      <c r="AD76" s="34"/>
      <c r="AE76" s="34"/>
    </row>
    <row r="77" spans="1:31" s="2" customFormat="1" ht="7.05" customHeight="1">
      <c r="A77" s="34"/>
      <c r="B77" s="35"/>
      <c r="C77" s="34"/>
      <c r="D77" s="34"/>
      <c r="E77" s="34"/>
      <c r="F77" s="34"/>
      <c r="G77" s="34"/>
      <c r="H77" s="34"/>
      <c r="I77" s="34"/>
      <c r="J77" s="34"/>
      <c r="K77" s="34"/>
      <c r="L77" s="91"/>
      <c r="S77" s="34"/>
      <c r="T77" s="34"/>
      <c r="U77" s="34"/>
      <c r="V77" s="34"/>
      <c r="W77" s="34"/>
      <c r="X77" s="34"/>
      <c r="Y77" s="34"/>
      <c r="Z77" s="34"/>
      <c r="AA77" s="34"/>
      <c r="AB77" s="34"/>
      <c r="AC77" s="34"/>
      <c r="AD77" s="34"/>
      <c r="AE77" s="34"/>
    </row>
    <row r="78" spans="1:31" s="2" customFormat="1" ht="12" customHeight="1">
      <c r="A78" s="34"/>
      <c r="B78" s="35"/>
      <c r="C78" s="29" t="s">
        <v>21</v>
      </c>
      <c r="D78" s="34"/>
      <c r="E78" s="34"/>
      <c r="F78" s="27" t="str">
        <f>F12</f>
        <v xml:space="preserve"> </v>
      </c>
      <c r="G78" s="34"/>
      <c r="H78" s="34"/>
      <c r="I78" s="29" t="s">
        <v>23</v>
      </c>
      <c r="J78" s="52" t="str">
        <f>IF(J12="","",J12)</f>
        <v>27. 3. 2021</v>
      </c>
      <c r="K78" s="34"/>
      <c r="L78" s="91"/>
      <c r="S78" s="34"/>
      <c r="T78" s="34"/>
      <c r="U78" s="34"/>
      <c r="V78" s="34"/>
      <c r="W78" s="34"/>
      <c r="X78" s="34"/>
      <c r="Y78" s="34"/>
      <c r="Z78" s="34"/>
      <c r="AA78" s="34"/>
      <c r="AB78" s="34"/>
      <c r="AC78" s="34"/>
      <c r="AD78" s="34"/>
      <c r="AE78" s="34"/>
    </row>
    <row r="79" spans="1:31" s="2" customFormat="1" ht="7.05" customHeight="1">
      <c r="A79" s="34"/>
      <c r="B79" s="35"/>
      <c r="C79" s="34"/>
      <c r="D79" s="34"/>
      <c r="E79" s="34"/>
      <c r="F79" s="34"/>
      <c r="G79" s="34"/>
      <c r="H79" s="34"/>
      <c r="I79" s="34"/>
      <c r="J79" s="34"/>
      <c r="K79" s="34"/>
      <c r="L79" s="91"/>
      <c r="S79" s="34"/>
      <c r="T79" s="34"/>
      <c r="U79" s="34"/>
      <c r="V79" s="34"/>
      <c r="W79" s="34"/>
      <c r="X79" s="34"/>
      <c r="Y79" s="34"/>
      <c r="Z79" s="34"/>
      <c r="AA79" s="34"/>
      <c r="AB79" s="34"/>
      <c r="AC79" s="34"/>
      <c r="AD79" s="34"/>
      <c r="AE79" s="34"/>
    </row>
    <row r="80" spans="1:31" s="2" customFormat="1" ht="40.049999999999997" customHeight="1">
      <c r="A80" s="34"/>
      <c r="B80" s="35"/>
      <c r="C80" s="29" t="s">
        <v>25</v>
      </c>
      <c r="D80" s="34"/>
      <c r="E80" s="34"/>
      <c r="F80" s="27" t="str">
        <f>E15</f>
        <v>Obec Bordovice, Bordovice 130, 744 01 Bordovice</v>
      </c>
      <c r="G80" s="34"/>
      <c r="H80" s="34"/>
      <c r="I80" s="29" t="s">
        <v>30</v>
      </c>
      <c r="J80" s="32" t="str">
        <f>E21</f>
        <v>ing.arch. Tomáš Kudělka, Kunín 104, 742 53 Kunín</v>
      </c>
      <c r="K80" s="34"/>
      <c r="L80" s="91"/>
      <c r="S80" s="34"/>
      <c r="T80" s="34"/>
      <c r="U80" s="34"/>
      <c r="V80" s="34"/>
      <c r="W80" s="34"/>
      <c r="X80" s="34"/>
      <c r="Y80" s="34"/>
      <c r="Z80" s="34"/>
      <c r="AA80" s="34"/>
      <c r="AB80" s="34"/>
      <c r="AC80" s="34"/>
      <c r="AD80" s="34"/>
      <c r="AE80" s="34"/>
    </row>
    <row r="81" spans="1:65" s="2" customFormat="1" ht="15.15" customHeight="1">
      <c r="A81" s="34"/>
      <c r="B81" s="35"/>
      <c r="C81" s="29" t="s">
        <v>28</v>
      </c>
      <c r="D81" s="34"/>
      <c r="E81" s="34"/>
      <c r="F81" s="27" t="str">
        <f>IF(E18="","",E18)</f>
        <v>Vyplň údaj</v>
      </c>
      <c r="G81" s="34"/>
      <c r="H81" s="34"/>
      <c r="I81" s="29" t="s">
        <v>32</v>
      </c>
      <c r="J81" s="32" t="str">
        <f>E24</f>
        <v xml:space="preserve"> </v>
      </c>
      <c r="K81" s="34"/>
      <c r="L81" s="91"/>
      <c r="S81" s="34"/>
      <c r="T81" s="34"/>
      <c r="U81" s="34"/>
      <c r="V81" s="34"/>
      <c r="W81" s="34"/>
      <c r="X81" s="34"/>
      <c r="Y81" s="34"/>
      <c r="Z81" s="34"/>
      <c r="AA81" s="34"/>
      <c r="AB81" s="34"/>
      <c r="AC81" s="34"/>
      <c r="AD81" s="34"/>
      <c r="AE81" s="34"/>
    </row>
    <row r="82" spans="1:65" s="2" customFormat="1" ht="10.199999999999999" customHeight="1">
      <c r="A82" s="34"/>
      <c r="B82" s="35"/>
      <c r="C82" s="34"/>
      <c r="D82" s="34"/>
      <c r="E82" s="34"/>
      <c r="F82" s="34"/>
      <c r="G82" s="34"/>
      <c r="H82" s="34"/>
      <c r="I82" s="34"/>
      <c r="J82" s="34"/>
      <c r="K82" s="34"/>
      <c r="L82" s="91"/>
      <c r="S82" s="34"/>
      <c r="T82" s="34"/>
      <c r="U82" s="34"/>
      <c r="V82" s="34"/>
      <c r="W82" s="34"/>
      <c r="X82" s="34"/>
      <c r="Y82" s="34"/>
      <c r="Z82" s="34"/>
      <c r="AA82" s="34"/>
      <c r="AB82" s="34"/>
      <c r="AC82" s="34"/>
      <c r="AD82" s="34"/>
      <c r="AE82" s="34"/>
    </row>
    <row r="83" spans="1:65" s="11" customFormat="1" ht="29.25" customHeight="1">
      <c r="A83" s="116"/>
      <c r="B83" s="117"/>
      <c r="C83" s="118" t="s">
        <v>138</v>
      </c>
      <c r="D83" s="119" t="s">
        <v>54</v>
      </c>
      <c r="E83" s="119" t="s">
        <v>50</v>
      </c>
      <c r="F83" s="119" t="s">
        <v>51</v>
      </c>
      <c r="G83" s="119" t="s">
        <v>139</v>
      </c>
      <c r="H83" s="119" t="s">
        <v>140</v>
      </c>
      <c r="I83" s="119" t="s">
        <v>141</v>
      </c>
      <c r="J83" s="119" t="s">
        <v>108</v>
      </c>
      <c r="K83" s="120" t="s">
        <v>142</v>
      </c>
      <c r="L83" s="121"/>
      <c r="M83" s="59" t="s">
        <v>3</v>
      </c>
      <c r="N83" s="60" t="s">
        <v>39</v>
      </c>
      <c r="O83" s="60" t="s">
        <v>143</v>
      </c>
      <c r="P83" s="60" t="s">
        <v>144</v>
      </c>
      <c r="Q83" s="60" t="s">
        <v>145</v>
      </c>
      <c r="R83" s="60" t="s">
        <v>146</v>
      </c>
      <c r="S83" s="60" t="s">
        <v>147</v>
      </c>
      <c r="T83" s="61" t="s">
        <v>148</v>
      </c>
      <c r="U83" s="116"/>
      <c r="V83" s="116"/>
      <c r="W83" s="116"/>
      <c r="X83" s="116"/>
      <c r="Y83" s="116"/>
      <c r="Z83" s="116"/>
      <c r="AA83" s="116"/>
      <c r="AB83" s="116"/>
      <c r="AC83" s="116"/>
      <c r="AD83" s="116"/>
      <c r="AE83" s="116"/>
    </row>
    <row r="84" spans="1:65" s="2" customFormat="1" ht="22.8" customHeight="1">
      <c r="A84" s="34"/>
      <c r="B84" s="35"/>
      <c r="C84" s="66" t="s">
        <v>149</v>
      </c>
      <c r="D84" s="34"/>
      <c r="E84" s="34"/>
      <c r="F84" s="34"/>
      <c r="G84" s="34"/>
      <c r="H84" s="34"/>
      <c r="I84" s="34"/>
      <c r="J84" s="122">
        <f>BK84</f>
        <v>0</v>
      </c>
      <c r="K84" s="34"/>
      <c r="L84" s="35"/>
      <c r="M84" s="62"/>
      <c r="N84" s="53"/>
      <c r="O84" s="63"/>
      <c r="P84" s="123">
        <f>P85+P109+P129+P140</f>
        <v>0</v>
      </c>
      <c r="Q84" s="63"/>
      <c r="R84" s="123">
        <f>R85+R109+R129+R140</f>
        <v>1.35E-2</v>
      </c>
      <c r="S84" s="63"/>
      <c r="T84" s="124">
        <f>T85+T109+T129+T140</f>
        <v>0</v>
      </c>
      <c r="U84" s="34"/>
      <c r="V84" s="34"/>
      <c r="W84" s="34"/>
      <c r="X84" s="34"/>
      <c r="Y84" s="34"/>
      <c r="Z84" s="34"/>
      <c r="AA84" s="34"/>
      <c r="AB84" s="34"/>
      <c r="AC84" s="34"/>
      <c r="AD84" s="34"/>
      <c r="AE84" s="34"/>
      <c r="AT84" s="19" t="s">
        <v>68</v>
      </c>
      <c r="AU84" s="19" t="s">
        <v>109</v>
      </c>
      <c r="BK84" s="125">
        <f>BK85+BK109+BK129+BK140</f>
        <v>0</v>
      </c>
    </row>
    <row r="85" spans="1:65" s="12" customFormat="1" ht="25.95" customHeight="1">
      <c r="B85" s="126"/>
      <c r="D85" s="127" t="s">
        <v>68</v>
      </c>
      <c r="E85" s="128" t="s">
        <v>3301</v>
      </c>
      <c r="F85" s="128" t="s">
        <v>3407</v>
      </c>
      <c r="I85" s="129"/>
      <c r="J85" s="130">
        <f>BK85</f>
        <v>0</v>
      </c>
      <c r="L85" s="126"/>
      <c r="M85" s="131"/>
      <c r="N85" s="132"/>
      <c r="O85" s="132"/>
      <c r="P85" s="133">
        <f>SUM(P86:P108)</f>
        <v>0</v>
      </c>
      <c r="Q85" s="132"/>
      <c r="R85" s="133">
        <f>SUM(R86:R108)</f>
        <v>0</v>
      </c>
      <c r="S85" s="132"/>
      <c r="T85" s="134">
        <f>SUM(T86:T108)</f>
        <v>0</v>
      </c>
      <c r="AR85" s="127" t="s">
        <v>77</v>
      </c>
      <c r="AT85" s="135" t="s">
        <v>68</v>
      </c>
      <c r="AU85" s="135" t="s">
        <v>69</v>
      </c>
      <c r="AY85" s="127" t="s">
        <v>152</v>
      </c>
      <c r="BK85" s="136">
        <f>SUM(BK86:BK108)</f>
        <v>0</v>
      </c>
    </row>
    <row r="86" spans="1:65" s="2" customFormat="1" ht="16.5" customHeight="1">
      <c r="A86" s="34"/>
      <c r="B86" s="139"/>
      <c r="C86" s="140" t="s">
        <v>77</v>
      </c>
      <c r="D86" s="140" t="s">
        <v>154</v>
      </c>
      <c r="E86" s="141" t="s">
        <v>3408</v>
      </c>
      <c r="F86" s="142" t="s">
        <v>3409</v>
      </c>
      <c r="G86" s="143" t="s">
        <v>484</v>
      </c>
      <c r="H86" s="144">
        <v>3</v>
      </c>
      <c r="I86" s="145"/>
      <c r="J86" s="146">
        <f t="shared" ref="J86:J108" si="0">ROUND(I86*H86,2)</f>
        <v>0</v>
      </c>
      <c r="K86" s="142" t="s">
        <v>3</v>
      </c>
      <c r="L86" s="35"/>
      <c r="M86" s="147" t="s">
        <v>3</v>
      </c>
      <c r="N86" s="148" t="s">
        <v>40</v>
      </c>
      <c r="O86" s="55"/>
      <c r="P86" s="149">
        <f t="shared" ref="P86:P108" si="1">O86*H86</f>
        <v>0</v>
      </c>
      <c r="Q86" s="149">
        <v>0</v>
      </c>
      <c r="R86" s="149">
        <f t="shared" ref="R86:R108" si="2">Q86*H86</f>
        <v>0</v>
      </c>
      <c r="S86" s="149">
        <v>0</v>
      </c>
      <c r="T86" s="150">
        <f t="shared" ref="T86:T108" si="3">S86*H86</f>
        <v>0</v>
      </c>
      <c r="U86" s="34"/>
      <c r="V86" s="34"/>
      <c r="W86" s="34"/>
      <c r="X86" s="34"/>
      <c r="Y86" s="34"/>
      <c r="Z86" s="34"/>
      <c r="AA86" s="34"/>
      <c r="AB86" s="34"/>
      <c r="AC86" s="34"/>
      <c r="AD86" s="34"/>
      <c r="AE86" s="34"/>
      <c r="AR86" s="151" t="s">
        <v>158</v>
      </c>
      <c r="AT86" s="151" t="s">
        <v>154</v>
      </c>
      <c r="AU86" s="151" t="s">
        <v>77</v>
      </c>
      <c r="AY86" s="19" t="s">
        <v>152</v>
      </c>
      <c r="BE86" s="152">
        <f t="shared" ref="BE86:BE108" si="4">IF(N86="základní",J86,0)</f>
        <v>0</v>
      </c>
      <c r="BF86" s="152">
        <f t="shared" ref="BF86:BF108" si="5">IF(N86="snížená",J86,0)</f>
        <v>0</v>
      </c>
      <c r="BG86" s="152">
        <f t="shared" ref="BG86:BG108" si="6">IF(N86="zákl. přenesená",J86,0)</f>
        <v>0</v>
      </c>
      <c r="BH86" s="152">
        <f t="shared" ref="BH86:BH108" si="7">IF(N86="sníž. přenesená",J86,0)</f>
        <v>0</v>
      </c>
      <c r="BI86" s="152">
        <f t="shared" ref="BI86:BI108" si="8">IF(N86="nulová",J86,0)</f>
        <v>0</v>
      </c>
      <c r="BJ86" s="19" t="s">
        <v>77</v>
      </c>
      <c r="BK86" s="152">
        <f t="shared" ref="BK86:BK108" si="9">ROUND(I86*H86,2)</f>
        <v>0</v>
      </c>
      <c r="BL86" s="19" t="s">
        <v>158</v>
      </c>
      <c r="BM86" s="151" t="s">
        <v>3410</v>
      </c>
    </row>
    <row r="87" spans="1:65" s="2" customFormat="1" ht="16.5" customHeight="1">
      <c r="A87" s="34"/>
      <c r="B87" s="139"/>
      <c r="C87" s="140" t="s">
        <v>79</v>
      </c>
      <c r="D87" s="140" t="s">
        <v>154</v>
      </c>
      <c r="E87" s="141" t="s">
        <v>3411</v>
      </c>
      <c r="F87" s="142" t="s">
        <v>3412</v>
      </c>
      <c r="G87" s="143" t="s">
        <v>1699</v>
      </c>
      <c r="H87" s="144">
        <v>3</v>
      </c>
      <c r="I87" s="145"/>
      <c r="J87" s="146">
        <f t="shared" si="0"/>
        <v>0</v>
      </c>
      <c r="K87" s="142" t="s">
        <v>3</v>
      </c>
      <c r="L87" s="35"/>
      <c r="M87" s="147" t="s">
        <v>3</v>
      </c>
      <c r="N87" s="148" t="s">
        <v>40</v>
      </c>
      <c r="O87" s="55"/>
      <c r="P87" s="149">
        <f t="shared" si="1"/>
        <v>0</v>
      </c>
      <c r="Q87" s="149">
        <v>0</v>
      </c>
      <c r="R87" s="149">
        <f t="shared" si="2"/>
        <v>0</v>
      </c>
      <c r="S87" s="149">
        <v>0</v>
      </c>
      <c r="T87" s="150">
        <f t="shared" si="3"/>
        <v>0</v>
      </c>
      <c r="U87" s="34"/>
      <c r="V87" s="34"/>
      <c r="W87" s="34"/>
      <c r="X87" s="34"/>
      <c r="Y87" s="34"/>
      <c r="Z87" s="34"/>
      <c r="AA87" s="34"/>
      <c r="AB87" s="34"/>
      <c r="AC87" s="34"/>
      <c r="AD87" s="34"/>
      <c r="AE87" s="34"/>
      <c r="AR87" s="151" t="s">
        <v>158</v>
      </c>
      <c r="AT87" s="151" t="s">
        <v>154</v>
      </c>
      <c r="AU87" s="151" t="s">
        <v>77</v>
      </c>
      <c r="AY87" s="19" t="s">
        <v>152</v>
      </c>
      <c r="BE87" s="152">
        <f t="shared" si="4"/>
        <v>0</v>
      </c>
      <c r="BF87" s="152">
        <f t="shared" si="5"/>
        <v>0</v>
      </c>
      <c r="BG87" s="152">
        <f t="shared" si="6"/>
        <v>0</v>
      </c>
      <c r="BH87" s="152">
        <f t="shared" si="7"/>
        <v>0</v>
      </c>
      <c r="BI87" s="152">
        <f t="shared" si="8"/>
        <v>0</v>
      </c>
      <c r="BJ87" s="19" t="s">
        <v>77</v>
      </c>
      <c r="BK87" s="152">
        <f t="shared" si="9"/>
        <v>0</v>
      </c>
      <c r="BL87" s="19" t="s">
        <v>158</v>
      </c>
      <c r="BM87" s="151" t="s">
        <v>3413</v>
      </c>
    </row>
    <row r="88" spans="1:65" s="2" customFormat="1" ht="22.8">
      <c r="A88" s="34"/>
      <c r="B88" s="139"/>
      <c r="C88" s="140" t="s">
        <v>168</v>
      </c>
      <c r="D88" s="140" t="s">
        <v>154</v>
      </c>
      <c r="E88" s="141" t="s">
        <v>3414</v>
      </c>
      <c r="F88" s="142" t="s">
        <v>3415</v>
      </c>
      <c r="G88" s="143" t="s">
        <v>1699</v>
      </c>
      <c r="H88" s="144">
        <v>3</v>
      </c>
      <c r="I88" s="145"/>
      <c r="J88" s="146">
        <f t="shared" si="0"/>
        <v>0</v>
      </c>
      <c r="K88" s="142" t="s">
        <v>3</v>
      </c>
      <c r="L88" s="35"/>
      <c r="M88" s="147" t="s">
        <v>3</v>
      </c>
      <c r="N88" s="148" t="s">
        <v>40</v>
      </c>
      <c r="O88" s="55"/>
      <c r="P88" s="149">
        <f t="shared" si="1"/>
        <v>0</v>
      </c>
      <c r="Q88" s="149">
        <v>0</v>
      </c>
      <c r="R88" s="149">
        <f t="shared" si="2"/>
        <v>0</v>
      </c>
      <c r="S88" s="149">
        <v>0</v>
      </c>
      <c r="T88" s="150">
        <f t="shared" si="3"/>
        <v>0</v>
      </c>
      <c r="U88" s="34"/>
      <c r="V88" s="34"/>
      <c r="W88" s="34"/>
      <c r="X88" s="34"/>
      <c r="Y88" s="34"/>
      <c r="Z88" s="34"/>
      <c r="AA88" s="34"/>
      <c r="AB88" s="34"/>
      <c r="AC88" s="34"/>
      <c r="AD88" s="34"/>
      <c r="AE88" s="34"/>
      <c r="AR88" s="151" t="s">
        <v>158</v>
      </c>
      <c r="AT88" s="151" t="s">
        <v>154</v>
      </c>
      <c r="AU88" s="151" t="s">
        <v>77</v>
      </c>
      <c r="AY88" s="19" t="s">
        <v>152</v>
      </c>
      <c r="BE88" s="152">
        <f t="shared" si="4"/>
        <v>0</v>
      </c>
      <c r="BF88" s="152">
        <f t="shared" si="5"/>
        <v>0</v>
      </c>
      <c r="BG88" s="152">
        <f t="shared" si="6"/>
        <v>0</v>
      </c>
      <c r="BH88" s="152">
        <f t="shared" si="7"/>
        <v>0</v>
      </c>
      <c r="BI88" s="152">
        <f t="shared" si="8"/>
        <v>0</v>
      </c>
      <c r="BJ88" s="19" t="s">
        <v>77</v>
      </c>
      <c r="BK88" s="152">
        <f t="shared" si="9"/>
        <v>0</v>
      </c>
      <c r="BL88" s="19" t="s">
        <v>158</v>
      </c>
      <c r="BM88" s="151" t="s">
        <v>3416</v>
      </c>
    </row>
    <row r="89" spans="1:65" s="2" customFormat="1" ht="16.5" customHeight="1">
      <c r="A89" s="34"/>
      <c r="B89" s="139"/>
      <c r="C89" s="140" t="s">
        <v>158</v>
      </c>
      <c r="D89" s="140" t="s">
        <v>154</v>
      </c>
      <c r="E89" s="141" t="s">
        <v>3417</v>
      </c>
      <c r="F89" s="142" t="s">
        <v>3418</v>
      </c>
      <c r="G89" s="143" t="s">
        <v>1699</v>
      </c>
      <c r="H89" s="144">
        <v>3</v>
      </c>
      <c r="I89" s="145"/>
      <c r="J89" s="146">
        <f t="shared" si="0"/>
        <v>0</v>
      </c>
      <c r="K89" s="142" t="s">
        <v>3</v>
      </c>
      <c r="L89" s="35"/>
      <c r="M89" s="147" t="s">
        <v>3</v>
      </c>
      <c r="N89" s="148" t="s">
        <v>40</v>
      </c>
      <c r="O89" s="55"/>
      <c r="P89" s="149">
        <f t="shared" si="1"/>
        <v>0</v>
      </c>
      <c r="Q89" s="149">
        <v>0</v>
      </c>
      <c r="R89" s="149">
        <f t="shared" si="2"/>
        <v>0</v>
      </c>
      <c r="S89" s="149">
        <v>0</v>
      </c>
      <c r="T89" s="150">
        <f t="shared" si="3"/>
        <v>0</v>
      </c>
      <c r="U89" s="34"/>
      <c r="V89" s="34"/>
      <c r="W89" s="34"/>
      <c r="X89" s="34"/>
      <c r="Y89" s="34"/>
      <c r="Z89" s="34"/>
      <c r="AA89" s="34"/>
      <c r="AB89" s="34"/>
      <c r="AC89" s="34"/>
      <c r="AD89" s="34"/>
      <c r="AE89" s="34"/>
      <c r="AR89" s="151" t="s">
        <v>158</v>
      </c>
      <c r="AT89" s="151" t="s">
        <v>154</v>
      </c>
      <c r="AU89" s="151" t="s">
        <v>77</v>
      </c>
      <c r="AY89" s="19" t="s">
        <v>152</v>
      </c>
      <c r="BE89" s="152">
        <f t="shared" si="4"/>
        <v>0</v>
      </c>
      <c r="BF89" s="152">
        <f t="shared" si="5"/>
        <v>0</v>
      </c>
      <c r="BG89" s="152">
        <f t="shared" si="6"/>
        <v>0</v>
      </c>
      <c r="BH89" s="152">
        <f t="shared" si="7"/>
        <v>0</v>
      </c>
      <c r="BI89" s="152">
        <f t="shared" si="8"/>
        <v>0</v>
      </c>
      <c r="BJ89" s="19" t="s">
        <v>77</v>
      </c>
      <c r="BK89" s="152">
        <f t="shared" si="9"/>
        <v>0</v>
      </c>
      <c r="BL89" s="19" t="s">
        <v>158</v>
      </c>
      <c r="BM89" s="151" t="s">
        <v>3419</v>
      </c>
    </row>
    <row r="90" spans="1:65" s="2" customFormat="1" ht="33" customHeight="1">
      <c r="A90" s="34"/>
      <c r="B90" s="139"/>
      <c r="C90" s="140" t="s">
        <v>178</v>
      </c>
      <c r="D90" s="140" t="s">
        <v>154</v>
      </c>
      <c r="E90" s="141" t="s">
        <v>3420</v>
      </c>
      <c r="F90" s="142" t="s">
        <v>3421</v>
      </c>
      <c r="G90" s="143" t="s">
        <v>1699</v>
      </c>
      <c r="H90" s="144">
        <v>3</v>
      </c>
      <c r="I90" s="145"/>
      <c r="J90" s="146">
        <f t="shared" si="0"/>
        <v>0</v>
      </c>
      <c r="K90" s="142" t="s">
        <v>3</v>
      </c>
      <c r="L90" s="35"/>
      <c r="M90" s="147" t="s">
        <v>3</v>
      </c>
      <c r="N90" s="148" t="s">
        <v>40</v>
      </c>
      <c r="O90" s="55"/>
      <c r="P90" s="149">
        <f t="shared" si="1"/>
        <v>0</v>
      </c>
      <c r="Q90" s="149">
        <v>0</v>
      </c>
      <c r="R90" s="149">
        <f t="shared" si="2"/>
        <v>0</v>
      </c>
      <c r="S90" s="149">
        <v>0</v>
      </c>
      <c r="T90" s="150">
        <f t="shared" si="3"/>
        <v>0</v>
      </c>
      <c r="U90" s="34"/>
      <c r="V90" s="34"/>
      <c r="W90" s="34"/>
      <c r="X90" s="34"/>
      <c r="Y90" s="34"/>
      <c r="Z90" s="34"/>
      <c r="AA90" s="34"/>
      <c r="AB90" s="34"/>
      <c r="AC90" s="34"/>
      <c r="AD90" s="34"/>
      <c r="AE90" s="34"/>
      <c r="AR90" s="151" t="s">
        <v>158</v>
      </c>
      <c r="AT90" s="151" t="s">
        <v>154</v>
      </c>
      <c r="AU90" s="151" t="s">
        <v>77</v>
      </c>
      <c r="AY90" s="19" t="s">
        <v>152</v>
      </c>
      <c r="BE90" s="152">
        <f t="shared" si="4"/>
        <v>0</v>
      </c>
      <c r="BF90" s="152">
        <f t="shared" si="5"/>
        <v>0</v>
      </c>
      <c r="BG90" s="152">
        <f t="shared" si="6"/>
        <v>0</v>
      </c>
      <c r="BH90" s="152">
        <f t="shared" si="7"/>
        <v>0</v>
      </c>
      <c r="BI90" s="152">
        <f t="shared" si="8"/>
        <v>0</v>
      </c>
      <c r="BJ90" s="19" t="s">
        <v>77</v>
      </c>
      <c r="BK90" s="152">
        <f t="shared" si="9"/>
        <v>0</v>
      </c>
      <c r="BL90" s="19" t="s">
        <v>158</v>
      </c>
      <c r="BM90" s="151" t="s">
        <v>3422</v>
      </c>
    </row>
    <row r="91" spans="1:65" s="2" customFormat="1" ht="22.8">
      <c r="A91" s="34"/>
      <c r="B91" s="139"/>
      <c r="C91" s="140" t="s">
        <v>186</v>
      </c>
      <c r="D91" s="140" t="s">
        <v>154</v>
      </c>
      <c r="E91" s="141" t="s">
        <v>3423</v>
      </c>
      <c r="F91" s="142" t="s">
        <v>3424</v>
      </c>
      <c r="G91" s="143" t="s">
        <v>1699</v>
      </c>
      <c r="H91" s="144">
        <v>3</v>
      </c>
      <c r="I91" s="145"/>
      <c r="J91" s="146">
        <f t="shared" si="0"/>
        <v>0</v>
      </c>
      <c r="K91" s="142" t="s">
        <v>3</v>
      </c>
      <c r="L91" s="35"/>
      <c r="M91" s="147" t="s">
        <v>3</v>
      </c>
      <c r="N91" s="148" t="s">
        <v>40</v>
      </c>
      <c r="O91" s="55"/>
      <c r="P91" s="149">
        <f t="shared" si="1"/>
        <v>0</v>
      </c>
      <c r="Q91" s="149">
        <v>0</v>
      </c>
      <c r="R91" s="149">
        <f t="shared" si="2"/>
        <v>0</v>
      </c>
      <c r="S91" s="149">
        <v>0</v>
      </c>
      <c r="T91" s="150">
        <f t="shared" si="3"/>
        <v>0</v>
      </c>
      <c r="U91" s="34"/>
      <c r="V91" s="34"/>
      <c r="W91" s="34"/>
      <c r="X91" s="34"/>
      <c r="Y91" s="34"/>
      <c r="Z91" s="34"/>
      <c r="AA91" s="34"/>
      <c r="AB91" s="34"/>
      <c r="AC91" s="34"/>
      <c r="AD91" s="34"/>
      <c r="AE91" s="34"/>
      <c r="AR91" s="151" t="s">
        <v>158</v>
      </c>
      <c r="AT91" s="151" t="s">
        <v>154</v>
      </c>
      <c r="AU91" s="151" t="s">
        <v>77</v>
      </c>
      <c r="AY91" s="19" t="s">
        <v>152</v>
      </c>
      <c r="BE91" s="152">
        <f t="shared" si="4"/>
        <v>0</v>
      </c>
      <c r="BF91" s="152">
        <f t="shared" si="5"/>
        <v>0</v>
      </c>
      <c r="BG91" s="152">
        <f t="shared" si="6"/>
        <v>0</v>
      </c>
      <c r="BH91" s="152">
        <f t="shared" si="7"/>
        <v>0</v>
      </c>
      <c r="BI91" s="152">
        <f t="shared" si="8"/>
        <v>0</v>
      </c>
      <c r="BJ91" s="19" t="s">
        <v>77</v>
      </c>
      <c r="BK91" s="152">
        <f t="shared" si="9"/>
        <v>0</v>
      </c>
      <c r="BL91" s="19" t="s">
        <v>158</v>
      </c>
      <c r="BM91" s="151" t="s">
        <v>3425</v>
      </c>
    </row>
    <row r="92" spans="1:65" s="2" customFormat="1" ht="22.8">
      <c r="A92" s="34"/>
      <c r="B92" s="139"/>
      <c r="C92" s="181" t="s">
        <v>191</v>
      </c>
      <c r="D92" s="181" t="s">
        <v>251</v>
      </c>
      <c r="E92" s="182" t="s">
        <v>3426</v>
      </c>
      <c r="F92" s="183" t="s">
        <v>3427</v>
      </c>
      <c r="G92" s="184" t="s">
        <v>1699</v>
      </c>
      <c r="H92" s="185">
        <v>9</v>
      </c>
      <c r="I92" s="186"/>
      <c r="J92" s="187">
        <f t="shared" si="0"/>
        <v>0</v>
      </c>
      <c r="K92" s="183" t="s">
        <v>3</v>
      </c>
      <c r="L92" s="188"/>
      <c r="M92" s="189" t="s">
        <v>3</v>
      </c>
      <c r="N92" s="190" t="s">
        <v>40</v>
      </c>
      <c r="O92" s="55"/>
      <c r="P92" s="149">
        <f t="shared" si="1"/>
        <v>0</v>
      </c>
      <c r="Q92" s="149">
        <v>0</v>
      </c>
      <c r="R92" s="149">
        <f t="shared" si="2"/>
        <v>0</v>
      </c>
      <c r="S92" s="149">
        <v>0</v>
      </c>
      <c r="T92" s="150">
        <f t="shared" si="3"/>
        <v>0</v>
      </c>
      <c r="U92" s="34"/>
      <c r="V92" s="34"/>
      <c r="W92" s="34"/>
      <c r="X92" s="34"/>
      <c r="Y92" s="34"/>
      <c r="Z92" s="34"/>
      <c r="AA92" s="34"/>
      <c r="AB92" s="34"/>
      <c r="AC92" s="34"/>
      <c r="AD92" s="34"/>
      <c r="AE92" s="34"/>
      <c r="AR92" s="151" t="s">
        <v>207</v>
      </c>
      <c r="AT92" s="151" t="s">
        <v>251</v>
      </c>
      <c r="AU92" s="151" t="s">
        <v>77</v>
      </c>
      <c r="AY92" s="19" t="s">
        <v>152</v>
      </c>
      <c r="BE92" s="152">
        <f t="shared" si="4"/>
        <v>0</v>
      </c>
      <c r="BF92" s="152">
        <f t="shared" si="5"/>
        <v>0</v>
      </c>
      <c r="BG92" s="152">
        <f t="shared" si="6"/>
        <v>0</v>
      </c>
      <c r="BH92" s="152">
        <f t="shared" si="7"/>
        <v>0</v>
      </c>
      <c r="BI92" s="152">
        <f t="shared" si="8"/>
        <v>0</v>
      </c>
      <c r="BJ92" s="19" t="s">
        <v>77</v>
      </c>
      <c r="BK92" s="152">
        <f t="shared" si="9"/>
        <v>0</v>
      </c>
      <c r="BL92" s="19" t="s">
        <v>158</v>
      </c>
      <c r="BM92" s="151" t="s">
        <v>3428</v>
      </c>
    </row>
    <row r="93" spans="1:65" s="2" customFormat="1" ht="16.5" customHeight="1">
      <c r="A93" s="34"/>
      <c r="B93" s="139"/>
      <c r="C93" s="181" t="s">
        <v>207</v>
      </c>
      <c r="D93" s="181" t="s">
        <v>251</v>
      </c>
      <c r="E93" s="182" t="s">
        <v>3429</v>
      </c>
      <c r="F93" s="183" t="s">
        <v>3430</v>
      </c>
      <c r="G93" s="184" t="s">
        <v>1699</v>
      </c>
      <c r="H93" s="185">
        <v>9</v>
      </c>
      <c r="I93" s="186"/>
      <c r="J93" s="187">
        <f t="shared" si="0"/>
        <v>0</v>
      </c>
      <c r="K93" s="183" t="s">
        <v>3</v>
      </c>
      <c r="L93" s="188"/>
      <c r="M93" s="189" t="s">
        <v>3</v>
      </c>
      <c r="N93" s="190" t="s">
        <v>40</v>
      </c>
      <c r="O93" s="55"/>
      <c r="P93" s="149">
        <f t="shared" si="1"/>
        <v>0</v>
      </c>
      <c r="Q93" s="149">
        <v>0</v>
      </c>
      <c r="R93" s="149">
        <f t="shared" si="2"/>
        <v>0</v>
      </c>
      <c r="S93" s="149">
        <v>0</v>
      </c>
      <c r="T93" s="150">
        <f t="shared" si="3"/>
        <v>0</v>
      </c>
      <c r="U93" s="34"/>
      <c r="V93" s="34"/>
      <c r="W93" s="34"/>
      <c r="X93" s="34"/>
      <c r="Y93" s="34"/>
      <c r="Z93" s="34"/>
      <c r="AA93" s="34"/>
      <c r="AB93" s="34"/>
      <c r="AC93" s="34"/>
      <c r="AD93" s="34"/>
      <c r="AE93" s="34"/>
      <c r="AR93" s="151" t="s">
        <v>207</v>
      </c>
      <c r="AT93" s="151" t="s">
        <v>251</v>
      </c>
      <c r="AU93" s="151" t="s">
        <v>77</v>
      </c>
      <c r="AY93" s="19" t="s">
        <v>152</v>
      </c>
      <c r="BE93" s="152">
        <f t="shared" si="4"/>
        <v>0</v>
      </c>
      <c r="BF93" s="152">
        <f t="shared" si="5"/>
        <v>0</v>
      </c>
      <c r="BG93" s="152">
        <f t="shared" si="6"/>
        <v>0</v>
      </c>
      <c r="BH93" s="152">
        <f t="shared" si="7"/>
        <v>0</v>
      </c>
      <c r="BI93" s="152">
        <f t="shared" si="8"/>
        <v>0</v>
      </c>
      <c r="BJ93" s="19" t="s">
        <v>77</v>
      </c>
      <c r="BK93" s="152">
        <f t="shared" si="9"/>
        <v>0</v>
      </c>
      <c r="BL93" s="19" t="s">
        <v>158</v>
      </c>
      <c r="BM93" s="151" t="s">
        <v>3431</v>
      </c>
    </row>
    <row r="94" spans="1:65" s="2" customFormat="1" ht="16.5" customHeight="1">
      <c r="A94" s="34"/>
      <c r="B94" s="139"/>
      <c r="C94" s="181" t="s">
        <v>221</v>
      </c>
      <c r="D94" s="181" t="s">
        <v>251</v>
      </c>
      <c r="E94" s="182" t="s">
        <v>3432</v>
      </c>
      <c r="F94" s="183" t="s">
        <v>3433</v>
      </c>
      <c r="G94" s="184" t="s">
        <v>3434</v>
      </c>
      <c r="H94" s="185">
        <v>7.5</v>
      </c>
      <c r="I94" s="186"/>
      <c r="J94" s="187">
        <f t="shared" si="0"/>
        <v>0</v>
      </c>
      <c r="K94" s="183" t="s">
        <v>3</v>
      </c>
      <c r="L94" s="188"/>
      <c r="M94" s="189" t="s">
        <v>3</v>
      </c>
      <c r="N94" s="190" t="s">
        <v>40</v>
      </c>
      <c r="O94" s="55"/>
      <c r="P94" s="149">
        <f t="shared" si="1"/>
        <v>0</v>
      </c>
      <c r="Q94" s="149">
        <v>0</v>
      </c>
      <c r="R94" s="149">
        <f t="shared" si="2"/>
        <v>0</v>
      </c>
      <c r="S94" s="149">
        <v>0</v>
      </c>
      <c r="T94" s="150">
        <f t="shared" si="3"/>
        <v>0</v>
      </c>
      <c r="U94" s="34"/>
      <c r="V94" s="34"/>
      <c r="W94" s="34"/>
      <c r="X94" s="34"/>
      <c r="Y94" s="34"/>
      <c r="Z94" s="34"/>
      <c r="AA94" s="34"/>
      <c r="AB94" s="34"/>
      <c r="AC94" s="34"/>
      <c r="AD94" s="34"/>
      <c r="AE94" s="34"/>
      <c r="AR94" s="151" t="s">
        <v>207</v>
      </c>
      <c r="AT94" s="151" t="s">
        <v>251</v>
      </c>
      <c r="AU94" s="151" t="s">
        <v>77</v>
      </c>
      <c r="AY94" s="19" t="s">
        <v>152</v>
      </c>
      <c r="BE94" s="152">
        <f t="shared" si="4"/>
        <v>0</v>
      </c>
      <c r="BF94" s="152">
        <f t="shared" si="5"/>
        <v>0</v>
      </c>
      <c r="BG94" s="152">
        <f t="shared" si="6"/>
        <v>0</v>
      </c>
      <c r="BH94" s="152">
        <f t="shared" si="7"/>
        <v>0</v>
      </c>
      <c r="BI94" s="152">
        <f t="shared" si="8"/>
        <v>0</v>
      </c>
      <c r="BJ94" s="19" t="s">
        <v>77</v>
      </c>
      <c r="BK94" s="152">
        <f t="shared" si="9"/>
        <v>0</v>
      </c>
      <c r="BL94" s="19" t="s">
        <v>158</v>
      </c>
      <c r="BM94" s="151" t="s">
        <v>3435</v>
      </c>
    </row>
    <row r="95" spans="1:65" s="2" customFormat="1" ht="22.8">
      <c r="A95" s="34"/>
      <c r="B95" s="139"/>
      <c r="C95" s="181" t="s">
        <v>227</v>
      </c>
      <c r="D95" s="181" t="s">
        <v>251</v>
      </c>
      <c r="E95" s="182" t="s">
        <v>3436</v>
      </c>
      <c r="F95" s="183" t="s">
        <v>3437</v>
      </c>
      <c r="G95" s="184" t="s">
        <v>171</v>
      </c>
      <c r="H95" s="185">
        <v>0.6</v>
      </c>
      <c r="I95" s="186"/>
      <c r="J95" s="187">
        <f t="shared" si="0"/>
        <v>0</v>
      </c>
      <c r="K95" s="183" t="s">
        <v>3</v>
      </c>
      <c r="L95" s="188"/>
      <c r="M95" s="189" t="s">
        <v>3</v>
      </c>
      <c r="N95" s="190" t="s">
        <v>40</v>
      </c>
      <c r="O95" s="55"/>
      <c r="P95" s="149">
        <f t="shared" si="1"/>
        <v>0</v>
      </c>
      <c r="Q95" s="149">
        <v>0</v>
      </c>
      <c r="R95" s="149">
        <f t="shared" si="2"/>
        <v>0</v>
      </c>
      <c r="S95" s="149">
        <v>0</v>
      </c>
      <c r="T95" s="150">
        <f t="shared" si="3"/>
        <v>0</v>
      </c>
      <c r="U95" s="34"/>
      <c r="V95" s="34"/>
      <c r="W95" s="34"/>
      <c r="X95" s="34"/>
      <c r="Y95" s="34"/>
      <c r="Z95" s="34"/>
      <c r="AA95" s="34"/>
      <c r="AB95" s="34"/>
      <c r="AC95" s="34"/>
      <c r="AD95" s="34"/>
      <c r="AE95" s="34"/>
      <c r="AR95" s="151" t="s">
        <v>207</v>
      </c>
      <c r="AT95" s="151" t="s">
        <v>251</v>
      </c>
      <c r="AU95" s="151" t="s">
        <v>77</v>
      </c>
      <c r="AY95" s="19" t="s">
        <v>152</v>
      </c>
      <c r="BE95" s="152">
        <f t="shared" si="4"/>
        <v>0</v>
      </c>
      <c r="BF95" s="152">
        <f t="shared" si="5"/>
        <v>0</v>
      </c>
      <c r="BG95" s="152">
        <f t="shared" si="6"/>
        <v>0</v>
      </c>
      <c r="BH95" s="152">
        <f t="shared" si="7"/>
        <v>0</v>
      </c>
      <c r="BI95" s="152">
        <f t="shared" si="8"/>
        <v>0</v>
      </c>
      <c r="BJ95" s="19" t="s">
        <v>77</v>
      </c>
      <c r="BK95" s="152">
        <f t="shared" si="9"/>
        <v>0</v>
      </c>
      <c r="BL95" s="19" t="s">
        <v>158</v>
      </c>
      <c r="BM95" s="151" t="s">
        <v>3438</v>
      </c>
    </row>
    <row r="96" spans="1:65" s="2" customFormat="1" ht="16.5" customHeight="1">
      <c r="A96" s="34"/>
      <c r="B96" s="139"/>
      <c r="C96" s="181" t="s">
        <v>232</v>
      </c>
      <c r="D96" s="181" t="s">
        <v>251</v>
      </c>
      <c r="E96" s="182" t="s">
        <v>3439</v>
      </c>
      <c r="F96" s="183" t="s">
        <v>3440</v>
      </c>
      <c r="G96" s="184" t="s">
        <v>1699</v>
      </c>
      <c r="H96" s="185">
        <v>15</v>
      </c>
      <c r="I96" s="186"/>
      <c r="J96" s="187">
        <f t="shared" si="0"/>
        <v>0</v>
      </c>
      <c r="K96" s="183" t="s">
        <v>3</v>
      </c>
      <c r="L96" s="188"/>
      <c r="M96" s="189" t="s">
        <v>3</v>
      </c>
      <c r="N96" s="190" t="s">
        <v>40</v>
      </c>
      <c r="O96" s="55"/>
      <c r="P96" s="149">
        <f t="shared" si="1"/>
        <v>0</v>
      </c>
      <c r="Q96" s="149">
        <v>0</v>
      </c>
      <c r="R96" s="149">
        <f t="shared" si="2"/>
        <v>0</v>
      </c>
      <c r="S96" s="149">
        <v>0</v>
      </c>
      <c r="T96" s="150">
        <f t="shared" si="3"/>
        <v>0</v>
      </c>
      <c r="U96" s="34"/>
      <c r="V96" s="34"/>
      <c r="W96" s="34"/>
      <c r="X96" s="34"/>
      <c r="Y96" s="34"/>
      <c r="Z96" s="34"/>
      <c r="AA96" s="34"/>
      <c r="AB96" s="34"/>
      <c r="AC96" s="34"/>
      <c r="AD96" s="34"/>
      <c r="AE96" s="34"/>
      <c r="AR96" s="151" t="s">
        <v>207</v>
      </c>
      <c r="AT96" s="151" t="s">
        <v>251</v>
      </c>
      <c r="AU96" s="151" t="s">
        <v>77</v>
      </c>
      <c r="AY96" s="19" t="s">
        <v>152</v>
      </c>
      <c r="BE96" s="152">
        <f t="shared" si="4"/>
        <v>0</v>
      </c>
      <c r="BF96" s="152">
        <f t="shared" si="5"/>
        <v>0</v>
      </c>
      <c r="BG96" s="152">
        <f t="shared" si="6"/>
        <v>0</v>
      </c>
      <c r="BH96" s="152">
        <f t="shared" si="7"/>
        <v>0</v>
      </c>
      <c r="BI96" s="152">
        <f t="shared" si="8"/>
        <v>0</v>
      </c>
      <c r="BJ96" s="19" t="s">
        <v>77</v>
      </c>
      <c r="BK96" s="152">
        <f t="shared" si="9"/>
        <v>0</v>
      </c>
      <c r="BL96" s="19" t="s">
        <v>158</v>
      </c>
      <c r="BM96" s="151" t="s">
        <v>3441</v>
      </c>
    </row>
    <row r="97" spans="1:65" s="2" customFormat="1" ht="22.8">
      <c r="A97" s="34"/>
      <c r="B97" s="139"/>
      <c r="C97" s="140" t="s">
        <v>234</v>
      </c>
      <c r="D97" s="140" t="s">
        <v>154</v>
      </c>
      <c r="E97" s="141" t="s">
        <v>3442</v>
      </c>
      <c r="F97" s="142" t="s">
        <v>3443</v>
      </c>
      <c r="G97" s="143" t="s">
        <v>254</v>
      </c>
      <c r="H97" s="144">
        <v>1E-3</v>
      </c>
      <c r="I97" s="145"/>
      <c r="J97" s="146">
        <f t="shared" si="0"/>
        <v>0</v>
      </c>
      <c r="K97" s="142" t="s">
        <v>3</v>
      </c>
      <c r="L97" s="35"/>
      <c r="M97" s="147" t="s">
        <v>3</v>
      </c>
      <c r="N97" s="148" t="s">
        <v>40</v>
      </c>
      <c r="O97" s="55"/>
      <c r="P97" s="149">
        <f t="shared" si="1"/>
        <v>0</v>
      </c>
      <c r="Q97" s="149">
        <v>0</v>
      </c>
      <c r="R97" s="149">
        <f t="shared" si="2"/>
        <v>0</v>
      </c>
      <c r="S97" s="149">
        <v>0</v>
      </c>
      <c r="T97" s="150">
        <f t="shared" si="3"/>
        <v>0</v>
      </c>
      <c r="U97" s="34"/>
      <c r="V97" s="34"/>
      <c r="W97" s="34"/>
      <c r="X97" s="34"/>
      <c r="Y97" s="34"/>
      <c r="Z97" s="34"/>
      <c r="AA97" s="34"/>
      <c r="AB97" s="34"/>
      <c r="AC97" s="34"/>
      <c r="AD97" s="34"/>
      <c r="AE97" s="34"/>
      <c r="AR97" s="151" t="s">
        <v>158</v>
      </c>
      <c r="AT97" s="151" t="s">
        <v>154</v>
      </c>
      <c r="AU97" s="151" t="s">
        <v>77</v>
      </c>
      <c r="AY97" s="19" t="s">
        <v>152</v>
      </c>
      <c r="BE97" s="152">
        <f t="shared" si="4"/>
        <v>0</v>
      </c>
      <c r="BF97" s="152">
        <f t="shared" si="5"/>
        <v>0</v>
      </c>
      <c r="BG97" s="152">
        <f t="shared" si="6"/>
        <v>0</v>
      </c>
      <c r="BH97" s="152">
        <f t="shared" si="7"/>
        <v>0</v>
      </c>
      <c r="BI97" s="152">
        <f t="shared" si="8"/>
        <v>0</v>
      </c>
      <c r="BJ97" s="19" t="s">
        <v>77</v>
      </c>
      <c r="BK97" s="152">
        <f t="shared" si="9"/>
        <v>0</v>
      </c>
      <c r="BL97" s="19" t="s">
        <v>158</v>
      </c>
      <c r="BM97" s="151" t="s">
        <v>3444</v>
      </c>
    </row>
    <row r="98" spans="1:65" s="2" customFormat="1" ht="22.8">
      <c r="A98" s="34"/>
      <c r="B98" s="139"/>
      <c r="C98" s="140" t="s">
        <v>250</v>
      </c>
      <c r="D98" s="140" t="s">
        <v>154</v>
      </c>
      <c r="E98" s="141" t="s">
        <v>3445</v>
      </c>
      <c r="F98" s="142" t="s">
        <v>3446</v>
      </c>
      <c r="G98" s="143" t="s">
        <v>162</v>
      </c>
      <c r="H98" s="144">
        <v>3</v>
      </c>
      <c r="I98" s="145"/>
      <c r="J98" s="146">
        <f t="shared" si="0"/>
        <v>0</v>
      </c>
      <c r="K98" s="142" t="s">
        <v>3</v>
      </c>
      <c r="L98" s="35"/>
      <c r="M98" s="147" t="s">
        <v>3</v>
      </c>
      <c r="N98" s="148" t="s">
        <v>40</v>
      </c>
      <c r="O98" s="55"/>
      <c r="P98" s="149">
        <f t="shared" si="1"/>
        <v>0</v>
      </c>
      <c r="Q98" s="149">
        <v>0</v>
      </c>
      <c r="R98" s="149">
        <f t="shared" si="2"/>
        <v>0</v>
      </c>
      <c r="S98" s="149">
        <v>0</v>
      </c>
      <c r="T98" s="150">
        <f t="shared" si="3"/>
        <v>0</v>
      </c>
      <c r="U98" s="34"/>
      <c r="V98" s="34"/>
      <c r="W98" s="34"/>
      <c r="X98" s="34"/>
      <c r="Y98" s="34"/>
      <c r="Z98" s="34"/>
      <c r="AA98" s="34"/>
      <c r="AB98" s="34"/>
      <c r="AC98" s="34"/>
      <c r="AD98" s="34"/>
      <c r="AE98" s="34"/>
      <c r="AR98" s="151" t="s">
        <v>158</v>
      </c>
      <c r="AT98" s="151" t="s">
        <v>154</v>
      </c>
      <c r="AU98" s="151" t="s">
        <v>77</v>
      </c>
      <c r="AY98" s="19" t="s">
        <v>152</v>
      </c>
      <c r="BE98" s="152">
        <f t="shared" si="4"/>
        <v>0</v>
      </c>
      <c r="BF98" s="152">
        <f t="shared" si="5"/>
        <v>0</v>
      </c>
      <c r="BG98" s="152">
        <f t="shared" si="6"/>
        <v>0</v>
      </c>
      <c r="BH98" s="152">
        <f t="shared" si="7"/>
        <v>0</v>
      </c>
      <c r="BI98" s="152">
        <f t="shared" si="8"/>
        <v>0</v>
      </c>
      <c r="BJ98" s="19" t="s">
        <v>77</v>
      </c>
      <c r="BK98" s="152">
        <f t="shared" si="9"/>
        <v>0</v>
      </c>
      <c r="BL98" s="19" t="s">
        <v>158</v>
      </c>
      <c r="BM98" s="151" t="s">
        <v>3447</v>
      </c>
    </row>
    <row r="99" spans="1:65" s="2" customFormat="1" ht="16.5" customHeight="1">
      <c r="A99" s="34"/>
      <c r="B99" s="139"/>
      <c r="C99" s="181" t="s">
        <v>256</v>
      </c>
      <c r="D99" s="181" t="s">
        <v>251</v>
      </c>
      <c r="E99" s="182" t="s">
        <v>3448</v>
      </c>
      <c r="F99" s="183" t="s">
        <v>3449</v>
      </c>
      <c r="G99" s="184" t="s">
        <v>171</v>
      </c>
      <c r="H99" s="185">
        <v>0.221</v>
      </c>
      <c r="I99" s="186"/>
      <c r="J99" s="187">
        <f t="shared" si="0"/>
        <v>0</v>
      </c>
      <c r="K99" s="183" t="s">
        <v>3</v>
      </c>
      <c r="L99" s="188"/>
      <c r="M99" s="189" t="s">
        <v>3</v>
      </c>
      <c r="N99" s="190" t="s">
        <v>40</v>
      </c>
      <c r="O99" s="55"/>
      <c r="P99" s="149">
        <f t="shared" si="1"/>
        <v>0</v>
      </c>
      <c r="Q99" s="149">
        <v>0</v>
      </c>
      <c r="R99" s="149">
        <f t="shared" si="2"/>
        <v>0</v>
      </c>
      <c r="S99" s="149">
        <v>0</v>
      </c>
      <c r="T99" s="150">
        <f t="shared" si="3"/>
        <v>0</v>
      </c>
      <c r="U99" s="34"/>
      <c r="V99" s="34"/>
      <c r="W99" s="34"/>
      <c r="X99" s="34"/>
      <c r="Y99" s="34"/>
      <c r="Z99" s="34"/>
      <c r="AA99" s="34"/>
      <c r="AB99" s="34"/>
      <c r="AC99" s="34"/>
      <c r="AD99" s="34"/>
      <c r="AE99" s="34"/>
      <c r="AR99" s="151" t="s">
        <v>207</v>
      </c>
      <c r="AT99" s="151" t="s">
        <v>251</v>
      </c>
      <c r="AU99" s="151" t="s">
        <v>77</v>
      </c>
      <c r="AY99" s="19" t="s">
        <v>152</v>
      </c>
      <c r="BE99" s="152">
        <f t="shared" si="4"/>
        <v>0</v>
      </c>
      <c r="BF99" s="152">
        <f t="shared" si="5"/>
        <v>0</v>
      </c>
      <c r="BG99" s="152">
        <f t="shared" si="6"/>
        <v>0</v>
      </c>
      <c r="BH99" s="152">
        <f t="shared" si="7"/>
        <v>0</v>
      </c>
      <c r="BI99" s="152">
        <f t="shared" si="8"/>
        <v>0</v>
      </c>
      <c r="BJ99" s="19" t="s">
        <v>77</v>
      </c>
      <c r="BK99" s="152">
        <f t="shared" si="9"/>
        <v>0</v>
      </c>
      <c r="BL99" s="19" t="s">
        <v>158</v>
      </c>
      <c r="BM99" s="151" t="s">
        <v>3450</v>
      </c>
    </row>
    <row r="100" spans="1:65" s="2" customFormat="1" ht="16.5" customHeight="1">
      <c r="A100" s="34"/>
      <c r="B100" s="139"/>
      <c r="C100" s="181" t="s">
        <v>9</v>
      </c>
      <c r="D100" s="181" t="s">
        <v>251</v>
      </c>
      <c r="E100" s="182" t="s">
        <v>3451</v>
      </c>
      <c r="F100" s="183" t="s">
        <v>3452</v>
      </c>
      <c r="G100" s="184" t="s">
        <v>162</v>
      </c>
      <c r="H100" s="185">
        <v>1.89</v>
      </c>
      <c r="I100" s="186"/>
      <c r="J100" s="187">
        <f t="shared" si="0"/>
        <v>0</v>
      </c>
      <c r="K100" s="183" t="s">
        <v>3</v>
      </c>
      <c r="L100" s="188"/>
      <c r="M100" s="189" t="s">
        <v>3</v>
      </c>
      <c r="N100" s="190" t="s">
        <v>40</v>
      </c>
      <c r="O100" s="55"/>
      <c r="P100" s="149">
        <f t="shared" si="1"/>
        <v>0</v>
      </c>
      <c r="Q100" s="149">
        <v>0</v>
      </c>
      <c r="R100" s="149">
        <f t="shared" si="2"/>
        <v>0</v>
      </c>
      <c r="S100" s="149">
        <v>0</v>
      </c>
      <c r="T100" s="150">
        <f t="shared" si="3"/>
        <v>0</v>
      </c>
      <c r="U100" s="34"/>
      <c r="V100" s="34"/>
      <c r="W100" s="34"/>
      <c r="X100" s="34"/>
      <c r="Y100" s="34"/>
      <c r="Z100" s="34"/>
      <c r="AA100" s="34"/>
      <c r="AB100" s="34"/>
      <c r="AC100" s="34"/>
      <c r="AD100" s="34"/>
      <c r="AE100" s="34"/>
      <c r="AR100" s="151" t="s">
        <v>207</v>
      </c>
      <c r="AT100" s="151" t="s">
        <v>251</v>
      </c>
      <c r="AU100" s="151" t="s">
        <v>77</v>
      </c>
      <c r="AY100" s="19" t="s">
        <v>152</v>
      </c>
      <c r="BE100" s="152">
        <f t="shared" si="4"/>
        <v>0</v>
      </c>
      <c r="BF100" s="152">
        <f t="shared" si="5"/>
        <v>0</v>
      </c>
      <c r="BG100" s="152">
        <f t="shared" si="6"/>
        <v>0</v>
      </c>
      <c r="BH100" s="152">
        <f t="shared" si="7"/>
        <v>0</v>
      </c>
      <c r="BI100" s="152">
        <f t="shared" si="8"/>
        <v>0</v>
      </c>
      <c r="BJ100" s="19" t="s">
        <v>77</v>
      </c>
      <c r="BK100" s="152">
        <f t="shared" si="9"/>
        <v>0</v>
      </c>
      <c r="BL100" s="19" t="s">
        <v>158</v>
      </c>
      <c r="BM100" s="151" t="s">
        <v>3453</v>
      </c>
    </row>
    <row r="101" spans="1:65" s="2" customFormat="1" ht="16.5" customHeight="1">
      <c r="A101" s="34"/>
      <c r="B101" s="139"/>
      <c r="C101" s="140" t="s">
        <v>266</v>
      </c>
      <c r="D101" s="140" t="s">
        <v>154</v>
      </c>
      <c r="E101" s="141" t="s">
        <v>3454</v>
      </c>
      <c r="F101" s="142" t="s">
        <v>3455</v>
      </c>
      <c r="G101" s="143" t="s">
        <v>162</v>
      </c>
      <c r="H101" s="144">
        <v>1.89</v>
      </c>
      <c r="I101" s="145"/>
      <c r="J101" s="146">
        <f t="shared" si="0"/>
        <v>0</v>
      </c>
      <c r="K101" s="142" t="s">
        <v>3</v>
      </c>
      <c r="L101" s="35"/>
      <c r="M101" s="147" t="s">
        <v>3</v>
      </c>
      <c r="N101" s="148" t="s">
        <v>40</v>
      </c>
      <c r="O101" s="55"/>
      <c r="P101" s="149">
        <f t="shared" si="1"/>
        <v>0</v>
      </c>
      <c r="Q101" s="149">
        <v>0</v>
      </c>
      <c r="R101" s="149">
        <f t="shared" si="2"/>
        <v>0</v>
      </c>
      <c r="S101" s="149">
        <v>0</v>
      </c>
      <c r="T101" s="150">
        <f t="shared" si="3"/>
        <v>0</v>
      </c>
      <c r="U101" s="34"/>
      <c r="V101" s="34"/>
      <c r="W101" s="34"/>
      <c r="X101" s="34"/>
      <c r="Y101" s="34"/>
      <c r="Z101" s="34"/>
      <c r="AA101" s="34"/>
      <c r="AB101" s="34"/>
      <c r="AC101" s="34"/>
      <c r="AD101" s="34"/>
      <c r="AE101" s="34"/>
      <c r="AR101" s="151" t="s">
        <v>158</v>
      </c>
      <c r="AT101" s="151" t="s">
        <v>154</v>
      </c>
      <c r="AU101" s="151" t="s">
        <v>77</v>
      </c>
      <c r="AY101" s="19" t="s">
        <v>152</v>
      </c>
      <c r="BE101" s="152">
        <f t="shared" si="4"/>
        <v>0</v>
      </c>
      <c r="BF101" s="152">
        <f t="shared" si="5"/>
        <v>0</v>
      </c>
      <c r="BG101" s="152">
        <f t="shared" si="6"/>
        <v>0</v>
      </c>
      <c r="BH101" s="152">
        <f t="shared" si="7"/>
        <v>0</v>
      </c>
      <c r="BI101" s="152">
        <f t="shared" si="8"/>
        <v>0</v>
      </c>
      <c r="BJ101" s="19" t="s">
        <v>77</v>
      </c>
      <c r="BK101" s="152">
        <f t="shared" si="9"/>
        <v>0</v>
      </c>
      <c r="BL101" s="19" t="s">
        <v>158</v>
      </c>
      <c r="BM101" s="151" t="s">
        <v>3456</v>
      </c>
    </row>
    <row r="102" spans="1:65" s="2" customFormat="1" ht="21.75" customHeight="1">
      <c r="A102" s="34"/>
      <c r="B102" s="139"/>
      <c r="C102" s="181" t="s">
        <v>270</v>
      </c>
      <c r="D102" s="181" t="s">
        <v>251</v>
      </c>
      <c r="E102" s="182" t="s">
        <v>3457</v>
      </c>
      <c r="F102" s="183" t="s">
        <v>3458</v>
      </c>
      <c r="G102" s="184" t="s">
        <v>171</v>
      </c>
      <c r="H102" s="185">
        <v>1.4</v>
      </c>
      <c r="I102" s="186"/>
      <c r="J102" s="187">
        <f t="shared" si="0"/>
        <v>0</v>
      </c>
      <c r="K102" s="183" t="s">
        <v>3</v>
      </c>
      <c r="L102" s="188"/>
      <c r="M102" s="189" t="s">
        <v>3</v>
      </c>
      <c r="N102" s="190" t="s">
        <v>40</v>
      </c>
      <c r="O102" s="55"/>
      <c r="P102" s="149">
        <f t="shared" si="1"/>
        <v>0</v>
      </c>
      <c r="Q102" s="149">
        <v>0</v>
      </c>
      <c r="R102" s="149">
        <f t="shared" si="2"/>
        <v>0</v>
      </c>
      <c r="S102" s="149">
        <v>0</v>
      </c>
      <c r="T102" s="150">
        <f t="shared" si="3"/>
        <v>0</v>
      </c>
      <c r="U102" s="34"/>
      <c r="V102" s="34"/>
      <c r="W102" s="34"/>
      <c r="X102" s="34"/>
      <c r="Y102" s="34"/>
      <c r="Z102" s="34"/>
      <c r="AA102" s="34"/>
      <c r="AB102" s="34"/>
      <c r="AC102" s="34"/>
      <c r="AD102" s="34"/>
      <c r="AE102" s="34"/>
      <c r="AR102" s="151" t="s">
        <v>207</v>
      </c>
      <c r="AT102" s="151" t="s">
        <v>251</v>
      </c>
      <c r="AU102" s="151" t="s">
        <v>77</v>
      </c>
      <c r="AY102" s="19" t="s">
        <v>152</v>
      </c>
      <c r="BE102" s="152">
        <f t="shared" si="4"/>
        <v>0</v>
      </c>
      <c r="BF102" s="152">
        <f t="shared" si="5"/>
        <v>0</v>
      </c>
      <c r="BG102" s="152">
        <f t="shared" si="6"/>
        <v>0</v>
      </c>
      <c r="BH102" s="152">
        <f t="shared" si="7"/>
        <v>0</v>
      </c>
      <c r="BI102" s="152">
        <f t="shared" si="8"/>
        <v>0</v>
      </c>
      <c r="BJ102" s="19" t="s">
        <v>77</v>
      </c>
      <c r="BK102" s="152">
        <f t="shared" si="9"/>
        <v>0</v>
      </c>
      <c r="BL102" s="19" t="s">
        <v>158</v>
      </c>
      <c r="BM102" s="151" t="s">
        <v>3459</v>
      </c>
    </row>
    <row r="103" spans="1:65" s="2" customFormat="1" ht="22.8">
      <c r="A103" s="34"/>
      <c r="B103" s="139"/>
      <c r="C103" s="140" t="s">
        <v>275</v>
      </c>
      <c r="D103" s="140" t="s">
        <v>154</v>
      </c>
      <c r="E103" s="141" t="s">
        <v>3460</v>
      </c>
      <c r="F103" s="142" t="s">
        <v>3461</v>
      </c>
      <c r="G103" s="143" t="s">
        <v>171</v>
      </c>
      <c r="H103" s="144">
        <v>0.68</v>
      </c>
      <c r="I103" s="145"/>
      <c r="J103" s="146">
        <f t="shared" si="0"/>
        <v>0</v>
      </c>
      <c r="K103" s="142" t="s">
        <v>3</v>
      </c>
      <c r="L103" s="35"/>
      <c r="M103" s="147" t="s">
        <v>3</v>
      </c>
      <c r="N103" s="148" t="s">
        <v>40</v>
      </c>
      <c r="O103" s="55"/>
      <c r="P103" s="149">
        <f t="shared" si="1"/>
        <v>0</v>
      </c>
      <c r="Q103" s="149">
        <v>0</v>
      </c>
      <c r="R103" s="149">
        <f t="shared" si="2"/>
        <v>0</v>
      </c>
      <c r="S103" s="149">
        <v>0</v>
      </c>
      <c r="T103" s="150">
        <f t="shared" si="3"/>
        <v>0</v>
      </c>
      <c r="U103" s="34"/>
      <c r="V103" s="34"/>
      <c r="W103" s="34"/>
      <c r="X103" s="34"/>
      <c r="Y103" s="34"/>
      <c r="Z103" s="34"/>
      <c r="AA103" s="34"/>
      <c r="AB103" s="34"/>
      <c r="AC103" s="34"/>
      <c r="AD103" s="34"/>
      <c r="AE103" s="34"/>
      <c r="AR103" s="151" t="s">
        <v>158</v>
      </c>
      <c r="AT103" s="151" t="s">
        <v>154</v>
      </c>
      <c r="AU103" s="151" t="s">
        <v>77</v>
      </c>
      <c r="AY103" s="19" t="s">
        <v>152</v>
      </c>
      <c r="BE103" s="152">
        <f t="shared" si="4"/>
        <v>0</v>
      </c>
      <c r="BF103" s="152">
        <f t="shared" si="5"/>
        <v>0</v>
      </c>
      <c r="BG103" s="152">
        <f t="shared" si="6"/>
        <v>0</v>
      </c>
      <c r="BH103" s="152">
        <f t="shared" si="7"/>
        <v>0</v>
      </c>
      <c r="BI103" s="152">
        <f t="shared" si="8"/>
        <v>0</v>
      </c>
      <c r="BJ103" s="19" t="s">
        <v>77</v>
      </c>
      <c r="BK103" s="152">
        <f t="shared" si="9"/>
        <v>0</v>
      </c>
      <c r="BL103" s="19" t="s">
        <v>158</v>
      </c>
      <c r="BM103" s="151" t="s">
        <v>3462</v>
      </c>
    </row>
    <row r="104" spans="1:65" s="2" customFormat="1" ht="16.5" customHeight="1">
      <c r="A104" s="34"/>
      <c r="B104" s="139"/>
      <c r="C104" s="181" t="s">
        <v>281</v>
      </c>
      <c r="D104" s="181" t="s">
        <v>251</v>
      </c>
      <c r="E104" s="182" t="s">
        <v>3463</v>
      </c>
      <c r="F104" s="183" t="s">
        <v>3464</v>
      </c>
      <c r="G104" s="184" t="s">
        <v>171</v>
      </c>
      <c r="H104" s="185">
        <v>0.17</v>
      </c>
      <c r="I104" s="186"/>
      <c r="J104" s="187">
        <f t="shared" si="0"/>
        <v>0</v>
      </c>
      <c r="K104" s="183" t="s">
        <v>3</v>
      </c>
      <c r="L104" s="188"/>
      <c r="M104" s="189" t="s">
        <v>3</v>
      </c>
      <c r="N104" s="190" t="s">
        <v>40</v>
      </c>
      <c r="O104" s="55"/>
      <c r="P104" s="149">
        <f t="shared" si="1"/>
        <v>0</v>
      </c>
      <c r="Q104" s="149">
        <v>0</v>
      </c>
      <c r="R104" s="149">
        <f t="shared" si="2"/>
        <v>0</v>
      </c>
      <c r="S104" s="149">
        <v>0</v>
      </c>
      <c r="T104" s="150">
        <f t="shared" si="3"/>
        <v>0</v>
      </c>
      <c r="U104" s="34"/>
      <c r="V104" s="34"/>
      <c r="W104" s="34"/>
      <c r="X104" s="34"/>
      <c r="Y104" s="34"/>
      <c r="Z104" s="34"/>
      <c r="AA104" s="34"/>
      <c r="AB104" s="34"/>
      <c r="AC104" s="34"/>
      <c r="AD104" s="34"/>
      <c r="AE104" s="34"/>
      <c r="AR104" s="151" t="s">
        <v>207</v>
      </c>
      <c r="AT104" s="151" t="s">
        <v>251</v>
      </c>
      <c r="AU104" s="151" t="s">
        <v>77</v>
      </c>
      <c r="AY104" s="19" t="s">
        <v>152</v>
      </c>
      <c r="BE104" s="152">
        <f t="shared" si="4"/>
        <v>0</v>
      </c>
      <c r="BF104" s="152">
        <f t="shared" si="5"/>
        <v>0</v>
      </c>
      <c r="BG104" s="152">
        <f t="shared" si="6"/>
        <v>0</v>
      </c>
      <c r="BH104" s="152">
        <f t="shared" si="7"/>
        <v>0</v>
      </c>
      <c r="BI104" s="152">
        <f t="shared" si="8"/>
        <v>0</v>
      </c>
      <c r="BJ104" s="19" t="s">
        <v>77</v>
      </c>
      <c r="BK104" s="152">
        <f t="shared" si="9"/>
        <v>0</v>
      </c>
      <c r="BL104" s="19" t="s">
        <v>158</v>
      </c>
      <c r="BM104" s="151" t="s">
        <v>3465</v>
      </c>
    </row>
    <row r="105" spans="1:65" s="2" customFormat="1" ht="16.5" customHeight="1">
      <c r="A105" s="34"/>
      <c r="B105" s="139"/>
      <c r="C105" s="181" t="s">
        <v>290</v>
      </c>
      <c r="D105" s="181" t="s">
        <v>251</v>
      </c>
      <c r="E105" s="182" t="s">
        <v>3466</v>
      </c>
      <c r="F105" s="183" t="s">
        <v>3467</v>
      </c>
      <c r="G105" s="184" t="s">
        <v>171</v>
      </c>
      <c r="H105" s="185">
        <v>0.17</v>
      </c>
      <c r="I105" s="186"/>
      <c r="J105" s="187">
        <f t="shared" si="0"/>
        <v>0</v>
      </c>
      <c r="K105" s="183" t="s">
        <v>3</v>
      </c>
      <c r="L105" s="188"/>
      <c r="M105" s="189" t="s">
        <v>3</v>
      </c>
      <c r="N105" s="190" t="s">
        <v>40</v>
      </c>
      <c r="O105" s="55"/>
      <c r="P105" s="149">
        <f t="shared" si="1"/>
        <v>0</v>
      </c>
      <c r="Q105" s="149">
        <v>0</v>
      </c>
      <c r="R105" s="149">
        <f t="shared" si="2"/>
        <v>0</v>
      </c>
      <c r="S105" s="149">
        <v>0</v>
      </c>
      <c r="T105" s="150">
        <f t="shared" si="3"/>
        <v>0</v>
      </c>
      <c r="U105" s="34"/>
      <c r="V105" s="34"/>
      <c r="W105" s="34"/>
      <c r="X105" s="34"/>
      <c r="Y105" s="34"/>
      <c r="Z105" s="34"/>
      <c r="AA105" s="34"/>
      <c r="AB105" s="34"/>
      <c r="AC105" s="34"/>
      <c r="AD105" s="34"/>
      <c r="AE105" s="34"/>
      <c r="AR105" s="151" t="s">
        <v>207</v>
      </c>
      <c r="AT105" s="151" t="s">
        <v>251</v>
      </c>
      <c r="AU105" s="151" t="s">
        <v>77</v>
      </c>
      <c r="AY105" s="19" t="s">
        <v>152</v>
      </c>
      <c r="BE105" s="152">
        <f t="shared" si="4"/>
        <v>0</v>
      </c>
      <c r="BF105" s="152">
        <f t="shared" si="5"/>
        <v>0</v>
      </c>
      <c r="BG105" s="152">
        <f t="shared" si="6"/>
        <v>0</v>
      </c>
      <c r="BH105" s="152">
        <f t="shared" si="7"/>
        <v>0</v>
      </c>
      <c r="BI105" s="152">
        <f t="shared" si="8"/>
        <v>0</v>
      </c>
      <c r="BJ105" s="19" t="s">
        <v>77</v>
      </c>
      <c r="BK105" s="152">
        <f t="shared" si="9"/>
        <v>0</v>
      </c>
      <c r="BL105" s="19" t="s">
        <v>158</v>
      </c>
      <c r="BM105" s="151" t="s">
        <v>3468</v>
      </c>
    </row>
    <row r="106" spans="1:65" s="2" customFormat="1" ht="22.8">
      <c r="A106" s="34"/>
      <c r="B106" s="139"/>
      <c r="C106" s="140" t="s">
        <v>8</v>
      </c>
      <c r="D106" s="140" t="s">
        <v>154</v>
      </c>
      <c r="E106" s="141" t="s">
        <v>3469</v>
      </c>
      <c r="F106" s="142" t="s">
        <v>3470</v>
      </c>
      <c r="G106" s="143" t="s">
        <v>171</v>
      </c>
      <c r="H106" s="144">
        <v>2.08</v>
      </c>
      <c r="I106" s="145"/>
      <c r="J106" s="146">
        <f t="shared" si="0"/>
        <v>0</v>
      </c>
      <c r="K106" s="142" t="s">
        <v>3</v>
      </c>
      <c r="L106" s="35"/>
      <c r="M106" s="147" t="s">
        <v>3</v>
      </c>
      <c r="N106" s="148" t="s">
        <v>40</v>
      </c>
      <c r="O106" s="55"/>
      <c r="P106" s="149">
        <f t="shared" si="1"/>
        <v>0</v>
      </c>
      <c r="Q106" s="149">
        <v>0</v>
      </c>
      <c r="R106" s="149">
        <f t="shared" si="2"/>
        <v>0</v>
      </c>
      <c r="S106" s="149">
        <v>0</v>
      </c>
      <c r="T106" s="150">
        <f t="shared" si="3"/>
        <v>0</v>
      </c>
      <c r="U106" s="34"/>
      <c r="V106" s="34"/>
      <c r="W106" s="34"/>
      <c r="X106" s="34"/>
      <c r="Y106" s="34"/>
      <c r="Z106" s="34"/>
      <c r="AA106" s="34"/>
      <c r="AB106" s="34"/>
      <c r="AC106" s="34"/>
      <c r="AD106" s="34"/>
      <c r="AE106" s="34"/>
      <c r="AR106" s="151" t="s">
        <v>158</v>
      </c>
      <c r="AT106" s="151" t="s">
        <v>154</v>
      </c>
      <c r="AU106" s="151" t="s">
        <v>77</v>
      </c>
      <c r="AY106" s="19" t="s">
        <v>152</v>
      </c>
      <c r="BE106" s="152">
        <f t="shared" si="4"/>
        <v>0</v>
      </c>
      <c r="BF106" s="152">
        <f t="shared" si="5"/>
        <v>0</v>
      </c>
      <c r="BG106" s="152">
        <f t="shared" si="6"/>
        <v>0</v>
      </c>
      <c r="BH106" s="152">
        <f t="shared" si="7"/>
        <v>0</v>
      </c>
      <c r="BI106" s="152">
        <f t="shared" si="8"/>
        <v>0</v>
      </c>
      <c r="BJ106" s="19" t="s">
        <v>77</v>
      </c>
      <c r="BK106" s="152">
        <f t="shared" si="9"/>
        <v>0</v>
      </c>
      <c r="BL106" s="19" t="s">
        <v>158</v>
      </c>
      <c r="BM106" s="151" t="s">
        <v>3471</v>
      </c>
    </row>
    <row r="107" spans="1:65" s="2" customFormat="1" ht="22.8">
      <c r="A107" s="34"/>
      <c r="B107" s="139"/>
      <c r="C107" s="140" t="s">
        <v>316</v>
      </c>
      <c r="D107" s="140" t="s">
        <v>154</v>
      </c>
      <c r="E107" s="141" t="s">
        <v>3472</v>
      </c>
      <c r="F107" s="142" t="s">
        <v>3473</v>
      </c>
      <c r="G107" s="143" t="s">
        <v>171</v>
      </c>
      <c r="H107" s="144">
        <v>0.6</v>
      </c>
      <c r="I107" s="145"/>
      <c r="J107" s="146">
        <f t="shared" si="0"/>
        <v>0</v>
      </c>
      <c r="K107" s="142" t="s">
        <v>3</v>
      </c>
      <c r="L107" s="35"/>
      <c r="M107" s="147" t="s">
        <v>3</v>
      </c>
      <c r="N107" s="148" t="s">
        <v>40</v>
      </c>
      <c r="O107" s="55"/>
      <c r="P107" s="149">
        <f t="shared" si="1"/>
        <v>0</v>
      </c>
      <c r="Q107" s="149">
        <v>0</v>
      </c>
      <c r="R107" s="149">
        <f t="shared" si="2"/>
        <v>0</v>
      </c>
      <c r="S107" s="149">
        <v>0</v>
      </c>
      <c r="T107" s="150">
        <f t="shared" si="3"/>
        <v>0</v>
      </c>
      <c r="U107" s="34"/>
      <c r="V107" s="34"/>
      <c r="W107" s="34"/>
      <c r="X107" s="34"/>
      <c r="Y107" s="34"/>
      <c r="Z107" s="34"/>
      <c r="AA107" s="34"/>
      <c r="AB107" s="34"/>
      <c r="AC107" s="34"/>
      <c r="AD107" s="34"/>
      <c r="AE107" s="34"/>
      <c r="AR107" s="151" t="s">
        <v>158</v>
      </c>
      <c r="AT107" s="151" t="s">
        <v>154</v>
      </c>
      <c r="AU107" s="151" t="s">
        <v>77</v>
      </c>
      <c r="AY107" s="19" t="s">
        <v>152</v>
      </c>
      <c r="BE107" s="152">
        <f t="shared" si="4"/>
        <v>0</v>
      </c>
      <c r="BF107" s="152">
        <f t="shared" si="5"/>
        <v>0</v>
      </c>
      <c r="BG107" s="152">
        <f t="shared" si="6"/>
        <v>0</v>
      </c>
      <c r="BH107" s="152">
        <f t="shared" si="7"/>
        <v>0</v>
      </c>
      <c r="BI107" s="152">
        <f t="shared" si="8"/>
        <v>0</v>
      </c>
      <c r="BJ107" s="19" t="s">
        <v>77</v>
      </c>
      <c r="BK107" s="152">
        <f t="shared" si="9"/>
        <v>0</v>
      </c>
      <c r="BL107" s="19" t="s">
        <v>158</v>
      </c>
      <c r="BM107" s="151" t="s">
        <v>3474</v>
      </c>
    </row>
    <row r="108" spans="1:65" s="2" customFormat="1" ht="22.8">
      <c r="A108" s="34"/>
      <c r="B108" s="139"/>
      <c r="C108" s="140" t="s">
        <v>328</v>
      </c>
      <c r="D108" s="140" t="s">
        <v>154</v>
      </c>
      <c r="E108" s="141" t="s">
        <v>3475</v>
      </c>
      <c r="F108" s="142" t="s">
        <v>3476</v>
      </c>
      <c r="G108" s="143" t="s">
        <v>254</v>
      </c>
      <c r="H108" s="144">
        <v>3.7290000000000001</v>
      </c>
      <c r="I108" s="145"/>
      <c r="J108" s="146">
        <f t="shared" si="0"/>
        <v>0</v>
      </c>
      <c r="K108" s="142" t="s">
        <v>3</v>
      </c>
      <c r="L108" s="35"/>
      <c r="M108" s="147" t="s">
        <v>3</v>
      </c>
      <c r="N108" s="148" t="s">
        <v>40</v>
      </c>
      <c r="O108" s="55"/>
      <c r="P108" s="149">
        <f t="shared" si="1"/>
        <v>0</v>
      </c>
      <c r="Q108" s="149">
        <v>0</v>
      </c>
      <c r="R108" s="149">
        <f t="shared" si="2"/>
        <v>0</v>
      </c>
      <c r="S108" s="149">
        <v>0</v>
      </c>
      <c r="T108" s="150">
        <f t="shared" si="3"/>
        <v>0</v>
      </c>
      <c r="U108" s="34"/>
      <c r="V108" s="34"/>
      <c r="W108" s="34"/>
      <c r="X108" s="34"/>
      <c r="Y108" s="34"/>
      <c r="Z108" s="34"/>
      <c r="AA108" s="34"/>
      <c r="AB108" s="34"/>
      <c r="AC108" s="34"/>
      <c r="AD108" s="34"/>
      <c r="AE108" s="34"/>
      <c r="AR108" s="151" t="s">
        <v>158</v>
      </c>
      <c r="AT108" s="151" t="s">
        <v>154</v>
      </c>
      <c r="AU108" s="151" t="s">
        <v>77</v>
      </c>
      <c r="AY108" s="19" t="s">
        <v>152</v>
      </c>
      <c r="BE108" s="152">
        <f t="shared" si="4"/>
        <v>0</v>
      </c>
      <c r="BF108" s="152">
        <f t="shared" si="5"/>
        <v>0</v>
      </c>
      <c r="BG108" s="152">
        <f t="shared" si="6"/>
        <v>0</v>
      </c>
      <c r="BH108" s="152">
        <f t="shared" si="7"/>
        <v>0</v>
      </c>
      <c r="BI108" s="152">
        <f t="shared" si="8"/>
        <v>0</v>
      </c>
      <c r="BJ108" s="19" t="s">
        <v>77</v>
      </c>
      <c r="BK108" s="152">
        <f t="shared" si="9"/>
        <v>0</v>
      </c>
      <c r="BL108" s="19" t="s">
        <v>158</v>
      </c>
      <c r="BM108" s="151" t="s">
        <v>3477</v>
      </c>
    </row>
    <row r="109" spans="1:65" s="12" customFormat="1" ht="25.95" customHeight="1">
      <c r="B109" s="126"/>
      <c r="D109" s="127" t="s">
        <v>68</v>
      </c>
      <c r="E109" s="128" t="s">
        <v>3478</v>
      </c>
      <c r="F109" s="128" t="s">
        <v>3479</v>
      </c>
      <c r="I109" s="129"/>
      <c r="J109" s="130">
        <f>BK109</f>
        <v>0</v>
      </c>
      <c r="L109" s="126"/>
      <c r="M109" s="131"/>
      <c r="N109" s="132"/>
      <c r="O109" s="132"/>
      <c r="P109" s="133">
        <f>SUM(P110:P128)</f>
        <v>0</v>
      </c>
      <c r="Q109" s="132"/>
      <c r="R109" s="133">
        <f>SUM(R110:R128)</f>
        <v>0</v>
      </c>
      <c r="S109" s="132"/>
      <c r="T109" s="134">
        <f>SUM(T110:T128)</f>
        <v>0</v>
      </c>
      <c r="AR109" s="127" t="s">
        <v>77</v>
      </c>
      <c r="AT109" s="135" t="s">
        <v>68</v>
      </c>
      <c r="AU109" s="135" t="s">
        <v>69</v>
      </c>
      <c r="AY109" s="127" t="s">
        <v>152</v>
      </c>
      <c r="BK109" s="136">
        <f>SUM(BK110:BK128)</f>
        <v>0</v>
      </c>
    </row>
    <row r="110" spans="1:65" s="2" customFormat="1" ht="16.5" customHeight="1">
      <c r="A110" s="34"/>
      <c r="B110" s="139"/>
      <c r="C110" s="181" t="s">
        <v>332</v>
      </c>
      <c r="D110" s="181" t="s">
        <v>251</v>
      </c>
      <c r="E110" s="182" t="s">
        <v>3480</v>
      </c>
      <c r="F110" s="183" t="s">
        <v>3481</v>
      </c>
      <c r="G110" s="184" t="s">
        <v>1699</v>
      </c>
      <c r="H110" s="185">
        <v>616</v>
      </c>
      <c r="I110" s="186"/>
      <c r="J110" s="187">
        <f t="shared" ref="J110:J128" si="10">ROUND(I110*H110,2)</f>
        <v>0</v>
      </c>
      <c r="K110" s="183" t="s">
        <v>3</v>
      </c>
      <c r="L110" s="188"/>
      <c r="M110" s="189" t="s">
        <v>3</v>
      </c>
      <c r="N110" s="190" t="s">
        <v>40</v>
      </c>
      <c r="O110" s="55"/>
      <c r="P110" s="149">
        <f t="shared" ref="P110:P128" si="11">O110*H110</f>
        <v>0</v>
      </c>
      <c r="Q110" s="149">
        <v>0</v>
      </c>
      <c r="R110" s="149">
        <f t="shared" ref="R110:R128" si="12">Q110*H110</f>
        <v>0</v>
      </c>
      <c r="S110" s="149">
        <v>0</v>
      </c>
      <c r="T110" s="150">
        <f t="shared" ref="T110:T128" si="13">S110*H110</f>
        <v>0</v>
      </c>
      <c r="U110" s="34"/>
      <c r="V110" s="34"/>
      <c r="W110" s="34"/>
      <c r="X110" s="34"/>
      <c r="Y110" s="34"/>
      <c r="Z110" s="34"/>
      <c r="AA110" s="34"/>
      <c r="AB110" s="34"/>
      <c r="AC110" s="34"/>
      <c r="AD110" s="34"/>
      <c r="AE110" s="34"/>
      <c r="AR110" s="151" t="s">
        <v>207</v>
      </c>
      <c r="AT110" s="151" t="s">
        <v>251</v>
      </c>
      <c r="AU110" s="151" t="s">
        <v>77</v>
      </c>
      <c r="AY110" s="19" t="s">
        <v>152</v>
      </c>
      <c r="BE110" s="152">
        <f t="shared" ref="BE110:BE128" si="14">IF(N110="základní",J110,0)</f>
        <v>0</v>
      </c>
      <c r="BF110" s="152">
        <f t="shared" ref="BF110:BF128" si="15">IF(N110="snížená",J110,0)</f>
        <v>0</v>
      </c>
      <c r="BG110" s="152">
        <f t="shared" ref="BG110:BG128" si="16">IF(N110="zákl. přenesená",J110,0)</f>
        <v>0</v>
      </c>
      <c r="BH110" s="152">
        <f t="shared" ref="BH110:BH128" si="17">IF(N110="sníž. přenesená",J110,0)</f>
        <v>0</v>
      </c>
      <c r="BI110" s="152">
        <f t="shared" ref="BI110:BI128" si="18">IF(N110="nulová",J110,0)</f>
        <v>0</v>
      </c>
      <c r="BJ110" s="19" t="s">
        <v>77</v>
      </c>
      <c r="BK110" s="152">
        <f t="shared" ref="BK110:BK128" si="19">ROUND(I110*H110,2)</f>
        <v>0</v>
      </c>
      <c r="BL110" s="19" t="s">
        <v>158</v>
      </c>
      <c r="BM110" s="151" t="s">
        <v>3482</v>
      </c>
    </row>
    <row r="111" spans="1:65" s="2" customFormat="1" ht="16.5" customHeight="1">
      <c r="A111" s="34"/>
      <c r="B111" s="139"/>
      <c r="C111" s="181" t="s">
        <v>340</v>
      </c>
      <c r="D111" s="181" t="s">
        <v>251</v>
      </c>
      <c r="E111" s="182" t="s">
        <v>3483</v>
      </c>
      <c r="F111" s="183" t="s">
        <v>3484</v>
      </c>
      <c r="G111" s="184" t="s">
        <v>1699</v>
      </c>
      <c r="H111" s="185">
        <v>450</v>
      </c>
      <c r="I111" s="186"/>
      <c r="J111" s="187">
        <f t="shared" si="10"/>
        <v>0</v>
      </c>
      <c r="K111" s="183" t="s">
        <v>3</v>
      </c>
      <c r="L111" s="188"/>
      <c r="M111" s="189" t="s">
        <v>3</v>
      </c>
      <c r="N111" s="190" t="s">
        <v>40</v>
      </c>
      <c r="O111" s="55"/>
      <c r="P111" s="149">
        <f t="shared" si="11"/>
        <v>0</v>
      </c>
      <c r="Q111" s="149">
        <v>0</v>
      </c>
      <c r="R111" s="149">
        <f t="shared" si="12"/>
        <v>0</v>
      </c>
      <c r="S111" s="149">
        <v>0</v>
      </c>
      <c r="T111" s="150">
        <f t="shared" si="13"/>
        <v>0</v>
      </c>
      <c r="U111" s="34"/>
      <c r="V111" s="34"/>
      <c r="W111" s="34"/>
      <c r="X111" s="34"/>
      <c r="Y111" s="34"/>
      <c r="Z111" s="34"/>
      <c r="AA111" s="34"/>
      <c r="AB111" s="34"/>
      <c r="AC111" s="34"/>
      <c r="AD111" s="34"/>
      <c r="AE111" s="34"/>
      <c r="AR111" s="151" t="s">
        <v>207</v>
      </c>
      <c r="AT111" s="151" t="s">
        <v>251</v>
      </c>
      <c r="AU111" s="151" t="s">
        <v>77</v>
      </c>
      <c r="AY111" s="19" t="s">
        <v>152</v>
      </c>
      <c r="BE111" s="152">
        <f t="shared" si="14"/>
        <v>0</v>
      </c>
      <c r="BF111" s="152">
        <f t="shared" si="15"/>
        <v>0</v>
      </c>
      <c r="BG111" s="152">
        <f t="shared" si="16"/>
        <v>0</v>
      </c>
      <c r="BH111" s="152">
        <f t="shared" si="17"/>
        <v>0</v>
      </c>
      <c r="BI111" s="152">
        <f t="shared" si="18"/>
        <v>0</v>
      </c>
      <c r="BJ111" s="19" t="s">
        <v>77</v>
      </c>
      <c r="BK111" s="152">
        <f t="shared" si="19"/>
        <v>0</v>
      </c>
      <c r="BL111" s="19" t="s">
        <v>158</v>
      </c>
      <c r="BM111" s="151" t="s">
        <v>3485</v>
      </c>
    </row>
    <row r="112" spans="1:65" s="2" customFormat="1" ht="22.8">
      <c r="A112" s="34"/>
      <c r="B112" s="139"/>
      <c r="C112" s="181" t="s">
        <v>346</v>
      </c>
      <c r="D112" s="181" t="s">
        <v>251</v>
      </c>
      <c r="E112" s="182" t="s">
        <v>3486</v>
      </c>
      <c r="F112" s="183" t="s">
        <v>3487</v>
      </c>
      <c r="G112" s="184" t="s">
        <v>171</v>
      </c>
      <c r="H112" s="185">
        <v>3.6379999999999999</v>
      </c>
      <c r="I112" s="186"/>
      <c r="J112" s="187">
        <f t="shared" si="10"/>
        <v>0</v>
      </c>
      <c r="K112" s="183" t="s">
        <v>3</v>
      </c>
      <c r="L112" s="188"/>
      <c r="M112" s="189" t="s">
        <v>3</v>
      </c>
      <c r="N112" s="190" t="s">
        <v>40</v>
      </c>
      <c r="O112" s="55"/>
      <c r="P112" s="149">
        <f t="shared" si="11"/>
        <v>0</v>
      </c>
      <c r="Q112" s="149">
        <v>0</v>
      </c>
      <c r="R112" s="149">
        <f t="shared" si="12"/>
        <v>0</v>
      </c>
      <c r="S112" s="149">
        <v>0</v>
      </c>
      <c r="T112" s="150">
        <f t="shared" si="13"/>
        <v>0</v>
      </c>
      <c r="U112" s="34"/>
      <c r="V112" s="34"/>
      <c r="W112" s="34"/>
      <c r="X112" s="34"/>
      <c r="Y112" s="34"/>
      <c r="Z112" s="34"/>
      <c r="AA112" s="34"/>
      <c r="AB112" s="34"/>
      <c r="AC112" s="34"/>
      <c r="AD112" s="34"/>
      <c r="AE112" s="34"/>
      <c r="AR112" s="151" t="s">
        <v>207</v>
      </c>
      <c r="AT112" s="151" t="s">
        <v>251</v>
      </c>
      <c r="AU112" s="151" t="s">
        <v>77</v>
      </c>
      <c r="AY112" s="19" t="s">
        <v>152</v>
      </c>
      <c r="BE112" s="152">
        <f t="shared" si="14"/>
        <v>0</v>
      </c>
      <c r="BF112" s="152">
        <f t="shared" si="15"/>
        <v>0</v>
      </c>
      <c r="BG112" s="152">
        <f t="shared" si="16"/>
        <v>0</v>
      </c>
      <c r="BH112" s="152">
        <f t="shared" si="17"/>
        <v>0</v>
      </c>
      <c r="BI112" s="152">
        <f t="shared" si="18"/>
        <v>0</v>
      </c>
      <c r="BJ112" s="19" t="s">
        <v>77</v>
      </c>
      <c r="BK112" s="152">
        <f t="shared" si="19"/>
        <v>0</v>
      </c>
      <c r="BL112" s="19" t="s">
        <v>158</v>
      </c>
      <c r="BM112" s="151" t="s">
        <v>3488</v>
      </c>
    </row>
    <row r="113" spans="1:65" s="2" customFormat="1" ht="16.5" customHeight="1">
      <c r="A113" s="34"/>
      <c r="B113" s="139"/>
      <c r="C113" s="181" t="s">
        <v>352</v>
      </c>
      <c r="D113" s="181" t="s">
        <v>251</v>
      </c>
      <c r="E113" s="182" t="s">
        <v>3489</v>
      </c>
      <c r="F113" s="183" t="s">
        <v>3490</v>
      </c>
      <c r="G113" s="184" t="s">
        <v>171</v>
      </c>
      <c r="H113" s="185">
        <v>3.6379999999999999</v>
      </c>
      <c r="I113" s="186"/>
      <c r="J113" s="187">
        <f t="shared" si="10"/>
        <v>0</v>
      </c>
      <c r="K113" s="183" t="s">
        <v>3</v>
      </c>
      <c r="L113" s="188"/>
      <c r="M113" s="189" t="s">
        <v>3</v>
      </c>
      <c r="N113" s="190" t="s">
        <v>40</v>
      </c>
      <c r="O113" s="55"/>
      <c r="P113" s="149">
        <f t="shared" si="11"/>
        <v>0</v>
      </c>
      <c r="Q113" s="149">
        <v>0</v>
      </c>
      <c r="R113" s="149">
        <f t="shared" si="12"/>
        <v>0</v>
      </c>
      <c r="S113" s="149">
        <v>0</v>
      </c>
      <c r="T113" s="150">
        <f t="shared" si="13"/>
        <v>0</v>
      </c>
      <c r="U113" s="34"/>
      <c r="V113" s="34"/>
      <c r="W113" s="34"/>
      <c r="X113" s="34"/>
      <c r="Y113" s="34"/>
      <c r="Z113" s="34"/>
      <c r="AA113" s="34"/>
      <c r="AB113" s="34"/>
      <c r="AC113" s="34"/>
      <c r="AD113" s="34"/>
      <c r="AE113" s="34"/>
      <c r="AR113" s="151" t="s">
        <v>207</v>
      </c>
      <c r="AT113" s="151" t="s">
        <v>251</v>
      </c>
      <c r="AU113" s="151" t="s">
        <v>77</v>
      </c>
      <c r="AY113" s="19" t="s">
        <v>152</v>
      </c>
      <c r="BE113" s="152">
        <f t="shared" si="14"/>
        <v>0</v>
      </c>
      <c r="BF113" s="152">
        <f t="shared" si="15"/>
        <v>0</v>
      </c>
      <c r="BG113" s="152">
        <f t="shared" si="16"/>
        <v>0</v>
      </c>
      <c r="BH113" s="152">
        <f t="shared" si="17"/>
        <v>0</v>
      </c>
      <c r="BI113" s="152">
        <f t="shared" si="18"/>
        <v>0</v>
      </c>
      <c r="BJ113" s="19" t="s">
        <v>77</v>
      </c>
      <c r="BK113" s="152">
        <f t="shared" si="19"/>
        <v>0</v>
      </c>
      <c r="BL113" s="19" t="s">
        <v>158</v>
      </c>
      <c r="BM113" s="151" t="s">
        <v>3491</v>
      </c>
    </row>
    <row r="114" spans="1:65" s="2" customFormat="1" ht="16.5" customHeight="1">
      <c r="A114" s="34"/>
      <c r="B114" s="139"/>
      <c r="C114" s="181" t="s">
        <v>358</v>
      </c>
      <c r="D114" s="181" t="s">
        <v>251</v>
      </c>
      <c r="E114" s="182" t="s">
        <v>3492</v>
      </c>
      <c r="F114" s="183" t="s">
        <v>3493</v>
      </c>
      <c r="G114" s="184" t="s">
        <v>171</v>
      </c>
      <c r="H114" s="185">
        <v>4.0430000000000001</v>
      </c>
      <c r="I114" s="186"/>
      <c r="J114" s="187">
        <f t="shared" si="10"/>
        <v>0</v>
      </c>
      <c r="K114" s="183" t="s">
        <v>3</v>
      </c>
      <c r="L114" s="188"/>
      <c r="M114" s="189" t="s">
        <v>3</v>
      </c>
      <c r="N114" s="190" t="s">
        <v>40</v>
      </c>
      <c r="O114" s="55"/>
      <c r="P114" s="149">
        <f t="shared" si="11"/>
        <v>0</v>
      </c>
      <c r="Q114" s="149">
        <v>0</v>
      </c>
      <c r="R114" s="149">
        <f t="shared" si="12"/>
        <v>0</v>
      </c>
      <c r="S114" s="149">
        <v>0</v>
      </c>
      <c r="T114" s="150">
        <f t="shared" si="13"/>
        <v>0</v>
      </c>
      <c r="U114" s="34"/>
      <c r="V114" s="34"/>
      <c r="W114" s="34"/>
      <c r="X114" s="34"/>
      <c r="Y114" s="34"/>
      <c r="Z114" s="34"/>
      <c r="AA114" s="34"/>
      <c r="AB114" s="34"/>
      <c r="AC114" s="34"/>
      <c r="AD114" s="34"/>
      <c r="AE114" s="34"/>
      <c r="AR114" s="151" t="s">
        <v>207</v>
      </c>
      <c r="AT114" s="151" t="s">
        <v>251</v>
      </c>
      <c r="AU114" s="151" t="s">
        <v>77</v>
      </c>
      <c r="AY114" s="19" t="s">
        <v>152</v>
      </c>
      <c r="BE114" s="152">
        <f t="shared" si="14"/>
        <v>0</v>
      </c>
      <c r="BF114" s="152">
        <f t="shared" si="15"/>
        <v>0</v>
      </c>
      <c r="BG114" s="152">
        <f t="shared" si="16"/>
        <v>0</v>
      </c>
      <c r="BH114" s="152">
        <f t="shared" si="17"/>
        <v>0</v>
      </c>
      <c r="BI114" s="152">
        <f t="shared" si="18"/>
        <v>0</v>
      </c>
      <c r="BJ114" s="19" t="s">
        <v>77</v>
      </c>
      <c r="BK114" s="152">
        <f t="shared" si="19"/>
        <v>0</v>
      </c>
      <c r="BL114" s="19" t="s">
        <v>158</v>
      </c>
      <c r="BM114" s="151" t="s">
        <v>3494</v>
      </c>
    </row>
    <row r="115" spans="1:65" s="2" customFormat="1" ht="16.5" customHeight="1">
      <c r="A115" s="34"/>
      <c r="B115" s="139"/>
      <c r="C115" s="181" t="s">
        <v>363</v>
      </c>
      <c r="D115" s="181" t="s">
        <v>251</v>
      </c>
      <c r="E115" s="182" t="s">
        <v>3439</v>
      </c>
      <c r="F115" s="183" t="s">
        <v>3440</v>
      </c>
      <c r="G115" s="184" t="s">
        <v>1699</v>
      </c>
      <c r="H115" s="185">
        <v>1066</v>
      </c>
      <c r="I115" s="186"/>
      <c r="J115" s="187">
        <f t="shared" si="10"/>
        <v>0</v>
      </c>
      <c r="K115" s="183" t="s">
        <v>3</v>
      </c>
      <c r="L115" s="188"/>
      <c r="M115" s="189" t="s">
        <v>3</v>
      </c>
      <c r="N115" s="190" t="s">
        <v>40</v>
      </c>
      <c r="O115" s="55"/>
      <c r="P115" s="149">
        <f t="shared" si="11"/>
        <v>0</v>
      </c>
      <c r="Q115" s="149">
        <v>0</v>
      </c>
      <c r="R115" s="149">
        <f t="shared" si="12"/>
        <v>0</v>
      </c>
      <c r="S115" s="149">
        <v>0</v>
      </c>
      <c r="T115" s="150">
        <f t="shared" si="13"/>
        <v>0</v>
      </c>
      <c r="U115" s="34"/>
      <c r="V115" s="34"/>
      <c r="W115" s="34"/>
      <c r="X115" s="34"/>
      <c r="Y115" s="34"/>
      <c r="Z115" s="34"/>
      <c r="AA115" s="34"/>
      <c r="AB115" s="34"/>
      <c r="AC115" s="34"/>
      <c r="AD115" s="34"/>
      <c r="AE115" s="34"/>
      <c r="AR115" s="151" t="s">
        <v>207</v>
      </c>
      <c r="AT115" s="151" t="s">
        <v>251</v>
      </c>
      <c r="AU115" s="151" t="s">
        <v>77</v>
      </c>
      <c r="AY115" s="19" t="s">
        <v>152</v>
      </c>
      <c r="BE115" s="152">
        <f t="shared" si="14"/>
        <v>0</v>
      </c>
      <c r="BF115" s="152">
        <f t="shared" si="15"/>
        <v>0</v>
      </c>
      <c r="BG115" s="152">
        <f t="shared" si="16"/>
        <v>0</v>
      </c>
      <c r="BH115" s="152">
        <f t="shared" si="17"/>
        <v>0</v>
      </c>
      <c r="BI115" s="152">
        <f t="shared" si="18"/>
        <v>0</v>
      </c>
      <c r="BJ115" s="19" t="s">
        <v>77</v>
      </c>
      <c r="BK115" s="152">
        <f t="shared" si="19"/>
        <v>0</v>
      </c>
      <c r="BL115" s="19" t="s">
        <v>158</v>
      </c>
      <c r="BM115" s="151" t="s">
        <v>3495</v>
      </c>
    </row>
    <row r="116" spans="1:65" s="2" customFormat="1" ht="22.8">
      <c r="A116" s="34"/>
      <c r="B116" s="139"/>
      <c r="C116" s="140" t="s">
        <v>435</v>
      </c>
      <c r="D116" s="140" t="s">
        <v>154</v>
      </c>
      <c r="E116" s="141" t="s">
        <v>3445</v>
      </c>
      <c r="F116" s="142" t="s">
        <v>3446</v>
      </c>
      <c r="G116" s="143" t="s">
        <v>162</v>
      </c>
      <c r="H116" s="144">
        <v>77</v>
      </c>
      <c r="I116" s="145"/>
      <c r="J116" s="146">
        <f t="shared" si="10"/>
        <v>0</v>
      </c>
      <c r="K116" s="142" t="s">
        <v>3</v>
      </c>
      <c r="L116" s="35"/>
      <c r="M116" s="147" t="s">
        <v>3</v>
      </c>
      <c r="N116" s="148" t="s">
        <v>40</v>
      </c>
      <c r="O116" s="55"/>
      <c r="P116" s="149">
        <f t="shared" si="11"/>
        <v>0</v>
      </c>
      <c r="Q116" s="149">
        <v>0</v>
      </c>
      <c r="R116" s="149">
        <f t="shared" si="12"/>
        <v>0</v>
      </c>
      <c r="S116" s="149">
        <v>0</v>
      </c>
      <c r="T116" s="150">
        <f t="shared" si="13"/>
        <v>0</v>
      </c>
      <c r="U116" s="34"/>
      <c r="V116" s="34"/>
      <c r="W116" s="34"/>
      <c r="X116" s="34"/>
      <c r="Y116" s="34"/>
      <c r="Z116" s="34"/>
      <c r="AA116" s="34"/>
      <c r="AB116" s="34"/>
      <c r="AC116" s="34"/>
      <c r="AD116" s="34"/>
      <c r="AE116" s="34"/>
      <c r="AR116" s="151" t="s">
        <v>158</v>
      </c>
      <c r="AT116" s="151" t="s">
        <v>154</v>
      </c>
      <c r="AU116" s="151" t="s">
        <v>77</v>
      </c>
      <c r="AY116" s="19" t="s">
        <v>152</v>
      </c>
      <c r="BE116" s="152">
        <f t="shared" si="14"/>
        <v>0</v>
      </c>
      <c r="BF116" s="152">
        <f t="shared" si="15"/>
        <v>0</v>
      </c>
      <c r="BG116" s="152">
        <f t="shared" si="16"/>
        <v>0</v>
      </c>
      <c r="BH116" s="152">
        <f t="shared" si="17"/>
        <v>0</v>
      </c>
      <c r="BI116" s="152">
        <f t="shared" si="18"/>
        <v>0</v>
      </c>
      <c r="BJ116" s="19" t="s">
        <v>77</v>
      </c>
      <c r="BK116" s="152">
        <f t="shared" si="19"/>
        <v>0</v>
      </c>
      <c r="BL116" s="19" t="s">
        <v>158</v>
      </c>
      <c r="BM116" s="151" t="s">
        <v>3496</v>
      </c>
    </row>
    <row r="117" spans="1:65" s="2" customFormat="1" ht="16.5" customHeight="1">
      <c r="A117" s="34"/>
      <c r="B117" s="139"/>
      <c r="C117" s="140" t="s">
        <v>373</v>
      </c>
      <c r="D117" s="140" t="s">
        <v>154</v>
      </c>
      <c r="E117" s="141" t="s">
        <v>3497</v>
      </c>
      <c r="F117" s="142" t="s">
        <v>3498</v>
      </c>
      <c r="G117" s="143" t="s">
        <v>162</v>
      </c>
      <c r="H117" s="144">
        <v>77</v>
      </c>
      <c r="I117" s="145"/>
      <c r="J117" s="146">
        <f t="shared" si="10"/>
        <v>0</v>
      </c>
      <c r="K117" s="142" t="s">
        <v>3</v>
      </c>
      <c r="L117" s="35"/>
      <c r="M117" s="147" t="s">
        <v>3</v>
      </c>
      <c r="N117" s="148" t="s">
        <v>40</v>
      </c>
      <c r="O117" s="55"/>
      <c r="P117" s="149">
        <f t="shared" si="11"/>
        <v>0</v>
      </c>
      <c r="Q117" s="149">
        <v>0</v>
      </c>
      <c r="R117" s="149">
        <f t="shared" si="12"/>
        <v>0</v>
      </c>
      <c r="S117" s="149">
        <v>0</v>
      </c>
      <c r="T117" s="150">
        <f t="shared" si="13"/>
        <v>0</v>
      </c>
      <c r="U117" s="34"/>
      <c r="V117" s="34"/>
      <c r="W117" s="34"/>
      <c r="X117" s="34"/>
      <c r="Y117" s="34"/>
      <c r="Z117" s="34"/>
      <c r="AA117" s="34"/>
      <c r="AB117" s="34"/>
      <c r="AC117" s="34"/>
      <c r="AD117" s="34"/>
      <c r="AE117" s="34"/>
      <c r="AR117" s="151" t="s">
        <v>158</v>
      </c>
      <c r="AT117" s="151" t="s">
        <v>154</v>
      </c>
      <c r="AU117" s="151" t="s">
        <v>77</v>
      </c>
      <c r="AY117" s="19" t="s">
        <v>152</v>
      </c>
      <c r="BE117" s="152">
        <f t="shared" si="14"/>
        <v>0</v>
      </c>
      <c r="BF117" s="152">
        <f t="shared" si="15"/>
        <v>0</v>
      </c>
      <c r="BG117" s="152">
        <f t="shared" si="16"/>
        <v>0</v>
      </c>
      <c r="BH117" s="152">
        <f t="shared" si="17"/>
        <v>0</v>
      </c>
      <c r="BI117" s="152">
        <f t="shared" si="18"/>
        <v>0</v>
      </c>
      <c r="BJ117" s="19" t="s">
        <v>77</v>
      </c>
      <c r="BK117" s="152">
        <f t="shared" si="19"/>
        <v>0</v>
      </c>
      <c r="BL117" s="19" t="s">
        <v>158</v>
      </c>
      <c r="BM117" s="151" t="s">
        <v>3499</v>
      </c>
    </row>
    <row r="118" spans="1:65" s="2" customFormat="1" ht="21.75" customHeight="1">
      <c r="A118" s="34"/>
      <c r="B118" s="139"/>
      <c r="C118" s="140" t="s">
        <v>382</v>
      </c>
      <c r="D118" s="140" t="s">
        <v>154</v>
      </c>
      <c r="E118" s="141" t="s">
        <v>3500</v>
      </c>
      <c r="F118" s="142" t="s">
        <v>3501</v>
      </c>
      <c r="G118" s="143" t="s">
        <v>171</v>
      </c>
      <c r="H118" s="144">
        <v>7.2770000000000001</v>
      </c>
      <c r="I118" s="145"/>
      <c r="J118" s="146">
        <f t="shared" si="10"/>
        <v>0</v>
      </c>
      <c r="K118" s="142" t="s">
        <v>3</v>
      </c>
      <c r="L118" s="35"/>
      <c r="M118" s="147" t="s">
        <v>3</v>
      </c>
      <c r="N118" s="148" t="s">
        <v>40</v>
      </c>
      <c r="O118" s="55"/>
      <c r="P118" s="149">
        <f t="shared" si="11"/>
        <v>0</v>
      </c>
      <c r="Q118" s="149">
        <v>0</v>
      </c>
      <c r="R118" s="149">
        <f t="shared" si="12"/>
        <v>0</v>
      </c>
      <c r="S118" s="149">
        <v>0</v>
      </c>
      <c r="T118" s="150">
        <f t="shared" si="13"/>
        <v>0</v>
      </c>
      <c r="U118" s="34"/>
      <c r="V118" s="34"/>
      <c r="W118" s="34"/>
      <c r="X118" s="34"/>
      <c r="Y118" s="34"/>
      <c r="Z118" s="34"/>
      <c r="AA118" s="34"/>
      <c r="AB118" s="34"/>
      <c r="AC118" s="34"/>
      <c r="AD118" s="34"/>
      <c r="AE118" s="34"/>
      <c r="AR118" s="151" t="s">
        <v>158</v>
      </c>
      <c r="AT118" s="151" t="s">
        <v>154</v>
      </c>
      <c r="AU118" s="151" t="s">
        <v>77</v>
      </c>
      <c r="AY118" s="19" t="s">
        <v>152</v>
      </c>
      <c r="BE118" s="152">
        <f t="shared" si="14"/>
        <v>0</v>
      </c>
      <c r="BF118" s="152">
        <f t="shared" si="15"/>
        <v>0</v>
      </c>
      <c r="BG118" s="152">
        <f t="shared" si="16"/>
        <v>0</v>
      </c>
      <c r="BH118" s="152">
        <f t="shared" si="17"/>
        <v>0</v>
      </c>
      <c r="BI118" s="152">
        <f t="shared" si="18"/>
        <v>0</v>
      </c>
      <c r="BJ118" s="19" t="s">
        <v>77</v>
      </c>
      <c r="BK118" s="152">
        <f t="shared" si="19"/>
        <v>0</v>
      </c>
      <c r="BL118" s="19" t="s">
        <v>158</v>
      </c>
      <c r="BM118" s="151" t="s">
        <v>3502</v>
      </c>
    </row>
    <row r="119" spans="1:65" s="2" customFormat="1" ht="16.5" customHeight="1">
      <c r="A119" s="34"/>
      <c r="B119" s="139"/>
      <c r="C119" s="140" t="s">
        <v>386</v>
      </c>
      <c r="D119" s="140" t="s">
        <v>154</v>
      </c>
      <c r="E119" s="141" t="s">
        <v>3503</v>
      </c>
      <c r="F119" s="142" t="s">
        <v>3504</v>
      </c>
      <c r="G119" s="143" t="s">
        <v>171</v>
      </c>
      <c r="H119" s="144">
        <v>7.2770000000000001</v>
      </c>
      <c r="I119" s="145"/>
      <c r="J119" s="146">
        <f t="shared" si="10"/>
        <v>0</v>
      </c>
      <c r="K119" s="142" t="s">
        <v>3</v>
      </c>
      <c r="L119" s="35"/>
      <c r="M119" s="147" t="s">
        <v>3</v>
      </c>
      <c r="N119" s="148" t="s">
        <v>40</v>
      </c>
      <c r="O119" s="55"/>
      <c r="P119" s="149">
        <f t="shared" si="11"/>
        <v>0</v>
      </c>
      <c r="Q119" s="149">
        <v>0</v>
      </c>
      <c r="R119" s="149">
        <f t="shared" si="12"/>
        <v>0</v>
      </c>
      <c r="S119" s="149">
        <v>0</v>
      </c>
      <c r="T119" s="150">
        <f t="shared" si="13"/>
        <v>0</v>
      </c>
      <c r="U119" s="34"/>
      <c r="V119" s="34"/>
      <c r="W119" s="34"/>
      <c r="X119" s="34"/>
      <c r="Y119" s="34"/>
      <c r="Z119" s="34"/>
      <c r="AA119" s="34"/>
      <c r="AB119" s="34"/>
      <c r="AC119" s="34"/>
      <c r="AD119" s="34"/>
      <c r="AE119" s="34"/>
      <c r="AR119" s="151" t="s">
        <v>158</v>
      </c>
      <c r="AT119" s="151" t="s">
        <v>154</v>
      </c>
      <c r="AU119" s="151" t="s">
        <v>77</v>
      </c>
      <c r="AY119" s="19" t="s">
        <v>152</v>
      </c>
      <c r="BE119" s="152">
        <f t="shared" si="14"/>
        <v>0</v>
      </c>
      <c r="BF119" s="152">
        <f t="shared" si="15"/>
        <v>0</v>
      </c>
      <c r="BG119" s="152">
        <f t="shared" si="16"/>
        <v>0</v>
      </c>
      <c r="BH119" s="152">
        <f t="shared" si="17"/>
        <v>0</v>
      </c>
      <c r="BI119" s="152">
        <f t="shared" si="18"/>
        <v>0</v>
      </c>
      <c r="BJ119" s="19" t="s">
        <v>77</v>
      </c>
      <c r="BK119" s="152">
        <f t="shared" si="19"/>
        <v>0</v>
      </c>
      <c r="BL119" s="19" t="s">
        <v>158</v>
      </c>
      <c r="BM119" s="151" t="s">
        <v>3505</v>
      </c>
    </row>
    <row r="120" spans="1:65" s="2" customFormat="1" ht="16.5" customHeight="1">
      <c r="A120" s="34"/>
      <c r="B120" s="139"/>
      <c r="C120" s="140" t="s">
        <v>399</v>
      </c>
      <c r="D120" s="140" t="s">
        <v>154</v>
      </c>
      <c r="E120" s="141" t="s">
        <v>3506</v>
      </c>
      <c r="F120" s="142" t="s">
        <v>3507</v>
      </c>
      <c r="G120" s="143" t="s">
        <v>171</v>
      </c>
      <c r="H120" s="144">
        <v>7.2770000000000001</v>
      </c>
      <c r="I120" s="145"/>
      <c r="J120" s="146">
        <f t="shared" si="10"/>
        <v>0</v>
      </c>
      <c r="K120" s="142" t="s">
        <v>3</v>
      </c>
      <c r="L120" s="35"/>
      <c r="M120" s="147" t="s">
        <v>3</v>
      </c>
      <c r="N120" s="148" t="s">
        <v>40</v>
      </c>
      <c r="O120" s="55"/>
      <c r="P120" s="149">
        <f t="shared" si="11"/>
        <v>0</v>
      </c>
      <c r="Q120" s="149">
        <v>0</v>
      </c>
      <c r="R120" s="149">
        <f t="shared" si="12"/>
        <v>0</v>
      </c>
      <c r="S120" s="149">
        <v>0</v>
      </c>
      <c r="T120" s="150">
        <f t="shared" si="13"/>
        <v>0</v>
      </c>
      <c r="U120" s="34"/>
      <c r="V120" s="34"/>
      <c r="W120" s="34"/>
      <c r="X120" s="34"/>
      <c r="Y120" s="34"/>
      <c r="Z120" s="34"/>
      <c r="AA120" s="34"/>
      <c r="AB120" s="34"/>
      <c r="AC120" s="34"/>
      <c r="AD120" s="34"/>
      <c r="AE120" s="34"/>
      <c r="AR120" s="151" t="s">
        <v>158</v>
      </c>
      <c r="AT120" s="151" t="s">
        <v>154</v>
      </c>
      <c r="AU120" s="151" t="s">
        <v>77</v>
      </c>
      <c r="AY120" s="19" t="s">
        <v>152</v>
      </c>
      <c r="BE120" s="152">
        <f t="shared" si="14"/>
        <v>0</v>
      </c>
      <c r="BF120" s="152">
        <f t="shared" si="15"/>
        <v>0</v>
      </c>
      <c r="BG120" s="152">
        <f t="shared" si="16"/>
        <v>0</v>
      </c>
      <c r="BH120" s="152">
        <f t="shared" si="17"/>
        <v>0</v>
      </c>
      <c r="BI120" s="152">
        <f t="shared" si="18"/>
        <v>0</v>
      </c>
      <c r="BJ120" s="19" t="s">
        <v>77</v>
      </c>
      <c r="BK120" s="152">
        <f t="shared" si="19"/>
        <v>0</v>
      </c>
      <c r="BL120" s="19" t="s">
        <v>158</v>
      </c>
      <c r="BM120" s="151" t="s">
        <v>3508</v>
      </c>
    </row>
    <row r="121" spans="1:65" s="2" customFormat="1" ht="22.8">
      <c r="A121" s="34"/>
      <c r="B121" s="139"/>
      <c r="C121" s="140" t="s">
        <v>404</v>
      </c>
      <c r="D121" s="140" t="s">
        <v>154</v>
      </c>
      <c r="E121" s="141" t="s">
        <v>3509</v>
      </c>
      <c r="F121" s="142" t="s">
        <v>3510</v>
      </c>
      <c r="G121" s="143" t="s">
        <v>162</v>
      </c>
      <c r="H121" s="144">
        <v>77</v>
      </c>
      <c r="I121" s="145"/>
      <c r="J121" s="146">
        <f t="shared" si="10"/>
        <v>0</v>
      </c>
      <c r="K121" s="142" t="s">
        <v>3</v>
      </c>
      <c r="L121" s="35"/>
      <c r="M121" s="147" t="s">
        <v>3</v>
      </c>
      <c r="N121" s="148" t="s">
        <v>40</v>
      </c>
      <c r="O121" s="55"/>
      <c r="P121" s="149">
        <f t="shared" si="11"/>
        <v>0</v>
      </c>
      <c r="Q121" s="149">
        <v>0</v>
      </c>
      <c r="R121" s="149">
        <f t="shared" si="12"/>
        <v>0</v>
      </c>
      <c r="S121" s="149">
        <v>0</v>
      </c>
      <c r="T121" s="150">
        <f t="shared" si="13"/>
        <v>0</v>
      </c>
      <c r="U121" s="34"/>
      <c r="V121" s="34"/>
      <c r="W121" s="34"/>
      <c r="X121" s="34"/>
      <c r="Y121" s="34"/>
      <c r="Z121" s="34"/>
      <c r="AA121" s="34"/>
      <c r="AB121" s="34"/>
      <c r="AC121" s="34"/>
      <c r="AD121" s="34"/>
      <c r="AE121" s="34"/>
      <c r="AR121" s="151" t="s">
        <v>158</v>
      </c>
      <c r="AT121" s="151" t="s">
        <v>154</v>
      </c>
      <c r="AU121" s="151" t="s">
        <v>77</v>
      </c>
      <c r="AY121" s="19" t="s">
        <v>152</v>
      </c>
      <c r="BE121" s="152">
        <f t="shared" si="14"/>
        <v>0</v>
      </c>
      <c r="BF121" s="152">
        <f t="shared" si="15"/>
        <v>0</v>
      </c>
      <c r="BG121" s="152">
        <f t="shared" si="16"/>
        <v>0</v>
      </c>
      <c r="BH121" s="152">
        <f t="shared" si="17"/>
        <v>0</v>
      </c>
      <c r="BI121" s="152">
        <f t="shared" si="18"/>
        <v>0</v>
      </c>
      <c r="BJ121" s="19" t="s">
        <v>77</v>
      </c>
      <c r="BK121" s="152">
        <f t="shared" si="19"/>
        <v>0</v>
      </c>
      <c r="BL121" s="19" t="s">
        <v>158</v>
      </c>
      <c r="BM121" s="151" t="s">
        <v>3511</v>
      </c>
    </row>
    <row r="122" spans="1:65" s="2" customFormat="1" ht="22.8">
      <c r="A122" s="34"/>
      <c r="B122" s="139"/>
      <c r="C122" s="140" t="s">
        <v>411</v>
      </c>
      <c r="D122" s="140" t="s">
        <v>154</v>
      </c>
      <c r="E122" s="141" t="s">
        <v>3512</v>
      </c>
      <c r="F122" s="142" t="s">
        <v>3513</v>
      </c>
      <c r="G122" s="143" t="s">
        <v>162</v>
      </c>
      <c r="H122" s="144">
        <v>154</v>
      </c>
      <c r="I122" s="145"/>
      <c r="J122" s="146">
        <f t="shared" si="10"/>
        <v>0</v>
      </c>
      <c r="K122" s="142" t="s">
        <v>3</v>
      </c>
      <c r="L122" s="35"/>
      <c r="M122" s="147" t="s">
        <v>3</v>
      </c>
      <c r="N122" s="148" t="s">
        <v>40</v>
      </c>
      <c r="O122" s="55"/>
      <c r="P122" s="149">
        <f t="shared" si="11"/>
        <v>0</v>
      </c>
      <c r="Q122" s="149">
        <v>0</v>
      </c>
      <c r="R122" s="149">
        <f t="shared" si="12"/>
        <v>0</v>
      </c>
      <c r="S122" s="149">
        <v>0</v>
      </c>
      <c r="T122" s="150">
        <f t="shared" si="13"/>
        <v>0</v>
      </c>
      <c r="U122" s="34"/>
      <c r="V122" s="34"/>
      <c r="W122" s="34"/>
      <c r="X122" s="34"/>
      <c r="Y122" s="34"/>
      <c r="Z122" s="34"/>
      <c r="AA122" s="34"/>
      <c r="AB122" s="34"/>
      <c r="AC122" s="34"/>
      <c r="AD122" s="34"/>
      <c r="AE122" s="34"/>
      <c r="AR122" s="151" t="s">
        <v>158</v>
      </c>
      <c r="AT122" s="151" t="s">
        <v>154</v>
      </c>
      <c r="AU122" s="151" t="s">
        <v>77</v>
      </c>
      <c r="AY122" s="19" t="s">
        <v>152</v>
      </c>
      <c r="BE122" s="152">
        <f t="shared" si="14"/>
        <v>0</v>
      </c>
      <c r="BF122" s="152">
        <f t="shared" si="15"/>
        <v>0</v>
      </c>
      <c r="BG122" s="152">
        <f t="shared" si="16"/>
        <v>0</v>
      </c>
      <c r="BH122" s="152">
        <f t="shared" si="17"/>
        <v>0</v>
      </c>
      <c r="BI122" s="152">
        <f t="shared" si="18"/>
        <v>0</v>
      </c>
      <c r="BJ122" s="19" t="s">
        <v>77</v>
      </c>
      <c r="BK122" s="152">
        <f t="shared" si="19"/>
        <v>0</v>
      </c>
      <c r="BL122" s="19" t="s">
        <v>158</v>
      </c>
      <c r="BM122" s="151" t="s">
        <v>3514</v>
      </c>
    </row>
    <row r="123" spans="1:65" s="2" customFormat="1" ht="16.5" customHeight="1">
      <c r="A123" s="34"/>
      <c r="B123" s="139"/>
      <c r="C123" s="140" t="s">
        <v>415</v>
      </c>
      <c r="D123" s="140" t="s">
        <v>154</v>
      </c>
      <c r="E123" s="141" t="s">
        <v>3515</v>
      </c>
      <c r="F123" s="142" t="s">
        <v>3516</v>
      </c>
      <c r="G123" s="143" t="s">
        <v>162</v>
      </c>
      <c r="H123" s="144">
        <v>154</v>
      </c>
      <c r="I123" s="145"/>
      <c r="J123" s="146">
        <f t="shared" si="10"/>
        <v>0</v>
      </c>
      <c r="K123" s="142" t="s">
        <v>3</v>
      </c>
      <c r="L123" s="35"/>
      <c r="M123" s="147" t="s">
        <v>3</v>
      </c>
      <c r="N123" s="148" t="s">
        <v>40</v>
      </c>
      <c r="O123" s="55"/>
      <c r="P123" s="149">
        <f t="shared" si="11"/>
        <v>0</v>
      </c>
      <c r="Q123" s="149">
        <v>0</v>
      </c>
      <c r="R123" s="149">
        <f t="shared" si="12"/>
        <v>0</v>
      </c>
      <c r="S123" s="149">
        <v>0</v>
      </c>
      <c r="T123" s="150">
        <f t="shared" si="13"/>
        <v>0</v>
      </c>
      <c r="U123" s="34"/>
      <c r="V123" s="34"/>
      <c r="W123" s="34"/>
      <c r="X123" s="34"/>
      <c r="Y123" s="34"/>
      <c r="Z123" s="34"/>
      <c r="AA123" s="34"/>
      <c r="AB123" s="34"/>
      <c r="AC123" s="34"/>
      <c r="AD123" s="34"/>
      <c r="AE123" s="34"/>
      <c r="AR123" s="151" t="s">
        <v>158</v>
      </c>
      <c r="AT123" s="151" t="s">
        <v>154</v>
      </c>
      <c r="AU123" s="151" t="s">
        <v>77</v>
      </c>
      <c r="AY123" s="19" t="s">
        <v>152</v>
      </c>
      <c r="BE123" s="152">
        <f t="shared" si="14"/>
        <v>0</v>
      </c>
      <c r="BF123" s="152">
        <f t="shared" si="15"/>
        <v>0</v>
      </c>
      <c r="BG123" s="152">
        <f t="shared" si="16"/>
        <v>0</v>
      </c>
      <c r="BH123" s="152">
        <f t="shared" si="17"/>
        <v>0</v>
      </c>
      <c r="BI123" s="152">
        <f t="shared" si="18"/>
        <v>0</v>
      </c>
      <c r="BJ123" s="19" t="s">
        <v>77</v>
      </c>
      <c r="BK123" s="152">
        <f t="shared" si="19"/>
        <v>0</v>
      </c>
      <c r="BL123" s="19" t="s">
        <v>158</v>
      </c>
      <c r="BM123" s="151" t="s">
        <v>3517</v>
      </c>
    </row>
    <row r="124" spans="1:65" s="2" customFormat="1" ht="21.75" customHeight="1">
      <c r="A124" s="34"/>
      <c r="B124" s="139"/>
      <c r="C124" s="140" t="s">
        <v>420</v>
      </c>
      <c r="D124" s="140" t="s">
        <v>154</v>
      </c>
      <c r="E124" s="141" t="s">
        <v>3518</v>
      </c>
      <c r="F124" s="142" t="s">
        <v>3519</v>
      </c>
      <c r="G124" s="143" t="s">
        <v>1699</v>
      </c>
      <c r="H124" s="144">
        <v>450</v>
      </c>
      <c r="I124" s="145"/>
      <c r="J124" s="146">
        <f t="shared" si="10"/>
        <v>0</v>
      </c>
      <c r="K124" s="142" t="s">
        <v>3</v>
      </c>
      <c r="L124" s="35"/>
      <c r="M124" s="147" t="s">
        <v>3</v>
      </c>
      <c r="N124" s="148" t="s">
        <v>40</v>
      </c>
      <c r="O124" s="55"/>
      <c r="P124" s="149">
        <f t="shared" si="11"/>
        <v>0</v>
      </c>
      <c r="Q124" s="149">
        <v>0</v>
      </c>
      <c r="R124" s="149">
        <f t="shared" si="12"/>
        <v>0</v>
      </c>
      <c r="S124" s="149">
        <v>0</v>
      </c>
      <c r="T124" s="150">
        <f t="shared" si="13"/>
        <v>0</v>
      </c>
      <c r="U124" s="34"/>
      <c r="V124" s="34"/>
      <c r="W124" s="34"/>
      <c r="X124" s="34"/>
      <c r="Y124" s="34"/>
      <c r="Z124" s="34"/>
      <c r="AA124" s="34"/>
      <c r="AB124" s="34"/>
      <c r="AC124" s="34"/>
      <c r="AD124" s="34"/>
      <c r="AE124" s="34"/>
      <c r="AR124" s="151" t="s">
        <v>158</v>
      </c>
      <c r="AT124" s="151" t="s">
        <v>154</v>
      </c>
      <c r="AU124" s="151" t="s">
        <v>77</v>
      </c>
      <c r="AY124" s="19" t="s">
        <v>152</v>
      </c>
      <c r="BE124" s="152">
        <f t="shared" si="14"/>
        <v>0</v>
      </c>
      <c r="BF124" s="152">
        <f t="shared" si="15"/>
        <v>0</v>
      </c>
      <c r="BG124" s="152">
        <f t="shared" si="16"/>
        <v>0</v>
      </c>
      <c r="BH124" s="152">
        <f t="shared" si="17"/>
        <v>0</v>
      </c>
      <c r="BI124" s="152">
        <f t="shared" si="18"/>
        <v>0</v>
      </c>
      <c r="BJ124" s="19" t="s">
        <v>77</v>
      </c>
      <c r="BK124" s="152">
        <f t="shared" si="19"/>
        <v>0</v>
      </c>
      <c r="BL124" s="19" t="s">
        <v>158</v>
      </c>
      <c r="BM124" s="151" t="s">
        <v>3520</v>
      </c>
    </row>
    <row r="125" spans="1:65" s="2" customFormat="1" ht="33" customHeight="1">
      <c r="A125" s="34"/>
      <c r="B125" s="139"/>
      <c r="C125" s="140" t="s">
        <v>425</v>
      </c>
      <c r="D125" s="140" t="s">
        <v>154</v>
      </c>
      <c r="E125" s="141" t="s">
        <v>3521</v>
      </c>
      <c r="F125" s="142" t="s">
        <v>3522</v>
      </c>
      <c r="G125" s="143" t="s">
        <v>1699</v>
      </c>
      <c r="H125" s="144">
        <v>1066</v>
      </c>
      <c r="I125" s="145"/>
      <c r="J125" s="146">
        <f t="shared" si="10"/>
        <v>0</v>
      </c>
      <c r="K125" s="142" t="s">
        <v>3</v>
      </c>
      <c r="L125" s="35"/>
      <c r="M125" s="147" t="s">
        <v>3</v>
      </c>
      <c r="N125" s="148" t="s">
        <v>40</v>
      </c>
      <c r="O125" s="55"/>
      <c r="P125" s="149">
        <f t="shared" si="11"/>
        <v>0</v>
      </c>
      <c r="Q125" s="149">
        <v>0</v>
      </c>
      <c r="R125" s="149">
        <f t="shared" si="12"/>
        <v>0</v>
      </c>
      <c r="S125" s="149">
        <v>0</v>
      </c>
      <c r="T125" s="150">
        <f t="shared" si="13"/>
        <v>0</v>
      </c>
      <c r="U125" s="34"/>
      <c r="V125" s="34"/>
      <c r="W125" s="34"/>
      <c r="X125" s="34"/>
      <c r="Y125" s="34"/>
      <c r="Z125" s="34"/>
      <c r="AA125" s="34"/>
      <c r="AB125" s="34"/>
      <c r="AC125" s="34"/>
      <c r="AD125" s="34"/>
      <c r="AE125" s="34"/>
      <c r="AR125" s="151" t="s">
        <v>158</v>
      </c>
      <c r="AT125" s="151" t="s">
        <v>154</v>
      </c>
      <c r="AU125" s="151" t="s">
        <v>77</v>
      </c>
      <c r="AY125" s="19" t="s">
        <v>152</v>
      </c>
      <c r="BE125" s="152">
        <f t="shared" si="14"/>
        <v>0</v>
      </c>
      <c r="BF125" s="152">
        <f t="shared" si="15"/>
        <v>0</v>
      </c>
      <c r="BG125" s="152">
        <f t="shared" si="16"/>
        <v>0</v>
      </c>
      <c r="BH125" s="152">
        <f t="shared" si="17"/>
        <v>0</v>
      </c>
      <c r="BI125" s="152">
        <f t="shared" si="18"/>
        <v>0</v>
      </c>
      <c r="BJ125" s="19" t="s">
        <v>77</v>
      </c>
      <c r="BK125" s="152">
        <f t="shared" si="19"/>
        <v>0</v>
      </c>
      <c r="BL125" s="19" t="s">
        <v>158</v>
      </c>
      <c r="BM125" s="151" t="s">
        <v>3523</v>
      </c>
    </row>
    <row r="126" spans="1:65" s="2" customFormat="1" ht="22.8">
      <c r="A126" s="34"/>
      <c r="B126" s="139"/>
      <c r="C126" s="140" t="s">
        <v>431</v>
      </c>
      <c r="D126" s="140" t="s">
        <v>154</v>
      </c>
      <c r="E126" s="141" t="s">
        <v>3524</v>
      </c>
      <c r="F126" s="142" t="s">
        <v>3443</v>
      </c>
      <c r="G126" s="143" t="s">
        <v>254</v>
      </c>
      <c r="H126" s="144">
        <v>1E-3</v>
      </c>
      <c r="I126" s="145"/>
      <c r="J126" s="146">
        <f t="shared" si="10"/>
        <v>0</v>
      </c>
      <c r="K126" s="142" t="s">
        <v>3</v>
      </c>
      <c r="L126" s="35"/>
      <c r="M126" s="147" t="s">
        <v>3</v>
      </c>
      <c r="N126" s="148" t="s">
        <v>40</v>
      </c>
      <c r="O126" s="55"/>
      <c r="P126" s="149">
        <f t="shared" si="11"/>
        <v>0</v>
      </c>
      <c r="Q126" s="149">
        <v>0</v>
      </c>
      <c r="R126" s="149">
        <f t="shared" si="12"/>
        <v>0</v>
      </c>
      <c r="S126" s="149">
        <v>0</v>
      </c>
      <c r="T126" s="150">
        <f t="shared" si="13"/>
        <v>0</v>
      </c>
      <c r="U126" s="34"/>
      <c r="V126" s="34"/>
      <c r="W126" s="34"/>
      <c r="X126" s="34"/>
      <c r="Y126" s="34"/>
      <c r="Z126" s="34"/>
      <c r="AA126" s="34"/>
      <c r="AB126" s="34"/>
      <c r="AC126" s="34"/>
      <c r="AD126" s="34"/>
      <c r="AE126" s="34"/>
      <c r="AR126" s="151" t="s">
        <v>158</v>
      </c>
      <c r="AT126" s="151" t="s">
        <v>154</v>
      </c>
      <c r="AU126" s="151" t="s">
        <v>77</v>
      </c>
      <c r="AY126" s="19" t="s">
        <v>152</v>
      </c>
      <c r="BE126" s="152">
        <f t="shared" si="14"/>
        <v>0</v>
      </c>
      <c r="BF126" s="152">
        <f t="shared" si="15"/>
        <v>0</v>
      </c>
      <c r="BG126" s="152">
        <f t="shared" si="16"/>
        <v>0</v>
      </c>
      <c r="BH126" s="152">
        <f t="shared" si="17"/>
        <v>0</v>
      </c>
      <c r="BI126" s="152">
        <f t="shared" si="18"/>
        <v>0</v>
      </c>
      <c r="BJ126" s="19" t="s">
        <v>77</v>
      </c>
      <c r="BK126" s="152">
        <f t="shared" si="19"/>
        <v>0</v>
      </c>
      <c r="BL126" s="19" t="s">
        <v>158</v>
      </c>
      <c r="BM126" s="151" t="s">
        <v>3525</v>
      </c>
    </row>
    <row r="127" spans="1:65" s="2" customFormat="1" ht="22.8">
      <c r="A127" s="34"/>
      <c r="B127" s="139"/>
      <c r="C127" s="140" t="s">
        <v>439</v>
      </c>
      <c r="D127" s="140" t="s">
        <v>154</v>
      </c>
      <c r="E127" s="141" t="s">
        <v>3526</v>
      </c>
      <c r="F127" s="142" t="s">
        <v>3527</v>
      </c>
      <c r="G127" s="143" t="s">
        <v>171</v>
      </c>
      <c r="H127" s="144">
        <v>1.4E-2</v>
      </c>
      <c r="I127" s="145"/>
      <c r="J127" s="146">
        <f t="shared" si="10"/>
        <v>0</v>
      </c>
      <c r="K127" s="142" t="s">
        <v>3</v>
      </c>
      <c r="L127" s="35"/>
      <c r="M127" s="147" t="s">
        <v>3</v>
      </c>
      <c r="N127" s="148" t="s">
        <v>40</v>
      </c>
      <c r="O127" s="55"/>
      <c r="P127" s="149">
        <f t="shared" si="11"/>
        <v>0</v>
      </c>
      <c r="Q127" s="149">
        <v>0</v>
      </c>
      <c r="R127" s="149">
        <f t="shared" si="12"/>
        <v>0</v>
      </c>
      <c r="S127" s="149">
        <v>0</v>
      </c>
      <c r="T127" s="150">
        <f t="shared" si="13"/>
        <v>0</v>
      </c>
      <c r="U127" s="34"/>
      <c r="V127" s="34"/>
      <c r="W127" s="34"/>
      <c r="X127" s="34"/>
      <c r="Y127" s="34"/>
      <c r="Z127" s="34"/>
      <c r="AA127" s="34"/>
      <c r="AB127" s="34"/>
      <c r="AC127" s="34"/>
      <c r="AD127" s="34"/>
      <c r="AE127" s="34"/>
      <c r="AR127" s="151" t="s">
        <v>158</v>
      </c>
      <c r="AT127" s="151" t="s">
        <v>154</v>
      </c>
      <c r="AU127" s="151" t="s">
        <v>77</v>
      </c>
      <c r="AY127" s="19" t="s">
        <v>152</v>
      </c>
      <c r="BE127" s="152">
        <f t="shared" si="14"/>
        <v>0</v>
      </c>
      <c r="BF127" s="152">
        <f t="shared" si="15"/>
        <v>0</v>
      </c>
      <c r="BG127" s="152">
        <f t="shared" si="16"/>
        <v>0</v>
      </c>
      <c r="BH127" s="152">
        <f t="shared" si="17"/>
        <v>0</v>
      </c>
      <c r="BI127" s="152">
        <f t="shared" si="18"/>
        <v>0</v>
      </c>
      <c r="BJ127" s="19" t="s">
        <v>77</v>
      </c>
      <c r="BK127" s="152">
        <f t="shared" si="19"/>
        <v>0</v>
      </c>
      <c r="BL127" s="19" t="s">
        <v>158</v>
      </c>
      <c r="BM127" s="151" t="s">
        <v>3528</v>
      </c>
    </row>
    <row r="128" spans="1:65" s="2" customFormat="1" ht="22.8">
      <c r="A128" s="34"/>
      <c r="B128" s="139"/>
      <c r="C128" s="140" t="s">
        <v>443</v>
      </c>
      <c r="D128" s="140" t="s">
        <v>154</v>
      </c>
      <c r="E128" s="141" t="s">
        <v>3529</v>
      </c>
      <c r="F128" s="142" t="s">
        <v>3476</v>
      </c>
      <c r="G128" s="143" t="s">
        <v>254</v>
      </c>
      <c r="H128" s="144">
        <v>11.36</v>
      </c>
      <c r="I128" s="145"/>
      <c r="J128" s="146">
        <f t="shared" si="10"/>
        <v>0</v>
      </c>
      <c r="K128" s="142" t="s">
        <v>3</v>
      </c>
      <c r="L128" s="35"/>
      <c r="M128" s="147" t="s">
        <v>3</v>
      </c>
      <c r="N128" s="148" t="s">
        <v>40</v>
      </c>
      <c r="O128" s="55"/>
      <c r="P128" s="149">
        <f t="shared" si="11"/>
        <v>0</v>
      </c>
      <c r="Q128" s="149">
        <v>0</v>
      </c>
      <c r="R128" s="149">
        <f t="shared" si="12"/>
        <v>0</v>
      </c>
      <c r="S128" s="149">
        <v>0</v>
      </c>
      <c r="T128" s="150">
        <f t="shared" si="13"/>
        <v>0</v>
      </c>
      <c r="U128" s="34"/>
      <c r="V128" s="34"/>
      <c r="W128" s="34"/>
      <c r="X128" s="34"/>
      <c r="Y128" s="34"/>
      <c r="Z128" s="34"/>
      <c r="AA128" s="34"/>
      <c r="AB128" s="34"/>
      <c r="AC128" s="34"/>
      <c r="AD128" s="34"/>
      <c r="AE128" s="34"/>
      <c r="AR128" s="151" t="s">
        <v>158</v>
      </c>
      <c r="AT128" s="151" t="s">
        <v>154</v>
      </c>
      <c r="AU128" s="151" t="s">
        <v>77</v>
      </c>
      <c r="AY128" s="19" t="s">
        <v>152</v>
      </c>
      <c r="BE128" s="152">
        <f t="shared" si="14"/>
        <v>0</v>
      </c>
      <c r="BF128" s="152">
        <f t="shared" si="15"/>
        <v>0</v>
      </c>
      <c r="BG128" s="152">
        <f t="shared" si="16"/>
        <v>0</v>
      </c>
      <c r="BH128" s="152">
        <f t="shared" si="17"/>
        <v>0</v>
      </c>
      <c r="BI128" s="152">
        <f t="shared" si="18"/>
        <v>0</v>
      </c>
      <c r="BJ128" s="19" t="s">
        <v>77</v>
      </c>
      <c r="BK128" s="152">
        <f t="shared" si="19"/>
        <v>0</v>
      </c>
      <c r="BL128" s="19" t="s">
        <v>158</v>
      </c>
      <c r="BM128" s="151" t="s">
        <v>3530</v>
      </c>
    </row>
    <row r="129" spans="1:65" s="12" customFormat="1" ht="25.95" customHeight="1">
      <c r="B129" s="126"/>
      <c r="D129" s="127" t="s">
        <v>68</v>
      </c>
      <c r="E129" s="128" t="s">
        <v>3531</v>
      </c>
      <c r="F129" s="128" t="s">
        <v>3532</v>
      </c>
      <c r="I129" s="129"/>
      <c r="J129" s="130">
        <f>BK129</f>
        <v>0</v>
      </c>
      <c r="L129" s="126"/>
      <c r="M129" s="131"/>
      <c r="N129" s="132"/>
      <c r="O129" s="132"/>
      <c r="P129" s="133">
        <f>SUM(P130:P139)</f>
        <v>0</v>
      </c>
      <c r="Q129" s="132"/>
      <c r="R129" s="133">
        <f>SUM(R130:R139)</f>
        <v>0</v>
      </c>
      <c r="S129" s="132"/>
      <c r="T129" s="134">
        <f>SUM(T130:T139)</f>
        <v>0</v>
      </c>
      <c r="AR129" s="127" t="s">
        <v>77</v>
      </c>
      <c r="AT129" s="135" t="s">
        <v>68</v>
      </c>
      <c r="AU129" s="135" t="s">
        <v>69</v>
      </c>
      <c r="AY129" s="127" t="s">
        <v>152</v>
      </c>
      <c r="BK129" s="136">
        <f>SUM(BK130:BK139)</f>
        <v>0</v>
      </c>
    </row>
    <row r="130" spans="1:65" s="2" customFormat="1" ht="16.5" customHeight="1">
      <c r="A130" s="34"/>
      <c r="B130" s="139"/>
      <c r="C130" s="181" t="s">
        <v>451</v>
      </c>
      <c r="D130" s="181" t="s">
        <v>251</v>
      </c>
      <c r="E130" s="182" t="s">
        <v>3533</v>
      </c>
      <c r="F130" s="183" t="s">
        <v>3534</v>
      </c>
      <c r="G130" s="184" t="s">
        <v>1699</v>
      </c>
      <c r="H130" s="185">
        <v>37</v>
      </c>
      <c r="I130" s="186"/>
      <c r="J130" s="187">
        <f t="shared" ref="J130:J139" si="20">ROUND(I130*H130,2)</f>
        <v>0</v>
      </c>
      <c r="K130" s="183" t="s">
        <v>3</v>
      </c>
      <c r="L130" s="188"/>
      <c r="M130" s="189" t="s">
        <v>3</v>
      </c>
      <c r="N130" s="190" t="s">
        <v>40</v>
      </c>
      <c r="O130" s="55"/>
      <c r="P130" s="149">
        <f t="shared" ref="P130:P139" si="21">O130*H130</f>
        <v>0</v>
      </c>
      <c r="Q130" s="149">
        <v>0</v>
      </c>
      <c r="R130" s="149">
        <f t="shared" ref="R130:R139" si="22">Q130*H130</f>
        <v>0</v>
      </c>
      <c r="S130" s="149">
        <v>0</v>
      </c>
      <c r="T130" s="150">
        <f t="shared" ref="T130:T139" si="23">S130*H130</f>
        <v>0</v>
      </c>
      <c r="U130" s="34"/>
      <c r="V130" s="34"/>
      <c r="W130" s="34"/>
      <c r="X130" s="34"/>
      <c r="Y130" s="34"/>
      <c r="Z130" s="34"/>
      <c r="AA130" s="34"/>
      <c r="AB130" s="34"/>
      <c r="AC130" s="34"/>
      <c r="AD130" s="34"/>
      <c r="AE130" s="34"/>
      <c r="AR130" s="151" t="s">
        <v>207</v>
      </c>
      <c r="AT130" s="151" t="s">
        <v>251</v>
      </c>
      <c r="AU130" s="151" t="s">
        <v>77</v>
      </c>
      <c r="AY130" s="19" t="s">
        <v>152</v>
      </c>
      <c r="BE130" s="152">
        <f t="shared" ref="BE130:BE139" si="24">IF(N130="základní",J130,0)</f>
        <v>0</v>
      </c>
      <c r="BF130" s="152">
        <f t="shared" ref="BF130:BF139" si="25">IF(N130="snížená",J130,0)</f>
        <v>0</v>
      </c>
      <c r="BG130" s="152">
        <f t="shared" ref="BG130:BG139" si="26">IF(N130="zákl. přenesená",J130,0)</f>
        <v>0</v>
      </c>
      <c r="BH130" s="152">
        <f t="shared" ref="BH130:BH139" si="27">IF(N130="sníž. přenesená",J130,0)</f>
        <v>0</v>
      </c>
      <c r="BI130" s="152">
        <f t="shared" ref="BI130:BI139" si="28">IF(N130="nulová",J130,0)</f>
        <v>0</v>
      </c>
      <c r="BJ130" s="19" t="s">
        <v>77</v>
      </c>
      <c r="BK130" s="152">
        <f t="shared" ref="BK130:BK139" si="29">ROUND(I130*H130,2)</f>
        <v>0</v>
      </c>
      <c r="BL130" s="19" t="s">
        <v>158</v>
      </c>
      <c r="BM130" s="151" t="s">
        <v>3535</v>
      </c>
    </row>
    <row r="131" spans="1:65" s="2" customFormat="1" ht="16.5" customHeight="1">
      <c r="A131" s="34"/>
      <c r="B131" s="139"/>
      <c r="C131" s="181" t="s">
        <v>456</v>
      </c>
      <c r="D131" s="181" t="s">
        <v>251</v>
      </c>
      <c r="E131" s="182" t="s">
        <v>3536</v>
      </c>
      <c r="F131" s="183" t="s">
        <v>3493</v>
      </c>
      <c r="G131" s="184" t="s">
        <v>171</v>
      </c>
      <c r="H131" s="185">
        <v>1.9</v>
      </c>
      <c r="I131" s="186"/>
      <c r="J131" s="187">
        <f t="shared" si="20"/>
        <v>0</v>
      </c>
      <c r="K131" s="183" t="s">
        <v>3</v>
      </c>
      <c r="L131" s="188"/>
      <c r="M131" s="189" t="s">
        <v>3</v>
      </c>
      <c r="N131" s="190" t="s">
        <v>40</v>
      </c>
      <c r="O131" s="55"/>
      <c r="P131" s="149">
        <f t="shared" si="21"/>
        <v>0</v>
      </c>
      <c r="Q131" s="149">
        <v>0</v>
      </c>
      <c r="R131" s="149">
        <f t="shared" si="22"/>
        <v>0</v>
      </c>
      <c r="S131" s="149">
        <v>0</v>
      </c>
      <c r="T131" s="150">
        <f t="shared" si="23"/>
        <v>0</v>
      </c>
      <c r="U131" s="34"/>
      <c r="V131" s="34"/>
      <c r="W131" s="34"/>
      <c r="X131" s="34"/>
      <c r="Y131" s="34"/>
      <c r="Z131" s="34"/>
      <c r="AA131" s="34"/>
      <c r="AB131" s="34"/>
      <c r="AC131" s="34"/>
      <c r="AD131" s="34"/>
      <c r="AE131" s="34"/>
      <c r="AR131" s="151" t="s">
        <v>207</v>
      </c>
      <c r="AT131" s="151" t="s">
        <v>251</v>
      </c>
      <c r="AU131" s="151" t="s">
        <v>77</v>
      </c>
      <c r="AY131" s="19" t="s">
        <v>152</v>
      </c>
      <c r="BE131" s="152">
        <f t="shared" si="24"/>
        <v>0</v>
      </c>
      <c r="BF131" s="152">
        <f t="shared" si="25"/>
        <v>0</v>
      </c>
      <c r="BG131" s="152">
        <f t="shared" si="26"/>
        <v>0</v>
      </c>
      <c r="BH131" s="152">
        <f t="shared" si="27"/>
        <v>0</v>
      </c>
      <c r="BI131" s="152">
        <f t="shared" si="28"/>
        <v>0</v>
      </c>
      <c r="BJ131" s="19" t="s">
        <v>77</v>
      </c>
      <c r="BK131" s="152">
        <f t="shared" si="29"/>
        <v>0</v>
      </c>
      <c r="BL131" s="19" t="s">
        <v>158</v>
      </c>
      <c r="BM131" s="151" t="s">
        <v>3537</v>
      </c>
    </row>
    <row r="132" spans="1:65" s="2" customFormat="1" ht="16.5" customHeight="1">
      <c r="A132" s="34"/>
      <c r="B132" s="139"/>
      <c r="C132" s="181" t="s">
        <v>462</v>
      </c>
      <c r="D132" s="181" t="s">
        <v>251</v>
      </c>
      <c r="E132" s="182" t="s">
        <v>3439</v>
      </c>
      <c r="F132" s="183" t="s">
        <v>3440</v>
      </c>
      <c r="G132" s="184" t="s">
        <v>1699</v>
      </c>
      <c r="H132" s="185">
        <v>37</v>
      </c>
      <c r="I132" s="186"/>
      <c r="J132" s="187">
        <f t="shared" si="20"/>
        <v>0</v>
      </c>
      <c r="K132" s="183" t="s">
        <v>3</v>
      </c>
      <c r="L132" s="188"/>
      <c r="M132" s="189" t="s">
        <v>3</v>
      </c>
      <c r="N132" s="190" t="s">
        <v>40</v>
      </c>
      <c r="O132" s="55"/>
      <c r="P132" s="149">
        <f t="shared" si="21"/>
        <v>0</v>
      </c>
      <c r="Q132" s="149">
        <v>0</v>
      </c>
      <c r="R132" s="149">
        <f t="shared" si="22"/>
        <v>0</v>
      </c>
      <c r="S132" s="149">
        <v>0</v>
      </c>
      <c r="T132" s="150">
        <f t="shared" si="23"/>
        <v>0</v>
      </c>
      <c r="U132" s="34"/>
      <c r="V132" s="34"/>
      <c r="W132" s="34"/>
      <c r="X132" s="34"/>
      <c r="Y132" s="34"/>
      <c r="Z132" s="34"/>
      <c r="AA132" s="34"/>
      <c r="AB132" s="34"/>
      <c r="AC132" s="34"/>
      <c r="AD132" s="34"/>
      <c r="AE132" s="34"/>
      <c r="AR132" s="151" t="s">
        <v>207</v>
      </c>
      <c r="AT132" s="151" t="s">
        <v>251</v>
      </c>
      <c r="AU132" s="151" t="s">
        <v>77</v>
      </c>
      <c r="AY132" s="19" t="s">
        <v>152</v>
      </c>
      <c r="BE132" s="152">
        <f t="shared" si="24"/>
        <v>0</v>
      </c>
      <c r="BF132" s="152">
        <f t="shared" si="25"/>
        <v>0</v>
      </c>
      <c r="BG132" s="152">
        <f t="shared" si="26"/>
        <v>0</v>
      </c>
      <c r="BH132" s="152">
        <f t="shared" si="27"/>
        <v>0</v>
      </c>
      <c r="BI132" s="152">
        <f t="shared" si="28"/>
        <v>0</v>
      </c>
      <c r="BJ132" s="19" t="s">
        <v>77</v>
      </c>
      <c r="BK132" s="152">
        <f t="shared" si="29"/>
        <v>0</v>
      </c>
      <c r="BL132" s="19" t="s">
        <v>158</v>
      </c>
      <c r="BM132" s="151" t="s">
        <v>3538</v>
      </c>
    </row>
    <row r="133" spans="1:65" s="2" customFormat="1" ht="22.8">
      <c r="A133" s="34"/>
      <c r="B133" s="139"/>
      <c r="C133" s="140" t="s">
        <v>488</v>
      </c>
      <c r="D133" s="140" t="s">
        <v>154</v>
      </c>
      <c r="E133" s="141" t="s">
        <v>3445</v>
      </c>
      <c r="F133" s="142" t="s">
        <v>3446</v>
      </c>
      <c r="G133" s="143" t="s">
        <v>162</v>
      </c>
      <c r="H133" s="144">
        <v>18.5</v>
      </c>
      <c r="I133" s="145"/>
      <c r="J133" s="146">
        <f t="shared" si="20"/>
        <v>0</v>
      </c>
      <c r="K133" s="142" t="s">
        <v>3</v>
      </c>
      <c r="L133" s="35"/>
      <c r="M133" s="147" t="s">
        <v>3</v>
      </c>
      <c r="N133" s="148" t="s">
        <v>40</v>
      </c>
      <c r="O133" s="55"/>
      <c r="P133" s="149">
        <f t="shared" si="21"/>
        <v>0</v>
      </c>
      <c r="Q133" s="149">
        <v>0</v>
      </c>
      <c r="R133" s="149">
        <f t="shared" si="22"/>
        <v>0</v>
      </c>
      <c r="S133" s="149">
        <v>0</v>
      </c>
      <c r="T133" s="150">
        <f t="shared" si="23"/>
        <v>0</v>
      </c>
      <c r="U133" s="34"/>
      <c r="V133" s="34"/>
      <c r="W133" s="34"/>
      <c r="X133" s="34"/>
      <c r="Y133" s="34"/>
      <c r="Z133" s="34"/>
      <c r="AA133" s="34"/>
      <c r="AB133" s="34"/>
      <c r="AC133" s="34"/>
      <c r="AD133" s="34"/>
      <c r="AE133" s="34"/>
      <c r="AR133" s="151" t="s">
        <v>158</v>
      </c>
      <c r="AT133" s="151" t="s">
        <v>154</v>
      </c>
      <c r="AU133" s="151" t="s">
        <v>77</v>
      </c>
      <c r="AY133" s="19" t="s">
        <v>152</v>
      </c>
      <c r="BE133" s="152">
        <f t="shared" si="24"/>
        <v>0</v>
      </c>
      <c r="BF133" s="152">
        <f t="shared" si="25"/>
        <v>0</v>
      </c>
      <c r="BG133" s="152">
        <f t="shared" si="26"/>
        <v>0</v>
      </c>
      <c r="BH133" s="152">
        <f t="shared" si="27"/>
        <v>0</v>
      </c>
      <c r="BI133" s="152">
        <f t="shared" si="28"/>
        <v>0</v>
      </c>
      <c r="BJ133" s="19" t="s">
        <v>77</v>
      </c>
      <c r="BK133" s="152">
        <f t="shared" si="29"/>
        <v>0</v>
      </c>
      <c r="BL133" s="19" t="s">
        <v>158</v>
      </c>
      <c r="BM133" s="151" t="s">
        <v>3539</v>
      </c>
    </row>
    <row r="134" spans="1:65" s="2" customFormat="1" ht="22.8">
      <c r="A134" s="34"/>
      <c r="B134" s="139"/>
      <c r="C134" s="140" t="s">
        <v>481</v>
      </c>
      <c r="D134" s="140" t="s">
        <v>154</v>
      </c>
      <c r="E134" s="141" t="s">
        <v>3524</v>
      </c>
      <c r="F134" s="142" t="s">
        <v>3443</v>
      </c>
      <c r="G134" s="143" t="s">
        <v>254</v>
      </c>
      <c r="H134" s="144">
        <v>1E-3</v>
      </c>
      <c r="I134" s="145"/>
      <c r="J134" s="146">
        <f t="shared" si="20"/>
        <v>0</v>
      </c>
      <c r="K134" s="142" t="s">
        <v>3</v>
      </c>
      <c r="L134" s="35"/>
      <c r="M134" s="147" t="s">
        <v>3</v>
      </c>
      <c r="N134" s="148" t="s">
        <v>40</v>
      </c>
      <c r="O134" s="55"/>
      <c r="P134" s="149">
        <f t="shared" si="21"/>
        <v>0</v>
      </c>
      <c r="Q134" s="149">
        <v>0</v>
      </c>
      <c r="R134" s="149">
        <f t="shared" si="22"/>
        <v>0</v>
      </c>
      <c r="S134" s="149">
        <v>0</v>
      </c>
      <c r="T134" s="150">
        <f t="shared" si="23"/>
        <v>0</v>
      </c>
      <c r="U134" s="34"/>
      <c r="V134" s="34"/>
      <c r="W134" s="34"/>
      <c r="X134" s="34"/>
      <c r="Y134" s="34"/>
      <c r="Z134" s="34"/>
      <c r="AA134" s="34"/>
      <c r="AB134" s="34"/>
      <c r="AC134" s="34"/>
      <c r="AD134" s="34"/>
      <c r="AE134" s="34"/>
      <c r="AR134" s="151" t="s">
        <v>158</v>
      </c>
      <c r="AT134" s="151" t="s">
        <v>154</v>
      </c>
      <c r="AU134" s="151" t="s">
        <v>77</v>
      </c>
      <c r="AY134" s="19" t="s">
        <v>152</v>
      </c>
      <c r="BE134" s="152">
        <f t="shared" si="24"/>
        <v>0</v>
      </c>
      <c r="BF134" s="152">
        <f t="shared" si="25"/>
        <v>0</v>
      </c>
      <c r="BG134" s="152">
        <f t="shared" si="26"/>
        <v>0</v>
      </c>
      <c r="BH134" s="152">
        <f t="shared" si="27"/>
        <v>0</v>
      </c>
      <c r="BI134" s="152">
        <f t="shared" si="28"/>
        <v>0</v>
      </c>
      <c r="BJ134" s="19" t="s">
        <v>77</v>
      </c>
      <c r="BK134" s="152">
        <f t="shared" si="29"/>
        <v>0</v>
      </c>
      <c r="BL134" s="19" t="s">
        <v>158</v>
      </c>
      <c r="BM134" s="151" t="s">
        <v>3540</v>
      </c>
    </row>
    <row r="135" spans="1:65" s="2" customFormat="1" ht="22.8">
      <c r="A135" s="34"/>
      <c r="B135" s="139"/>
      <c r="C135" s="140" t="s">
        <v>494</v>
      </c>
      <c r="D135" s="140" t="s">
        <v>154</v>
      </c>
      <c r="E135" s="141" t="s">
        <v>3526</v>
      </c>
      <c r="F135" s="142" t="s">
        <v>3527</v>
      </c>
      <c r="G135" s="143" t="s">
        <v>171</v>
      </c>
      <c r="H135" s="144">
        <v>0.37</v>
      </c>
      <c r="I135" s="145"/>
      <c r="J135" s="146">
        <f t="shared" si="20"/>
        <v>0</v>
      </c>
      <c r="K135" s="142" t="s">
        <v>3</v>
      </c>
      <c r="L135" s="35"/>
      <c r="M135" s="147" t="s">
        <v>3</v>
      </c>
      <c r="N135" s="148" t="s">
        <v>40</v>
      </c>
      <c r="O135" s="55"/>
      <c r="P135" s="149">
        <f t="shared" si="21"/>
        <v>0</v>
      </c>
      <c r="Q135" s="149">
        <v>0</v>
      </c>
      <c r="R135" s="149">
        <f t="shared" si="22"/>
        <v>0</v>
      </c>
      <c r="S135" s="149">
        <v>0</v>
      </c>
      <c r="T135" s="150">
        <f t="shared" si="23"/>
        <v>0</v>
      </c>
      <c r="U135" s="34"/>
      <c r="V135" s="34"/>
      <c r="W135" s="34"/>
      <c r="X135" s="34"/>
      <c r="Y135" s="34"/>
      <c r="Z135" s="34"/>
      <c r="AA135" s="34"/>
      <c r="AB135" s="34"/>
      <c r="AC135" s="34"/>
      <c r="AD135" s="34"/>
      <c r="AE135" s="34"/>
      <c r="AR135" s="151" t="s">
        <v>158</v>
      </c>
      <c r="AT135" s="151" t="s">
        <v>154</v>
      </c>
      <c r="AU135" s="151" t="s">
        <v>77</v>
      </c>
      <c r="AY135" s="19" t="s">
        <v>152</v>
      </c>
      <c r="BE135" s="152">
        <f t="shared" si="24"/>
        <v>0</v>
      </c>
      <c r="BF135" s="152">
        <f t="shared" si="25"/>
        <v>0</v>
      </c>
      <c r="BG135" s="152">
        <f t="shared" si="26"/>
        <v>0</v>
      </c>
      <c r="BH135" s="152">
        <f t="shared" si="27"/>
        <v>0</v>
      </c>
      <c r="BI135" s="152">
        <f t="shared" si="28"/>
        <v>0</v>
      </c>
      <c r="BJ135" s="19" t="s">
        <v>77</v>
      </c>
      <c r="BK135" s="152">
        <f t="shared" si="29"/>
        <v>0</v>
      </c>
      <c r="BL135" s="19" t="s">
        <v>158</v>
      </c>
      <c r="BM135" s="151" t="s">
        <v>3541</v>
      </c>
    </row>
    <row r="136" spans="1:65" s="2" customFormat="1" ht="22.8">
      <c r="A136" s="34"/>
      <c r="B136" s="139"/>
      <c r="C136" s="140" t="s">
        <v>499</v>
      </c>
      <c r="D136" s="140" t="s">
        <v>154</v>
      </c>
      <c r="E136" s="141" t="s">
        <v>3529</v>
      </c>
      <c r="F136" s="142" t="s">
        <v>3476</v>
      </c>
      <c r="G136" s="143" t="s">
        <v>254</v>
      </c>
      <c r="H136" s="144">
        <v>1.5</v>
      </c>
      <c r="I136" s="145"/>
      <c r="J136" s="146">
        <f t="shared" si="20"/>
        <v>0</v>
      </c>
      <c r="K136" s="142" t="s">
        <v>3</v>
      </c>
      <c r="L136" s="35"/>
      <c r="M136" s="147" t="s">
        <v>3</v>
      </c>
      <c r="N136" s="148" t="s">
        <v>40</v>
      </c>
      <c r="O136" s="55"/>
      <c r="P136" s="149">
        <f t="shared" si="21"/>
        <v>0</v>
      </c>
      <c r="Q136" s="149">
        <v>0</v>
      </c>
      <c r="R136" s="149">
        <f t="shared" si="22"/>
        <v>0</v>
      </c>
      <c r="S136" s="149">
        <v>0</v>
      </c>
      <c r="T136" s="150">
        <f t="shared" si="23"/>
        <v>0</v>
      </c>
      <c r="U136" s="34"/>
      <c r="V136" s="34"/>
      <c r="W136" s="34"/>
      <c r="X136" s="34"/>
      <c r="Y136" s="34"/>
      <c r="Z136" s="34"/>
      <c r="AA136" s="34"/>
      <c r="AB136" s="34"/>
      <c r="AC136" s="34"/>
      <c r="AD136" s="34"/>
      <c r="AE136" s="34"/>
      <c r="AR136" s="151" t="s">
        <v>158</v>
      </c>
      <c r="AT136" s="151" t="s">
        <v>154</v>
      </c>
      <c r="AU136" s="151" t="s">
        <v>77</v>
      </c>
      <c r="AY136" s="19" t="s">
        <v>152</v>
      </c>
      <c r="BE136" s="152">
        <f t="shared" si="24"/>
        <v>0</v>
      </c>
      <c r="BF136" s="152">
        <f t="shared" si="25"/>
        <v>0</v>
      </c>
      <c r="BG136" s="152">
        <f t="shared" si="26"/>
        <v>0</v>
      </c>
      <c r="BH136" s="152">
        <f t="shared" si="27"/>
        <v>0</v>
      </c>
      <c r="BI136" s="152">
        <f t="shared" si="28"/>
        <v>0</v>
      </c>
      <c r="BJ136" s="19" t="s">
        <v>77</v>
      </c>
      <c r="BK136" s="152">
        <f t="shared" si="29"/>
        <v>0</v>
      </c>
      <c r="BL136" s="19" t="s">
        <v>158</v>
      </c>
      <c r="BM136" s="151" t="s">
        <v>3542</v>
      </c>
    </row>
    <row r="137" spans="1:65" s="2" customFormat="1" ht="16.5" customHeight="1">
      <c r="A137" s="34"/>
      <c r="B137" s="139"/>
      <c r="C137" s="140" t="s">
        <v>467</v>
      </c>
      <c r="D137" s="140" t="s">
        <v>154</v>
      </c>
      <c r="E137" s="141" t="s">
        <v>3543</v>
      </c>
      <c r="F137" s="142" t="s">
        <v>3498</v>
      </c>
      <c r="G137" s="143" t="s">
        <v>162</v>
      </c>
      <c r="H137" s="144">
        <v>18.5</v>
      </c>
      <c r="I137" s="145"/>
      <c r="J137" s="146">
        <f t="shared" si="20"/>
        <v>0</v>
      </c>
      <c r="K137" s="142" t="s">
        <v>3</v>
      </c>
      <c r="L137" s="35"/>
      <c r="M137" s="147" t="s">
        <v>3</v>
      </c>
      <c r="N137" s="148" t="s">
        <v>40</v>
      </c>
      <c r="O137" s="55"/>
      <c r="P137" s="149">
        <f t="shared" si="21"/>
        <v>0</v>
      </c>
      <c r="Q137" s="149">
        <v>0</v>
      </c>
      <c r="R137" s="149">
        <f t="shared" si="22"/>
        <v>0</v>
      </c>
      <c r="S137" s="149">
        <v>0</v>
      </c>
      <c r="T137" s="150">
        <f t="shared" si="23"/>
        <v>0</v>
      </c>
      <c r="U137" s="34"/>
      <c r="V137" s="34"/>
      <c r="W137" s="34"/>
      <c r="X137" s="34"/>
      <c r="Y137" s="34"/>
      <c r="Z137" s="34"/>
      <c r="AA137" s="34"/>
      <c r="AB137" s="34"/>
      <c r="AC137" s="34"/>
      <c r="AD137" s="34"/>
      <c r="AE137" s="34"/>
      <c r="AR137" s="151" t="s">
        <v>158</v>
      </c>
      <c r="AT137" s="151" t="s">
        <v>154</v>
      </c>
      <c r="AU137" s="151" t="s">
        <v>77</v>
      </c>
      <c r="AY137" s="19" t="s">
        <v>152</v>
      </c>
      <c r="BE137" s="152">
        <f t="shared" si="24"/>
        <v>0</v>
      </c>
      <c r="BF137" s="152">
        <f t="shared" si="25"/>
        <v>0</v>
      </c>
      <c r="BG137" s="152">
        <f t="shared" si="26"/>
        <v>0</v>
      </c>
      <c r="BH137" s="152">
        <f t="shared" si="27"/>
        <v>0</v>
      </c>
      <c r="BI137" s="152">
        <f t="shared" si="28"/>
        <v>0</v>
      </c>
      <c r="BJ137" s="19" t="s">
        <v>77</v>
      </c>
      <c r="BK137" s="152">
        <f t="shared" si="29"/>
        <v>0</v>
      </c>
      <c r="BL137" s="19" t="s">
        <v>158</v>
      </c>
      <c r="BM137" s="151" t="s">
        <v>3544</v>
      </c>
    </row>
    <row r="138" spans="1:65" s="2" customFormat="1" ht="21.75" customHeight="1">
      <c r="A138" s="34"/>
      <c r="B138" s="139"/>
      <c r="C138" s="140" t="s">
        <v>471</v>
      </c>
      <c r="D138" s="140" t="s">
        <v>154</v>
      </c>
      <c r="E138" s="141" t="s">
        <v>3545</v>
      </c>
      <c r="F138" s="142" t="s">
        <v>3546</v>
      </c>
      <c r="G138" s="143" t="s">
        <v>1699</v>
      </c>
      <c r="H138" s="144">
        <v>37</v>
      </c>
      <c r="I138" s="145"/>
      <c r="J138" s="146">
        <f t="shared" si="20"/>
        <v>0</v>
      </c>
      <c r="K138" s="142" t="s">
        <v>3</v>
      </c>
      <c r="L138" s="35"/>
      <c r="M138" s="147" t="s">
        <v>3</v>
      </c>
      <c r="N138" s="148" t="s">
        <v>40</v>
      </c>
      <c r="O138" s="55"/>
      <c r="P138" s="149">
        <f t="shared" si="21"/>
        <v>0</v>
      </c>
      <c r="Q138" s="149">
        <v>0</v>
      </c>
      <c r="R138" s="149">
        <f t="shared" si="22"/>
        <v>0</v>
      </c>
      <c r="S138" s="149">
        <v>0</v>
      </c>
      <c r="T138" s="150">
        <f t="shared" si="23"/>
        <v>0</v>
      </c>
      <c r="U138" s="34"/>
      <c r="V138" s="34"/>
      <c r="W138" s="34"/>
      <c r="X138" s="34"/>
      <c r="Y138" s="34"/>
      <c r="Z138" s="34"/>
      <c r="AA138" s="34"/>
      <c r="AB138" s="34"/>
      <c r="AC138" s="34"/>
      <c r="AD138" s="34"/>
      <c r="AE138" s="34"/>
      <c r="AR138" s="151" t="s">
        <v>158</v>
      </c>
      <c r="AT138" s="151" t="s">
        <v>154</v>
      </c>
      <c r="AU138" s="151" t="s">
        <v>77</v>
      </c>
      <c r="AY138" s="19" t="s">
        <v>152</v>
      </c>
      <c r="BE138" s="152">
        <f t="shared" si="24"/>
        <v>0</v>
      </c>
      <c r="BF138" s="152">
        <f t="shared" si="25"/>
        <v>0</v>
      </c>
      <c r="BG138" s="152">
        <f t="shared" si="26"/>
        <v>0</v>
      </c>
      <c r="BH138" s="152">
        <f t="shared" si="27"/>
        <v>0</v>
      </c>
      <c r="BI138" s="152">
        <f t="shared" si="28"/>
        <v>0</v>
      </c>
      <c r="BJ138" s="19" t="s">
        <v>77</v>
      </c>
      <c r="BK138" s="152">
        <f t="shared" si="29"/>
        <v>0</v>
      </c>
      <c r="BL138" s="19" t="s">
        <v>158</v>
      </c>
      <c r="BM138" s="151" t="s">
        <v>3547</v>
      </c>
    </row>
    <row r="139" spans="1:65" s="2" customFormat="1" ht="22.8">
      <c r="A139" s="34"/>
      <c r="B139" s="139"/>
      <c r="C139" s="140" t="s">
        <v>476</v>
      </c>
      <c r="D139" s="140" t="s">
        <v>154</v>
      </c>
      <c r="E139" s="141" t="s">
        <v>3548</v>
      </c>
      <c r="F139" s="142" t="s">
        <v>3549</v>
      </c>
      <c r="G139" s="143" t="s">
        <v>1699</v>
      </c>
      <c r="H139" s="144">
        <v>37</v>
      </c>
      <c r="I139" s="145"/>
      <c r="J139" s="146">
        <f t="shared" si="20"/>
        <v>0</v>
      </c>
      <c r="K139" s="142" t="s">
        <v>3</v>
      </c>
      <c r="L139" s="35"/>
      <c r="M139" s="147" t="s">
        <v>3</v>
      </c>
      <c r="N139" s="148" t="s">
        <v>40</v>
      </c>
      <c r="O139" s="55"/>
      <c r="P139" s="149">
        <f t="shared" si="21"/>
        <v>0</v>
      </c>
      <c r="Q139" s="149">
        <v>0</v>
      </c>
      <c r="R139" s="149">
        <f t="shared" si="22"/>
        <v>0</v>
      </c>
      <c r="S139" s="149">
        <v>0</v>
      </c>
      <c r="T139" s="150">
        <f t="shared" si="23"/>
        <v>0</v>
      </c>
      <c r="U139" s="34"/>
      <c r="V139" s="34"/>
      <c r="W139" s="34"/>
      <c r="X139" s="34"/>
      <c r="Y139" s="34"/>
      <c r="Z139" s="34"/>
      <c r="AA139" s="34"/>
      <c r="AB139" s="34"/>
      <c r="AC139" s="34"/>
      <c r="AD139" s="34"/>
      <c r="AE139" s="34"/>
      <c r="AR139" s="151" t="s">
        <v>158</v>
      </c>
      <c r="AT139" s="151" t="s">
        <v>154</v>
      </c>
      <c r="AU139" s="151" t="s">
        <v>77</v>
      </c>
      <c r="AY139" s="19" t="s">
        <v>152</v>
      </c>
      <c r="BE139" s="152">
        <f t="shared" si="24"/>
        <v>0</v>
      </c>
      <c r="BF139" s="152">
        <f t="shared" si="25"/>
        <v>0</v>
      </c>
      <c r="BG139" s="152">
        <f t="shared" si="26"/>
        <v>0</v>
      </c>
      <c r="BH139" s="152">
        <f t="shared" si="27"/>
        <v>0</v>
      </c>
      <c r="BI139" s="152">
        <f t="shared" si="28"/>
        <v>0</v>
      </c>
      <c r="BJ139" s="19" t="s">
        <v>77</v>
      </c>
      <c r="BK139" s="152">
        <f t="shared" si="29"/>
        <v>0</v>
      </c>
      <c r="BL139" s="19" t="s">
        <v>158</v>
      </c>
      <c r="BM139" s="151" t="s">
        <v>3550</v>
      </c>
    </row>
    <row r="140" spans="1:65" s="12" customFormat="1" ht="25.95" customHeight="1">
      <c r="B140" s="126"/>
      <c r="D140" s="127" t="s">
        <v>68</v>
      </c>
      <c r="E140" s="128" t="s">
        <v>150</v>
      </c>
      <c r="F140" s="128" t="s">
        <v>3551</v>
      </c>
      <c r="I140" s="129"/>
      <c r="J140" s="130">
        <f>BK140</f>
        <v>0</v>
      </c>
      <c r="L140" s="126"/>
      <c r="M140" s="131"/>
      <c r="N140" s="132"/>
      <c r="O140" s="132"/>
      <c r="P140" s="133">
        <f>P141+SUM(P142:P154)</f>
        <v>0</v>
      </c>
      <c r="Q140" s="132"/>
      <c r="R140" s="133">
        <f>R141+SUM(R142:R154)</f>
        <v>1.35E-2</v>
      </c>
      <c r="S140" s="132"/>
      <c r="T140" s="134">
        <f>T141+SUM(T142:T154)</f>
        <v>0</v>
      </c>
      <c r="AR140" s="127" t="s">
        <v>77</v>
      </c>
      <c r="AT140" s="135" t="s">
        <v>68</v>
      </c>
      <c r="AU140" s="135" t="s">
        <v>69</v>
      </c>
      <c r="AY140" s="127" t="s">
        <v>152</v>
      </c>
      <c r="BK140" s="136">
        <f>BK141+SUM(BK142:BK154)</f>
        <v>0</v>
      </c>
    </row>
    <row r="141" spans="1:65" s="2" customFormat="1" ht="45.6">
      <c r="A141" s="34"/>
      <c r="B141" s="139"/>
      <c r="C141" s="140" t="s">
        <v>513</v>
      </c>
      <c r="D141" s="140" t="s">
        <v>154</v>
      </c>
      <c r="E141" s="141" t="s">
        <v>3552</v>
      </c>
      <c r="F141" s="142" t="s">
        <v>3553</v>
      </c>
      <c r="G141" s="143" t="s">
        <v>162</v>
      </c>
      <c r="H141" s="144">
        <v>450</v>
      </c>
      <c r="I141" s="145"/>
      <c r="J141" s="146">
        <f>ROUND(I141*H141,2)</f>
        <v>0</v>
      </c>
      <c r="K141" s="142" t="s">
        <v>163</v>
      </c>
      <c r="L141" s="35"/>
      <c r="M141" s="147" t="s">
        <v>3</v>
      </c>
      <c r="N141" s="148" t="s">
        <v>40</v>
      </c>
      <c r="O141" s="55"/>
      <c r="P141" s="149">
        <f>O141*H141</f>
        <v>0</v>
      </c>
      <c r="Q141" s="149">
        <v>0</v>
      </c>
      <c r="R141" s="149">
        <f>Q141*H141</f>
        <v>0</v>
      </c>
      <c r="S141" s="149">
        <v>0</v>
      </c>
      <c r="T141" s="150">
        <f>S141*H141</f>
        <v>0</v>
      </c>
      <c r="U141" s="34"/>
      <c r="V141" s="34"/>
      <c r="W141" s="34"/>
      <c r="X141" s="34"/>
      <c r="Y141" s="34"/>
      <c r="Z141" s="34"/>
      <c r="AA141" s="34"/>
      <c r="AB141" s="34"/>
      <c r="AC141" s="34"/>
      <c r="AD141" s="34"/>
      <c r="AE141" s="34"/>
      <c r="AR141" s="151" t="s">
        <v>158</v>
      </c>
      <c r="AT141" s="151" t="s">
        <v>154</v>
      </c>
      <c r="AU141" s="151" t="s">
        <v>77</v>
      </c>
      <c r="AY141" s="19" t="s">
        <v>152</v>
      </c>
      <c r="BE141" s="152">
        <f>IF(N141="základní",J141,0)</f>
        <v>0</v>
      </c>
      <c r="BF141" s="152">
        <f>IF(N141="snížená",J141,0)</f>
        <v>0</v>
      </c>
      <c r="BG141" s="152">
        <f>IF(N141="zákl. přenesená",J141,0)</f>
        <v>0</v>
      </c>
      <c r="BH141" s="152">
        <f>IF(N141="sníž. přenesená",J141,0)</f>
        <v>0</v>
      </c>
      <c r="BI141" s="152">
        <f>IF(N141="nulová",J141,0)</f>
        <v>0</v>
      </c>
      <c r="BJ141" s="19" t="s">
        <v>77</v>
      </c>
      <c r="BK141" s="152">
        <f>ROUND(I141*H141,2)</f>
        <v>0</v>
      </c>
      <c r="BL141" s="19" t="s">
        <v>158</v>
      </c>
      <c r="BM141" s="151" t="s">
        <v>3554</v>
      </c>
    </row>
    <row r="142" spans="1:65" s="2" customFormat="1" ht="16.5" customHeight="1">
      <c r="A142" s="34"/>
      <c r="B142" s="139"/>
      <c r="C142" s="181" t="s">
        <v>550</v>
      </c>
      <c r="D142" s="181" t="s">
        <v>251</v>
      </c>
      <c r="E142" s="182" t="s">
        <v>3555</v>
      </c>
      <c r="F142" s="183" t="s">
        <v>3556</v>
      </c>
      <c r="G142" s="184" t="s">
        <v>3557</v>
      </c>
      <c r="H142" s="185">
        <v>0.45</v>
      </c>
      <c r="I142" s="186"/>
      <c r="J142" s="187">
        <f>ROUND(I142*H142,2)</f>
        <v>0</v>
      </c>
      <c r="K142" s="183" t="s">
        <v>3</v>
      </c>
      <c r="L142" s="188"/>
      <c r="M142" s="189" t="s">
        <v>3</v>
      </c>
      <c r="N142" s="190" t="s">
        <v>40</v>
      </c>
      <c r="O142" s="55"/>
      <c r="P142" s="149">
        <f>O142*H142</f>
        <v>0</v>
      </c>
      <c r="Q142" s="149">
        <v>0</v>
      </c>
      <c r="R142" s="149">
        <f>Q142*H142</f>
        <v>0</v>
      </c>
      <c r="S142" s="149">
        <v>0</v>
      </c>
      <c r="T142" s="150">
        <f>S142*H142</f>
        <v>0</v>
      </c>
      <c r="U142" s="34"/>
      <c r="V142" s="34"/>
      <c r="W142" s="34"/>
      <c r="X142" s="34"/>
      <c r="Y142" s="34"/>
      <c r="Z142" s="34"/>
      <c r="AA142" s="34"/>
      <c r="AB142" s="34"/>
      <c r="AC142" s="34"/>
      <c r="AD142" s="34"/>
      <c r="AE142" s="34"/>
      <c r="AR142" s="151" t="s">
        <v>207</v>
      </c>
      <c r="AT142" s="151" t="s">
        <v>251</v>
      </c>
      <c r="AU142" s="151" t="s">
        <v>77</v>
      </c>
      <c r="AY142" s="19" t="s">
        <v>152</v>
      </c>
      <c r="BE142" s="152">
        <f>IF(N142="základní",J142,0)</f>
        <v>0</v>
      </c>
      <c r="BF142" s="152">
        <f>IF(N142="snížená",J142,0)</f>
        <v>0</v>
      </c>
      <c r="BG142" s="152">
        <f>IF(N142="zákl. přenesená",J142,0)</f>
        <v>0</v>
      </c>
      <c r="BH142" s="152">
        <f>IF(N142="sníž. přenesená",J142,0)</f>
        <v>0</v>
      </c>
      <c r="BI142" s="152">
        <f>IF(N142="nulová",J142,0)</f>
        <v>0</v>
      </c>
      <c r="BJ142" s="19" t="s">
        <v>77</v>
      </c>
      <c r="BK142" s="152">
        <f>ROUND(I142*H142,2)</f>
        <v>0</v>
      </c>
      <c r="BL142" s="19" t="s">
        <v>158</v>
      </c>
      <c r="BM142" s="151" t="s">
        <v>3558</v>
      </c>
    </row>
    <row r="143" spans="1:65" s="13" customFormat="1">
      <c r="B143" s="158"/>
      <c r="D143" s="153" t="s">
        <v>167</v>
      </c>
      <c r="E143" s="159" t="s">
        <v>3</v>
      </c>
      <c r="F143" s="160" t="s">
        <v>3559</v>
      </c>
      <c r="H143" s="161">
        <v>0.45</v>
      </c>
      <c r="I143" s="162"/>
      <c r="L143" s="158"/>
      <c r="M143" s="163"/>
      <c r="N143" s="164"/>
      <c r="O143" s="164"/>
      <c r="P143" s="164"/>
      <c r="Q143" s="164"/>
      <c r="R143" s="164"/>
      <c r="S143" s="164"/>
      <c r="T143" s="165"/>
      <c r="AT143" s="159" t="s">
        <v>167</v>
      </c>
      <c r="AU143" s="159" t="s">
        <v>77</v>
      </c>
      <c r="AV143" s="13" t="s">
        <v>79</v>
      </c>
      <c r="AW143" s="13" t="s">
        <v>31</v>
      </c>
      <c r="AX143" s="13" t="s">
        <v>77</v>
      </c>
      <c r="AY143" s="159" t="s">
        <v>152</v>
      </c>
    </row>
    <row r="144" spans="1:65" s="2" customFormat="1" ht="22.8">
      <c r="A144" s="34"/>
      <c r="B144" s="139"/>
      <c r="C144" s="140" t="s">
        <v>525</v>
      </c>
      <c r="D144" s="140" t="s">
        <v>154</v>
      </c>
      <c r="E144" s="141" t="s">
        <v>3560</v>
      </c>
      <c r="F144" s="142" t="s">
        <v>3561</v>
      </c>
      <c r="G144" s="143" t="s">
        <v>162</v>
      </c>
      <c r="H144" s="144">
        <v>900</v>
      </c>
      <c r="I144" s="145"/>
      <c r="J144" s="146">
        <f>ROUND(I144*H144,2)</f>
        <v>0</v>
      </c>
      <c r="K144" s="142" t="s">
        <v>163</v>
      </c>
      <c r="L144" s="35"/>
      <c r="M144" s="147" t="s">
        <v>3</v>
      </c>
      <c r="N144" s="148" t="s">
        <v>40</v>
      </c>
      <c r="O144" s="55"/>
      <c r="P144" s="149">
        <f>O144*H144</f>
        <v>0</v>
      </c>
      <c r="Q144" s="149">
        <v>0</v>
      </c>
      <c r="R144" s="149">
        <f>Q144*H144</f>
        <v>0</v>
      </c>
      <c r="S144" s="149">
        <v>0</v>
      </c>
      <c r="T144" s="150">
        <f>S144*H144</f>
        <v>0</v>
      </c>
      <c r="U144" s="34"/>
      <c r="V144" s="34"/>
      <c r="W144" s="34"/>
      <c r="X144" s="34"/>
      <c r="Y144" s="34"/>
      <c r="Z144" s="34"/>
      <c r="AA144" s="34"/>
      <c r="AB144" s="34"/>
      <c r="AC144" s="34"/>
      <c r="AD144" s="34"/>
      <c r="AE144" s="34"/>
      <c r="AR144" s="151" t="s">
        <v>158</v>
      </c>
      <c r="AT144" s="151" t="s">
        <v>154</v>
      </c>
      <c r="AU144" s="151" t="s">
        <v>77</v>
      </c>
      <c r="AY144" s="19" t="s">
        <v>152</v>
      </c>
      <c r="BE144" s="152">
        <f>IF(N144="základní",J144,0)</f>
        <v>0</v>
      </c>
      <c r="BF144" s="152">
        <f>IF(N144="snížená",J144,0)</f>
        <v>0</v>
      </c>
      <c r="BG144" s="152">
        <f>IF(N144="zákl. přenesená",J144,0)</f>
        <v>0</v>
      </c>
      <c r="BH144" s="152">
        <f>IF(N144="sníž. přenesená",J144,0)</f>
        <v>0</v>
      </c>
      <c r="BI144" s="152">
        <f>IF(N144="nulová",J144,0)</f>
        <v>0</v>
      </c>
      <c r="BJ144" s="19" t="s">
        <v>77</v>
      </c>
      <c r="BK144" s="152">
        <f>ROUND(I144*H144,2)</f>
        <v>0</v>
      </c>
      <c r="BL144" s="19" t="s">
        <v>158</v>
      </c>
      <c r="BM144" s="151" t="s">
        <v>3562</v>
      </c>
    </row>
    <row r="145" spans="1:65" s="14" customFormat="1">
      <c r="B145" s="166"/>
      <c r="D145" s="153" t="s">
        <v>167</v>
      </c>
      <c r="E145" s="167" t="s">
        <v>3</v>
      </c>
      <c r="F145" s="168" t="s">
        <v>3563</v>
      </c>
      <c r="H145" s="167" t="s">
        <v>3</v>
      </c>
      <c r="I145" s="169"/>
      <c r="L145" s="166"/>
      <c r="M145" s="170"/>
      <c r="N145" s="171"/>
      <c r="O145" s="171"/>
      <c r="P145" s="171"/>
      <c r="Q145" s="171"/>
      <c r="R145" s="171"/>
      <c r="S145" s="171"/>
      <c r="T145" s="172"/>
      <c r="AT145" s="167" t="s">
        <v>167</v>
      </c>
      <c r="AU145" s="167" t="s">
        <v>77</v>
      </c>
      <c r="AV145" s="14" t="s">
        <v>77</v>
      </c>
      <c r="AW145" s="14" t="s">
        <v>31</v>
      </c>
      <c r="AX145" s="14" t="s">
        <v>69</v>
      </c>
      <c r="AY145" s="167" t="s">
        <v>152</v>
      </c>
    </row>
    <row r="146" spans="1:65" s="13" customFormat="1">
      <c r="B146" s="158"/>
      <c r="D146" s="153" t="s">
        <v>167</v>
      </c>
      <c r="E146" s="159" t="s">
        <v>3</v>
      </c>
      <c r="F146" s="160" t="s">
        <v>3564</v>
      </c>
      <c r="H146" s="161">
        <v>900</v>
      </c>
      <c r="I146" s="162"/>
      <c r="L146" s="158"/>
      <c r="M146" s="163"/>
      <c r="N146" s="164"/>
      <c r="O146" s="164"/>
      <c r="P146" s="164"/>
      <c r="Q146" s="164"/>
      <c r="R146" s="164"/>
      <c r="S146" s="164"/>
      <c r="T146" s="165"/>
      <c r="AT146" s="159" t="s">
        <v>167</v>
      </c>
      <c r="AU146" s="159" t="s">
        <v>77</v>
      </c>
      <c r="AV146" s="13" t="s">
        <v>79</v>
      </c>
      <c r="AW146" s="13" t="s">
        <v>31</v>
      </c>
      <c r="AX146" s="13" t="s">
        <v>77</v>
      </c>
      <c r="AY146" s="159" t="s">
        <v>152</v>
      </c>
    </row>
    <row r="147" spans="1:65" s="2" customFormat="1" ht="21.75" customHeight="1">
      <c r="A147" s="34"/>
      <c r="B147" s="139"/>
      <c r="C147" s="140" t="s">
        <v>530</v>
      </c>
      <c r="D147" s="140" t="s">
        <v>154</v>
      </c>
      <c r="E147" s="141" t="s">
        <v>3565</v>
      </c>
      <c r="F147" s="142" t="s">
        <v>3566</v>
      </c>
      <c r="G147" s="143" t="s">
        <v>162</v>
      </c>
      <c r="H147" s="144">
        <v>900</v>
      </c>
      <c r="I147" s="145"/>
      <c r="J147" s="146">
        <f>ROUND(I147*H147,2)</f>
        <v>0</v>
      </c>
      <c r="K147" s="142" t="s">
        <v>163</v>
      </c>
      <c r="L147" s="35"/>
      <c r="M147" s="147" t="s">
        <v>3</v>
      </c>
      <c r="N147" s="148" t="s">
        <v>40</v>
      </c>
      <c r="O147" s="55"/>
      <c r="P147" s="149">
        <f>O147*H147</f>
        <v>0</v>
      </c>
      <c r="Q147" s="149">
        <v>0</v>
      </c>
      <c r="R147" s="149">
        <f>Q147*H147</f>
        <v>0</v>
      </c>
      <c r="S147" s="149">
        <v>0</v>
      </c>
      <c r="T147" s="150">
        <f>S147*H147</f>
        <v>0</v>
      </c>
      <c r="U147" s="34"/>
      <c r="V147" s="34"/>
      <c r="W147" s="34"/>
      <c r="X147" s="34"/>
      <c r="Y147" s="34"/>
      <c r="Z147" s="34"/>
      <c r="AA147" s="34"/>
      <c r="AB147" s="34"/>
      <c r="AC147" s="34"/>
      <c r="AD147" s="34"/>
      <c r="AE147" s="34"/>
      <c r="AR147" s="151" t="s">
        <v>158</v>
      </c>
      <c r="AT147" s="151" t="s">
        <v>154</v>
      </c>
      <c r="AU147" s="151" t="s">
        <v>77</v>
      </c>
      <c r="AY147" s="19" t="s">
        <v>152</v>
      </c>
      <c r="BE147" s="152">
        <f>IF(N147="základní",J147,0)</f>
        <v>0</v>
      </c>
      <c r="BF147" s="152">
        <f>IF(N147="snížená",J147,0)</f>
        <v>0</v>
      </c>
      <c r="BG147" s="152">
        <f>IF(N147="zákl. přenesená",J147,0)</f>
        <v>0</v>
      </c>
      <c r="BH147" s="152">
        <f>IF(N147="sníž. přenesená",J147,0)</f>
        <v>0</v>
      </c>
      <c r="BI147" s="152">
        <f>IF(N147="nulová",J147,0)</f>
        <v>0</v>
      </c>
      <c r="BJ147" s="19" t="s">
        <v>77</v>
      </c>
      <c r="BK147" s="152">
        <f>ROUND(I147*H147,2)</f>
        <v>0</v>
      </c>
      <c r="BL147" s="19" t="s">
        <v>158</v>
      </c>
      <c r="BM147" s="151" t="s">
        <v>3567</v>
      </c>
    </row>
    <row r="148" spans="1:65" s="14" customFormat="1">
      <c r="B148" s="166"/>
      <c r="D148" s="153" t="s">
        <v>167</v>
      </c>
      <c r="E148" s="167" t="s">
        <v>3</v>
      </c>
      <c r="F148" s="168" t="s">
        <v>3563</v>
      </c>
      <c r="H148" s="167" t="s">
        <v>3</v>
      </c>
      <c r="I148" s="169"/>
      <c r="L148" s="166"/>
      <c r="M148" s="170"/>
      <c r="N148" s="171"/>
      <c r="O148" s="171"/>
      <c r="P148" s="171"/>
      <c r="Q148" s="171"/>
      <c r="R148" s="171"/>
      <c r="S148" s="171"/>
      <c r="T148" s="172"/>
      <c r="AT148" s="167" t="s">
        <v>167</v>
      </c>
      <c r="AU148" s="167" t="s">
        <v>77</v>
      </c>
      <c r="AV148" s="14" t="s">
        <v>77</v>
      </c>
      <c r="AW148" s="14" t="s">
        <v>31</v>
      </c>
      <c r="AX148" s="14" t="s">
        <v>69</v>
      </c>
      <c r="AY148" s="167" t="s">
        <v>152</v>
      </c>
    </row>
    <row r="149" spans="1:65" s="13" customFormat="1">
      <c r="B149" s="158"/>
      <c r="D149" s="153" t="s">
        <v>167</v>
      </c>
      <c r="E149" s="159" t="s">
        <v>3</v>
      </c>
      <c r="F149" s="160" t="s">
        <v>3564</v>
      </c>
      <c r="H149" s="161">
        <v>900</v>
      </c>
      <c r="I149" s="162"/>
      <c r="L149" s="158"/>
      <c r="M149" s="163"/>
      <c r="N149" s="164"/>
      <c r="O149" s="164"/>
      <c r="P149" s="164"/>
      <c r="Q149" s="164"/>
      <c r="R149" s="164"/>
      <c r="S149" s="164"/>
      <c r="T149" s="165"/>
      <c r="AT149" s="159" t="s">
        <v>167</v>
      </c>
      <c r="AU149" s="159" t="s">
        <v>77</v>
      </c>
      <c r="AV149" s="13" t="s">
        <v>79</v>
      </c>
      <c r="AW149" s="13" t="s">
        <v>31</v>
      </c>
      <c r="AX149" s="13" t="s">
        <v>77</v>
      </c>
      <c r="AY149" s="159" t="s">
        <v>152</v>
      </c>
    </row>
    <row r="150" spans="1:65" s="2" customFormat="1" ht="34.200000000000003">
      <c r="A150" s="34"/>
      <c r="B150" s="139"/>
      <c r="C150" s="140" t="s">
        <v>535</v>
      </c>
      <c r="D150" s="140" t="s">
        <v>154</v>
      </c>
      <c r="E150" s="141" t="s">
        <v>3568</v>
      </c>
      <c r="F150" s="142" t="s">
        <v>3569</v>
      </c>
      <c r="G150" s="143" t="s">
        <v>162</v>
      </c>
      <c r="H150" s="144">
        <v>450</v>
      </c>
      <c r="I150" s="145"/>
      <c r="J150" s="146">
        <f>ROUND(I150*H150,2)</f>
        <v>0</v>
      </c>
      <c r="K150" s="142" t="s">
        <v>163</v>
      </c>
      <c r="L150" s="35"/>
      <c r="M150" s="147" t="s">
        <v>3</v>
      </c>
      <c r="N150" s="148" t="s">
        <v>40</v>
      </c>
      <c r="O150" s="55"/>
      <c r="P150" s="149">
        <f>O150*H150</f>
        <v>0</v>
      </c>
      <c r="Q150" s="149">
        <v>0</v>
      </c>
      <c r="R150" s="149">
        <f>Q150*H150</f>
        <v>0</v>
      </c>
      <c r="S150" s="149">
        <v>0</v>
      </c>
      <c r="T150" s="150">
        <f>S150*H150</f>
        <v>0</v>
      </c>
      <c r="U150" s="34"/>
      <c r="V150" s="34"/>
      <c r="W150" s="34"/>
      <c r="X150" s="34"/>
      <c r="Y150" s="34"/>
      <c r="Z150" s="34"/>
      <c r="AA150" s="34"/>
      <c r="AB150" s="34"/>
      <c r="AC150" s="34"/>
      <c r="AD150" s="34"/>
      <c r="AE150" s="34"/>
      <c r="AR150" s="151" t="s">
        <v>158</v>
      </c>
      <c r="AT150" s="151" t="s">
        <v>154</v>
      </c>
      <c r="AU150" s="151" t="s">
        <v>77</v>
      </c>
      <c r="AY150" s="19" t="s">
        <v>152</v>
      </c>
      <c r="BE150" s="152">
        <f>IF(N150="základní",J150,0)</f>
        <v>0</v>
      </c>
      <c r="BF150" s="152">
        <f>IF(N150="snížená",J150,0)</f>
        <v>0</v>
      </c>
      <c r="BG150" s="152">
        <f>IF(N150="zákl. přenesená",J150,0)</f>
        <v>0</v>
      </c>
      <c r="BH150" s="152">
        <f>IF(N150="sníž. přenesená",J150,0)</f>
        <v>0</v>
      </c>
      <c r="BI150" s="152">
        <f>IF(N150="nulová",J150,0)</f>
        <v>0</v>
      </c>
      <c r="BJ150" s="19" t="s">
        <v>77</v>
      </c>
      <c r="BK150" s="152">
        <f>ROUND(I150*H150,2)</f>
        <v>0</v>
      </c>
      <c r="BL150" s="19" t="s">
        <v>158</v>
      </c>
      <c r="BM150" s="151" t="s">
        <v>3570</v>
      </c>
    </row>
    <row r="151" spans="1:65" s="2" customFormat="1" ht="16.5" customHeight="1">
      <c r="A151" s="34"/>
      <c r="B151" s="139"/>
      <c r="C151" s="181" t="s">
        <v>544</v>
      </c>
      <c r="D151" s="181" t="s">
        <v>251</v>
      </c>
      <c r="E151" s="182" t="s">
        <v>3571</v>
      </c>
      <c r="F151" s="183" t="s">
        <v>3572</v>
      </c>
      <c r="G151" s="184" t="s">
        <v>650</v>
      </c>
      <c r="H151" s="185">
        <v>13.5</v>
      </c>
      <c r="I151" s="186"/>
      <c r="J151" s="187">
        <f>ROUND(I151*H151,2)</f>
        <v>0</v>
      </c>
      <c r="K151" s="183" t="s">
        <v>163</v>
      </c>
      <c r="L151" s="188"/>
      <c r="M151" s="189" t="s">
        <v>3</v>
      </c>
      <c r="N151" s="190" t="s">
        <v>40</v>
      </c>
      <c r="O151" s="55"/>
      <c r="P151" s="149">
        <f>O151*H151</f>
        <v>0</v>
      </c>
      <c r="Q151" s="149">
        <v>1E-3</v>
      </c>
      <c r="R151" s="149">
        <f>Q151*H151</f>
        <v>1.35E-2</v>
      </c>
      <c r="S151" s="149">
        <v>0</v>
      </c>
      <c r="T151" s="150">
        <f>S151*H151</f>
        <v>0</v>
      </c>
      <c r="U151" s="34"/>
      <c r="V151" s="34"/>
      <c r="W151" s="34"/>
      <c r="X151" s="34"/>
      <c r="Y151" s="34"/>
      <c r="Z151" s="34"/>
      <c r="AA151" s="34"/>
      <c r="AB151" s="34"/>
      <c r="AC151" s="34"/>
      <c r="AD151" s="34"/>
      <c r="AE151" s="34"/>
      <c r="AR151" s="151" t="s">
        <v>207</v>
      </c>
      <c r="AT151" s="151" t="s">
        <v>251</v>
      </c>
      <c r="AU151" s="151" t="s">
        <v>77</v>
      </c>
      <c r="AY151" s="19" t="s">
        <v>152</v>
      </c>
      <c r="BE151" s="152">
        <f>IF(N151="základní",J151,0)</f>
        <v>0</v>
      </c>
      <c r="BF151" s="152">
        <f>IF(N151="snížená",J151,0)</f>
        <v>0</v>
      </c>
      <c r="BG151" s="152">
        <f>IF(N151="zákl. přenesená",J151,0)</f>
        <v>0</v>
      </c>
      <c r="BH151" s="152">
        <f>IF(N151="sníž. přenesená",J151,0)</f>
        <v>0</v>
      </c>
      <c r="BI151" s="152">
        <f>IF(N151="nulová",J151,0)</f>
        <v>0</v>
      </c>
      <c r="BJ151" s="19" t="s">
        <v>77</v>
      </c>
      <c r="BK151" s="152">
        <f>ROUND(I151*H151,2)</f>
        <v>0</v>
      </c>
      <c r="BL151" s="19" t="s">
        <v>158</v>
      </c>
      <c r="BM151" s="151" t="s">
        <v>3573</v>
      </c>
    </row>
    <row r="152" spans="1:65" s="13" customFormat="1">
      <c r="B152" s="158"/>
      <c r="D152" s="153" t="s">
        <v>167</v>
      </c>
      <c r="E152" s="159" t="s">
        <v>3</v>
      </c>
      <c r="F152" s="160" t="s">
        <v>3574</v>
      </c>
      <c r="H152" s="161">
        <v>13.5</v>
      </c>
      <c r="I152" s="162"/>
      <c r="L152" s="158"/>
      <c r="M152" s="163"/>
      <c r="N152" s="164"/>
      <c r="O152" s="164"/>
      <c r="P152" s="164"/>
      <c r="Q152" s="164"/>
      <c r="R152" s="164"/>
      <c r="S152" s="164"/>
      <c r="T152" s="165"/>
      <c r="AT152" s="159" t="s">
        <v>167</v>
      </c>
      <c r="AU152" s="159" t="s">
        <v>77</v>
      </c>
      <c r="AV152" s="13" t="s">
        <v>79</v>
      </c>
      <c r="AW152" s="13" t="s">
        <v>31</v>
      </c>
      <c r="AX152" s="13" t="s">
        <v>77</v>
      </c>
      <c r="AY152" s="159" t="s">
        <v>152</v>
      </c>
    </row>
    <row r="153" spans="1:65" s="2" customFormat="1" ht="21.75" customHeight="1">
      <c r="A153" s="34"/>
      <c r="B153" s="139"/>
      <c r="C153" s="140" t="s">
        <v>539</v>
      </c>
      <c r="D153" s="140" t="s">
        <v>154</v>
      </c>
      <c r="E153" s="141" t="s">
        <v>3575</v>
      </c>
      <c r="F153" s="142" t="s">
        <v>3576</v>
      </c>
      <c r="G153" s="143" t="s">
        <v>162</v>
      </c>
      <c r="H153" s="144">
        <v>450</v>
      </c>
      <c r="I153" s="145"/>
      <c r="J153" s="146">
        <f>ROUND(I153*H153,2)</f>
        <v>0</v>
      </c>
      <c r="K153" s="142" t="s">
        <v>163</v>
      </c>
      <c r="L153" s="35"/>
      <c r="M153" s="147" t="s">
        <v>3</v>
      </c>
      <c r="N153" s="148" t="s">
        <v>40</v>
      </c>
      <c r="O153" s="55"/>
      <c r="P153" s="149">
        <f>O153*H153</f>
        <v>0</v>
      </c>
      <c r="Q153" s="149">
        <v>0</v>
      </c>
      <c r="R153" s="149">
        <f>Q153*H153</f>
        <v>0</v>
      </c>
      <c r="S153" s="149">
        <v>0</v>
      </c>
      <c r="T153" s="150">
        <f>S153*H153</f>
        <v>0</v>
      </c>
      <c r="U153" s="34"/>
      <c r="V153" s="34"/>
      <c r="W153" s="34"/>
      <c r="X153" s="34"/>
      <c r="Y153" s="34"/>
      <c r="Z153" s="34"/>
      <c r="AA153" s="34"/>
      <c r="AB153" s="34"/>
      <c r="AC153" s="34"/>
      <c r="AD153" s="34"/>
      <c r="AE153" s="34"/>
      <c r="AR153" s="151" t="s">
        <v>158</v>
      </c>
      <c r="AT153" s="151" t="s">
        <v>154</v>
      </c>
      <c r="AU153" s="151" t="s">
        <v>77</v>
      </c>
      <c r="AY153" s="19" t="s">
        <v>152</v>
      </c>
      <c r="BE153" s="152">
        <f>IF(N153="základní",J153,0)</f>
        <v>0</v>
      </c>
      <c r="BF153" s="152">
        <f>IF(N153="snížená",J153,0)</f>
        <v>0</v>
      </c>
      <c r="BG153" s="152">
        <f>IF(N153="zákl. přenesená",J153,0)</f>
        <v>0</v>
      </c>
      <c r="BH153" s="152">
        <f>IF(N153="sníž. přenesená",J153,0)</f>
        <v>0</v>
      </c>
      <c r="BI153" s="152">
        <f>IF(N153="nulová",J153,0)</f>
        <v>0</v>
      </c>
      <c r="BJ153" s="19" t="s">
        <v>77</v>
      </c>
      <c r="BK153" s="152">
        <f>ROUND(I153*H153,2)</f>
        <v>0</v>
      </c>
      <c r="BL153" s="19" t="s">
        <v>158</v>
      </c>
      <c r="BM153" s="151" t="s">
        <v>3577</v>
      </c>
    </row>
    <row r="154" spans="1:65" s="12" customFormat="1" ht="22.8" customHeight="1">
      <c r="B154" s="126"/>
      <c r="D154" s="127" t="s">
        <v>68</v>
      </c>
      <c r="E154" s="137" t="s">
        <v>630</v>
      </c>
      <c r="F154" s="137" t="s">
        <v>631</v>
      </c>
      <c r="I154" s="129"/>
      <c r="J154" s="138">
        <f>BK154</f>
        <v>0</v>
      </c>
      <c r="L154" s="126"/>
      <c r="M154" s="131"/>
      <c r="N154" s="132"/>
      <c r="O154" s="132"/>
      <c r="P154" s="133">
        <f>P155</f>
        <v>0</v>
      </c>
      <c r="Q154" s="132"/>
      <c r="R154" s="133">
        <f>R155</f>
        <v>0</v>
      </c>
      <c r="S154" s="132"/>
      <c r="T154" s="134">
        <f>T155</f>
        <v>0</v>
      </c>
      <c r="AR154" s="127" t="s">
        <v>77</v>
      </c>
      <c r="AT154" s="135" t="s">
        <v>68</v>
      </c>
      <c r="AU154" s="135" t="s">
        <v>77</v>
      </c>
      <c r="AY154" s="127" t="s">
        <v>152</v>
      </c>
      <c r="BK154" s="136">
        <f>BK155</f>
        <v>0</v>
      </c>
    </row>
    <row r="155" spans="1:65" s="2" customFormat="1" ht="22.8">
      <c r="A155" s="34"/>
      <c r="B155" s="139"/>
      <c r="C155" s="140" t="s">
        <v>504</v>
      </c>
      <c r="D155" s="140" t="s">
        <v>154</v>
      </c>
      <c r="E155" s="141" t="s">
        <v>3578</v>
      </c>
      <c r="F155" s="142" t="s">
        <v>3579</v>
      </c>
      <c r="G155" s="143" t="s">
        <v>254</v>
      </c>
      <c r="H155" s="144">
        <v>1.4E-2</v>
      </c>
      <c r="I155" s="145"/>
      <c r="J155" s="146">
        <f>ROUND(I155*H155,2)</f>
        <v>0</v>
      </c>
      <c r="K155" s="142" t="s">
        <v>163</v>
      </c>
      <c r="L155" s="35"/>
      <c r="M155" s="203" t="s">
        <v>3</v>
      </c>
      <c r="N155" s="204" t="s">
        <v>40</v>
      </c>
      <c r="O155" s="205"/>
      <c r="P155" s="206">
        <f>O155*H155</f>
        <v>0</v>
      </c>
      <c r="Q155" s="206">
        <v>0</v>
      </c>
      <c r="R155" s="206">
        <f>Q155*H155</f>
        <v>0</v>
      </c>
      <c r="S155" s="206">
        <v>0</v>
      </c>
      <c r="T155" s="207">
        <f>S155*H155</f>
        <v>0</v>
      </c>
      <c r="U155" s="34"/>
      <c r="V155" s="34"/>
      <c r="W155" s="34"/>
      <c r="X155" s="34"/>
      <c r="Y155" s="34"/>
      <c r="Z155" s="34"/>
      <c r="AA155" s="34"/>
      <c r="AB155" s="34"/>
      <c r="AC155" s="34"/>
      <c r="AD155" s="34"/>
      <c r="AE155" s="34"/>
      <c r="AR155" s="151" t="s">
        <v>158</v>
      </c>
      <c r="AT155" s="151" t="s">
        <v>154</v>
      </c>
      <c r="AU155" s="151" t="s">
        <v>79</v>
      </c>
      <c r="AY155" s="19" t="s">
        <v>152</v>
      </c>
      <c r="BE155" s="152">
        <f>IF(N155="základní",J155,0)</f>
        <v>0</v>
      </c>
      <c r="BF155" s="152">
        <f>IF(N155="snížená",J155,0)</f>
        <v>0</v>
      </c>
      <c r="BG155" s="152">
        <f>IF(N155="zákl. přenesená",J155,0)</f>
        <v>0</v>
      </c>
      <c r="BH155" s="152">
        <f>IF(N155="sníž. přenesená",J155,0)</f>
        <v>0</v>
      </c>
      <c r="BI155" s="152">
        <f>IF(N155="nulová",J155,0)</f>
        <v>0</v>
      </c>
      <c r="BJ155" s="19" t="s">
        <v>77</v>
      </c>
      <c r="BK155" s="152">
        <f>ROUND(I155*H155,2)</f>
        <v>0</v>
      </c>
      <c r="BL155" s="19" t="s">
        <v>158</v>
      </c>
      <c r="BM155" s="151" t="s">
        <v>3580</v>
      </c>
    </row>
    <row r="156" spans="1:65" s="2" customFormat="1" ht="7.05" customHeight="1">
      <c r="A156" s="34"/>
      <c r="B156" s="44"/>
      <c r="C156" s="45"/>
      <c r="D156" s="45"/>
      <c r="E156" s="45"/>
      <c r="F156" s="45"/>
      <c r="G156" s="45"/>
      <c r="H156" s="45"/>
      <c r="I156" s="45"/>
      <c r="J156" s="45"/>
      <c r="K156" s="45"/>
      <c r="L156" s="35"/>
      <c r="M156" s="34"/>
      <c r="O156" s="34"/>
      <c r="P156" s="34"/>
      <c r="Q156" s="34"/>
      <c r="R156" s="34"/>
      <c r="S156" s="34"/>
      <c r="T156" s="34"/>
      <c r="U156" s="34"/>
      <c r="V156" s="34"/>
      <c r="W156" s="34"/>
      <c r="X156" s="34"/>
      <c r="Y156" s="34"/>
      <c r="Z156" s="34"/>
      <c r="AA156" s="34"/>
      <c r="AB156" s="34"/>
      <c r="AC156" s="34"/>
      <c r="AD156" s="34"/>
      <c r="AE156" s="34"/>
    </row>
  </sheetData>
  <autoFilter ref="C83:K155" xr:uid="{00000000-0009-0000-0000-000007000000}"/>
  <mergeCells count="9">
    <mergeCell ref="E50:H50"/>
    <mergeCell ref="E74:H74"/>
    <mergeCell ref="E76:H76"/>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M108"/>
  <sheetViews>
    <sheetView showGridLines="0" workbookViewId="0"/>
  </sheetViews>
  <sheetFormatPr defaultRowHeight="10.199999999999999"/>
  <cols>
    <col min="1" max="1" width="8.28515625" style="1" customWidth="1"/>
    <col min="2" max="2" width="1.28515625" style="1" customWidth="1"/>
    <col min="3" max="3" width="4.140625" style="1" customWidth="1"/>
    <col min="4" max="4" width="4.28515625" style="1" customWidth="1"/>
    <col min="5" max="5" width="17.140625" style="1" customWidth="1"/>
    <col min="6" max="6" width="50.7109375" style="1" customWidth="1"/>
    <col min="7" max="7" width="7.42578125" style="1" customWidth="1"/>
    <col min="8" max="8" width="14" style="1" customWidth="1"/>
    <col min="9" max="9" width="15.7109375" style="1" customWidth="1"/>
    <col min="10" max="11" width="22.28515625" style="1" customWidth="1"/>
    <col min="12" max="12" width="9.28515625" style="1" customWidth="1"/>
    <col min="13" max="13" width="10.7109375" style="1" hidden="1" customWidth="1"/>
    <col min="14" max="14" width="9.28515625" style="1" hidden="1"/>
    <col min="15" max="20" width="14.140625" style="1" hidden="1" customWidth="1"/>
    <col min="21" max="21" width="16.28515625" style="1" hidden="1" customWidth="1"/>
    <col min="22" max="22" width="12.28515625" style="1" customWidth="1"/>
    <col min="23" max="23" width="16.28515625" style="1" customWidth="1"/>
    <col min="24" max="24" width="12.28515625" style="1" customWidth="1"/>
    <col min="25" max="25" width="15" style="1" customWidth="1"/>
    <col min="26" max="26" width="11" style="1" customWidth="1"/>
    <col min="27" max="27" width="15" style="1" customWidth="1"/>
    <col min="28" max="28" width="16.28515625" style="1" customWidth="1"/>
    <col min="29" max="29" width="11" style="1" customWidth="1"/>
    <col min="30" max="30" width="15" style="1" customWidth="1"/>
    <col min="31" max="31" width="16.28515625" style="1" customWidth="1"/>
    <col min="44" max="65" width="9.28515625" style="1" hidden="1"/>
  </cols>
  <sheetData>
    <row r="2" spans="1:46" s="1" customFormat="1" ht="37.049999999999997" customHeight="1">
      <c r="L2" s="294" t="s">
        <v>6</v>
      </c>
      <c r="M2" s="295"/>
      <c r="N2" s="295"/>
      <c r="O2" s="295"/>
      <c r="P2" s="295"/>
      <c r="Q2" s="295"/>
      <c r="R2" s="295"/>
      <c r="S2" s="295"/>
      <c r="T2" s="295"/>
      <c r="U2" s="295"/>
      <c r="V2" s="295"/>
      <c r="AT2" s="19" t="s">
        <v>100</v>
      </c>
    </row>
    <row r="3" spans="1:46" s="1" customFormat="1" ht="7.05" customHeight="1">
      <c r="B3" s="20"/>
      <c r="C3" s="21"/>
      <c r="D3" s="21"/>
      <c r="E3" s="21"/>
      <c r="F3" s="21"/>
      <c r="G3" s="21"/>
      <c r="H3" s="21"/>
      <c r="I3" s="21"/>
      <c r="J3" s="21"/>
      <c r="K3" s="21"/>
      <c r="L3" s="22"/>
      <c r="AT3" s="19" t="s">
        <v>79</v>
      </c>
    </row>
    <row r="4" spans="1:46" s="1" customFormat="1" ht="25.05" customHeight="1">
      <c r="B4" s="22"/>
      <c r="D4" s="23" t="s">
        <v>101</v>
      </c>
      <c r="L4" s="22"/>
      <c r="M4" s="90" t="s">
        <v>11</v>
      </c>
      <c r="AT4" s="19" t="s">
        <v>4</v>
      </c>
    </row>
    <row r="5" spans="1:46" s="1" customFormat="1" ht="7.05" customHeight="1">
      <c r="B5" s="22"/>
      <c r="L5" s="22"/>
    </row>
    <row r="6" spans="1:46" s="1" customFormat="1" ht="12" customHeight="1">
      <c r="B6" s="22"/>
      <c r="D6" s="29" t="s">
        <v>17</v>
      </c>
      <c r="L6" s="22"/>
    </row>
    <row r="7" spans="1:46" s="1" customFormat="1" ht="16.5" customHeight="1">
      <c r="B7" s="22"/>
      <c r="E7" s="333" t="str">
        <f>'Rekapitulace stavby'!K6</f>
        <v>Sportovní hala Bordovice úprava</v>
      </c>
      <c r="F7" s="334"/>
      <c r="G7" s="334"/>
      <c r="H7" s="334"/>
      <c r="L7" s="22"/>
    </row>
    <row r="8" spans="1:46" s="2" customFormat="1" ht="12" customHeight="1">
      <c r="A8" s="34"/>
      <c r="B8" s="35"/>
      <c r="C8" s="34"/>
      <c r="D8" s="29" t="s">
        <v>102</v>
      </c>
      <c r="E8" s="34"/>
      <c r="F8" s="34"/>
      <c r="G8" s="34"/>
      <c r="H8" s="34"/>
      <c r="I8" s="34"/>
      <c r="J8" s="34"/>
      <c r="K8" s="34"/>
      <c r="L8" s="91"/>
      <c r="S8" s="34"/>
      <c r="T8" s="34"/>
      <c r="U8" s="34"/>
      <c r="V8" s="34"/>
      <c r="W8" s="34"/>
      <c r="X8" s="34"/>
      <c r="Y8" s="34"/>
      <c r="Z8" s="34"/>
      <c r="AA8" s="34"/>
      <c r="AB8" s="34"/>
      <c r="AC8" s="34"/>
      <c r="AD8" s="34"/>
      <c r="AE8" s="34"/>
    </row>
    <row r="9" spans="1:46" s="2" customFormat="1" ht="16.5" customHeight="1">
      <c r="A9" s="34"/>
      <c r="B9" s="35"/>
      <c r="C9" s="34"/>
      <c r="D9" s="34"/>
      <c r="E9" s="316" t="s">
        <v>3581</v>
      </c>
      <c r="F9" s="332"/>
      <c r="G9" s="332"/>
      <c r="H9" s="332"/>
      <c r="I9" s="34"/>
      <c r="J9" s="34"/>
      <c r="K9" s="34"/>
      <c r="L9" s="91"/>
      <c r="S9" s="34"/>
      <c r="T9" s="34"/>
      <c r="U9" s="34"/>
      <c r="V9" s="34"/>
      <c r="W9" s="34"/>
      <c r="X9" s="34"/>
      <c r="Y9" s="34"/>
      <c r="Z9" s="34"/>
      <c r="AA9" s="34"/>
      <c r="AB9" s="34"/>
      <c r="AC9" s="34"/>
      <c r="AD9" s="34"/>
      <c r="AE9" s="34"/>
    </row>
    <row r="10" spans="1:46" s="2" customFormat="1">
      <c r="A10" s="34"/>
      <c r="B10" s="35"/>
      <c r="C10" s="34"/>
      <c r="D10" s="34"/>
      <c r="E10" s="34"/>
      <c r="F10" s="34"/>
      <c r="G10" s="34"/>
      <c r="H10" s="34"/>
      <c r="I10" s="34"/>
      <c r="J10" s="34"/>
      <c r="K10" s="34"/>
      <c r="L10" s="91"/>
      <c r="S10" s="34"/>
      <c r="T10" s="34"/>
      <c r="U10" s="34"/>
      <c r="V10" s="34"/>
      <c r="W10" s="34"/>
      <c r="X10" s="34"/>
      <c r="Y10" s="34"/>
      <c r="Z10" s="34"/>
      <c r="AA10" s="34"/>
      <c r="AB10" s="34"/>
      <c r="AC10" s="34"/>
      <c r="AD10" s="34"/>
      <c r="AE10" s="34"/>
    </row>
    <row r="11" spans="1:46" s="2" customFormat="1" ht="12" customHeight="1">
      <c r="A11" s="34"/>
      <c r="B11" s="35"/>
      <c r="C11" s="34"/>
      <c r="D11" s="29" t="s">
        <v>19</v>
      </c>
      <c r="E11" s="34"/>
      <c r="F11" s="27" t="s">
        <v>3</v>
      </c>
      <c r="G11" s="34"/>
      <c r="H11" s="34"/>
      <c r="I11" s="29" t="s">
        <v>20</v>
      </c>
      <c r="J11" s="27" t="s">
        <v>3</v>
      </c>
      <c r="K11" s="34"/>
      <c r="L11" s="91"/>
      <c r="S11" s="34"/>
      <c r="T11" s="34"/>
      <c r="U11" s="34"/>
      <c r="V11" s="34"/>
      <c r="W11" s="34"/>
      <c r="X11" s="34"/>
      <c r="Y11" s="34"/>
      <c r="Z11" s="34"/>
      <c r="AA11" s="34"/>
      <c r="AB11" s="34"/>
      <c r="AC11" s="34"/>
      <c r="AD11" s="34"/>
      <c r="AE11" s="34"/>
    </row>
    <row r="12" spans="1:46" s="2" customFormat="1" ht="12" customHeight="1">
      <c r="A12" s="34"/>
      <c r="B12" s="35"/>
      <c r="C12" s="34"/>
      <c r="D12" s="29" t="s">
        <v>21</v>
      </c>
      <c r="E12" s="34"/>
      <c r="F12" s="27" t="s">
        <v>22</v>
      </c>
      <c r="G12" s="34"/>
      <c r="H12" s="34"/>
      <c r="I12" s="29" t="s">
        <v>23</v>
      </c>
      <c r="J12" s="52" t="str">
        <f>'Rekapitulace stavby'!AN8</f>
        <v>27. 3. 2021</v>
      </c>
      <c r="K12" s="34"/>
      <c r="L12" s="91"/>
      <c r="S12" s="34"/>
      <c r="T12" s="34"/>
      <c r="U12" s="34"/>
      <c r="V12" s="34"/>
      <c r="W12" s="34"/>
      <c r="X12" s="34"/>
      <c r="Y12" s="34"/>
      <c r="Z12" s="34"/>
      <c r="AA12" s="34"/>
      <c r="AB12" s="34"/>
      <c r="AC12" s="34"/>
      <c r="AD12" s="34"/>
      <c r="AE12" s="34"/>
    </row>
    <row r="13" spans="1:46" s="2" customFormat="1" ht="10.8" customHeight="1">
      <c r="A13" s="34"/>
      <c r="B13" s="35"/>
      <c r="C13" s="34"/>
      <c r="D13" s="34"/>
      <c r="E13" s="34"/>
      <c r="F13" s="34"/>
      <c r="G13" s="34"/>
      <c r="H13" s="34"/>
      <c r="I13" s="34"/>
      <c r="J13" s="34"/>
      <c r="K13" s="34"/>
      <c r="L13" s="91"/>
      <c r="S13" s="34"/>
      <c r="T13" s="34"/>
      <c r="U13" s="34"/>
      <c r="V13" s="34"/>
      <c r="W13" s="34"/>
      <c r="X13" s="34"/>
      <c r="Y13" s="34"/>
      <c r="Z13" s="34"/>
      <c r="AA13" s="34"/>
      <c r="AB13" s="34"/>
      <c r="AC13" s="34"/>
      <c r="AD13" s="34"/>
      <c r="AE13" s="34"/>
    </row>
    <row r="14" spans="1:46" s="2" customFormat="1" ht="12" customHeight="1">
      <c r="A14" s="34"/>
      <c r="B14" s="35"/>
      <c r="C14" s="34"/>
      <c r="D14" s="29" t="s">
        <v>25</v>
      </c>
      <c r="E14" s="34"/>
      <c r="F14" s="34"/>
      <c r="G14" s="34"/>
      <c r="H14" s="34"/>
      <c r="I14" s="29" t="s">
        <v>26</v>
      </c>
      <c r="J14" s="27" t="s">
        <v>3</v>
      </c>
      <c r="K14" s="34"/>
      <c r="L14" s="91"/>
      <c r="S14" s="34"/>
      <c r="T14" s="34"/>
      <c r="U14" s="34"/>
      <c r="V14" s="34"/>
      <c r="W14" s="34"/>
      <c r="X14" s="34"/>
      <c r="Y14" s="34"/>
      <c r="Z14" s="34"/>
      <c r="AA14" s="34"/>
      <c r="AB14" s="34"/>
      <c r="AC14" s="34"/>
      <c r="AD14" s="34"/>
      <c r="AE14" s="34"/>
    </row>
    <row r="15" spans="1:46" s="2" customFormat="1" ht="18" customHeight="1">
      <c r="A15" s="34"/>
      <c r="B15" s="35"/>
      <c r="C15" s="34"/>
      <c r="D15" s="34"/>
      <c r="E15" s="27" t="s">
        <v>104</v>
      </c>
      <c r="F15" s="34"/>
      <c r="G15" s="34"/>
      <c r="H15" s="34"/>
      <c r="I15" s="29" t="s">
        <v>27</v>
      </c>
      <c r="J15" s="27" t="s">
        <v>3</v>
      </c>
      <c r="K15" s="34"/>
      <c r="L15" s="91"/>
      <c r="S15" s="34"/>
      <c r="T15" s="34"/>
      <c r="U15" s="34"/>
      <c r="V15" s="34"/>
      <c r="W15" s="34"/>
      <c r="X15" s="34"/>
      <c r="Y15" s="34"/>
      <c r="Z15" s="34"/>
      <c r="AA15" s="34"/>
      <c r="AB15" s="34"/>
      <c r="AC15" s="34"/>
      <c r="AD15" s="34"/>
      <c r="AE15" s="34"/>
    </row>
    <row r="16" spans="1:46" s="2" customFormat="1" ht="7.05" customHeight="1">
      <c r="A16" s="34"/>
      <c r="B16" s="35"/>
      <c r="C16" s="34"/>
      <c r="D16" s="34"/>
      <c r="E16" s="34"/>
      <c r="F16" s="34"/>
      <c r="G16" s="34"/>
      <c r="H16" s="34"/>
      <c r="I16" s="34"/>
      <c r="J16" s="34"/>
      <c r="K16" s="34"/>
      <c r="L16" s="91"/>
      <c r="S16" s="34"/>
      <c r="T16" s="34"/>
      <c r="U16" s="34"/>
      <c r="V16" s="34"/>
      <c r="W16" s="34"/>
      <c r="X16" s="34"/>
      <c r="Y16" s="34"/>
      <c r="Z16" s="34"/>
      <c r="AA16" s="34"/>
      <c r="AB16" s="34"/>
      <c r="AC16" s="34"/>
      <c r="AD16" s="34"/>
      <c r="AE16" s="34"/>
    </row>
    <row r="17" spans="1:31" s="2" customFormat="1" ht="12" customHeight="1">
      <c r="A17" s="34"/>
      <c r="B17" s="35"/>
      <c r="C17" s="34"/>
      <c r="D17" s="29" t="s">
        <v>28</v>
      </c>
      <c r="E17" s="34"/>
      <c r="F17" s="34"/>
      <c r="G17" s="34"/>
      <c r="H17" s="34"/>
      <c r="I17" s="29" t="s">
        <v>26</v>
      </c>
      <c r="J17" s="30" t="str">
        <f>'Rekapitulace stavby'!AN13</f>
        <v>Vyplň údaj</v>
      </c>
      <c r="K17" s="34"/>
      <c r="L17" s="91"/>
      <c r="S17" s="34"/>
      <c r="T17" s="34"/>
      <c r="U17" s="34"/>
      <c r="V17" s="34"/>
      <c r="W17" s="34"/>
      <c r="X17" s="34"/>
      <c r="Y17" s="34"/>
      <c r="Z17" s="34"/>
      <c r="AA17" s="34"/>
      <c r="AB17" s="34"/>
      <c r="AC17" s="34"/>
      <c r="AD17" s="34"/>
      <c r="AE17" s="34"/>
    </row>
    <row r="18" spans="1:31" s="2" customFormat="1" ht="18" customHeight="1">
      <c r="A18" s="34"/>
      <c r="B18" s="35"/>
      <c r="C18" s="34"/>
      <c r="D18" s="34"/>
      <c r="E18" s="335" t="str">
        <f>'Rekapitulace stavby'!E14</f>
        <v>Vyplň údaj</v>
      </c>
      <c r="F18" s="306"/>
      <c r="G18" s="306"/>
      <c r="H18" s="306"/>
      <c r="I18" s="29" t="s">
        <v>27</v>
      </c>
      <c r="J18" s="30" t="str">
        <f>'Rekapitulace stavby'!AN14</f>
        <v>Vyplň údaj</v>
      </c>
      <c r="K18" s="34"/>
      <c r="L18" s="91"/>
      <c r="S18" s="34"/>
      <c r="T18" s="34"/>
      <c r="U18" s="34"/>
      <c r="V18" s="34"/>
      <c r="W18" s="34"/>
      <c r="X18" s="34"/>
      <c r="Y18" s="34"/>
      <c r="Z18" s="34"/>
      <c r="AA18" s="34"/>
      <c r="AB18" s="34"/>
      <c r="AC18" s="34"/>
      <c r="AD18" s="34"/>
      <c r="AE18" s="34"/>
    </row>
    <row r="19" spans="1:31" s="2" customFormat="1" ht="7.05" customHeight="1">
      <c r="A19" s="34"/>
      <c r="B19" s="35"/>
      <c r="C19" s="34"/>
      <c r="D19" s="34"/>
      <c r="E19" s="34"/>
      <c r="F19" s="34"/>
      <c r="G19" s="34"/>
      <c r="H19" s="34"/>
      <c r="I19" s="34"/>
      <c r="J19" s="34"/>
      <c r="K19" s="34"/>
      <c r="L19" s="91"/>
      <c r="S19" s="34"/>
      <c r="T19" s="34"/>
      <c r="U19" s="34"/>
      <c r="V19" s="34"/>
      <c r="W19" s="34"/>
      <c r="X19" s="34"/>
      <c r="Y19" s="34"/>
      <c r="Z19" s="34"/>
      <c r="AA19" s="34"/>
      <c r="AB19" s="34"/>
      <c r="AC19" s="34"/>
      <c r="AD19" s="34"/>
      <c r="AE19" s="34"/>
    </row>
    <row r="20" spans="1:31" s="2" customFormat="1" ht="12" customHeight="1">
      <c r="A20" s="34"/>
      <c r="B20" s="35"/>
      <c r="C20" s="34"/>
      <c r="D20" s="29" t="s">
        <v>30</v>
      </c>
      <c r="E20" s="34"/>
      <c r="F20" s="34"/>
      <c r="G20" s="34"/>
      <c r="H20" s="34"/>
      <c r="I20" s="29" t="s">
        <v>26</v>
      </c>
      <c r="J20" s="27" t="s">
        <v>3</v>
      </c>
      <c r="K20" s="34"/>
      <c r="L20" s="91"/>
      <c r="S20" s="34"/>
      <c r="T20" s="34"/>
      <c r="U20" s="34"/>
      <c r="V20" s="34"/>
      <c r="W20" s="34"/>
      <c r="X20" s="34"/>
      <c r="Y20" s="34"/>
      <c r="Z20" s="34"/>
      <c r="AA20" s="34"/>
      <c r="AB20" s="34"/>
      <c r="AC20" s="34"/>
      <c r="AD20" s="34"/>
      <c r="AE20" s="34"/>
    </row>
    <row r="21" spans="1:31" s="2" customFormat="1" ht="18" customHeight="1">
      <c r="A21" s="34"/>
      <c r="B21" s="35"/>
      <c r="C21" s="34"/>
      <c r="D21" s="34"/>
      <c r="E21" s="27" t="s">
        <v>105</v>
      </c>
      <c r="F21" s="34"/>
      <c r="G21" s="34"/>
      <c r="H21" s="34"/>
      <c r="I21" s="29" t="s">
        <v>27</v>
      </c>
      <c r="J21" s="27" t="s">
        <v>3</v>
      </c>
      <c r="K21" s="34"/>
      <c r="L21" s="91"/>
      <c r="S21" s="34"/>
      <c r="T21" s="34"/>
      <c r="U21" s="34"/>
      <c r="V21" s="34"/>
      <c r="W21" s="34"/>
      <c r="X21" s="34"/>
      <c r="Y21" s="34"/>
      <c r="Z21" s="34"/>
      <c r="AA21" s="34"/>
      <c r="AB21" s="34"/>
      <c r="AC21" s="34"/>
      <c r="AD21" s="34"/>
      <c r="AE21" s="34"/>
    </row>
    <row r="22" spans="1:31" s="2" customFormat="1" ht="7.05" customHeight="1">
      <c r="A22" s="34"/>
      <c r="B22" s="35"/>
      <c r="C22" s="34"/>
      <c r="D22" s="34"/>
      <c r="E22" s="34"/>
      <c r="F22" s="34"/>
      <c r="G22" s="34"/>
      <c r="H22" s="34"/>
      <c r="I22" s="34"/>
      <c r="J22" s="34"/>
      <c r="K22" s="34"/>
      <c r="L22" s="91"/>
      <c r="S22" s="34"/>
      <c r="T22" s="34"/>
      <c r="U22" s="34"/>
      <c r="V22" s="34"/>
      <c r="W22" s="34"/>
      <c r="X22" s="34"/>
      <c r="Y22" s="34"/>
      <c r="Z22" s="34"/>
      <c r="AA22" s="34"/>
      <c r="AB22" s="34"/>
      <c r="AC22" s="34"/>
      <c r="AD22" s="34"/>
      <c r="AE22" s="34"/>
    </row>
    <row r="23" spans="1:31" s="2" customFormat="1" ht="12" customHeight="1">
      <c r="A23" s="34"/>
      <c r="B23" s="35"/>
      <c r="C23" s="34"/>
      <c r="D23" s="29" t="s">
        <v>32</v>
      </c>
      <c r="E23" s="34"/>
      <c r="F23" s="34"/>
      <c r="G23" s="34"/>
      <c r="H23" s="34"/>
      <c r="I23" s="29" t="s">
        <v>26</v>
      </c>
      <c r="J23" s="27" t="str">
        <f>IF('Rekapitulace stavby'!AN19="","",'Rekapitulace stavby'!AN19)</f>
        <v/>
      </c>
      <c r="K23" s="34"/>
      <c r="L23" s="91"/>
      <c r="S23" s="34"/>
      <c r="T23" s="34"/>
      <c r="U23" s="34"/>
      <c r="V23" s="34"/>
      <c r="W23" s="34"/>
      <c r="X23" s="34"/>
      <c r="Y23" s="34"/>
      <c r="Z23" s="34"/>
      <c r="AA23" s="34"/>
      <c r="AB23" s="34"/>
      <c r="AC23" s="34"/>
      <c r="AD23" s="34"/>
      <c r="AE23" s="34"/>
    </row>
    <row r="24" spans="1:31" s="2" customFormat="1" ht="18" customHeight="1">
      <c r="A24" s="34"/>
      <c r="B24" s="35"/>
      <c r="C24" s="34"/>
      <c r="D24" s="34"/>
      <c r="E24" s="27" t="str">
        <f>IF('Rekapitulace stavby'!E20="","",'Rekapitulace stavby'!E20)</f>
        <v xml:space="preserve"> </v>
      </c>
      <c r="F24" s="34"/>
      <c r="G24" s="34"/>
      <c r="H24" s="34"/>
      <c r="I24" s="29" t="s">
        <v>27</v>
      </c>
      <c r="J24" s="27" t="str">
        <f>IF('Rekapitulace stavby'!AN20="","",'Rekapitulace stavby'!AN20)</f>
        <v/>
      </c>
      <c r="K24" s="34"/>
      <c r="L24" s="91"/>
      <c r="S24" s="34"/>
      <c r="T24" s="34"/>
      <c r="U24" s="34"/>
      <c r="V24" s="34"/>
      <c r="W24" s="34"/>
      <c r="X24" s="34"/>
      <c r="Y24" s="34"/>
      <c r="Z24" s="34"/>
      <c r="AA24" s="34"/>
      <c r="AB24" s="34"/>
      <c r="AC24" s="34"/>
      <c r="AD24" s="34"/>
      <c r="AE24" s="34"/>
    </row>
    <row r="25" spans="1:31" s="2" customFormat="1" ht="7.05" customHeight="1">
      <c r="A25" s="34"/>
      <c r="B25" s="35"/>
      <c r="C25" s="34"/>
      <c r="D25" s="34"/>
      <c r="E25" s="34"/>
      <c r="F25" s="34"/>
      <c r="G25" s="34"/>
      <c r="H25" s="34"/>
      <c r="I25" s="34"/>
      <c r="J25" s="34"/>
      <c r="K25" s="34"/>
      <c r="L25" s="91"/>
      <c r="S25" s="34"/>
      <c r="T25" s="34"/>
      <c r="U25" s="34"/>
      <c r="V25" s="34"/>
      <c r="W25" s="34"/>
      <c r="X25" s="34"/>
      <c r="Y25" s="34"/>
      <c r="Z25" s="34"/>
      <c r="AA25" s="34"/>
      <c r="AB25" s="34"/>
      <c r="AC25" s="34"/>
      <c r="AD25" s="34"/>
      <c r="AE25" s="34"/>
    </row>
    <row r="26" spans="1:31" s="2" customFormat="1" ht="12" customHeight="1">
      <c r="A26" s="34"/>
      <c r="B26" s="35"/>
      <c r="C26" s="34"/>
      <c r="D26" s="29" t="s">
        <v>33</v>
      </c>
      <c r="E26" s="34"/>
      <c r="F26" s="34"/>
      <c r="G26" s="34"/>
      <c r="H26" s="34"/>
      <c r="I26" s="34"/>
      <c r="J26" s="34"/>
      <c r="K26" s="34"/>
      <c r="L26" s="91"/>
      <c r="S26" s="34"/>
      <c r="T26" s="34"/>
      <c r="U26" s="34"/>
      <c r="V26" s="34"/>
      <c r="W26" s="34"/>
      <c r="X26" s="34"/>
      <c r="Y26" s="34"/>
      <c r="Z26" s="34"/>
      <c r="AA26" s="34"/>
      <c r="AB26" s="34"/>
      <c r="AC26" s="34"/>
      <c r="AD26" s="34"/>
      <c r="AE26" s="34"/>
    </row>
    <row r="27" spans="1:31" s="8" customFormat="1" ht="16.5" customHeight="1">
      <c r="A27" s="92"/>
      <c r="B27" s="93"/>
      <c r="C27" s="92"/>
      <c r="D27" s="92"/>
      <c r="E27" s="310" t="s">
        <v>3</v>
      </c>
      <c r="F27" s="310"/>
      <c r="G27" s="310"/>
      <c r="H27" s="310"/>
      <c r="I27" s="92"/>
      <c r="J27" s="92"/>
      <c r="K27" s="92"/>
      <c r="L27" s="94"/>
      <c r="S27" s="92"/>
      <c r="T27" s="92"/>
      <c r="U27" s="92"/>
      <c r="V27" s="92"/>
      <c r="W27" s="92"/>
      <c r="X27" s="92"/>
      <c r="Y27" s="92"/>
      <c r="Z27" s="92"/>
      <c r="AA27" s="92"/>
      <c r="AB27" s="92"/>
      <c r="AC27" s="92"/>
      <c r="AD27" s="92"/>
      <c r="AE27" s="92"/>
    </row>
    <row r="28" spans="1:31" s="2" customFormat="1" ht="7.05" customHeight="1">
      <c r="A28" s="34"/>
      <c r="B28" s="35"/>
      <c r="C28" s="34"/>
      <c r="D28" s="34"/>
      <c r="E28" s="34"/>
      <c r="F28" s="34"/>
      <c r="G28" s="34"/>
      <c r="H28" s="34"/>
      <c r="I28" s="34"/>
      <c r="J28" s="34"/>
      <c r="K28" s="34"/>
      <c r="L28" s="91"/>
      <c r="S28" s="34"/>
      <c r="T28" s="34"/>
      <c r="U28" s="34"/>
      <c r="V28" s="34"/>
      <c r="W28" s="34"/>
      <c r="X28" s="34"/>
      <c r="Y28" s="34"/>
      <c r="Z28" s="34"/>
      <c r="AA28" s="34"/>
      <c r="AB28" s="34"/>
      <c r="AC28" s="34"/>
      <c r="AD28" s="34"/>
      <c r="AE28" s="34"/>
    </row>
    <row r="29" spans="1:31" s="2" customFormat="1" ht="7.05" customHeight="1">
      <c r="A29" s="34"/>
      <c r="B29" s="35"/>
      <c r="C29" s="34"/>
      <c r="D29" s="63"/>
      <c r="E29" s="63"/>
      <c r="F29" s="63"/>
      <c r="G29" s="63"/>
      <c r="H29" s="63"/>
      <c r="I29" s="63"/>
      <c r="J29" s="63"/>
      <c r="K29" s="63"/>
      <c r="L29" s="91"/>
      <c r="S29" s="34"/>
      <c r="T29" s="34"/>
      <c r="U29" s="34"/>
      <c r="V29" s="34"/>
      <c r="W29" s="34"/>
      <c r="X29" s="34"/>
      <c r="Y29" s="34"/>
      <c r="Z29" s="34"/>
      <c r="AA29" s="34"/>
      <c r="AB29" s="34"/>
      <c r="AC29" s="34"/>
      <c r="AD29" s="34"/>
      <c r="AE29" s="34"/>
    </row>
    <row r="30" spans="1:31" s="2" customFormat="1" ht="25.35" customHeight="1">
      <c r="A30" s="34"/>
      <c r="B30" s="35"/>
      <c r="C30" s="34"/>
      <c r="D30" s="95" t="s">
        <v>35</v>
      </c>
      <c r="E30" s="34"/>
      <c r="F30" s="34"/>
      <c r="G30" s="34"/>
      <c r="H30" s="34"/>
      <c r="I30" s="34"/>
      <c r="J30" s="68">
        <f>ROUND(J81, 2)</f>
        <v>0</v>
      </c>
      <c r="K30" s="34"/>
      <c r="L30" s="91"/>
      <c r="S30" s="34"/>
      <c r="T30" s="34"/>
      <c r="U30" s="34"/>
      <c r="V30" s="34"/>
      <c r="W30" s="34"/>
      <c r="X30" s="34"/>
      <c r="Y30" s="34"/>
      <c r="Z30" s="34"/>
      <c r="AA30" s="34"/>
      <c r="AB30" s="34"/>
      <c r="AC30" s="34"/>
      <c r="AD30" s="34"/>
      <c r="AE30" s="34"/>
    </row>
    <row r="31" spans="1:31" s="2" customFormat="1" ht="7.05" customHeight="1">
      <c r="A31" s="34"/>
      <c r="B31" s="35"/>
      <c r="C31" s="34"/>
      <c r="D31" s="63"/>
      <c r="E31" s="63"/>
      <c r="F31" s="63"/>
      <c r="G31" s="63"/>
      <c r="H31" s="63"/>
      <c r="I31" s="63"/>
      <c r="J31" s="63"/>
      <c r="K31" s="63"/>
      <c r="L31" s="91"/>
      <c r="S31" s="34"/>
      <c r="T31" s="34"/>
      <c r="U31" s="34"/>
      <c r="V31" s="34"/>
      <c r="W31" s="34"/>
      <c r="X31" s="34"/>
      <c r="Y31" s="34"/>
      <c r="Z31" s="34"/>
      <c r="AA31" s="34"/>
      <c r="AB31" s="34"/>
      <c r="AC31" s="34"/>
      <c r="AD31" s="34"/>
      <c r="AE31" s="34"/>
    </row>
    <row r="32" spans="1:31" s="2" customFormat="1" ht="14.4" customHeight="1">
      <c r="A32" s="34"/>
      <c r="B32" s="35"/>
      <c r="C32" s="34"/>
      <c r="D32" s="34"/>
      <c r="E32" s="34"/>
      <c r="F32" s="38" t="s">
        <v>37</v>
      </c>
      <c r="G32" s="34"/>
      <c r="H32" s="34"/>
      <c r="I32" s="38" t="s">
        <v>36</v>
      </c>
      <c r="J32" s="38" t="s">
        <v>38</v>
      </c>
      <c r="K32" s="34"/>
      <c r="L32" s="91"/>
      <c r="S32" s="34"/>
      <c r="T32" s="34"/>
      <c r="U32" s="34"/>
      <c r="V32" s="34"/>
      <c r="W32" s="34"/>
      <c r="X32" s="34"/>
      <c r="Y32" s="34"/>
      <c r="Z32" s="34"/>
      <c r="AA32" s="34"/>
      <c r="AB32" s="34"/>
      <c r="AC32" s="34"/>
      <c r="AD32" s="34"/>
      <c r="AE32" s="34"/>
    </row>
    <row r="33" spans="1:31" s="2" customFormat="1" ht="14.4" customHeight="1">
      <c r="A33" s="34"/>
      <c r="B33" s="35"/>
      <c r="C33" s="34"/>
      <c r="D33" s="96" t="s">
        <v>39</v>
      </c>
      <c r="E33" s="29" t="s">
        <v>40</v>
      </c>
      <c r="F33" s="97">
        <f>ROUND((SUM(BE81:BE107)),  2)</f>
        <v>0</v>
      </c>
      <c r="G33" s="34"/>
      <c r="H33" s="34"/>
      <c r="I33" s="98">
        <v>0.21</v>
      </c>
      <c r="J33" s="97">
        <f>ROUND(((SUM(BE81:BE107))*I33),  2)</f>
        <v>0</v>
      </c>
      <c r="K33" s="34"/>
      <c r="L33" s="91"/>
      <c r="S33" s="34"/>
      <c r="T33" s="34"/>
      <c r="U33" s="34"/>
      <c r="V33" s="34"/>
      <c r="W33" s="34"/>
      <c r="X33" s="34"/>
      <c r="Y33" s="34"/>
      <c r="Z33" s="34"/>
      <c r="AA33" s="34"/>
      <c r="AB33" s="34"/>
      <c r="AC33" s="34"/>
      <c r="AD33" s="34"/>
      <c r="AE33" s="34"/>
    </row>
    <row r="34" spans="1:31" s="2" customFormat="1" ht="14.4" customHeight="1">
      <c r="A34" s="34"/>
      <c r="B34" s="35"/>
      <c r="C34" s="34"/>
      <c r="D34" s="34"/>
      <c r="E34" s="29" t="s">
        <v>41</v>
      </c>
      <c r="F34" s="97">
        <f>ROUND((SUM(BF81:BF107)),  2)</f>
        <v>0</v>
      </c>
      <c r="G34" s="34"/>
      <c r="H34" s="34"/>
      <c r="I34" s="98">
        <v>0.15</v>
      </c>
      <c r="J34" s="97">
        <f>ROUND(((SUM(BF81:BF107))*I34),  2)</f>
        <v>0</v>
      </c>
      <c r="K34" s="34"/>
      <c r="L34" s="91"/>
      <c r="S34" s="34"/>
      <c r="T34" s="34"/>
      <c r="U34" s="34"/>
      <c r="V34" s="34"/>
      <c r="W34" s="34"/>
      <c r="X34" s="34"/>
      <c r="Y34" s="34"/>
      <c r="Z34" s="34"/>
      <c r="AA34" s="34"/>
      <c r="AB34" s="34"/>
      <c r="AC34" s="34"/>
      <c r="AD34" s="34"/>
      <c r="AE34" s="34"/>
    </row>
    <row r="35" spans="1:31" s="2" customFormat="1" ht="14.4" hidden="1" customHeight="1">
      <c r="A35" s="34"/>
      <c r="B35" s="35"/>
      <c r="C35" s="34"/>
      <c r="D35" s="34"/>
      <c r="E35" s="29" t="s">
        <v>42</v>
      </c>
      <c r="F35" s="97">
        <f>ROUND((SUM(BG81:BG107)),  2)</f>
        <v>0</v>
      </c>
      <c r="G35" s="34"/>
      <c r="H35" s="34"/>
      <c r="I35" s="98">
        <v>0.21</v>
      </c>
      <c r="J35" s="97">
        <f>0</f>
        <v>0</v>
      </c>
      <c r="K35" s="34"/>
      <c r="L35" s="91"/>
      <c r="S35" s="34"/>
      <c r="T35" s="34"/>
      <c r="U35" s="34"/>
      <c r="V35" s="34"/>
      <c r="W35" s="34"/>
      <c r="X35" s="34"/>
      <c r="Y35" s="34"/>
      <c r="Z35" s="34"/>
      <c r="AA35" s="34"/>
      <c r="AB35" s="34"/>
      <c r="AC35" s="34"/>
      <c r="AD35" s="34"/>
      <c r="AE35" s="34"/>
    </row>
    <row r="36" spans="1:31" s="2" customFormat="1" ht="14.4" hidden="1" customHeight="1">
      <c r="A36" s="34"/>
      <c r="B36" s="35"/>
      <c r="C36" s="34"/>
      <c r="D36" s="34"/>
      <c r="E36" s="29" t="s">
        <v>43</v>
      </c>
      <c r="F36" s="97">
        <f>ROUND((SUM(BH81:BH107)),  2)</f>
        <v>0</v>
      </c>
      <c r="G36" s="34"/>
      <c r="H36" s="34"/>
      <c r="I36" s="98">
        <v>0.15</v>
      </c>
      <c r="J36" s="97">
        <f>0</f>
        <v>0</v>
      </c>
      <c r="K36" s="34"/>
      <c r="L36" s="91"/>
      <c r="S36" s="34"/>
      <c r="T36" s="34"/>
      <c r="U36" s="34"/>
      <c r="V36" s="34"/>
      <c r="W36" s="34"/>
      <c r="X36" s="34"/>
      <c r="Y36" s="34"/>
      <c r="Z36" s="34"/>
      <c r="AA36" s="34"/>
      <c r="AB36" s="34"/>
      <c r="AC36" s="34"/>
      <c r="AD36" s="34"/>
      <c r="AE36" s="34"/>
    </row>
    <row r="37" spans="1:31" s="2" customFormat="1" ht="14.4" hidden="1" customHeight="1">
      <c r="A37" s="34"/>
      <c r="B37" s="35"/>
      <c r="C37" s="34"/>
      <c r="D37" s="34"/>
      <c r="E37" s="29" t="s">
        <v>44</v>
      </c>
      <c r="F37" s="97">
        <f>ROUND((SUM(BI81:BI107)),  2)</f>
        <v>0</v>
      </c>
      <c r="G37" s="34"/>
      <c r="H37" s="34"/>
      <c r="I37" s="98">
        <v>0</v>
      </c>
      <c r="J37" s="97">
        <f>0</f>
        <v>0</v>
      </c>
      <c r="K37" s="34"/>
      <c r="L37" s="91"/>
      <c r="S37" s="34"/>
      <c r="T37" s="34"/>
      <c r="U37" s="34"/>
      <c r="V37" s="34"/>
      <c r="W37" s="34"/>
      <c r="X37" s="34"/>
      <c r="Y37" s="34"/>
      <c r="Z37" s="34"/>
      <c r="AA37" s="34"/>
      <c r="AB37" s="34"/>
      <c r="AC37" s="34"/>
      <c r="AD37" s="34"/>
      <c r="AE37" s="34"/>
    </row>
    <row r="38" spans="1:31" s="2" customFormat="1" ht="7.05" customHeight="1">
      <c r="A38" s="34"/>
      <c r="B38" s="35"/>
      <c r="C38" s="34"/>
      <c r="D38" s="34"/>
      <c r="E38" s="34"/>
      <c r="F38" s="34"/>
      <c r="G38" s="34"/>
      <c r="H38" s="34"/>
      <c r="I38" s="34"/>
      <c r="J38" s="34"/>
      <c r="K38" s="34"/>
      <c r="L38" s="91"/>
      <c r="S38" s="34"/>
      <c r="T38" s="34"/>
      <c r="U38" s="34"/>
      <c r="V38" s="34"/>
      <c r="W38" s="34"/>
      <c r="X38" s="34"/>
      <c r="Y38" s="34"/>
      <c r="Z38" s="34"/>
      <c r="AA38" s="34"/>
      <c r="AB38" s="34"/>
      <c r="AC38" s="34"/>
      <c r="AD38" s="34"/>
      <c r="AE38" s="34"/>
    </row>
    <row r="39" spans="1:31" s="2" customFormat="1" ht="25.35" customHeight="1">
      <c r="A39" s="34"/>
      <c r="B39" s="35"/>
      <c r="C39" s="99"/>
      <c r="D39" s="100" t="s">
        <v>45</v>
      </c>
      <c r="E39" s="57"/>
      <c r="F39" s="57"/>
      <c r="G39" s="101" t="s">
        <v>46</v>
      </c>
      <c r="H39" s="102" t="s">
        <v>47</v>
      </c>
      <c r="I39" s="57"/>
      <c r="J39" s="103">
        <f>SUM(J30:J37)</f>
        <v>0</v>
      </c>
      <c r="K39" s="104"/>
      <c r="L39" s="91"/>
      <c r="S39" s="34"/>
      <c r="T39" s="34"/>
      <c r="U39" s="34"/>
      <c r="V39" s="34"/>
      <c r="W39" s="34"/>
      <c r="X39" s="34"/>
      <c r="Y39" s="34"/>
      <c r="Z39" s="34"/>
      <c r="AA39" s="34"/>
      <c r="AB39" s="34"/>
      <c r="AC39" s="34"/>
      <c r="AD39" s="34"/>
      <c r="AE39" s="34"/>
    </row>
    <row r="40" spans="1:31" s="2" customFormat="1" ht="14.4" customHeight="1">
      <c r="A40" s="34"/>
      <c r="B40" s="44"/>
      <c r="C40" s="45"/>
      <c r="D40" s="45"/>
      <c r="E40" s="45"/>
      <c r="F40" s="45"/>
      <c r="G40" s="45"/>
      <c r="H40" s="45"/>
      <c r="I40" s="45"/>
      <c r="J40" s="45"/>
      <c r="K40" s="45"/>
      <c r="L40" s="91"/>
      <c r="S40" s="34"/>
      <c r="T40" s="34"/>
      <c r="U40" s="34"/>
      <c r="V40" s="34"/>
      <c r="W40" s="34"/>
      <c r="X40" s="34"/>
      <c r="Y40" s="34"/>
      <c r="Z40" s="34"/>
      <c r="AA40" s="34"/>
      <c r="AB40" s="34"/>
      <c r="AC40" s="34"/>
      <c r="AD40" s="34"/>
      <c r="AE40" s="34"/>
    </row>
    <row r="44" spans="1:31" s="2" customFormat="1" ht="7.05" customHeight="1">
      <c r="A44" s="34"/>
      <c r="B44" s="46"/>
      <c r="C44" s="47"/>
      <c r="D44" s="47"/>
      <c r="E44" s="47"/>
      <c r="F44" s="47"/>
      <c r="G44" s="47"/>
      <c r="H44" s="47"/>
      <c r="I44" s="47"/>
      <c r="J44" s="47"/>
      <c r="K44" s="47"/>
      <c r="L44" s="91"/>
      <c r="S44" s="34"/>
      <c r="T44" s="34"/>
      <c r="U44" s="34"/>
      <c r="V44" s="34"/>
      <c r="W44" s="34"/>
      <c r="X44" s="34"/>
      <c r="Y44" s="34"/>
      <c r="Z44" s="34"/>
      <c r="AA44" s="34"/>
      <c r="AB44" s="34"/>
      <c r="AC44" s="34"/>
      <c r="AD44" s="34"/>
      <c r="AE44" s="34"/>
    </row>
    <row r="45" spans="1:31" s="2" customFormat="1" ht="25.05" customHeight="1">
      <c r="A45" s="34"/>
      <c r="B45" s="35"/>
      <c r="C45" s="23" t="s">
        <v>106</v>
      </c>
      <c r="D45" s="34"/>
      <c r="E45" s="34"/>
      <c r="F45" s="34"/>
      <c r="G45" s="34"/>
      <c r="H45" s="34"/>
      <c r="I45" s="34"/>
      <c r="J45" s="34"/>
      <c r="K45" s="34"/>
      <c r="L45" s="91"/>
      <c r="S45" s="34"/>
      <c r="T45" s="34"/>
      <c r="U45" s="34"/>
      <c r="V45" s="34"/>
      <c r="W45" s="34"/>
      <c r="X45" s="34"/>
      <c r="Y45" s="34"/>
      <c r="Z45" s="34"/>
      <c r="AA45" s="34"/>
      <c r="AB45" s="34"/>
      <c r="AC45" s="34"/>
      <c r="AD45" s="34"/>
      <c r="AE45" s="34"/>
    </row>
    <row r="46" spans="1:31" s="2" customFormat="1" ht="7.05" customHeight="1">
      <c r="A46" s="34"/>
      <c r="B46" s="35"/>
      <c r="C46" s="34"/>
      <c r="D46" s="34"/>
      <c r="E46" s="34"/>
      <c r="F46" s="34"/>
      <c r="G46" s="34"/>
      <c r="H46" s="34"/>
      <c r="I46" s="34"/>
      <c r="J46" s="34"/>
      <c r="K46" s="34"/>
      <c r="L46" s="91"/>
      <c r="S46" s="34"/>
      <c r="T46" s="34"/>
      <c r="U46" s="34"/>
      <c r="V46" s="34"/>
      <c r="W46" s="34"/>
      <c r="X46" s="34"/>
      <c r="Y46" s="34"/>
      <c r="Z46" s="34"/>
      <c r="AA46" s="34"/>
      <c r="AB46" s="34"/>
      <c r="AC46" s="34"/>
      <c r="AD46" s="34"/>
      <c r="AE46" s="34"/>
    </row>
    <row r="47" spans="1:31" s="2" customFormat="1" ht="12" customHeight="1">
      <c r="A47" s="34"/>
      <c r="B47" s="35"/>
      <c r="C47" s="29" t="s">
        <v>17</v>
      </c>
      <c r="D47" s="34"/>
      <c r="E47" s="34"/>
      <c r="F47" s="34"/>
      <c r="G47" s="34"/>
      <c r="H47" s="34"/>
      <c r="I47" s="34"/>
      <c r="J47" s="34"/>
      <c r="K47" s="34"/>
      <c r="L47" s="91"/>
      <c r="S47" s="34"/>
      <c r="T47" s="34"/>
      <c r="U47" s="34"/>
      <c r="V47" s="34"/>
      <c r="W47" s="34"/>
      <c r="X47" s="34"/>
      <c r="Y47" s="34"/>
      <c r="Z47" s="34"/>
      <c r="AA47" s="34"/>
      <c r="AB47" s="34"/>
      <c r="AC47" s="34"/>
      <c r="AD47" s="34"/>
      <c r="AE47" s="34"/>
    </row>
    <row r="48" spans="1:31" s="2" customFormat="1" ht="16.5" customHeight="1">
      <c r="A48" s="34"/>
      <c r="B48" s="35"/>
      <c r="C48" s="34"/>
      <c r="D48" s="34"/>
      <c r="E48" s="333" t="str">
        <f>E7</f>
        <v>Sportovní hala Bordovice úprava</v>
      </c>
      <c r="F48" s="334"/>
      <c r="G48" s="334"/>
      <c r="H48" s="334"/>
      <c r="I48" s="34"/>
      <c r="J48" s="34"/>
      <c r="K48" s="34"/>
      <c r="L48" s="91"/>
      <c r="S48" s="34"/>
      <c r="T48" s="34"/>
      <c r="U48" s="34"/>
      <c r="V48" s="34"/>
      <c r="W48" s="34"/>
      <c r="X48" s="34"/>
      <c r="Y48" s="34"/>
      <c r="Z48" s="34"/>
      <c r="AA48" s="34"/>
      <c r="AB48" s="34"/>
      <c r="AC48" s="34"/>
      <c r="AD48" s="34"/>
      <c r="AE48" s="34"/>
    </row>
    <row r="49" spans="1:47" s="2" customFormat="1" ht="12" customHeight="1">
      <c r="A49" s="34"/>
      <c r="B49" s="35"/>
      <c r="C49" s="29" t="s">
        <v>102</v>
      </c>
      <c r="D49" s="34"/>
      <c r="E49" s="34"/>
      <c r="F49" s="34"/>
      <c r="G49" s="34"/>
      <c r="H49" s="34"/>
      <c r="I49" s="34"/>
      <c r="J49" s="34"/>
      <c r="K49" s="34"/>
      <c r="L49" s="91"/>
      <c r="S49" s="34"/>
      <c r="T49" s="34"/>
      <c r="U49" s="34"/>
      <c r="V49" s="34"/>
      <c r="W49" s="34"/>
      <c r="X49" s="34"/>
      <c r="Y49" s="34"/>
      <c r="Z49" s="34"/>
      <c r="AA49" s="34"/>
      <c r="AB49" s="34"/>
      <c r="AC49" s="34"/>
      <c r="AD49" s="34"/>
      <c r="AE49" s="34"/>
    </row>
    <row r="50" spans="1:47" s="2" customFormat="1" ht="16.5" customHeight="1">
      <c r="A50" s="34"/>
      <c r="B50" s="35"/>
      <c r="C50" s="34"/>
      <c r="D50" s="34"/>
      <c r="E50" s="316" t="str">
        <f>E9</f>
        <v>08 - VRN</v>
      </c>
      <c r="F50" s="332"/>
      <c r="G50" s="332"/>
      <c r="H50" s="332"/>
      <c r="I50" s="34"/>
      <c r="J50" s="34"/>
      <c r="K50" s="34"/>
      <c r="L50" s="91"/>
      <c r="S50" s="34"/>
      <c r="T50" s="34"/>
      <c r="U50" s="34"/>
      <c r="V50" s="34"/>
      <c r="W50" s="34"/>
      <c r="X50" s="34"/>
      <c r="Y50" s="34"/>
      <c r="Z50" s="34"/>
      <c r="AA50" s="34"/>
      <c r="AB50" s="34"/>
      <c r="AC50" s="34"/>
      <c r="AD50" s="34"/>
      <c r="AE50" s="34"/>
    </row>
    <row r="51" spans="1:47" s="2" customFormat="1" ht="7.05" customHeight="1">
      <c r="A51" s="34"/>
      <c r="B51" s="35"/>
      <c r="C51" s="34"/>
      <c r="D51" s="34"/>
      <c r="E51" s="34"/>
      <c r="F51" s="34"/>
      <c r="G51" s="34"/>
      <c r="H51" s="34"/>
      <c r="I51" s="34"/>
      <c r="J51" s="34"/>
      <c r="K51" s="34"/>
      <c r="L51" s="91"/>
      <c r="S51" s="34"/>
      <c r="T51" s="34"/>
      <c r="U51" s="34"/>
      <c r="V51" s="34"/>
      <c r="W51" s="34"/>
      <c r="X51" s="34"/>
      <c r="Y51" s="34"/>
      <c r="Z51" s="34"/>
      <c r="AA51" s="34"/>
      <c r="AB51" s="34"/>
      <c r="AC51" s="34"/>
      <c r="AD51" s="34"/>
      <c r="AE51" s="34"/>
    </row>
    <row r="52" spans="1:47" s="2" customFormat="1" ht="12" customHeight="1">
      <c r="A52" s="34"/>
      <c r="B52" s="35"/>
      <c r="C52" s="29" t="s">
        <v>21</v>
      </c>
      <c r="D52" s="34"/>
      <c r="E52" s="34"/>
      <c r="F52" s="27" t="str">
        <f>F12</f>
        <v xml:space="preserve"> </v>
      </c>
      <c r="G52" s="34"/>
      <c r="H52" s="34"/>
      <c r="I52" s="29" t="s">
        <v>23</v>
      </c>
      <c r="J52" s="52" t="str">
        <f>IF(J12="","",J12)</f>
        <v>27. 3. 2021</v>
      </c>
      <c r="K52" s="34"/>
      <c r="L52" s="91"/>
      <c r="S52" s="34"/>
      <c r="T52" s="34"/>
      <c r="U52" s="34"/>
      <c r="V52" s="34"/>
      <c r="W52" s="34"/>
      <c r="X52" s="34"/>
      <c r="Y52" s="34"/>
      <c r="Z52" s="34"/>
      <c r="AA52" s="34"/>
      <c r="AB52" s="34"/>
      <c r="AC52" s="34"/>
      <c r="AD52" s="34"/>
      <c r="AE52" s="34"/>
    </row>
    <row r="53" spans="1:47" s="2" customFormat="1" ht="7.05" customHeight="1">
      <c r="A53" s="34"/>
      <c r="B53" s="35"/>
      <c r="C53" s="34"/>
      <c r="D53" s="34"/>
      <c r="E53" s="34"/>
      <c r="F53" s="34"/>
      <c r="G53" s="34"/>
      <c r="H53" s="34"/>
      <c r="I53" s="34"/>
      <c r="J53" s="34"/>
      <c r="K53" s="34"/>
      <c r="L53" s="91"/>
      <c r="S53" s="34"/>
      <c r="T53" s="34"/>
      <c r="U53" s="34"/>
      <c r="V53" s="34"/>
      <c r="W53" s="34"/>
      <c r="X53" s="34"/>
      <c r="Y53" s="34"/>
      <c r="Z53" s="34"/>
      <c r="AA53" s="34"/>
      <c r="AB53" s="34"/>
      <c r="AC53" s="34"/>
      <c r="AD53" s="34"/>
      <c r="AE53" s="34"/>
    </row>
    <row r="54" spans="1:47" s="2" customFormat="1" ht="40.049999999999997" customHeight="1">
      <c r="A54" s="34"/>
      <c r="B54" s="35"/>
      <c r="C54" s="29" t="s">
        <v>25</v>
      </c>
      <c r="D54" s="34"/>
      <c r="E54" s="34"/>
      <c r="F54" s="27" t="str">
        <f>E15</f>
        <v>Obec Bordovice, Bordovice 130, 744 01 Bordovice</v>
      </c>
      <c r="G54" s="34"/>
      <c r="H54" s="34"/>
      <c r="I54" s="29" t="s">
        <v>30</v>
      </c>
      <c r="J54" s="32" t="str">
        <f>E21</f>
        <v>ing.arch. Tomáš Kudělka, Kunín 104, 742 53 Kunín</v>
      </c>
      <c r="K54" s="34"/>
      <c r="L54" s="91"/>
      <c r="S54" s="34"/>
      <c r="T54" s="34"/>
      <c r="U54" s="34"/>
      <c r="V54" s="34"/>
      <c r="W54" s="34"/>
      <c r="X54" s="34"/>
      <c r="Y54" s="34"/>
      <c r="Z54" s="34"/>
      <c r="AA54" s="34"/>
      <c r="AB54" s="34"/>
      <c r="AC54" s="34"/>
      <c r="AD54" s="34"/>
      <c r="AE54" s="34"/>
    </row>
    <row r="55" spans="1:47" s="2" customFormat="1" ht="15.15" customHeight="1">
      <c r="A55" s="34"/>
      <c r="B55" s="35"/>
      <c r="C55" s="29" t="s">
        <v>28</v>
      </c>
      <c r="D55" s="34"/>
      <c r="E55" s="34"/>
      <c r="F55" s="27" t="str">
        <f>IF(E18="","",E18)</f>
        <v>Vyplň údaj</v>
      </c>
      <c r="G55" s="34"/>
      <c r="H55" s="34"/>
      <c r="I55" s="29" t="s">
        <v>32</v>
      </c>
      <c r="J55" s="32" t="str">
        <f>E24</f>
        <v xml:space="preserve"> </v>
      </c>
      <c r="K55" s="34"/>
      <c r="L55" s="91"/>
      <c r="S55" s="34"/>
      <c r="T55" s="34"/>
      <c r="U55" s="34"/>
      <c r="V55" s="34"/>
      <c r="W55" s="34"/>
      <c r="X55" s="34"/>
      <c r="Y55" s="34"/>
      <c r="Z55" s="34"/>
      <c r="AA55" s="34"/>
      <c r="AB55" s="34"/>
      <c r="AC55" s="34"/>
      <c r="AD55" s="34"/>
      <c r="AE55" s="34"/>
    </row>
    <row r="56" spans="1:47" s="2" customFormat="1" ht="10.199999999999999" customHeight="1">
      <c r="A56" s="34"/>
      <c r="B56" s="35"/>
      <c r="C56" s="34"/>
      <c r="D56" s="34"/>
      <c r="E56" s="34"/>
      <c r="F56" s="34"/>
      <c r="G56" s="34"/>
      <c r="H56" s="34"/>
      <c r="I56" s="34"/>
      <c r="J56" s="34"/>
      <c r="K56" s="34"/>
      <c r="L56" s="91"/>
      <c r="S56" s="34"/>
      <c r="T56" s="34"/>
      <c r="U56" s="34"/>
      <c r="V56" s="34"/>
      <c r="W56" s="34"/>
      <c r="X56" s="34"/>
      <c r="Y56" s="34"/>
      <c r="Z56" s="34"/>
      <c r="AA56" s="34"/>
      <c r="AB56" s="34"/>
      <c r="AC56" s="34"/>
      <c r="AD56" s="34"/>
      <c r="AE56" s="34"/>
    </row>
    <row r="57" spans="1:47" s="2" customFormat="1" ht="29.25" customHeight="1">
      <c r="A57" s="34"/>
      <c r="B57" s="35"/>
      <c r="C57" s="105" t="s">
        <v>107</v>
      </c>
      <c r="D57" s="99"/>
      <c r="E57" s="99"/>
      <c r="F57" s="99"/>
      <c r="G57" s="99"/>
      <c r="H57" s="99"/>
      <c r="I57" s="99"/>
      <c r="J57" s="106" t="s">
        <v>108</v>
      </c>
      <c r="K57" s="99"/>
      <c r="L57" s="91"/>
      <c r="S57" s="34"/>
      <c r="T57" s="34"/>
      <c r="U57" s="34"/>
      <c r="V57" s="34"/>
      <c r="W57" s="34"/>
      <c r="X57" s="34"/>
      <c r="Y57" s="34"/>
      <c r="Z57" s="34"/>
      <c r="AA57" s="34"/>
      <c r="AB57" s="34"/>
      <c r="AC57" s="34"/>
      <c r="AD57" s="34"/>
      <c r="AE57" s="34"/>
    </row>
    <row r="58" spans="1:47" s="2" customFormat="1" ht="10.199999999999999" customHeight="1">
      <c r="A58" s="34"/>
      <c r="B58" s="35"/>
      <c r="C58" s="34"/>
      <c r="D58" s="34"/>
      <c r="E58" s="34"/>
      <c r="F58" s="34"/>
      <c r="G58" s="34"/>
      <c r="H58" s="34"/>
      <c r="I58" s="34"/>
      <c r="J58" s="34"/>
      <c r="K58" s="34"/>
      <c r="L58" s="91"/>
      <c r="S58" s="34"/>
      <c r="T58" s="34"/>
      <c r="U58" s="34"/>
      <c r="V58" s="34"/>
      <c r="W58" s="34"/>
      <c r="X58" s="34"/>
      <c r="Y58" s="34"/>
      <c r="Z58" s="34"/>
      <c r="AA58" s="34"/>
      <c r="AB58" s="34"/>
      <c r="AC58" s="34"/>
      <c r="AD58" s="34"/>
      <c r="AE58" s="34"/>
    </row>
    <row r="59" spans="1:47" s="2" customFormat="1" ht="22.8" customHeight="1">
      <c r="A59" s="34"/>
      <c r="B59" s="35"/>
      <c r="C59" s="107" t="s">
        <v>67</v>
      </c>
      <c r="D59" s="34"/>
      <c r="E59" s="34"/>
      <c r="F59" s="34"/>
      <c r="G59" s="34"/>
      <c r="H59" s="34"/>
      <c r="I59" s="34"/>
      <c r="J59" s="68">
        <f>J81</f>
        <v>0</v>
      </c>
      <c r="K59" s="34"/>
      <c r="L59" s="91"/>
      <c r="S59" s="34"/>
      <c r="T59" s="34"/>
      <c r="U59" s="34"/>
      <c r="V59" s="34"/>
      <c r="W59" s="34"/>
      <c r="X59" s="34"/>
      <c r="Y59" s="34"/>
      <c r="Z59" s="34"/>
      <c r="AA59" s="34"/>
      <c r="AB59" s="34"/>
      <c r="AC59" s="34"/>
      <c r="AD59" s="34"/>
      <c r="AE59" s="34"/>
      <c r="AU59" s="19" t="s">
        <v>109</v>
      </c>
    </row>
    <row r="60" spans="1:47" s="9" customFormat="1" ht="25.05" customHeight="1">
      <c r="B60" s="108"/>
      <c r="D60" s="109" t="s">
        <v>3582</v>
      </c>
      <c r="E60" s="110"/>
      <c r="F60" s="110"/>
      <c r="G60" s="110"/>
      <c r="H60" s="110"/>
      <c r="I60" s="110"/>
      <c r="J60" s="111">
        <f>J82</f>
        <v>0</v>
      </c>
      <c r="L60" s="108"/>
    </row>
    <row r="61" spans="1:47" s="10" customFormat="1" ht="19.95" customHeight="1">
      <c r="B61" s="112"/>
      <c r="D61" s="113" t="s">
        <v>3583</v>
      </c>
      <c r="E61" s="114"/>
      <c r="F61" s="114"/>
      <c r="G61" s="114"/>
      <c r="H61" s="114"/>
      <c r="I61" s="114"/>
      <c r="J61" s="115">
        <f>J83</f>
        <v>0</v>
      </c>
      <c r="L61" s="112"/>
    </row>
    <row r="62" spans="1:47" s="2" customFormat="1" ht="21.75" customHeight="1">
      <c r="A62" s="34"/>
      <c r="B62" s="35"/>
      <c r="C62" s="34"/>
      <c r="D62" s="34"/>
      <c r="E62" s="34"/>
      <c r="F62" s="34"/>
      <c r="G62" s="34"/>
      <c r="H62" s="34"/>
      <c r="I62" s="34"/>
      <c r="J62" s="34"/>
      <c r="K62" s="34"/>
      <c r="L62" s="91"/>
      <c r="S62" s="34"/>
      <c r="T62" s="34"/>
      <c r="U62" s="34"/>
      <c r="V62" s="34"/>
      <c r="W62" s="34"/>
      <c r="X62" s="34"/>
      <c r="Y62" s="34"/>
      <c r="Z62" s="34"/>
      <c r="AA62" s="34"/>
      <c r="AB62" s="34"/>
      <c r="AC62" s="34"/>
      <c r="AD62" s="34"/>
      <c r="AE62" s="34"/>
    </row>
    <row r="63" spans="1:47" s="2" customFormat="1" ht="7.05" customHeight="1">
      <c r="A63" s="34"/>
      <c r="B63" s="44"/>
      <c r="C63" s="45"/>
      <c r="D63" s="45"/>
      <c r="E63" s="45"/>
      <c r="F63" s="45"/>
      <c r="G63" s="45"/>
      <c r="H63" s="45"/>
      <c r="I63" s="45"/>
      <c r="J63" s="45"/>
      <c r="K63" s="45"/>
      <c r="L63" s="91"/>
      <c r="S63" s="34"/>
      <c r="T63" s="34"/>
      <c r="U63" s="34"/>
      <c r="V63" s="34"/>
      <c r="W63" s="34"/>
      <c r="X63" s="34"/>
      <c r="Y63" s="34"/>
      <c r="Z63" s="34"/>
      <c r="AA63" s="34"/>
      <c r="AB63" s="34"/>
      <c r="AC63" s="34"/>
      <c r="AD63" s="34"/>
      <c r="AE63" s="34"/>
    </row>
    <row r="67" spans="1:31" s="2" customFormat="1" ht="7.05" customHeight="1">
      <c r="A67" s="34"/>
      <c r="B67" s="46"/>
      <c r="C67" s="47"/>
      <c r="D67" s="47"/>
      <c r="E67" s="47"/>
      <c r="F67" s="47"/>
      <c r="G67" s="47"/>
      <c r="H67" s="47"/>
      <c r="I67" s="47"/>
      <c r="J67" s="47"/>
      <c r="K67" s="47"/>
      <c r="L67" s="91"/>
      <c r="S67" s="34"/>
      <c r="T67" s="34"/>
      <c r="U67" s="34"/>
      <c r="V67" s="34"/>
      <c r="W67" s="34"/>
      <c r="X67" s="34"/>
      <c r="Y67" s="34"/>
      <c r="Z67" s="34"/>
      <c r="AA67" s="34"/>
      <c r="AB67" s="34"/>
      <c r="AC67" s="34"/>
      <c r="AD67" s="34"/>
      <c r="AE67" s="34"/>
    </row>
    <row r="68" spans="1:31" s="2" customFormat="1" ht="25.05" customHeight="1">
      <c r="A68" s="34"/>
      <c r="B68" s="35"/>
      <c r="C68" s="23" t="s">
        <v>137</v>
      </c>
      <c r="D68" s="34"/>
      <c r="E68" s="34"/>
      <c r="F68" s="34"/>
      <c r="G68" s="34"/>
      <c r="H68" s="34"/>
      <c r="I68" s="34"/>
      <c r="J68" s="34"/>
      <c r="K68" s="34"/>
      <c r="L68" s="91"/>
      <c r="S68" s="34"/>
      <c r="T68" s="34"/>
      <c r="U68" s="34"/>
      <c r="V68" s="34"/>
      <c r="W68" s="34"/>
      <c r="X68" s="34"/>
      <c r="Y68" s="34"/>
      <c r="Z68" s="34"/>
      <c r="AA68" s="34"/>
      <c r="AB68" s="34"/>
      <c r="AC68" s="34"/>
      <c r="AD68" s="34"/>
      <c r="AE68" s="34"/>
    </row>
    <row r="69" spans="1:31" s="2" customFormat="1" ht="7.05" customHeight="1">
      <c r="A69" s="34"/>
      <c r="B69" s="35"/>
      <c r="C69" s="34"/>
      <c r="D69" s="34"/>
      <c r="E69" s="34"/>
      <c r="F69" s="34"/>
      <c r="G69" s="34"/>
      <c r="H69" s="34"/>
      <c r="I69" s="34"/>
      <c r="J69" s="34"/>
      <c r="K69" s="34"/>
      <c r="L69" s="91"/>
      <c r="S69" s="34"/>
      <c r="T69" s="34"/>
      <c r="U69" s="34"/>
      <c r="V69" s="34"/>
      <c r="W69" s="34"/>
      <c r="X69" s="34"/>
      <c r="Y69" s="34"/>
      <c r="Z69" s="34"/>
      <c r="AA69" s="34"/>
      <c r="AB69" s="34"/>
      <c r="AC69" s="34"/>
      <c r="AD69" s="34"/>
      <c r="AE69" s="34"/>
    </row>
    <row r="70" spans="1:31" s="2" customFormat="1" ht="12" customHeight="1">
      <c r="A70" s="34"/>
      <c r="B70" s="35"/>
      <c r="C70" s="29" t="s">
        <v>17</v>
      </c>
      <c r="D70" s="34"/>
      <c r="E70" s="34"/>
      <c r="F70" s="34"/>
      <c r="G70" s="34"/>
      <c r="H70" s="34"/>
      <c r="I70" s="34"/>
      <c r="J70" s="34"/>
      <c r="K70" s="34"/>
      <c r="L70" s="91"/>
      <c r="S70" s="34"/>
      <c r="T70" s="34"/>
      <c r="U70" s="34"/>
      <c r="V70" s="34"/>
      <c r="W70" s="34"/>
      <c r="X70" s="34"/>
      <c r="Y70" s="34"/>
      <c r="Z70" s="34"/>
      <c r="AA70" s="34"/>
      <c r="AB70" s="34"/>
      <c r="AC70" s="34"/>
      <c r="AD70" s="34"/>
      <c r="AE70" s="34"/>
    </row>
    <row r="71" spans="1:31" s="2" customFormat="1" ht="16.5" customHeight="1">
      <c r="A71" s="34"/>
      <c r="B71" s="35"/>
      <c r="C71" s="34"/>
      <c r="D71" s="34"/>
      <c r="E71" s="333" t="str">
        <f>E7</f>
        <v>Sportovní hala Bordovice úprava</v>
      </c>
      <c r="F71" s="334"/>
      <c r="G71" s="334"/>
      <c r="H71" s="334"/>
      <c r="I71" s="34"/>
      <c r="J71" s="34"/>
      <c r="K71" s="34"/>
      <c r="L71" s="91"/>
      <c r="S71" s="34"/>
      <c r="T71" s="34"/>
      <c r="U71" s="34"/>
      <c r="V71" s="34"/>
      <c r="W71" s="34"/>
      <c r="X71" s="34"/>
      <c r="Y71" s="34"/>
      <c r="Z71" s="34"/>
      <c r="AA71" s="34"/>
      <c r="AB71" s="34"/>
      <c r="AC71" s="34"/>
      <c r="AD71" s="34"/>
      <c r="AE71" s="34"/>
    </row>
    <row r="72" spans="1:31" s="2" customFormat="1" ht="12" customHeight="1">
      <c r="A72" s="34"/>
      <c r="B72" s="35"/>
      <c r="C72" s="29" t="s">
        <v>102</v>
      </c>
      <c r="D72" s="34"/>
      <c r="E72" s="34"/>
      <c r="F72" s="34"/>
      <c r="G72" s="34"/>
      <c r="H72" s="34"/>
      <c r="I72" s="34"/>
      <c r="J72" s="34"/>
      <c r="K72" s="34"/>
      <c r="L72" s="91"/>
      <c r="S72" s="34"/>
      <c r="T72" s="34"/>
      <c r="U72" s="34"/>
      <c r="V72" s="34"/>
      <c r="W72" s="34"/>
      <c r="X72" s="34"/>
      <c r="Y72" s="34"/>
      <c r="Z72" s="34"/>
      <c r="AA72" s="34"/>
      <c r="AB72" s="34"/>
      <c r="AC72" s="34"/>
      <c r="AD72" s="34"/>
      <c r="AE72" s="34"/>
    </row>
    <row r="73" spans="1:31" s="2" customFormat="1" ht="16.5" customHeight="1">
      <c r="A73" s="34"/>
      <c r="B73" s="35"/>
      <c r="C73" s="34"/>
      <c r="D73" s="34"/>
      <c r="E73" s="316" t="str">
        <f>E9</f>
        <v>08 - VRN</v>
      </c>
      <c r="F73" s="332"/>
      <c r="G73" s="332"/>
      <c r="H73" s="332"/>
      <c r="I73" s="34"/>
      <c r="J73" s="34"/>
      <c r="K73" s="34"/>
      <c r="L73" s="91"/>
      <c r="S73" s="34"/>
      <c r="T73" s="34"/>
      <c r="U73" s="34"/>
      <c r="V73" s="34"/>
      <c r="W73" s="34"/>
      <c r="X73" s="34"/>
      <c r="Y73" s="34"/>
      <c r="Z73" s="34"/>
      <c r="AA73" s="34"/>
      <c r="AB73" s="34"/>
      <c r="AC73" s="34"/>
      <c r="AD73" s="34"/>
      <c r="AE73" s="34"/>
    </row>
    <row r="74" spans="1:31" s="2" customFormat="1" ht="7.05" customHeight="1">
      <c r="A74" s="34"/>
      <c r="B74" s="35"/>
      <c r="C74" s="34"/>
      <c r="D74" s="34"/>
      <c r="E74" s="34"/>
      <c r="F74" s="34"/>
      <c r="G74" s="34"/>
      <c r="H74" s="34"/>
      <c r="I74" s="34"/>
      <c r="J74" s="34"/>
      <c r="K74" s="34"/>
      <c r="L74" s="91"/>
      <c r="S74" s="34"/>
      <c r="T74" s="34"/>
      <c r="U74" s="34"/>
      <c r="V74" s="34"/>
      <c r="W74" s="34"/>
      <c r="X74" s="34"/>
      <c r="Y74" s="34"/>
      <c r="Z74" s="34"/>
      <c r="AA74" s="34"/>
      <c r="AB74" s="34"/>
      <c r="AC74" s="34"/>
      <c r="AD74" s="34"/>
      <c r="AE74" s="34"/>
    </row>
    <row r="75" spans="1:31" s="2" customFormat="1" ht="12" customHeight="1">
      <c r="A75" s="34"/>
      <c r="B75" s="35"/>
      <c r="C75" s="29" t="s">
        <v>21</v>
      </c>
      <c r="D75" s="34"/>
      <c r="E75" s="34"/>
      <c r="F75" s="27" t="str">
        <f>F12</f>
        <v xml:space="preserve"> </v>
      </c>
      <c r="G75" s="34"/>
      <c r="H75" s="34"/>
      <c r="I75" s="29" t="s">
        <v>23</v>
      </c>
      <c r="J75" s="52" t="str">
        <f>IF(J12="","",J12)</f>
        <v>27. 3. 2021</v>
      </c>
      <c r="K75" s="34"/>
      <c r="L75" s="91"/>
      <c r="S75" s="34"/>
      <c r="T75" s="34"/>
      <c r="U75" s="34"/>
      <c r="V75" s="34"/>
      <c r="W75" s="34"/>
      <c r="X75" s="34"/>
      <c r="Y75" s="34"/>
      <c r="Z75" s="34"/>
      <c r="AA75" s="34"/>
      <c r="AB75" s="34"/>
      <c r="AC75" s="34"/>
      <c r="AD75" s="34"/>
      <c r="AE75" s="34"/>
    </row>
    <row r="76" spans="1:31" s="2" customFormat="1" ht="7.05" customHeight="1">
      <c r="A76" s="34"/>
      <c r="B76" s="35"/>
      <c r="C76" s="34"/>
      <c r="D76" s="34"/>
      <c r="E76" s="34"/>
      <c r="F76" s="34"/>
      <c r="G76" s="34"/>
      <c r="H76" s="34"/>
      <c r="I76" s="34"/>
      <c r="J76" s="34"/>
      <c r="K76" s="34"/>
      <c r="L76" s="91"/>
      <c r="S76" s="34"/>
      <c r="T76" s="34"/>
      <c r="U76" s="34"/>
      <c r="V76" s="34"/>
      <c r="W76" s="34"/>
      <c r="X76" s="34"/>
      <c r="Y76" s="34"/>
      <c r="Z76" s="34"/>
      <c r="AA76" s="34"/>
      <c r="AB76" s="34"/>
      <c r="AC76" s="34"/>
      <c r="AD76" s="34"/>
      <c r="AE76" s="34"/>
    </row>
    <row r="77" spans="1:31" s="2" customFormat="1" ht="40.049999999999997" customHeight="1">
      <c r="A77" s="34"/>
      <c r="B77" s="35"/>
      <c r="C77" s="29" t="s">
        <v>25</v>
      </c>
      <c r="D77" s="34"/>
      <c r="E77" s="34"/>
      <c r="F77" s="27" t="str">
        <f>E15</f>
        <v>Obec Bordovice, Bordovice 130, 744 01 Bordovice</v>
      </c>
      <c r="G77" s="34"/>
      <c r="H77" s="34"/>
      <c r="I77" s="29" t="s">
        <v>30</v>
      </c>
      <c r="J77" s="32" t="str">
        <f>E21</f>
        <v>ing.arch. Tomáš Kudělka, Kunín 104, 742 53 Kunín</v>
      </c>
      <c r="K77" s="34"/>
      <c r="L77" s="91"/>
      <c r="S77" s="34"/>
      <c r="T77" s="34"/>
      <c r="U77" s="34"/>
      <c r="V77" s="34"/>
      <c r="W77" s="34"/>
      <c r="X77" s="34"/>
      <c r="Y77" s="34"/>
      <c r="Z77" s="34"/>
      <c r="AA77" s="34"/>
      <c r="AB77" s="34"/>
      <c r="AC77" s="34"/>
      <c r="AD77" s="34"/>
      <c r="AE77" s="34"/>
    </row>
    <row r="78" spans="1:31" s="2" customFormat="1" ht="15.15" customHeight="1">
      <c r="A78" s="34"/>
      <c r="B78" s="35"/>
      <c r="C78" s="29" t="s">
        <v>28</v>
      </c>
      <c r="D78" s="34"/>
      <c r="E78" s="34"/>
      <c r="F78" s="27" t="str">
        <f>IF(E18="","",E18)</f>
        <v>Vyplň údaj</v>
      </c>
      <c r="G78" s="34"/>
      <c r="H78" s="34"/>
      <c r="I78" s="29" t="s">
        <v>32</v>
      </c>
      <c r="J78" s="32" t="str">
        <f>E24</f>
        <v xml:space="preserve"> </v>
      </c>
      <c r="K78" s="34"/>
      <c r="L78" s="91"/>
      <c r="S78" s="34"/>
      <c r="T78" s="34"/>
      <c r="U78" s="34"/>
      <c r="V78" s="34"/>
      <c r="W78" s="34"/>
      <c r="X78" s="34"/>
      <c r="Y78" s="34"/>
      <c r="Z78" s="34"/>
      <c r="AA78" s="34"/>
      <c r="AB78" s="34"/>
      <c r="AC78" s="34"/>
      <c r="AD78" s="34"/>
      <c r="AE78" s="34"/>
    </row>
    <row r="79" spans="1:31" s="2" customFormat="1" ht="10.199999999999999" customHeight="1">
      <c r="A79" s="34"/>
      <c r="B79" s="35"/>
      <c r="C79" s="34"/>
      <c r="D79" s="34"/>
      <c r="E79" s="34"/>
      <c r="F79" s="34"/>
      <c r="G79" s="34"/>
      <c r="H79" s="34"/>
      <c r="I79" s="34"/>
      <c r="J79" s="34"/>
      <c r="K79" s="34"/>
      <c r="L79" s="91"/>
      <c r="S79" s="34"/>
      <c r="T79" s="34"/>
      <c r="U79" s="34"/>
      <c r="V79" s="34"/>
      <c r="W79" s="34"/>
      <c r="X79" s="34"/>
      <c r="Y79" s="34"/>
      <c r="Z79" s="34"/>
      <c r="AA79" s="34"/>
      <c r="AB79" s="34"/>
      <c r="AC79" s="34"/>
      <c r="AD79" s="34"/>
      <c r="AE79" s="34"/>
    </row>
    <row r="80" spans="1:31" s="11" customFormat="1" ht="29.25" customHeight="1">
      <c r="A80" s="116"/>
      <c r="B80" s="117"/>
      <c r="C80" s="118" t="s">
        <v>138</v>
      </c>
      <c r="D80" s="119" t="s">
        <v>54</v>
      </c>
      <c r="E80" s="119" t="s">
        <v>50</v>
      </c>
      <c r="F80" s="119" t="s">
        <v>51</v>
      </c>
      <c r="G80" s="119" t="s">
        <v>139</v>
      </c>
      <c r="H80" s="119" t="s">
        <v>140</v>
      </c>
      <c r="I80" s="119" t="s">
        <v>141</v>
      </c>
      <c r="J80" s="119" t="s">
        <v>108</v>
      </c>
      <c r="K80" s="120" t="s">
        <v>142</v>
      </c>
      <c r="L80" s="121"/>
      <c r="M80" s="59" t="s">
        <v>3</v>
      </c>
      <c r="N80" s="60" t="s">
        <v>39</v>
      </c>
      <c r="O80" s="60" t="s">
        <v>143</v>
      </c>
      <c r="P80" s="60" t="s">
        <v>144</v>
      </c>
      <c r="Q80" s="60" t="s">
        <v>145</v>
      </c>
      <c r="R80" s="60" t="s">
        <v>146</v>
      </c>
      <c r="S80" s="60" t="s">
        <v>147</v>
      </c>
      <c r="T80" s="61" t="s">
        <v>148</v>
      </c>
      <c r="U80" s="116"/>
      <c r="V80" s="116"/>
      <c r="W80" s="116"/>
      <c r="X80" s="116"/>
      <c r="Y80" s="116"/>
      <c r="Z80" s="116"/>
      <c r="AA80" s="116"/>
      <c r="AB80" s="116"/>
      <c r="AC80" s="116"/>
      <c r="AD80" s="116"/>
      <c r="AE80" s="116"/>
    </row>
    <row r="81" spans="1:65" s="2" customFormat="1" ht="22.8" customHeight="1">
      <c r="A81" s="34"/>
      <c r="B81" s="35"/>
      <c r="C81" s="66" t="s">
        <v>149</v>
      </c>
      <c r="D81" s="34"/>
      <c r="E81" s="34"/>
      <c r="F81" s="34"/>
      <c r="G81" s="34"/>
      <c r="H81" s="34"/>
      <c r="I81" s="34"/>
      <c r="J81" s="122">
        <f>BK81</f>
        <v>0</v>
      </c>
      <c r="K81" s="34"/>
      <c r="L81" s="35"/>
      <c r="M81" s="62"/>
      <c r="N81" s="53"/>
      <c r="O81" s="63"/>
      <c r="P81" s="123">
        <f>P82</f>
        <v>0</v>
      </c>
      <c r="Q81" s="63"/>
      <c r="R81" s="123">
        <f>R82</f>
        <v>0</v>
      </c>
      <c r="S81" s="63"/>
      <c r="T81" s="124">
        <f>T82</f>
        <v>0</v>
      </c>
      <c r="U81" s="34"/>
      <c r="V81" s="34"/>
      <c r="W81" s="34"/>
      <c r="X81" s="34"/>
      <c r="Y81" s="34"/>
      <c r="Z81" s="34"/>
      <c r="AA81" s="34"/>
      <c r="AB81" s="34"/>
      <c r="AC81" s="34"/>
      <c r="AD81" s="34"/>
      <c r="AE81" s="34"/>
      <c r="AT81" s="19" t="s">
        <v>68</v>
      </c>
      <c r="AU81" s="19" t="s">
        <v>109</v>
      </c>
      <c r="BK81" s="125">
        <f>BK82</f>
        <v>0</v>
      </c>
    </row>
    <row r="82" spans="1:65" s="12" customFormat="1" ht="25.95" customHeight="1">
      <c r="B82" s="126"/>
      <c r="D82" s="127" t="s">
        <v>68</v>
      </c>
      <c r="E82" s="128" t="s">
        <v>3301</v>
      </c>
      <c r="F82" s="128" t="s">
        <v>3584</v>
      </c>
      <c r="I82" s="129"/>
      <c r="J82" s="130">
        <f>BK82</f>
        <v>0</v>
      </c>
      <c r="L82" s="126"/>
      <c r="M82" s="131"/>
      <c r="N82" s="132"/>
      <c r="O82" s="132"/>
      <c r="P82" s="133">
        <f>P83</f>
        <v>0</v>
      </c>
      <c r="Q82" s="132"/>
      <c r="R82" s="133">
        <f>R83</f>
        <v>0</v>
      </c>
      <c r="S82" s="132"/>
      <c r="T82" s="134">
        <f>T83</f>
        <v>0</v>
      </c>
      <c r="AR82" s="127" t="s">
        <v>178</v>
      </c>
      <c r="AT82" s="135" t="s">
        <v>68</v>
      </c>
      <c r="AU82" s="135" t="s">
        <v>69</v>
      </c>
      <c r="AY82" s="127" t="s">
        <v>152</v>
      </c>
      <c r="BK82" s="136">
        <f>BK83</f>
        <v>0</v>
      </c>
    </row>
    <row r="83" spans="1:65" s="12" customFormat="1" ht="22.8" customHeight="1">
      <c r="B83" s="126"/>
      <c r="D83" s="127" t="s">
        <v>68</v>
      </c>
      <c r="E83" s="137" t="s">
        <v>99</v>
      </c>
      <c r="F83" s="137" t="s">
        <v>3585</v>
      </c>
      <c r="I83" s="129"/>
      <c r="J83" s="138">
        <f>BK83</f>
        <v>0</v>
      </c>
      <c r="L83" s="126"/>
      <c r="M83" s="131"/>
      <c r="N83" s="132"/>
      <c r="O83" s="132"/>
      <c r="P83" s="133">
        <f>SUM(P84:P107)</f>
        <v>0</v>
      </c>
      <c r="Q83" s="132"/>
      <c r="R83" s="133">
        <f>SUM(R84:R107)</f>
        <v>0</v>
      </c>
      <c r="S83" s="132"/>
      <c r="T83" s="134">
        <f>SUM(T84:T107)</f>
        <v>0</v>
      </c>
      <c r="AR83" s="127" t="s">
        <v>178</v>
      </c>
      <c r="AT83" s="135" t="s">
        <v>68</v>
      </c>
      <c r="AU83" s="135" t="s">
        <v>77</v>
      </c>
      <c r="AY83" s="127" t="s">
        <v>152</v>
      </c>
      <c r="BK83" s="136">
        <f>SUM(BK84:BK107)</f>
        <v>0</v>
      </c>
    </row>
    <row r="84" spans="1:65" s="2" customFormat="1" ht="24.15" customHeight="1">
      <c r="A84" s="34"/>
      <c r="B84" s="139"/>
      <c r="C84" s="140" t="s">
        <v>77</v>
      </c>
      <c r="D84" s="140" t="s">
        <v>154</v>
      </c>
      <c r="E84" s="141" t="s">
        <v>3586</v>
      </c>
      <c r="F84" s="142" t="s">
        <v>3587</v>
      </c>
      <c r="G84" s="143" t="s">
        <v>3588</v>
      </c>
      <c r="H84" s="144">
        <v>1</v>
      </c>
      <c r="I84" s="145"/>
      <c r="J84" s="146">
        <f>ROUND(I84*H84,2)</f>
        <v>0</v>
      </c>
      <c r="K84" s="142" t="s">
        <v>3</v>
      </c>
      <c r="L84" s="35"/>
      <c r="M84" s="147" t="s">
        <v>3</v>
      </c>
      <c r="N84" s="148" t="s">
        <v>40</v>
      </c>
      <c r="O84" s="55"/>
      <c r="P84" s="149">
        <f>O84*H84</f>
        <v>0</v>
      </c>
      <c r="Q84" s="149">
        <v>0</v>
      </c>
      <c r="R84" s="149">
        <f>Q84*H84</f>
        <v>0</v>
      </c>
      <c r="S84" s="149">
        <v>0</v>
      </c>
      <c r="T84" s="150">
        <f>S84*H84</f>
        <v>0</v>
      </c>
      <c r="U84" s="34"/>
      <c r="V84" s="34"/>
      <c r="W84" s="34"/>
      <c r="X84" s="34"/>
      <c r="Y84" s="34"/>
      <c r="Z84" s="34"/>
      <c r="AA84" s="34"/>
      <c r="AB84" s="34"/>
      <c r="AC84" s="34"/>
      <c r="AD84" s="34"/>
      <c r="AE84" s="34"/>
      <c r="AR84" s="151" t="s">
        <v>158</v>
      </c>
      <c r="AT84" s="151" t="s">
        <v>154</v>
      </c>
      <c r="AU84" s="151" t="s">
        <v>79</v>
      </c>
      <c r="AY84" s="19" t="s">
        <v>152</v>
      </c>
      <c r="BE84" s="152">
        <f>IF(N84="základní",J84,0)</f>
        <v>0</v>
      </c>
      <c r="BF84" s="152">
        <f>IF(N84="snížená",J84,0)</f>
        <v>0</v>
      </c>
      <c r="BG84" s="152">
        <f>IF(N84="zákl. přenesená",J84,0)</f>
        <v>0</v>
      </c>
      <c r="BH84" s="152">
        <f>IF(N84="sníž. přenesená",J84,0)</f>
        <v>0</v>
      </c>
      <c r="BI84" s="152">
        <f>IF(N84="nulová",J84,0)</f>
        <v>0</v>
      </c>
      <c r="BJ84" s="19" t="s">
        <v>77</v>
      </c>
      <c r="BK84" s="152">
        <f>ROUND(I84*H84,2)</f>
        <v>0</v>
      </c>
      <c r="BL84" s="19" t="s">
        <v>158</v>
      </c>
      <c r="BM84" s="151" t="s">
        <v>3589</v>
      </c>
    </row>
    <row r="85" spans="1:65" s="2" customFormat="1" ht="19.2">
      <c r="A85" s="34"/>
      <c r="B85" s="35"/>
      <c r="C85" s="34"/>
      <c r="D85" s="153" t="s">
        <v>165</v>
      </c>
      <c r="E85" s="34"/>
      <c r="F85" s="154" t="s">
        <v>3590</v>
      </c>
      <c r="G85" s="34"/>
      <c r="H85" s="34"/>
      <c r="I85" s="155"/>
      <c r="J85" s="34"/>
      <c r="K85" s="34"/>
      <c r="L85" s="35"/>
      <c r="M85" s="156"/>
      <c r="N85" s="157"/>
      <c r="O85" s="55"/>
      <c r="P85" s="55"/>
      <c r="Q85" s="55"/>
      <c r="R85" s="55"/>
      <c r="S85" s="55"/>
      <c r="T85" s="56"/>
      <c r="U85" s="34"/>
      <c r="V85" s="34"/>
      <c r="W85" s="34"/>
      <c r="X85" s="34"/>
      <c r="Y85" s="34"/>
      <c r="Z85" s="34"/>
      <c r="AA85" s="34"/>
      <c r="AB85" s="34"/>
      <c r="AC85" s="34"/>
      <c r="AD85" s="34"/>
      <c r="AE85" s="34"/>
      <c r="AT85" s="19" t="s">
        <v>165</v>
      </c>
      <c r="AU85" s="19" t="s">
        <v>79</v>
      </c>
    </row>
    <row r="86" spans="1:65" s="2" customFormat="1" ht="24.15" customHeight="1">
      <c r="A86" s="34"/>
      <c r="B86" s="139"/>
      <c r="C86" s="140" t="s">
        <v>79</v>
      </c>
      <c r="D86" s="140" t="s">
        <v>154</v>
      </c>
      <c r="E86" s="141" t="s">
        <v>3591</v>
      </c>
      <c r="F86" s="142" t="s">
        <v>3592</v>
      </c>
      <c r="G86" s="143" t="s">
        <v>3588</v>
      </c>
      <c r="H86" s="144">
        <v>1</v>
      </c>
      <c r="I86" s="145"/>
      <c r="J86" s="146">
        <f>ROUND(I86*H86,2)</f>
        <v>0</v>
      </c>
      <c r="K86" s="142" t="s">
        <v>3</v>
      </c>
      <c r="L86" s="35"/>
      <c r="M86" s="147" t="s">
        <v>3</v>
      </c>
      <c r="N86" s="148" t="s">
        <v>40</v>
      </c>
      <c r="O86" s="55"/>
      <c r="P86" s="149">
        <f>O86*H86</f>
        <v>0</v>
      </c>
      <c r="Q86" s="149">
        <v>0</v>
      </c>
      <c r="R86" s="149">
        <f>Q86*H86</f>
        <v>0</v>
      </c>
      <c r="S86" s="149">
        <v>0</v>
      </c>
      <c r="T86" s="150">
        <f>S86*H86</f>
        <v>0</v>
      </c>
      <c r="U86" s="34"/>
      <c r="V86" s="34"/>
      <c r="W86" s="34"/>
      <c r="X86" s="34"/>
      <c r="Y86" s="34"/>
      <c r="Z86" s="34"/>
      <c r="AA86" s="34"/>
      <c r="AB86" s="34"/>
      <c r="AC86" s="34"/>
      <c r="AD86" s="34"/>
      <c r="AE86" s="34"/>
      <c r="AR86" s="151" t="s">
        <v>158</v>
      </c>
      <c r="AT86" s="151" t="s">
        <v>154</v>
      </c>
      <c r="AU86" s="151" t="s">
        <v>79</v>
      </c>
      <c r="AY86" s="19" t="s">
        <v>152</v>
      </c>
      <c r="BE86" s="152">
        <f>IF(N86="základní",J86,0)</f>
        <v>0</v>
      </c>
      <c r="BF86" s="152">
        <f>IF(N86="snížená",J86,0)</f>
        <v>0</v>
      </c>
      <c r="BG86" s="152">
        <f>IF(N86="zákl. přenesená",J86,0)</f>
        <v>0</v>
      </c>
      <c r="BH86" s="152">
        <f>IF(N86="sníž. přenesená",J86,0)</f>
        <v>0</v>
      </c>
      <c r="BI86" s="152">
        <f>IF(N86="nulová",J86,0)</f>
        <v>0</v>
      </c>
      <c r="BJ86" s="19" t="s">
        <v>77</v>
      </c>
      <c r="BK86" s="152">
        <f>ROUND(I86*H86,2)</f>
        <v>0</v>
      </c>
      <c r="BL86" s="19" t="s">
        <v>158</v>
      </c>
      <c r="BM86" s="151" t="s">
        <v>3593</v>
      </c>
    </row>
    <row r="87" spans="1:65" s="2" customFormat="1" ht="28.8">
      <c r="A87" s="34"/>
      <c r="B87" s="35"/>
      <c r="C87" s="34"/>
      <c r="D87" s="153" t="s">
        <v>165</v>
      </c>
      <c r="E87" s="34"/>
      <c r="F87" s="154" t="s">
        <v>3594</v>
      </c>
      <c r="G87" s="34"/>
      <c r="H87" s="34"/>
      <c r="I87" s="155"/>
      <c r="J87" s="34"/>
      <c r="K87" s="34"/>
      <c r="L87" s="35"/>
      <c r="M87" s="156"/>
      <c r="N87" s="157"/>
      <c r="O87" s="55"/>
      <c r="P87" s="55"/>
      <c r="Q87" s="55"/>
      <c r="R87" s="55"/>
      <c r="S87" s="55"/>
      <c r="T87" s="56"/>
      <c r="U87" s="34"/>
      <c r="V87" s="34"/>
      <c r="W87" s="34"/>
      <c r="X87" s="34"/>
      <c r="Y87" s="34"/>
      <c r="Z87" s="34"/>
      <c r="AA87" s="34"/>
      <c r="AB87" s="34"/>
      <c r="AC87" s="34"/>
      <c r="AD87" s="34"/>
      <c r="AE87" s="34"/>
      <c r="AT87" s="19" t="s">
        <v>165</v>
      </c>
      <c r="AU87" s="19" t="s">
        <v>79</v>
      </c>
    </row>
    <row r="88" spans="1:65" s="2" customFormat="1" ht="24.15" customHeight="1">
      <c r="A88" s="34"/>
      <c r="B88" s="139"/>
      <c r="C88" s="140" t="s">
        <v>168</v>
      </c>
      <c r="D88" s="140" t="s">
        <v>154</v>
      </c>
      <c r="E88" s="141" t="s">
        <v>3595</v>
      </c>
      <c r="F88" s="142" t="s">
        <v>3596</v>
      </c>
      <c r="G88" s="143" t="s">
        <v>3588</v>
      </c>
      <c r="H88" s="144">
        <v>1</v>
      </c>
      <c r="I88" s="145"/>
      <c r="J88" s="146">
        <f>ROUND(I88*H88,2)</f>
        <v>0</v>
      </c>
      <c r="K88" s="142" t="s">
        <v>3</v>
      </c>
      <c r="L88" s="35"/>
      <c r="M88" s="147" t="s">
        <v>3</v>
      </c>
      <c r="N88" s="148" t="s">
        <v>40</v>
      </c>
      <c r="O88" s="55"/>
      <c r="P88" s="149">
        <f>O88*H88</f>
        <v>0</v>
      </c>
      <c r="Q88" s="149">
        <v>0</v>
      </c>
      <c r="R88" s="149">
        <f>Q88*H88</f>
        <v>0</v>
      </c>
      <c r="S88" s="149">
        <v>0</v>
      </c>
      <c r="T88" s="150">
        <f>S88*H88</f>
        <v>0</v>
      </c>
      <c r="U88" s="34"/>
      <c r="V88" s="34"/>
      <c r="W88" s="34"/>
      <c r="X88" s="34"/>
      <c r="Y88" s="34"/>
      <c r="Z88" s="34"/>
      <c r="AA88" s="34"/>
      <c r="AB88" s="34"/>
      <c r="AC88" s="34"/>
      <c r="AD88" s="34"/>
      <c r="AE88" s="34"/>
      <c r="AR88" s="151" t="s">
        <v>158</v>
      </c>
      <c r="AT88" s="151" t="s">
        <v>154</v>
      </c>
      <c r="AU88" s="151" t="s">
        <v>79</v>
      </c>
      <c r="AY88" s="19" t="s">
        <v>152</v>
      </c>
      <c r="BE88" s="152">
        <f>IF(N88="základní",J88,0)</f>
        <v>0</v>
      </c>
      <c r="BF88" s="152">
        <f>IF(N88="snížená",J88,0)</f>
        <v>0</v>
      </c>
      <c r="BG88" s="152">
        <f>IF(N88="zákl. přenesená",J88,0)</f>
        <v>0</v>
      </c>
      <c r="BH88" s="152">
        <f>IF(N88="sníž. přenesená",J88,0)</f>
        <v>0</v>
      </c>
      <c r="BI88" s="152">
        <f>IF(N88="nulová",J88,0)</f>
        <v>0</v>
      </c>
      <c r="BJ88" s="19" t="s">
        <v>77</v>
      </c>
      <c r="BK88" s="152">
        <f>ROUND(I88*H88,2)</f>
        <v>0</v>
      </c>
      <c r="BL88" s="19" t="s">
        <v>158</v>
      </c>
      <c r="BM88" s="151" t="s">
        <v>3597</v>
      </c>
    </row>
    <row r="89" spans="1:65" s="2" customFormat="1" ht="19.2">
      <c r="A89" s="34"/>
      <c r="B89" s="35"/>
      <c r="C89" s="34"/>
      <c r="D89" s="153" t="s">
        <v>165</v>
      </c>
      <c r="E89" s="34"/>
      <c r="F89" s="154" t="s">
        <v>3598</v>
      </c>
      <c r="G89" s="34"/>
      <c r="H89" s="34"/>
      <c r="I89" s="155"/>
      <c r="J89" s="34"/>
      <c r="K89" s="34"/>
      <c r="L89" s="35"/>
      <c r="M89" s="156"/>
      <c r="N89" s="157"/>
      <c r="O89" s="55"/>
      <c r="P89" s="55"/>
      <c r="Q89" s="55"/>
      <c r="R89" s="55"/>
      <c r="S89" s="55"/>
      <c r="T89" s="56"/>
      <c r="U89" s="34"/>
      <c r="V89" s="34"/>
      <c r="W89" s="34"/>
      <c r="X89" s="34"/>
      <c r="Y89" s="34"/>
      <c r="Z89" s="34"/>
      <c r="AA89" s="34"/>
      <c r="AB89" s="34"/>
      <c r="AC89" s="34"/>
      <c r="AD89" s="34"/>
      <c r="AE89" s="34"/>
      <c r="AT89" s="19" t="s">
        <v>165</v>
      </c>
      <c r="AU89" s="19" t="s">
        <v>79</v>
      </c>
    </row>
    <row r="90" spans="1:65" s="2" customFormat="1" ht="24.15" customHeight="1">
      <c r="A90" s="34"/>
      <c r="B90" s="139"/>
      <c r="C90" s="140" t="s">
        <v>158</v>
      </c>
      <c r="D90" s="140" t="s">
        <v>154</v>
      </c>
      <c r="E90" s="141" t="s">
        <v>3599</v>
      </c>
      <c r="F90" s="142" t="s">
        <v>3600</v>
      </c>
      <c r="G90" s="143" t="s">
        <v>3588</v>
      </c>
      <c r="H90" s="144">
        <v>1</v>
      </c>
      <c r="I90" s="145"/>
      <c r="J90" s="146">
        <f>ROUND(I90*H90,2)</f>
        <v>0</v>
      </c>
      <c r="K90" s="142" t="s">
        <v>3</v>
      </c>
      <c r="L90" s="35"/>
      <c r="M90" s="147" t="s">
        <v>3</v>
      </c>
      <c r="N90" s="148" t="s">
        <v>40</v>
      </c>
      <c r="O90" s="55"/>
      <c r="P90" s="149">
        <f>O90*H90</f>
        <v>0</v>
      </c>
      <c r="Q90" s="149">
        <v>0</v>
      </c>
      <c r="R90" s="149">
        <f>Q90*H90</f>
        <v>0</v>
      </c>
      <c r="S90" s="149">
        <v>0</v>
      </c>
      <c r="T90" s="150">
        <f>S90*H90</f>
        <v>0</v>
      </c>
      <c r="U90" s="34"/>
      <c r="V90" s="34"/>
      <c r="W90" s="34"/>
      <c r="X90" s="34"/>
      <c r="Y90" s="34"/>
      <c r="Z90" s="34"/>
      <c r="AA90" s="34"/>
      <c r="AB90" s="34"/>
      <c r="AC90" s="34"/>
      <c r="AD90" s="34"/>
      <c r="AE90" s="34"/>
      <c r="AR90" s="151" t="s">
        <v>158</v>
      </c>
      <c r="AT90" s="151" t="s">
        <v>154</v>
      </c>
      <c r="AU90" s="151" t="s">
        <v>79</v>
      </c>
      <c r="AY90" s="19" t="s">
        <v>152</v>
      </c>
      <c r="BE90" s="152">
        <f>IF(N90="základní",J90,0)</f>
        <v>0</v>
      </c>
      <c r="BF90" s="152">
        <f>IF(N90="snížená",J90,0)</f>
        <v>0</v>
      </c>
      <c r="BG90" s="152">
        <f>IF(N90="zákl. přenesená",J90,0)</f>
        <v>0</v>
      </c>
      <c r="BH90" s="152">
        <f>IF(N90="sníž. přenesená",J90,0)</f>
        <v>0</v>
      </c>
      <c r="BI90" s="152">
        <f>IF(N90="nulová",J90,0)</f>
        <v>0</v>
      </c>
      <c r="BJ90" s="19" t="s">
        <v>77</v>
      </c>
      <c r="BK90" s="152">
        <f>ROUND(I90*H90,2)</f>
        <v>0</v>
      </c>
      <c r="BL90" s="19" t="s">
        <v>158</v>
      </c>
      <c r="BM90" s="151" t="s">
        <v>3601</v>
      </c>
    </row>
    <row r="91" spans="1:65" s="2" customFormat="1" ht="28.8">
      <c r="A91" s="34"/>
      <c r="B91" s="35"/>
      <c r="C91" s="34"/>
      <c r="D91" s="153" t="s">
        <v>165</v>
      </c>
      <c r="E91" s="34"/>
      <c r="F91" s="154" t="s">
        <v>3602</v>
      </c>
      <c r="G91" s="34"/>
      <c r="H91" s="34"/>
      <c r="I91" s="155"/>
      <c r="J91" s="34"/>
      <c r="K91" s="34"/>
      <c r="L91" s="35"/>
      <c r="M91" s="156"/>
      <c r="N91" s="157"/>
      <c r="O91" s="55"/>
      <c r="P91" s="55"/>
      <c r="Q91" s="55"/>
      <c r="R91" s="55"/>
      <c r="S91" s="55"/>
      <c r="T91" s="56"/>
      <c r="U91" s="34"/>
      <c r="V91" s="34"/>
      <c r="W91" s="34"/>
      <c r="X91" s="34"/>
      <c r="Y91" s="34"/>
      <c r="Z91" s="34"/>
      <c r="AA91" s="34"/>
      <c r="AB91" s="34"/>
      <c r="AC91" s="34"/>
      <c r="AD91" s="34"/>
      <c r="AE91" s="34"/>
      <c r="AT91" s="19" t="s">
        <v>165</v>
      </c>
      <c r="AU91" s="19" t="s">
        <v>79</v>
      </c>
    </row>
    <row r="92" spans="1:65" s="2" customFormat="1" ht="24.15" customHeight="1">
      <c r="A92" s="34"/>
      <c r="B92" s="139"/>
      <c r="C92" s="140" t="s">
        <v>178</v>
      </c>
      <c r="D92" s="140" t="s">
        <v>154</v>
      </c>
      <c r="E92" s="141" t="s">
        <v>3603</v>
      </c>
      <c r="F92" s="142" t="s">
        <v>3604</v>
      </c>
      <c r="G92" s="143" t="s">
        <v>3588</v>
      </c>
      <c r="H92" s="144">
        <v>1</v>
      </c>
      <c r="I92" s="145"/>
      <c r="J92" s="146">
        <f>ROUND(I92*H92,2)</f>
        <v>0</v>
      </c>
      <c r="K92" s="142" t="s">
        <v>3</v>
      </c>
      <c r="L92" s="35"/>
      <c r="M92" s="147" t="s">
        <v>3</v>
      </c>
      <c r="N92" s="148" t="s">
        <v>40</v>
      </c>
      <c r="O92" s="55"/>
      <c r="P92" s="149">
        <f>O92*H92</f>
        <v>0</v>
      </c>
      <c r="Q92" s="149">
        <v>0</v>
      </c>
      <c r="R92" s="149">
        <f>Q92*H92</f>
        <v>0</v>
      </c>
      <c r="S92" s="149">
        <v>0</v>
      </c>
      <c r="T92" s="150">
        <f>S92*H92</f>
        <v>0</v>
      </c>
      <c r="U92" s="34"/>
      <c r="V92" s="34"/>
      <c r="W92" s="34"/>
      <c r="X92" s="34"/>
      <c r="Y92" s="34"/>
      <c r="Z92" s="34"/>
      <c r="AA92" s="34"/>
      <c r="AB92" s="34"/>
      <c r="AC92" s="34"/>
      <c r="AD92" s="34"/>
      <c r="AE92" s="34"/>
      <c r="AR92" s="151" t="s">
        <v>158</v>
      </c>
      <c r="AT92" s="151" t="s">
        <v>154</v>
      </c>
      <c r="AU92" s="151" t="s">
        <v>79</v>
      </c>
      <c r="AY92" s="19" t="s">
        <v>152</v>
      </c>
      <c r="BE92" s="152">
        <f>IF(N92="základní",J92,0)</f>
        <v>0</v>
      </c>
      <c r="BF92" s="152">
        <f>IF(N92="snížená",J92,0)</f>
        <v>0</v>
      </c>
      <c r="BG92" s="152">
        <f>IF(N92="zákl. přenesená",J92,0)</f>
        <v>0</v>
      </c>
      <c r="BH92" s="152">
        <f>IF(N92="sníž. přenesená",J92,0)</f>
        <v>0</v>
      </c>
      <c r="BI92" s="152">
        <f>IF(N92="nulová",J92,0)</f>
        <v>0</v>
      </c>
      <c r="BJ92" s="19" t="s">
        <v>77</v>
      </c>
      <c r="BK92" s="152">
        <f>ROUND(I92*H92,2)</f>
        <v>0</v>
      </c>
      <c r="BL92" s="19" t="s">
        <v>158</v>
      </c>
      <c r="BM92" s="151" t="s">
        <v>3605</v>
      </c>
    </row>
    <row r="93" spans="1:65" s="2" customFormat="1" ht="38.4">
      <c r="A93" s="34"/>
      <c r="B93" s="35"/>
      <c r="C93" s="34"/>
      <c r="D93" s="153" t="s">
        <v>165</v>
      </c>
      <c r="E93" s="34"/>
      <c r="F93" s="154" t="s">
        <v>3606</v>
      </c>
      <c r="G93" s="34"/>
      <c r="H93" s="34"/>
      <c r="I93" s="155"/>
      <c r="J93" s="34"/>
      <c r="K93" s="34"/>
      <c r="L93" s="35"/>
      <c r="M93" s="156"/>
      <c r="N93" s="157"/>
      <c r="O93" s="55"/>
      <c r="P93" s="55"/>
      <c r="Q93" s="55"/>
      <c r="R93" s="55"/>
      <c r="S93" s="55"/>
      <c r="T93" s="56"/>
      <c r="U93" s="34"/>
      <c r="V93" s="34"/>
      <c r="W93" s="34"/>
      <c r="X93" s="34"/>
      <c r="Y93" s="34"/>
      <c r="Z93" s="34"/>
      <c r="AA93" s="34"/>
      <c r="AB93" s="34"/>
      <c r="AC93" s="34"/>
      <c r="AD93" s="34"/>
      <c r="AE93" s="34"/>
      <c r="AT93" s="19" t="s">
        <v>165</v>
      </c>
      <c r="AU93" s="19" t="s">
        <v>79</v>
      </c>
    </row>
    <row r="94" spans="1:65" s="2" customFormat="1" ht="24.15" customHeight="1">
      <c r="A94" s="34"/>
      <c r="B94" s="139"/>
      <c r="C94" s="140" t="s">
        <v>186</v>
      </c>
      <c r="D94" s="140" t="s">
        <v>154</v>
      </c>
      <c r="E94" s="141" t="s">
        <v>3607</v>
      </c>
      <c r="F94" s="142" t="s">
        <v>3608</v>
      </c>
      <c r="G94" s="143" t="s">
        <v>3588</v>
      </c>
      <c r="H94" s="144">
        <v>1</v>
      </c>
      <c r="I94" s="145"/>
      <c r="J94" s="146">
        <f>ROUND(I94*H94,2)</f>
        <v>0</v>
      </c>
      <c r="K94" s="142" t="s">
        <v>3</v>
      </c>
      <c r="L94" s="35"/>
      <c r="M94" s="147" t="s">
        <v>3</v>
      </c>
      <c r="N94" s="148" t="s">
        <v>40</v>
      </c>
      <c r="O94" s="55"/>
      <c r="P94" s="149">
        <f>O94*H94</f>
        <v>0</v>
      </c>
      <c r="Q94" s="149">
        <v>0</v>
      </c>
      <c r="R94" s="149">
        <f>Q94*H94</f>
        <v>0</v>
      </c>
      <c r="S94" s="149">
        <v>0</v>
      </c>
      <c r="T94" s="150">
        <f>S94*H94</f>
        <v>0</v>
      </c>
      <c r="U94" s="34"/>
      <c r="V94" s="34"/>
      <c r="W94" s="34"/>
      <c r="X94" s="34"/>
      <c r="Y94" s="34"/>
      <c r="Z94" s="34"/>
      <c r="AA94" s="34"/>
      <c r="AB94" s="34"/>
      <c r="AC94" s="34"/>
      <c r="AD94" s="34"/>
      <c r="AE94" s="34"/>
      <c r="AR94" s="151" t="s">
        <v>158</v>
      </c>
      <c r="AT94" s="151" t="s">
        <v>154</v>
      </c>
      <c r="AU94" s="151" t="s">
        <v>79</v>
      </c>
      <c r="AY94" s="19" t="s">
        <v>152</v>
      </c>
      <c r="BE94" s="152">
        <f>IF(N94="základní",J94,0)</f>
        <v>0</v>
      </c>
      <c r="BF94" s="152">
        <f>IF(N94="snížená",J94,0)</f>
        <v>0</v>
      </c>
      <c r="BG94" s="152">
        <f>IF(N94="zákl. přenesená",J94,0)</f>
        <v>0</v>
      </c>
      <c r="BH94" s="152">
        <f>IF(N94="sníž. přenesená",J94,0)</f>
        <v>0</v>
      </c>
      <c r="BI94" s="152">
        <f>IF(N94="nulová",J94,0)</f>
        <v>0</v>
      </c>
      <c r="BJ94" s="19" t="s">
        <v>77</v>
      </c>
      <c r="BK94" s="152">
        <f>ROUND(I94*H94,2)</f>
        <v>0</v>
      </c>
      <c r="BL94" s="19" t="s">
        <v>158</v>
      </c>
      <c r="BM94" s="151" t="s">
        <v>3609</v>
      </c>
    </row>
    <row r="95" spans="1:65" s="2" customFormat="1" ht="28.8">
      <c r="A95" s="34"/>
      <c r="B95" s="35"/>
      <c r="C95" s="34"/>
      <c r="D95" s="153" t="s">
        <v>165</v>
      </c>
      <c r="E95" s="34"/>
      <c r="F95" s="154" t="s">
        <v>3610</v>
      </c>
      <c r="G95" s="34"/>
      <c r="H95" s="34"/>
      <c r="I95" s="155"/>
      <c r="J95" s="34"/>
      <c r="K95" s="34"/>
      <c r="L95" s="35"/>
      <c r="M95" s="156"/>
      <c r="N95" s="157"/>
      <c r="O95" s="55"/>
      <c r="P95" s="55"/>
      <c r="Q95" s="55"/>
      <c r="R95" s="55"/>
      <c r="S95" s="55"/>
      <c r="T95" s="56"/>
      <c r="U95" s="34"/>
      <c r="V95" s="34"/>
      <c r="W95" s="34"/>
      <c r="X95" s="34"/>
      <c r="Y95" s="34"/>
      <c r="Z95" s="34"/>
      <c r="AA95" s="34"/>
      <c r="AB95" s="34"/>
      <c r="AC95" s="34"/>
      <c r="AD95" s="34"/>
      <c r="AE95" s="34"/>
      <c r="AT95" s="19" t="s">
        <v>165</v>
      </c>
      <c r="AU95" s="19" t="s">
        <v>79</v>
      </c>
    </row>
    <row r="96" spans="1:65" s="2" customFormat="1" ht="24.15" customHeight="1">
      <c r="A96" s="34"/>
      <c r="B96" s="139"/>
      <c r="C96" s="140" t="s">
        <v>191</v>
      </c>
      <c r="D96" s="140" t="s">
        <v>154</v>
      </c>
      <c r="E96" s="141" t="s">
        <v>3611</v>
      </c>
      <c r="F96" s="142" t="s">
        <v>3612</v>
      </c>
      <c r="G96" s="143" t="s">
        <v>3588</v>
      </c>
      <c r="H96" s="144">
        <v>1</v>
      </c>
      <c r="I96" s="145"/>
      <c r="J96" s="146">
        <f>ROUND(I96*H96,2)</f>
        <v>0</v>
      </c>
      <c r="K96" s="142" t="s">
        <v>3</v>
      </c>
      <c r="L96" s="35"/>
      <c r="M96" s="147" t="s">
        <v>3</v>
      </c>
      <c r="N96" s="148" t="s">
        <v>40</v>
      </c>
      <c r="O96" s="55"/>
      <c r="P96" s="149">
        <f>O96*H96</f>
        <v>0</v>
      </c>
      <c r="Q96" s="149">
        <v>0</v>
      </c>
      <c r="R96" s="149">
        <f>Q96*H96</f>
        <v>0</v>
      </c>
      <c r="S96" s="149">
        <v>0</v>
      </c>
      <c r="T96" s="150">
        <f>S96*H96</f>
        <v>0</v>
      </c>
      <c r="U96" s="34"/>
      <c r="V96" s="34"/>
      <c r="W96" s="34"/>
      <c r="X96" s="34"/>
      <c r="Y96" s="34"/>
      <c r="Z96" s="34"/>
      <c r="AA96" s="34"/>
      <c r="AB96" s="34"/>
      <c r="AC96" s="34"/>
      <c r="AD96" s="34"/>
      <c r="AE96" s="34"/>
      <c r="AR96" s="151" t="s">
        <v>158</v>
      </c>
      <c r="AT96" s="151" t="s">
        <v>154</v>
      </c>
      <c r="AU96" s="151" t="s">
        <v>79</v>
      </c>
      <c r="AY96" s="19" t="s">
        <v>152</v>
      </c>
      <c r="BE96" s="152">
        <f>IF(N96="základní",J96,0)</f>
        <v>0</v>
      </c>
      <c r="BF96" s="152">
        <f>IF(N96="snížená",J96,0)</f>
        <v>0</v>
      </c>
      <c r="BG96" s="152">
        <f>IF(N96="zákl. přenesená",J96,0)</f>
        <v>0</v>
      </c>
      <c r="BH96" s="152">
        <f>IF(N96="sníž. přenesená",J96,0)</f>
        <v>0</v>
      </c>
      <c r="BI96" s="152">
        <f>IF(N96="nulová",J96,0)</f>
        <v>0</v>
      </c>
      <c r="BJ96" s="19" t="s">
        <v>77</v>
      </c>
      <c r="BK96" s="152">
        <f>ROUND(I96*H96,2)</f>
        <v>0</v>
      </c>
      <c r="BL96" s="19" t="s">
        <v>158</v>
      </c>
      <c r="BM96" s="151" t="s">
        <v>3613</v>
      </c>
    </row>
    <row r="97" spans="1:65" s="2" customFormat="1" ht="28.8">
      <c r="A97" s="34"/>
      <c r="B97" s="35"/>
      <c r="C97" s="34"/>
      <c r="D97" s="153" t="s">
        <v>165</v>
      </c>
      <c r="E97" s="34"/>
      <c r="F97" s="154" t="s">
        <v>3614</v>
      </c>
      <c r="G97" s="34"/>
      <c r="H97" s="34"/>
      <c r="I97" s="155"/>
      <c r="J97" s="34"/>
      <c r="K97" s="34"/>
      <c r="L97" s="35"/>
      <c r="M97" s="156"/>
      <c r="N97" s="157"/>
      <c r="O97" s="55"/>
      <c r="P97" s="55"/>
      <c r="Q97" s="55"/>
      <c r="R97" s="55"/>
      <c r="S97" s="55"/>
      <c r="T97" s="56"/>
      <c r="U97" s="34"/>
      <c r="V97" s="34"/>
      <c r="W97" s="34"/>
      <c r="X97" s="34"/>
      <c r="Y97" s="34"/>
      <c r="Z97" s="34"/>
      <c r="AA97" s="34"/>
      <c r="AB97" s="34"/>
      <c r="AC97" s="34"/>
      <c r="AD97" s="34"/>
      <c r="AE97" s="34"/>
      <c r="AT97" s="19" t="s">
        <v>165</v>
      </c>
      <c r="AU97" s="19" t="s">
        <v>79</v>
      </c>
    </row>
    <row r="98" spans="1:65" s="2" customFormat="1" ht="24.15" customHeight="1">
      <c r="A98" s="34"/>
      <c r="B98" s="139"/>
      <c r="C98" s="140" t="s">
        <v>207</v>
      </c>
      <c r="D98" s="140" t="s">
        <v>154</v>
      </c>
      <c r="E98" s="141" t="s">
        <v>3615</v>
      </c>
      <c r="F98" s="142" t="s">
        <v>3616</v>
      </c>
      <c r="G98" s="143" t="s">
        <v>3588</v>
      </c>
      <c r="H98" s="144">
        <v>1</v>
      </c>
      <c r="I98" s="145"/>
      <c r="J98" s="146">
        <f>ROUND(I98*H98,2)</f>
        <v>0</v>
      </c>
      <c r="K98" s="142" t="s">
        <v>3</v>
      </c>
      <c r="L98" s="35"/>
      <c r="M98" s="147" t="s">
        <v>3</v>
      </c>
      <c r="N98" s="148" t="s">
        <v>40</v>
      </c>
      <c r="O98" s="55"/>
      <c r="P98" s="149">
        <f>O98*H98</f>
        <v>0</v>
      </c>
      <c r="Q98" s="149">
        <v>0</v>
      </c>
      <c r="R98" s="149">
        <f>Q98*H98</f>
        <v>0</v>
      </c>
      <c r="S98" s="149">
        <v>0</v>
      </c>
      <c r="T98" s="150">
        <f>S98*H98</f>
        <v>0</v>
      </c>
      <c r="U98" s="34"/>
      <c r="V98" s="34"/>
      <c r="W98" s="34"/>
      <c r="X98" s="34"/>
      <c r="Y98" s="34"/>
      <c r="Z98" s="34"/>
      <c r="AA98" s="34"/>
      <c r="AB98" s="34"/>
      <c r="AC98" s="34"/>
      <c r="AD98" s="34"/>
      <c r="AE98" s="34"/>
      <c r="AR98" s="151" t="s">
        <v>158</v>
      </c>
      <c r="AT98" s="151" t="s">
        <v>154</v>
      </c>
      <c r="AU98" s="151" t="s">
        <v>79</v>
      </c>
      <c r="AY98" s="19" t="s">
        <v>152</v>
      </c>
      <c r="BE98" s="152">
        <f>IF(N98="základní",J98,0)</f>
        <v>0</v>
      </c>
      <c r="BF98" s="152">
        <f>IF(N98="snížená",J98,0)</f>
        <v>0</v>
      </c>
      <c r="BG98" s="152">
        <f>IF(N98="zákl. přenesená",J98,0)</f>
        <v>0</v>
      </c>
      <c r="BH98" s="152">
        <f>IF(N98="sníž. přenesená",J98,0)</f>
        <v>0</v>
      </c>
      <c r="BI98" s="152">
        <f>IF(N98="nulová",J98,0)</f>
        <v>0</v>
      </c>
      <c r="BJ98" s="19" t="s">
        <v>77</v>
      </c>
      <c r="BK98" s="152">
        <f>ROUND(I98*H98,2)</f>
        <v>0</v>
      </c>
      <c r="BL98" s="19" t="s">
        <v>158</v>
      </c>
      <c r="BM98" s="151" t="s">
        <v>3617</v>
      </c>
    </row>
    <row r="99" spans="1:65" s="2" customFormat="1" ht="67.2">
      <c r="A99" s="34"/>
      <c r="B99" s="35"/>
      <c r="C99" s="34"/>
      <c r="D99" s="153" t="s">
        <v>165</v>
      </c>
      <c r="E99" s="34"/>
      <c r="F99" s="154" t="s">
        <v>3618</v>
      </c>
      <c r="G99" s="34"/>
      <c r="H99" s="34"/>
      <c r="I99" s="155"/>
      <c r="J99" s="34"/>
      <c r="K99" s="34"/>
      <c r="L99" s="35"/>
      <c r="M99" s="156"/>
      <c r="N99" s="157"/>
      <c r="O99" s="55"/>
      <c r="P99" s="55"/>
      <c r="Q99" s="55"/>
      <c r="R99" s="55"/>
      <c r="S99" s="55"/>
      <c r="T99" s="56"/>
      <c r="U99" s="34"/>
      <c r="V99" s="34"/>
      <c r="W99" s="34"/>
      <c r="X99" s="34"/>
      <c r="Y99" s="34"/>
      <c r="Z99" s="34"/>
      <c r="AA99" s="34"/>
      <c r="AB99" s="34"/>
      <c r="AC99" s="34"/>
      <c r="AD99" s="34"/>
      <c r="AE99" s="34"/>
      <c r="AT99" s="19" t="s">
        <v>165</v>
      </c>
      <c r="AU99" s="19" t="s">
        <v>79</v>
      </c>
    </row>
    <row r="100" spans="1:65" s="2" customFormat="1" ht="24.15" customHeight="1">
      <c r="A100" s="34"/>
      <c r="B100" s="139"/>
      <c r="C100" s="140" t="s">
        <v>221</v>
      </c>
      <c r="D100" s="140" t="s">
        <v>154</v>
      </c>
      <c r="E100" s="141" t="s">
        <v>3619</v>
      </c>
      <c r="F100" s="142" t="s">
        <v>3620</v>
      </c>
      <c r="G100" s="143" t="s">
        <v>3588</v>
      </c>
      <c r="H100" s="144">
        <v>1</v>
      </c>
      <c r="I100" s="145"/>
      <c r="J100" s="146">
        <f>ROUND(I100*H100,2)</f>
        <v>0</v>
      </c>
      <c r="K100" s="142" t="s">
        <v>3</v>
      </c>
      <c r="L100" s="35"/>
      <c r="M100" s="147" t="s">
        <v>3</v>
      </c>
      <c r="N100" s="148" t="s">
        <v>40</v>
      </c>
      <c r="O100" s="55"/>
      <c r="P100" s="149">
        <f>O100*H100</f>
        <v>0</v>
      </c>
      <c r="Q100" s="149">
        <v>0</v>
      </c>
      <c r="R100" s="149">
        <f>Q100*H100</f>
        <v>0</v>
      </c>
      <c r="S100" s="149">
        <v>0</v>
      </c>
      <c r="T100" s="150">
        <f>S100*H100</f>
        <v>0</v>
      </c>
      <c r="U100" s="34"/>
      <c r="V100" s="34"/>
      <c r="W100" s="34"/>
      <c r="X100" s="34"/>
      <c r="Y100" s="34"/>
      <c r="Z100" s="34"/>
      <c r="AA100" s="34"/>
      <c r="AB100" s="34"/>
      <c r="AC100" s="34"/>
      <c r="AD100" s="34"/>
      <c r="AE100" s="34"/>
      <c r="AR100" s="151" t="s">
        <v>158</v>
      </c>
      <c r="AT100" s="151" t="s">
        <v>154</v>
      </c>
      <c r="AU100" s="151" t="s">
        <v>79</v>
      </c>
      <c r="AY100" s="19" t="s">
        <v>152</v>
      </c>
      <c r="BE100" s="152">
        <f>IF(N100="základní",J100,0)</f>
        <v>0</v>
      </c>
      <c r="BF100" s="152">
        <f>IF(N100="snížená",J100,0)</f>
        <v>0</v>
      </c>
      <c r="BG100" s="152">
        <f>IF(N100="zákl. přenesená",J100,0)</f>
        <v>0</v>
      </c>
      <c r="BH100" s="152">
        <f>IF(N100="sníž. přenesená",J100,0)</f>
        <v>0</v>
      </c>
      <c r="BI100" s="152">
        <f>IF(N100="nulová",J100,0)</f>
        <v>0</v>
      </c>
      <c r="BJ100" s="19" t="s">
        <v>77</v>
      </c>
      <c r="BK100" s="152">
        <f>ROUND(I100*H100,2)</f>
        <v>0</v>
      </c>
      <c r="BL100" s="19" t="s">
        <v>158</v>
      </c>
      <c r="BM100" s="151" t="s">
        <v>3621</v>
      </c>
    </row>
    <row r="101" spans="1:65" s="2" customFormat="1" ht="48">
      <c r="A101" s="34"/>
      <c r="B101" s="35"/>
      <c r="C101" s="34"/>
      <c r="D101" s="153" t="s">
        <v>165</v>
      </c>
      <c r="E101" s="34"/>
      <c r="F101" s="154" t="s">
        <v>3622</v>
      </c>
      <c r="G101" s="34"/>
      <c r="H101" s="34"/>
      <c r="I101" s="155"/>
      <c r="J101" s="34"/>
      <c r="K101" s="34"/>
      <c r="L101" s="35"/>
      <c r="M101" s="156"/>
      <c r="N101" s="157"/>
      <c r="O101" s="55"/>
      <c r="P101" s="55"/>
      <c r="Q101" s="55"/>
      <c r="R101" s="55"/>
      <c r="S101" s="55"/>
      <c r="T101" s="56"/>
      <c r="U101" s="34"/>
      <c r="V101" s="34"/>
      <c r="W101" s="34"/>
      <c r="X101" s="34"/>
      <c r="Y101" s="34"/>
      <c r="Z101" s="34"/>
      <c r="AA101" s="34"/>
      <c r="AB101" s="34"/>
      <c r="AC101" s="34"/>
      <c r="AD101" s="34"/>
      <c r="AE101" s="34"/>
      <c r="AT101" s="19" t="s">
        <v>165</v>
      </c>
      <c r="AU101" s="19" t="s">
        <v>79</v>
      </c>
    </row>
    <row r="102" spans="1:65" s="2" customFormat="1" ht="24.15" customHeight="1">
      <c r="A102" s="34"/>
      <c r="B102" s="139"/>
      <c r="C102" s="140" t="s">
        <v>227</v>
      </c>
      <c r="D102" s="140" t="s">
        <v>154</v>
      </c>
      <c r="E102" s="141" t="s">
        <v>3623</v>
      </c>
      <c r="F102" s="142" t="s">
        <v>3624</v>
      </c>
      <c r="G102" s="143" t="s">
        <v>3588</v>
      </c>
      <c r="H102" s="144">
        <v>1</v>
      </c>
      <c r="I102" s="145"/>
      <c r="J102" s="146">
        <f>ROUND(I102*H102,2)</f>
        <v>0</v>
      </c>
      <c r="K102" s="142" t="s">
        <v>3</v>
      </c>
      <c r="L102" s="35"/>
      <c r="M102" s="147" t="s">
        <v>3</v>
      </c>
      <c r="N102" s="148" t="s">
        <v>40</v>
      </c>
      <c r="O102" s="55"/>
      <c r="P102" s="149">
        <f>O102*H102</f>
        <v>0</v>
      </c>
      <c r="Q102" s="149">
        <v>0</v>
      </c>
      <c r="R102" s="149">
        <f>Q102*H102</f>
        <v>0</v>
      </c>
      <c r="S102" s="149">
        <v>0</v>
      </c>
      <c r="T102" s="150">
        <f>S102*H102</f>
        <v>0</v>
      </c>
      <c r="U102" s="34"/>
      <c r="V102" s="34"/>
      <c r="W102" s="34"/>
      <c r="X102" s="34"/>
      <c r="Y102" s="34"/>
      <c r="Z102" s="34"/>
      <c r="AA102" s="34"/>
      <c r="AB102" s="34"/>
      <c r="AC102" s="34"/>
      <c r="AD102" s="34"/>
      <c r="AE102" s="34"/>
      <c r="AR102" s="151" t="s">
        <v>158</v>
      </c>
      <c r="AT102" s="151" t="s">
        <v>154</v>
      </c>
      <c r="AU102" s="151" t="s">
        <v>79</v>
      </c>
      <c r="AY102" s="19" t="s">
        <v>152</v>
      </c>
      <c r="BE102" s="152">
        <f>IF(N102="základní",J102,0)</f>
        <v>0</v>
      </c>
      <c r="BF102" s="152">
        <f>IF(N102="snížená",J102,0)</f>
        <v>0</v>
      </c>
      <c r="BG102" s="152">
        <f>IF(N102="zákl. přenesená",J102,0)</f>
        <v>0</v>
      </c>
      <c r="BH102" s="152">
        <f>IF(N102="sníž. přenesená",J102,0)</f>
        <v>0</v>
      </c>
      <c r="BI102" s="152">
        <f>IF(N102="nulová",J102,0)</f>
        <v>0</v>
      </c>
      <c r="BJ102" s="19" t="s">
        <v>77</v>
      </c>
      <c r="BK102" s="152">
        <f>ROUND(I102*H102,2)</f>
        <v>0</v>
      </c>
      <c r="BL102" s="19" t="s">
        <v>158</v>
      </c>
      <c r="BM102" s="151" t="s">
        <v>3625</v>
      </c>
    </row>
    <row r="103" spans="1:65" s="2" customFormat="1" ht="28.8">
      <c r="A103" s="34"/>
      <c r="B103" s="35"/>
      <c r="C103" s="34"/>
      <c r="D103" s="153" t="s">
        <v>165</v>
      </c>
      <c r="E103" s="34"/>
      <c r="F103" s="154" t="s">
        <v>3626</v>
      </c>
      <c r="G103" s="34"/>
      <c r="H103" s="34"/>
      <c r="I103" s="155"/>
      <c r="J103" s="34"/>
      <c r="K103" s="34"/>
      <c r="L103" s="35"/>
      <c r="M103" s="156"/>
      <c r="N103" s="157"/>
      <c r="O103" s="55"/>
      <c r="P103" s="55"/>
      <c r="Q103" s="55"/>
      <c r="R103" s="55"/>
      <c r="S103" s="55"/>
      <c r="T103" s="56"/>
      <c r="U103" s="34"/>
      <c r="V103" s="34"/>
      <c r="W103" s="34"/>
      <c r="X103" s="34"/>
      <c r="Y103" s="34"/>
      <c r="Z103" s="34"/>
      <c r="AA103" s="34"/>
      <c r="AB103" s="34"/>
      <c r="AC103" s="34"/>
      <c r="AD103" s="34"/>
      <c r="AE103" s="34"/>
      <c r="AT103" s="19" t="s">
        <v>165</v>
      </c>
      <c r="AU103" s="19" t="s">
        <v>79</v>
      </c>
    </row>
    <row r="104" spans="1:65" s="2" customFormat="1" ht="24.15" customHeight="1">
      <c r="A104" s="34"/>
      <c r="B104" s="139"/>
      <c r="C104" s="140" t="s">
        <v>232</v>
      </c>
      <c r="D104" s="140" t="s">
        <v>154</v>
      </c>
      <c r="E104" s="141" t="s">
        <v>3627</v>
      </c>
      <c r="F104" s="142" t="s">
        <v>3628</v>
      </c>
      <c r="G104" s="143" t="s">
        <v>3588</v>
      </c>
      <c r="H104" s="144">
        <v>1</v>
      </c>
      <c r="I104" s="145"/>
      <c r="J104" s="146">
        <f>ROUND(I104*H104,2)</f>
        <v>0</v>
      </c>
      <c r="K104" s="142" t="s">
        <v>3</v>
      </c>
      <c r="L104" s="35"/>
      <c r="M104" s="147" t="s">
        <v>3</v>
      </c>
      <c r="N104" s="148" t="s">
        <v>40</v>
      </c>
      <c r="O104" s="55"/>
      <c r="P104" s="149">
        <f>O104*H104</f>
        <v>0</v>
      </c>
      <c r="Q104" s="149">
        <v>0</v>
      </c>
      <c r="R104" s="149">
        <f>Q104*H104</f>
        <v>0</v>
      </c>
      <c r="S104" s="149">
        <v>0</v>
      </c>
      <c r="T104" s="150">
        <f>S104*H104</f>
        <v>0</v>
      </c>
      <c r="U104" s="34"/>
      <c r="V104" s="34"/>
      <c r="W104" s="34"/>
      <c r="X104" s="34"/>
      <c r="Y104" s="34"/>
      <c r="Z104" s="34"/>
      <c r="AA104" s="34"/>
      <c r="AB104" s="34"/>
      <c r="AC104" s="34"/>
      <c r="AD104" s="34"/>
      <c r="AE104" s="34"/>
      <c r="AR104" s="151" t="s">
        <v>158</v>
      </c>
      <c r="AT104" s="151" t="s">
        <v>154</v>
      </c>
      <c r="AU104" s="151" t="s">
        <v>79</v>
      </c>
      <c r="AY104" s="19" t="s">
        <v>152</v>
      </c>
      <c r="BE104" s="152">
        <f>IF(N104="základní",J104,0)</f>
        <v>0</v>
      </c>
      <c r="BF104" s="152">
        <f>IF(N104="snížená",J104,0)</f>
        <v>0</v>
      </c>
      <c r="BG104" s="152">
        <f>IF(N104="zákl. přenesená",J104,0)</f>
        <v>0</v>
      </c>
      <c r="BH104" s="152">
        <f>IF(N104="sníž. přenesená",J104,0)</f>
        <v>0</v>
      </c>
      <c r="BI104" s="152">
        <f>IF(N104="nulová",J104,0)</f>
        <v>0</v>
      </c>
      <c r="BJ104" s="19" t="s">
        <v>77</v>
      </c>
      <c r="BK104" s="152">
        <f>ROUND(I104*H104,2)</f>
        <v>0</v>
      </c>
      <c r="BL104" s="19" t="s">
        <v>158</v>
      </c>
      <c r="BM104" s="151" t="s">
        <v>3629</v>
      </c>
    </row>
    <row r="105" spans="1:65" s="2" customFormat="1" ht="48">
      <c r="A105" s="34"/>
      <c r="B105" s="35"/>
      <c r="C105" s="34"/>
      <c r="D105" s="153" t="s">
        <v>165</v>
      </c>
      <c r="E105" s="34"/>
      <c r="F105" s="154" t="s">
        <v>3630</v>
      </c>
      <c r="G105" s="34"/>
      <c r="H105" s="34"/>
      <c r="I105" s="155"/>
      <c r="J105" s="34"/>
      <c r="K105" s="34"/>
      <c r="L105" s="35"/>
      <c r="M105" s="156"/>
      <c r="N105" s="157"/>
      <c r="O105" s="55"/>
      <c r="P105" s="55"/>
      <c r="Q105" s="55"/>
      <c r="R105" s="55"/>
      <c r="S105" s="55"/>
      <c r="T105" s="56"/>
      <c r="U105" s="34"/>
      <c r="V105" s="34"/>
      <c r="W105" s="34"/>
      <c r="X105" s="34"/>
      <c r="Y105" s="34"/>
      <c r="Z105" s="34"/>
      <c r="AA105" s="34"/>
      <c r="AB105" s="34"/>
      <c r="AC105" s="34"/>
      <c r="AD105" s="34"/>
      <c r="AE105" s="34"/>
      <c r="AT105" s="19" t="s">
        <v>165</v>
      </c>
      <c r="AU105" s="19" t="s">
        <v>79</v>
      </c>
    </row>
    <row r="106" spans="1:65" s="2" customFormat="1" ht="24.15" customHeight="1">
      <c r="A106" s="34"/>
      <c r="B106" s="139"/>
      <c r="C106" s="140" t="s">
        <v>234</v>
      </c>
      <c r="D106" s="140" t="s">
        <v>154</v>
      </c>
      <c r="E106" s="141" t="s">
        <v>3631</v>
      </c>
      <c r="F106" s="142" t="s">
        <v>3632</v>
      </c>
      <c r="G106" s="143" t="s">
        <v>3588</v>
      </c>
      <c r="H106" s="144">
        <v>1</v>
      </c>
      <c r="I106" s="145"/>
      <c r="J106" s="146">
        <f>ROUND(I106*H106,2)</f>
        <v>0</v>
      </c>
      <c r="K106" s="142" t="s">
        <v>3</v>
      </c>
      <c r="L106" s="35"/>
      <c r="M106" s="147" t="s">
        <v>3</v>
      </c>
      <c r="N106" s="148" t="s">
        <v>40</v>
      </c>
      <c r="O106" s="55"/>
      <c r="P106" s="149">
        <f>O106*H106</f>
        <v>0</v>
      </c>
      <c r="Q106" s="149">
        <v>0</v>
      </c>
      <c r="R106" s="149">
        <f>Q106*H106</f>
        <v>0</v>
      </c>
      <c r="S106" s="149">
        <v>0</v>
      </c>
      <c r="T106" s="150">
        <f>S106*H106</f>
        <v>0</v>
      </c>
      <c r="U106" s="34"/>
      <c r="V106" s="34"/>
      <c r="W106" s="34"/>
      <c r="X106" s="34"/>
      <c r="Y106" s="34"/>
      <c r="Z106" s="34"/>
      <c r="AA106" s="34"/>
      <c r="AB106" s="34"/>
      <c r="AC106" s="34"/>
      <c r="AD106" s="34"/>
      <c r="AE106" s="34"/>
      <c r="AR106" s="151" t="s">
        <v>158</v>
      </c>
      <c r="AT106" s="151" t="s">
        <v>154</v>
      </c>
      <c r="AU106" s="151" t="s">
        <v>79</v>
      </c>
      <c r="AY106" s="19" t="s">
        <v>152</v>
      </c>
      <c r="BE106" s="152">
        <f>IF(N106="základní",J106,0)</f>
        <v>0</v>
      </c>
      <c r="BF106" s="152">
        <f>IF(N106="snížená",J106,0)</f>
        <v>0</v>
      </c>
      <c r="BG106" s="152">
        <f>IF(N106="zákl. přenesená",J106,0)</f>
        <v>0</v>
      </c>
      <c r="BH106" s="152">
        <f>IF(N106="sníž. přenesená",J106,0)</f>
        <v>0</v>
      </c>
      <c r="BI106" s="152">
        <f>IF(N106="nulová",J106,0)</f>
        <v>0</v>
      </c>
      <c r="BJ106" s="19" t="s">
        <v>77</v>
      </c>
      <c r="BK106" s="152">
        <f>ROUND(I106*H106,2)</f>
        <v>0</v>
      </c>
      <c r="BL106" s="19" t="s">
        <v>158</v>
      </c>
      <c r="BM106" s="151" t="s">
        <v>3633</v>
      </c>
    </row>
    <row r="107" spans="1:65" s="2" customFormat="1" ht="19.2">
      <c r="A107" s="34"/>
      <c r="B107" s="35"/>
      <c r="C107" s="34"/>
      <c r="D107" s="153" t="s">
        <v>165</v>
      </c>
      <c r="E107" s="34"/>
      <c r="F107" s="154" t="s">
        <v>3634</v>
      </c>
      <c r="G107" s="34"/>
      <c r="H107" s="34"/>
      <c r="I107" s="155"/>
      <c r="J107" s="34"/>
      <c r="K107" s="34"/>
      <c r="L107" s="35"/>
      <c r="M107" s="210"/>
      <c r="N107" s="211"/>
      <c r="O107" s="205"/>
      <c r="P107" s="205"/>
      <c r="Q107" s="205"/>
      <c r="R107" s="205"/>
      <c r="S107" s="205"/>
      <c r="T107" s="212"/>
      <c r="U107" s="34"/>
      <c r="V107" s="34"/>
      <c r="W107" s="34"/>
      <c r="X107" s="34"/>
      <c r="Y107" s="34"/>
      <c r="Z107" s="34"/>
      <c r="AA107" s="34"/>
      <c r="AB107" s="34"/>
      <c r="AC107" s="34"/>
      <c r="AD107" s="34"/>
      <c r="AE107" s="34"/>
      <c r="AT107" s="19" t="s">
        <v>165</v>
      </c>
      <c r="AU107" s="19" t="s">
        <v>79</v>
      </c>
    </row>
    <row r="108" spans="1:65" s="2" customFormat="1" ht="7.05" customHeight="1">
      <c r="A108" s="34"/>
      <c r="B108" s="44"/>
      <c r="C108" s="45"/>
      <c r="D108" s="45"/>
      <c r="E108" s="45"/>
      <c r="F108" s="45"/>
      <c r="G108" s="45"/>
      <c r="H108" s="45"/>
      <c r="I108" s="45"/>
      <c r="J108" s="45"/>
      <c r="K108" s="45"/>
      <c r="L108" s="35"/>
      <c r="M108" s="34"/>
      <c r="O108" s="34"/>
      <c r="P108" s="34"/>
      <c r="Q108" s="34"/>
      <c r="R108" s="34"/>
      <c r="S108" s="34"/>
      <c r="T108" s="34"/>
      <c r="U108" s="34"/>
      <c r="V108" s="34"/>
      <c r="W108" s="34"/>
      <c r="X108" s="34"/>
      <c r="Y108" s="34"/>
      <c r="Z108" s="34"/>
      <c r="AA108" s="34"/>
      <c r="AB108" s="34"/>
      <c r="AC108" s="34"/>
      <c r="AD108" s="34"/>
      <c r="AE108" s="34"/>
    </row>
  </sheetData>
  <autoFilter ref="C80:K107" xr:uid="{00000000-0009-0000-0000-000008000000}"/>
  <mergeCells count="9">
    <mergeCell ref="E50:H50"/>
    <mergeCell ref="E71:H71"/>
    <mergeCell ref="E73:H73"/>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19</vt:i4>
      </vt:variant>
    </vt:vector>
  </HeadingPairs>
  <TitlesOfParts>
    <vt:vector size="29" baseType="lpstr">
      <vt:lpstr>Rekapitulace stavby</vt:lpstr>
      <vt:lpstr>01 - stavební objekt</vt:lpstr>
      <vt:lpstr>02 - Zpevněné plochy</vt:lpstr>
      <vt:lpstr>03 - zdravotechnika</vt:lpstr>
      <vt:lpstr>04 - přípojky</vt:lpstr>
      <vt:lpstr>05 - elektroinstalace</vt:lpstr>
      <vt:lpstr>06 - vzduchotechnika</vt:lpstr>
      <vt:lpstr>07 - sadové úpravy</vt:lpstr>
      <vt:lpstr>08 - VRN</vt:lpstr>
      <vt:lpstr>Pokyny pro vyplnění</vt:lpstr>
      <vt:lpstr>'01 - stavební objekt'!Názvy_tisku</vt:lpstr>
      <vt:lpstr>'02 - Zpevněné plochy'!Názvy_tisku</vt:lpstr>
      <vt:lpstr>'03 - zdravotechnika'!Názvy_tisku</vt:lpstr>
      <vt:lpstr>'04 - přípojky'!Názvy_tisku</vt:lpstr>
      <vt:lpstr>'05 - elektroinstalace'!Názvy_tisku</vt:lpstr>
      <vt:lpstr>'06 - vzduchotechnika'!Názvy_tisku</vt:lpstr>
      <vt:lpstr>'07 - sadové úpravy'!Názvy_tisku</vt:lpstr>
      <vt:lpstr>'08 - VRN'!Názvy_tisku</vt:lpstr>
      <vt:lpstr>'Rekapitulace stavby'!Názvy_tisku</vt:lpstr>
      <vt:lpstr>'01 - stavební objekt'!Oblast_tisku</vt:lpstr>
      <vt:lpstr>'02 - Zpevněné plochy'!Oblast_tisku</vt:lpstr>
      <vt:lpstr>'03 - zdravotechnika'!Oblast_tisku</vt:lpstr>
      <vt:lpstr>'04 - přípojky'!Oblast_tisku</vt:lpstr>
      <vt:lpstr>'05 - elektroinstalace'!Oblast_tisku</vt:lpstr>
      <vt:lpstr>'06 - vzduchotechnika'!Oblast_tisku</vt:lpstr>
      <vt:lpstr>'07 - sadové úpravy'!Oblast_tisku</vt:lpstr>
      <vt:lpstr>'08 - VRN'!Oblast_tisku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DESKTOP-GN17150\Ivana</dc:creator>
  <cp:lastModifiedBy>Tomáš</cp:lastModifiedBy>
  <dcterms:created xsi:type="dcterms:W3CDTF">2021-04-13T17:45:20Z</dcterms:created>
  <dcterms:modified xsi:type="dcterms:W3CDTF">2021-04-22T07:11:23Z</dcterms:modified>
</cp:coreProperties>
</file>