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.001 - Výkopové práce..." sheetId="2" r:id="rId2"/>
    <sheet name="SO01.002 - Výpis materiál..." sheetId="3" r:id="rId3"/>
    <sheet name="SO01.003 - Výpis materiál..." sheetId="4" r:id="rId4"/>
    <sheet name="SO01.004 - Provizorní obtok" sheetId="5" r:id="rId5"/>
    <sheet name="SO01.900 - Vedlejší a ost..." sheetId="6" r:id="rId6"/>
    <sheet name="SO02.001 - Výkopové práce..." sheetId="7" r:id="rId7"/>
    <sheet name="SO02.002 - Výpis materiál..." sheetId="8" r:id="rId8"/>
    <sheet name="SO02.900 - Vedlejší a ost..." sheetId="9" r:id="rId9"/>
    <sheet name="Pokyny pro vyplnění" sheetId="10" r:id="rId10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'SO01.001 - Výkopové práce...'!$C$91:$K$472</definedName>
    <definedName name="_xlnm.Print_Area" localSheetId="1">'SO01.001 - Výkopové práce...'!$C$4:$J$41,'SO01.001 - Výkopové práce...'!$C$47:$J$71,'SO01.001 - Výkopové práce...'!$C$77:$K$472</definedName>
    <definedName name="_xlnm.Print_Titles" localSheetId="1">'SO01.001 - Výkopové práce...'!$91:$91</definedName>
    <definedName name="_xlnm._FilterDatabase" localSheetId="2" hidden="1">'SO01.002 - Výpis materiál...'!$C$91:$K$250</definedName>
    <definedName name="_xlnm.Print_Area" localSheetId="2">'SO01.002 - Výpis materiál...'!$C$4:$J$41,'SO01.002 - Výpis materiál...'!$C$47:$J$71,'SO01.002 - Výpis materiál...'!$C$77:$K$250</definedName>
    <definedName name="_xlnm.Print_Titles" localSheetId="2">'SO01.002 - Výpis materiál...'!$91:$91</definedName>
    <definedName name="_xlnm._FilterDatabase" localSheetId="3" hidden="1">'SO01.003 - Výpis materiál...'!$C$89:$K$230</definedName>
    <definedName name="_xlnm.Print_Area" localSheetId="3">'SO01.003 - Výpis materiál...'!$C$4:$J$41,'SO01.003 - Výpis materiál...'!$C$47:$J$69,'SO01.003 - Výpis materiál...'!$C$75:$K$230</definedName>
    <definedName name="_xlnm.Print_Titles" localSheetId="3">'SO01.003 - Výpis materiál...'!$89:$89</definedName>
    <definedName name="_xlnm._FilterDatabase" localSheetId="4" hidden="1">'SO01.004 - Provizorní obtok'!$C$88:$K$184</definedName>
    <definedName name="_xlnm.Print_Area" localSheetId="4">'SO01.004 - Provizorní obtok'!$C$4:$J$41,'SO01.004 - Provizorní obtok'!$C$47:$J$68,'SO01.004 - Provizorní obtok'!$C$74:$K$184</definedName>
    <definedName name="_xlnm.Print_Titles" localSheetId="4">'SO01.004 - Provizorní obtok'!$88:$88</definedName>
    <definedName name="_xlnm._FilterDatabase" localSheetId="5" hidden="1">'SO01.900 - Vedlejší a ost...'!$C$85:$K$107</definedName>
    <definedName name="_xlnm.Print_Area" localSheetId="5">'SO01.900 - Vedlejší a ost...'!$C$4:$J$41,'SO01.900 - Vedlejší a ost...'!$C$47:$J$65,'SO01.900 - Vedlejší a ost...'!$C$71:$K$107</definedName>
    <definedName name="_xlnm.Print_Titles" localSheetId="5">'SO01.900 - Vedlejší a ost...'!$85:$85</definedName>
    <definedName name="_xlnm._FilterDatabase" localSheetId="6" hidden="1">'SO02.001 - Výkopové práce...'!$C$91:$K$235</definedName>
    <definedName name="_xlnm.Print_Area" localSheetId="6">'SO02.001 - Výkopové práce...'!$C$4:$J$41,'SO02.001 - Výkopové práce...'!$C$47:$J$71,'SO02.001 - Výkopové práce...'!$C$77:$K$235</definedName>
    <definedName name="_xlnm.Print_Titles" localSheetId="6">'SO02.001 - Výkopové práce...'!$91:$91</definedName>
    <definedName name="_xlnm._FilterDatabase" localSheetId="7" hidden="1">'SO02.002 - Výpis materiál...'!$C$91:$K$218</definedName>
    <definedName name="_xlnm.Print_Area" localSheetId="7">'SO02.002 - Výpis materiál...'!$C$4:$J$41,'SO02.002 - Výpis materiál...'!$C$47:$J$71,'SO02.002 - Výpis materiál...'!$C$77:$K$218</definedName>
    <definedName name="_xlnm.Print_Titles" localSheetId="7">'SO02.002 - Výpis materiál...'!$91:$91</definedName>
    <definedName name="_xlnm._FilterDatabase" localSheetId="8" hidden="1">'SO02.900 - Vedlejší a ost...'!$C$85:$K$106</definedName>
    <definedName name="_xlnm.Print_Area" localSheetId="8">'SO02.900 - Vedlejší a ost...'!$C$4:$J$41,'SO02.900 - Vedlejší a ost...'!$C$47:$J$65,'SO02.900 - Vedlejší a ost...'!$C$71:$K$106</definedName>
    <definedName name="_xlnm.Print_Titles" localSheetId="8">'SO02.900 - Vedlejší a ost...'!$85:$85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9"/>
  <c r="J38"/>
  <c i="1" r="AY64"/>
  <c i="9" r="J37"/>
  <c i="1" r="AX64"/>
  <c i="9"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8" r="J39"/>
  <c r="J38"/>
  <c i="1" r="AY63"/>
  <c i="8" r="J37"/>
  <c i="1" r="AX63"/>
  <c i="8"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5"/>
  <c r="BH95"/>
  <c r="BG95"/>
  <c r="BF95"/>
  <c r="T95"/>
  <c r="T94"/>
  <c r="R95"/>
  <c r="R94"/>
  <c r="P95"/>
  <c r="P94"/>
  <c r="F86"/>
  <c r="E84"/>
  <c r="F56"/>
  <c r="E54"/>
  <c r="J26"/>
  <c r="E26"/>
  <c r="J59"/>
  <c r="J25"/>
  <c r="J23"/>
  <c r="E23"/>
  <c r="J88"/>
  <c r="J22"/>
  <c r="J20"/>
  <c r="E20"/>
  <c r="F59"/>
  <c r="J19"/>
  <c r="J17"/>
  <c r="E17"/>
  <c r="F88"/>
  <c r="J16"/>
  <c r="J14"/>
  <c r="J86"/>
  <c r="E7"/>
  <c r="E50"/>
  <c i="7" r="J39"/>
  <c r="J38"/>
  <c i="1" r="AY62"/>
  <c i="7" r="J37"/>
  <c i="1" r="AX62"/>
  <c i="7" r="BI234"/>
  <c r="BH234"/>
  <c r="BG234"/>
  <c r="BF234"/>
  <c r="T234"/>
  <c r="T233"/>
  <c r="R234"/>
  <c r="R233"/>
  <c r="P234"/>
  <c r="P233"/>
  <c r="BI228"/>
  <c r="BH228"/>
  <c r="BG228"/>
  <c r="BF228"/>
  <c r="T228"/>
  <c r="R228"/>
  <c r="P228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5"/>
  <c r="BH185"/>
  <c r="BG185"/>
  <c r="BF185"/>
  <c r="T185"/>
  <c r="R185"/>
  <c r="P185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1"/>
  <c r="BH161"/>
  <c r="BG161"/>
  <c r="BF161"/>
  <c r="T161"/>
  <c r="R161"/>
  <c r="P161"/>
  <c r="BI153"/>
  <c r="BH153"/>
  <c r="BG153"/>
  <c r="BF153"/>
  <c r="T153"/>
  <c r="R153"/>
  <c r="P153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BI101"/>
  <c r="BH101"/>
  <c r="BG101"/>
  <c r="BF101"/>
  <c r="T101"/>
  <c r="R101"/>
  <c r="P101"/>
  <c r="BI95"/>
  <c r="BH95"/>
  <c r="BG95"/>
  <c r="BF95"/>
  <c r="T95"/>
  <c r="R95"/>
  <c r="P95"/>
  <c r="F86"/>
  <c r="E84"/>
  <c r="F56"/>
  <c r="E54"/>
  <c r="J26"/>
  <c r="E26"/>
  <c r="J59"/>
  <c r="J25"/>
  <c r="J23"/>
  <c r="E23"/>
  <c r="J58"/>
  <c r="J22"/>
  <c r="J20"/>
  <c r="E20"/>
  <c r="F89"/>
  <c r="J19"/>
  <c r="J17"/>
  <c r="E17"/>
  <c r="F58"/>
  <c r="J16"/>
  <c r="J14"/>
  <c r="J86"/>
  <c r="E7"/>
  <c r="E50"/>
  <c i="6" r="J39"/>
  <c r="J38"/>
  <c i="1" r="AY60"/>
  <c i="6" r="J37"/>
  <c i="1" r="AX60"/>
  <c i="6"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59"/>
  <c r="J25"/>
  <c r="J23"/>
  <c r="E23"/>
  <c r="J82"/>
  <c r="J22"/>
  <c r="J20"/>
  <c r="E20"/>
  <c r="F83"/>
  <c r="J19"/>
  <c r="J17"/>
  <c r="E17"/>
  <c r="F82"/>
  <c r="J16"/>
  <c r="J14"/>
  <c r="J56"/>
  <c r="E7"/>
  <c r="E50"/>
  <c i="5" r="J39"/>
  <c r="J38"/>
  <c i="1" r="AY59"/>
  <c i="5" r="J37"/>
  <c i="1" r="AX59"/>
  <c i="5" r="BI183"/>
  <c r="BH183"/>
  <c r="BG183"/>
  <c r="BF183"/>
  <c r="T183"/>
  <c r="T182"/>
  <c r="R183"/>
  <c r="R182"/>
  <c r="P183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6"/>
  <c r="E54"/>
  <c r="J26"/>
  <c r="E26"/>
  <c r="J59"/>
  <c r="J25"/>
  <c r="J23"/>
  <c r="E23"/>
  <c r="J58"/>
  <c r="J22"/>
  <c r="J20"/>
  <c r="E20"/>
  <c r="F86"/>
  <c r="J19"/>
  <c r="J17"/>
  <c r="E17"/>
  <c r="F85"/>
  <c r="J16"/>
  <c r="J14"/>
  <c r="J56"/>
  <c r="E7"/>
  <c r="E77"/>
  <c i="4" r="J39"/>
  <c r="J38"/>
  <c i="1" r="AY58"/>
  <c i="4" r="J37"/>
  <c i="1" r="AX58"/>
  <c i="4" r="BI229"/>
  <c r="BH229"/>
  <c r="BG229"/>
  <c r="BF229"/>
  <c r="T229"/>
  <c r="T228"/>
  <c r="R229"/>
  <c r="R228"/>
  <c r="P229"/>
  <c r="P228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T182"/>
  <c r="R183"/>
  <c r="R182"/>
  <c r="P183"/>
  <c r="P182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F84"/>
  <c r="E82"/>
  <c r="F56"/>
  <c r="E54"/>
  <c r="J26"/>
  <c r="E26"/>
  <c r="J87"/>
  <c r="J25"/>
  <c r="J23"/>
  <c r="E23"/>
  <c r="J86"/>
  <c r="J22"/>
  <c r="J20"/>
  <c r="E20"/>
  <c r="F59"/>
  <c r="J19"/>
  <c r="J17"/>
  <c r="E17"/>
  <c r="F58"/>
  <c r="J16"/>
  <c r="J14"/>
  <c r="J84"/>
  <c r="E7"/>
  <c r="E50"/>
  <c i="3" r="J39"/>
  <c r="J38"/>
  <c i="1" r="AY57"/>
  <c i="3" r="J37"/>
  <c i="1" r="AX57"/>
  <c i="3" r="BI249"/>
  <c r="BH249"/>
  <c r="BG249"/>
  <c r="BF249"/>
  <c r="T249"/>
  <c r="T248"/>
  <c r="R249"/>
  <c r="R248"/>
  <c r="P249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5"/>
  <c r="BH95"/>
  <c r="BG95"/>
  <c r="BF95"/>
  <c r="T95"/>
  <c r="T94"/>
  <c r="R95"/>
  <c r="R94"/>
  <c r="P95"/>
  <c r="P94"/>
  <c r="F86"/>
  <c r="E84"/>
  <c r="F56"/>
  <c r="E54"/>
  <c r="J26"/>
  <c r="E26"/>
  <c r="J89"/>
  <c r="J25"/>
  <c r="J23"/>
  <c r="E23"/>
  <c r="J88"/>
  <c r="J22"/>
  <c r="J20"/>
  <c r="E20"/>
  <c r="F89"/>
  <c r="J19"/>
  <c r="J17"/>
  <c r="E17"/>
  <c r="F88"/>
  <c r="J16"/>
  <c r="J14"/>
  <c r="J56"/>
  <c r="E7"/>
  <c r="E50"/>
  <c i="2" r="J39"/>
  <c r="J38"/>
  <c i="1" r="AY56"/>
  <c i="2" r="J37"/>
  <c i="1" r="AX56"/>
  <c i="2" r="BI471"/>
  <c r="BH471"/>
  <c r="BG471"/>
  <c r="BF471"/>
  <c r="T471"/>
  <c r="T470"/>
  <c r="R471"/>
  <c r="R470"/>
  <c r="P471"/>
  <c r="P470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49"/>
  <c r="BH449"/>
  <c r="BG449"/>
  <c r="BF449"/>
  <c r="T449"/>
  <c r="R449"/>
  <c r="P449"/>
  <c r="BI444"/>
  <c r="BH444"/>
  <c r="BG444"/>
  <c r="BF444"/>
  <c r="T444"/>
  <c r="R444"/>
  <c r="P444"/>
  <c r="BI437"/>
  <c r="BH437"/>
  <c r="BG437"/>
  <c r="BF437"/>
  <c r="T437"/>
  <c r="R437"/>
  <c r="P437"/>
  <c r="BI431"/>
  <c r="BH431"/>
  <c r="BG431"/>
  <c r="BF431"/>
  <c r="T431"/>
  <c r="R431"/>
  <c r="P431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17"/>
  <c r="BH417"/>
  <c r="BG417"/>
  <c r="BF417"/>
  <c r="T417"/>
  <c r="R417"/>
  <c r="P417"/>
  <c r="BI412"/>
  <c r="BH412"/>
  <c r="BG412"/>
  <c r="BF412"/>
  <c r="T412"/>
  <c r="R412"/>
  <c r="P412"/>
  <c r="BI405"/>
  <c r="BH405"/>
  <c r="BG405"/>
  <c r="BF405"/>
  <c r="T405"/>
  <c r="R405"/>
  <c r="P405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4"/>
  <c r="BH384"/>
  <c r="BG384"/>
  <c r="BF384"/>
  <c r="T384"/>
  <c r="R384"/>
  <c r="P384"/>
  <c r="BI379"/>
  <c r="BH379"/>
  <c r="BG379"/>
  <c r="BF379"/>
  <c r="T379"/>
  <c r="R379"/>
  <c r="P379"/>
  <c r="BI369"/>
  <c r="BH369"/>
  <c r="BG369"/>
  <c r="BF369"/>
  <c r="T369"/>
  <c r="R369"/>
  <c r="P369"/>
  <c r="BI364"/>
  <c r="BH364"/>
  <c r="BG364"/>
  <c r="BF364"/>
  <c r="T364"/>
  <c r="R364"/>
  <c r="P364"/>
  <c r="BI359"/>
  <c r="BH359"/>
  <c r="BG359"/>
  <c r="BF359"/>
  <c r="T359"/>
  <c r="R359"/>
  <c r="P359"/>
  <c r="BI353"/>
  <c r="BH353"/>
  <c r="BG353"/>
  <c r="BF353"/>
  <c r="T353"/>
  <c r="T352"/>
  <c r="R353"/>
  <c r="R352"/>
  <c r="P353"/>
  <c r="P352"/>
  <c r="BI347"/>
  <c r="BH347"/>
  <c r="BG347"/>
  <c r="BF347"/>
  <c r="T347"/>
  <c r="R347"/>
  <c r="P347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3"/>
  <c r="BH333"/>
  <c r="BG333"/>
  <c r="BF333"/>
  <c r="T333"/>
  <c r="R333"/>
  <c r="P333"/>
  <c r="BI328"/>
  <c r="BH328"/>
  <c r="BG328"/>
  <c r="BF328"/>
  <c r="T328"/>
  <c r="R328"/>
  <c r="P328"/>
  <c r="BI326"/>
  <c r="BH326"/>
  <c r="BG326"/>
  <c r="BF326"/>
  <c r="T326"/>
  <c r="R326"/>
  <c r="P326"/>
  <c r="BI296"/>
  <c r="BH296"/>
  <c r="BG296"/>
  <c r="BF296"/>
  <c r="T296"/>
  <c r="R296"/>
  <c r="P296"/>
  <c r="BI290"/>
  <c r="BH290"/>
  <c r="BG290"/>
  <c r="BF290"/>
  <c r="T290"/>
  <c r="R290"/>
  <c r="P290"/>
  <c r="BI284"/>
  <c r="BH284"/>
  <c r="BG284"/>
  <c r="BF284"/>
  <c r="T284"/>
  <c r="R284"/>
  <c r="P284"/>
  <c r="BI259"/>
  <c r="BH259"/>
  <c r="BG259"/>
  <c r="BF259"/>
  <c r="T259"/>
  <c r="R259"/>
  <c r="P259"/>
  <c r="BI253"/>
  <c r="BH253"/>
  <c r="BG253"/>
  <c r="BF253"/>
  <c r="T253"/>
  <c r="R253"/>
  <c r="P253"/>
  <c r="BI229"/>
  <c r="BH229"/>
  <c r="BG229"/>
  <c r="BF229"/>
  <c r="T229"/>
  <c r="R229"/>
  <c r="P229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195"/>
  <c r="BH195"/>
  <c r="BG195"/>
  <c r="BF195"/>
  <c r="T195"/>
  <c r="R195"/>
  <c r="P195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1"/>
  <c r="BH151"/>
  <c r="BG151"/>
  <c r="BF151"/>
  <c r="T151"/>
  <c r="R151"/>
  <c r="P151"/>
  <c r="BI145"/>
  <c r="BH145"/>
  <c r="BG145"/>
  <c r="BF145"/>
  <c r="T145"/>
  <c r="R145"/>
  <c r="P145"/>
  <c r="BI129"/>
  <c r="BH129"/>
  <c r="BG129"/>
  <c r="BF129"/>
  <c r="T129"/>
  <c r="R129"/>
  <c r="P129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1"/>
  <c r="BH101"/>
  <c r="BG101"/>
  <c r="BF101"/>
  <c r="T101"/>
  <c r="R101"/>
  <c r="P101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58"/>
  <c r="J16"/>
  <c r="J14"/>
  <c r="J56"/>
  <c r="E7"/>
  <c r="E50"/>
  <c i="1" r="L50"/>
  <c r="AM50"/>
  <c r="AM49"/>
  <c r="L49"/>
  <c r="AM47"/>
  <c r="L47"/>
  <c r="L45"/>
  <c r="L44"/>
  <c i="2" r="J426"/>
  <c r="J326"/>
  <c r="J107"/>
  <c r="BK253"/>
  <c i="3" r="BK223"/>
  <c r="J199"/>
  <c r="J158"/>
  <c i="4" r="J175"/>
  <c r="BK185"/>
  <c r="BK145"/>
  <c i="5" r="J110"/>
  <c i="6" r="BK106"/>
  <c i="7" r="BK180"/>
  <c r="J133"/>
  <c i="2" r="J212"/>
  <c i="3" r="BK199"/>
  <c i="5" r="J148"/>
  <c i="7" r="J215"/>
  <c i="9" r="J102"/>
  <c i="4" r="J154"/>
  <c i="7" r="J198"/>
  <c i="8" r="BK120"/>
  <c i="2" r="J417"/>
  <c i="3" r="J95"/>
  <c i="4" r="J189"/>
  <c r="J100"/>
  <c i="5" r="BK153"/>
  <c i="6" r="BK96"/>
  <c i="7" r="BK217"/>
  <c r="BK203"/>
  <c i="8" r="J191"/>
  <c r="J124"/>
  <c i="9" r="J94"/>
  <c i="2" r="J208"/>
  <c i="3" r="J203"/>
  <c r="J236"/>
  <c i="4" r="J130"/>
  <c i="6" r="J88"/>
  <c i="8" r="J104"/>
  <c i="9" r="J90"/>
  <c i="3" r="J245"/>
  <c r="J144"/>
  <c i="4" r="BK161"/>
  <c i="5" r="BK110"/>
  <c i="7" r="BK215"/>
  <c i="2" r="BK394"/>
  <c r="J353"/>
  <c r="BK426"/>
  <c i="3" r="BK242"/>
  <c r="BK104"/>
  <c r="J118"/>
  <c r="J226"/>
  <c i="4" r="J198"/>
  <c r="J163"/>
  <c i="5" r="BK176"/>
  <c r="BK165"/>
  <c i="6" r="J94"/>
  <c i="7" r="J122"/>
  <c i="8" r="BK170"/>
  <c r="BK188"/>
  <c i="9" r="BK99"/>
  <c r="J88"/>
  <c i="2" r="BK384"/>
  <c i="3" r="BK148"/>
  <c i="5" r="J105"/>
  <c i="7" r="BK127"/>
  <c i="8" r="BK95"/>
  <c i="2" r="BK335"/>
  <c i="4" r="BK157"/>
  <c i="6" r="J100"/>
  <c i="8" r="J166"/>
  <c i="9" r="J104"/>
  <c i="2" r="J253"/>
  <c r="BK417"/>
  <c i="3" r="J235"/>
  <c r="BK249"/>
  <c r="J229"/>
  <c r="BK112"/>
  <c i="4" r="J161"/>
  <c r="J105"/>
  <c i="5" r="BK179"/>
  <c i="6" r="J93"/>
  <c i="4" r="BK126"/>
  <c i="7" r="J173"/>
  <c i="8" r="J108"/>
  <c i="2" r="J399"/>
  <c r="BK169"/>
  <c i="3" r="BK203"/>
  <c i="4" r="BK103"/>
  <c i="2" r="BK437"/>
  <c r="J229"/>
  <c r="BK107"/>
  <c r="J444"/>
  <c r="J364"/>
  <c r="BK218"/>
  <c i="3" r="BK154"/>
  <c r="BK235"/>
  <c r="J142"/>
  <c r="J169"/>
  <c i="4" r="J201"/>
  <c r="J183"/>
  <c r="BK175"/>
  <c r="J134"/>
  <c r="BK97"/>
  <c i="2" r="BK296"/>
  <c i="3" r="J120"/>
  <c r="BK172"/>
  <c i="5" r="J100"/>
  <c i="7" r="J95"/>
  <c i="8" r="J118"/>
  <c i="2" r="J423"/>
  <c r="J384"/>
  <c i="4" r="J195"/>
  <c i="5" r="BK96"/>
  <c i="7" r="BK112"/>
  <c i="9" r="J106"/>
  <c i="2" r="J427"/>
  <c r="BK340"/>
  <c r="J214"/>
  <c r="J369"/>
  <c r="BK214"/>
  <c i="3" r="BK217"/>
  <c r="J108"/>
  <c r="BK169"/>
  <c r="J242"/>
  <c i="4" r="BK198"/>
  <c r="J139"/>
  <c i="2" r="BK424"/>
  <c r="BK220"/>
  <c i="3" r="BK152"/>
  <c r="BK130"/>
  <c i="4" r="BK136"/>
  <c i="6" r="J101"/>
  <c i="7" r="J112"/>
  <c i="8" r="J126"/>
  <c i="4" r="BK163"/>
  <c i="5" r="J169"/>
  <c r="BK142"/>
  <c i="6" r="BK88"/>
  <c i="7" r="J153"/>
  <c r="J117"/>
  <c i="8" r="J184"/>
  <c r="BK159"/>
  <c r="BK130"/>
  <c r="J130"/>
  <c i="9" r="BK102"/>
  <c i="2" r="J425"/>
  <c r="J157"/>
  <c i="3" r="BK232"/>
  <c r="J217"/>
  <c i="4" r="J136"/>
  <c i="5" r="BK148"/>
  <c i="6" r="BK93"/>
  <c i="7" r="BK106"/>
  <c i="8" r="J159"/>
  <c i="2" r="BK460"/>
  <c r="J169"/>
  <c i="4" r="BK119"/>
  <c i="5" r="J153"/>
  <c i="6" r="BK90"/>
  <c i="7" r="BK198"/>
  <c i="8" r="J140"/>
  <c i="9" r="BK89"/>
  <c i="2" r="BK333"/>
  <c r="J151"/>
  <c r="J113"/>
  <c r="J259"/>
  <c r="BK151"/>
  <c i="7" r="J180"/>
  <c r="BK117"/>
  <c i="8" r="BK213"/>
  <c r="BK151"/>
  <c r="J132"/>
  <c i="9" r="BK88"/>
  <c r="J89"/>
  <c i="2" r="BK290"/>
  <c i="3" r="J185"/>
  <c i="4" r="J220"/>
  <c i="5" r="BK161"/>
  <c r="BK127"/>
  <c i="6" r="J107"/>
  <c i="7" r="BK140"/>
  <c i="8" r="BK184"/>
  <c r="BK136"/>
  <c i="2" r="BK465"/>
  <c r="J129"/>
  <c r="BK369"/>
  <c r="BK455"/>
  <c r="BK345"/>
  <c r="J119"/>
  <c i="3" r="J172"/>
  <c r="BK239"/>
  <c r="BK164"/>
  <c r="J101"/>
  <c r="J124"/>
  <c i="4" r="J151"/>
  <c r="J119"/>
  <c r="J204"/>
  <c r="J115"/>
  <c i="5" r="BK169"/>
  <c r="BK117"/>
  <c i="6" r="J95"/>
  <c r="BK100"/>
  <c i="7" r="J185"/>
  <c r="BK185"/>
  <c i="8" r="J180"/>
  <c r="J148"/>
  <c r="BK108"/>
  <c r="BK104"/>
  <c i="9" r="BK104"/>
  <c r="J97"/>
  <c i="2" r="J389"/>
  <c r="BK129"/>
  <c i="3" r="J208"/>
  <c i="4" r="BK178"/>
  <c r="BK105"/>
  <c i="7" r="J171"/>
  <c r="J146"/>
  <c i="8" r="BK144"/>
  <c i="9" r="J92"/>
  <c i="2" r="J431"/>
  <c i="4" r="BK207"/>
  <c i="5" r="J96"/>
  <c i="6" r="J96"/>
  <c i="7" r="J127"/>
  <c i="8" r="J174"/>
  <c i="2" r="BK471"/>
  <c r="BK326"/>
  <c r="J394"/>
  <c r="J335"/>
  <c r="BK113"/>
  <c i="3" r="BK178"/>
  <c r="J207"/>
  <c r="J194"/>
  <c r="BK207"/>
  <c r="BK216"/>
  <c i="4" r="BK130"/>
  <c r="J97"/>
  <c r="J167"/>
  <c r="J109"/>
  <c i="5" r="J172"/>
  <c r="J127"/>
  <c r="BK145"/>
  <c i="6" r="J91"/>
  <c r="J92"/>
  <c i="7" r="J106"/>
  <c r="J217"/>
  <c r="BK146"/>
  <c i="8" r="BK203"/>
  <c r="J176"/>
  <c r="J101"/>
  <c r="BK112"/>
  <c i="9" r="BK95"/>
  <c r="BK96"/>
  <c i="2" r="BK95"/>
  <c i="3" r="BK120"/>
  <c r="J220"/>
  <c i="5" r="BK131"/>
  <c i="6" r="J105"/>
  <c i="8" r="J213"/>
  <c r="J115"/>
  <c i="9" r="J99"/>
  <c i="2" r="BK163"/>
  <c r="J405"/>
  <c i="3" r="BK166"/>
  <c r="J166"/>
  <c r="BK220"/>
  <c i="4" r="BK142"/>
  <c r="BK210"/>
  <c i="5" r="J176"/>
  <c i="6" r="BK105"/>
  <c i="7" r="J144"/>
  <c r="BK133"/>
  <c i="8" r="BK194"/>
  <c i="2" r="BK328"/>
  <c r="J333"/>
  <c r="BK412"/>
  <c r="BK208"/>
  <c i="3" r="BK142"/>
  <c r="J223"/>
  <c r="J112"/>
  <c i="4" r="BK224"/>
  <c r="J113"/>
  <c r="J126"/>
  <c i="5" r="BK137"/>
  <c i="6" r="BK107"/>
  <c i="7" r="BK234"/>
  <c i="8" r="J200"/>
  <c r="BK148"/>
  <c r="BK101"/>
  <c i="3" r="J126"/>
  <c i="6" r="J90"/>
  <c i="8" r="J120"/>
  <c i="2" r="BK405"/>
  <c r="BK347"/>
  <c r="BK229"/>
  <c i="3" r="BK226"/>
  <c r="BK236"/>
  <c r="J162"/>
  <c i="4" r="BK109"/>
  <c r="BK134"/>
  <c i="5" r="BK114"/>
  <c r="J92"/>
  <c i="6" r="BK91"/>
  <c i="7" r="BK153"/>
  <c i="8" r="J160"/>
  <c r="BK132"/>
  <c i="9" r="BK105"/>
  <c i="2" r="J359"/>
  <c r="BK157"/>
  <c i="3" r="J216"/>
  <c i="4" r="BK217"/>
  <c i="6" r="J98"/>
  <c i="8" r="BK174"/>
  <c i="2" r="J465"/>
  <c i="3" r="BK229"/>
  <c r="J178"/>
  <c r="J193"/>
  <c i="4" r="BK113"/>
  <c r="BK191"/>
  <c r="J185"/>
  <c i="5" r="BK134"/>
  <c i="6" r="J106"/>
  <c i="7" r="BK222"/>
  <c r="J101"/>
  <c i="8" r="J204"/>
  <c r="BK160"/>
  <c i="9" r="BK90"/>
  <c i="2" r="J290"/>
  <c r="BK145"/>
  <c i="3" r="BK101"/>
  <c i="4" r="BK123"/>
  <c i="6" r="BK98"/>
  <c i="8" r="BK154"/>
  <c i="9" r="BK97"/>
  <c i="4" r="BK151"/>
  <c i="7" r="BK173"/>
  <c i="9" r="BK98"/>
  <c i="2" r="BK212"/>
  <c r="BK425"/>
  <c r="BK195"/>
  <c i="3" r="J148"/>
  <c r="BK115"/>
  <c i="4" r="J214"/>
  <c r="BK93"/>
  <c r="J157"/>
  <c i="5" r="BK92"/>
  <c i="6" r="BK104"/>
  <c i="7" r="J203"/>
  <c i="8" r="BK217"/>
  <c r="BK207"/>
  <c r="BK176"/>
  <c i="9" r="J105"/>
  <c i="2" r="BK389"/>
  <c i="3" r="BK180"/>
  <c i="4" r="BK148"/>
  <c i="6" r="BK89"/>
  <c i="8" r="J210"/>
  <c r="BK166"/>
  <c i="9" r="J98"/>
  <c i="2" r="J471"/>
  <c r="BK364"/>
  <c r="J460"/>
  <c i="3" r="J177"/>
  <c r="BK193"/>
  <c i="4" r="J217"/>
  <c i="5" r="J117"/>
  <c i="7" r="J193"/>
  <c i="8" r="J197"/>
  <c r="BK126"/>
  <c i="2" r="BK259"/>
  <c r="BK174"/>
  <c i="5" r="J183"/>
  <c r="J161"/>
  <c i="7" r="J228"/>
  <c i="8" r="BK185"/>
  <c i="9" r="BK93"/>
  <c i="2" r="J379"/>
  <c r="BK119"/>
  <c i="1" r="AS55"/>
  <c i="3" r="BK185"/>
  <c r="J104"/>
  <c r="BK138"/>
  <c i="4" r="BK167"/>
  <c r="BK195"/>
  <c r="BK115"/>
  <c r="BK100"/>
  <c i="5" r="BK172"/>
  <c r="J114"/>
  <c i="6" r="BK102"/>
  <c r="BK103"/>
  <c i="7" r="BK209"/>
  <c r="BK95"/>
  <c r="J140"/>
  <c i="8" r="BK197"/>
  <c r="BK180"/>
  <c r="BK146"/>
  <c r="BK124"/>
  <c i="2" r="J455"/>
  <c r="BK431"/>
  <c r="J328"/>
  <c i="3" r="J212"/>
  <c i="4" r="BK220"/>
  <c r="J207"/>
  <c i="2" r="J412"/>
  <c r="J220"/>
  <c r="J195"/>
  <c r="J284"/>
  <c i="3" r="BK194"/>
  <c r="BK212"/>
  <c r="BK208"/>
  <c i="4" r="J224"/>
  <c r="J211"/>
  <c r="J145"/>
  <c i="5" r="BK105"/>
  <c i="6" r="J102"/>
  <c i="7" r="J222"/>
  <c i="8" r="BK210"/>
  <c r="J144"/>
  <c r="BK118"/>
  <c i="9" r="BK94"/>
  <c i="2" r="BK399"/>
  <c i="3" r="J164"/>
  <c r="BK134"/>
  <c i="8" r="J112"/>
  <c i="9" r="J100"/>
  <c i="2" r="J101"/>
  <c i="3" r="BK126"/>
  <c i="5" r="J134"/>
  <c i="7" r="BK171"/>
  <c i="9" r="J101"/>
  <c i="1" r="AS61"/>
  <c i="3" r="J152"/>
  <c i="4" r="J178"/>
  <c i="5" r="J145"/>
  <c i="7" r="BK193"/>
  <c i="8" r="J151"/>
  <c i="2" r="J449"/>
  <c r="BK423"/>
  <c r="BK101"/>
  <c i="3" r="BK118"/>
  <c r="BK108"/>
  <c r="BK177"/>
  <c i="4" r="BK201"/>
  <c r="J191"/>
  <c i="5" r="BK183"/>
  <c i="6" r="BK97"/>
  <c i="7" r="BK228"/>
  <c r="BK144"/>
  <c i="8" r="BK200"/>
  <c r="BK115"/>
  <c i="9" r="J93"/>
  <c r="BK91"/>
  <c i="2" r="J424"/>
  <c i="3" r="J115"/>
  <c i="4" r="BK214"/>
  <c i="6" r="J99"/>
  <c i="8" r="BK191"/>
  <c i="9" r="BK103"/>
  <c i="2" r="J36"/>
  <c i="9" r="J91"/>
  <c i="2" r="J437"/>
  <c i="3" r="BK245"/>
  <c i="4" r="BK204"/>
  <c i="5" r="BK100"/>
  <c i="8" r="BK204"/>
  <c i="9" r="BK106"/>
  <c i="2" r="BK449"/>
  <c i="3" r="J138"/>
  <c i="4" r="J142"/>
  <c r="J123"/>
  <c i="6" r="BK101"/>
  <c i="8" r="J185"/>
  <c i="2" r="J347"/>
  <c r="J163"/>
  <c r="BK379"/>
  <c r="J174"/>
  <c i="3" r="J130"/>
  <c r="BK162"/>
  <c i="4" r="BK211"/>
  <c r="BK229"/>
  <c r="BK171"/>
  <c i="5" r="J137"/>
  <c i="6" r="BK92"/>
  <c r="J97"/>
  <c i="7" r="J209"/>
  <c i="8" r="J188"/>
  <c r="J136"/>
  <c i="9" r="J103"/>
  <c r="J95"/>
  <c i="2" r="J345"/>
  <c i="3" r="BK144"/>
  <c i="4" r="J103"/>
  <c i="6" r="J103"/>
  <c i="8" r="J154"/>
  <c i="9" r="J96"/>
  <c i="3" r="BK158"/>
  <c i="5" r="J131"/>
  <c i="8" r="J203"/>
  <c i="2" r="BK444"/>
  <c r="J145"/>
  <c r="BK427"/>
  <c r="J95"/>
  <c i="3" r="BK124"/>
  <c r="J154"/>
  <c r="J134"/>
  <c i="4" r="J210"/>
  <c r="J148"/>
  <c i="5" r="J142"/>
  <c r="J158"/>
  <c i="6" r="BK99"/>
  <c i="7" r="BK122"/>
  <c i="8" r="J170"/>
  <c r="BK140"/>
  <c r="J95"/>
  <c i="9" r="BK100"/>
  <c i="2" r="BK353"/>
  <c i="4" r="J229"/>
  <c i="5" r="J179"/>
  <c i="7" r="BK161"/>
  <c i="8" r="J194"/>
  <c i="9" r="BK101"/>
  <c i="2" r="J218"/>
  <c i="3" r="J249"/>
  <c i="4" r="J171"/>
  <c r="BK139"/>
  <c i="6" r="BK94"/>
  <c i="7" r="BK101"/>
  <c i="6" r="J104"/>
  <c i="7" r="BK177"/>
  <c i="8" r="BK162"/>
  <c i="2" r="BK359"/>
  <c i="3" r="J189"/>
  <c r="J232"/>
  <c r="BK189"/>
  <c i="4" r="BK154"/>
  <c r="BK183"/>
  <c i="5" r="J165"/>
  <c i="6" r="BK95"/>
  <c i="7" r="J161"/>
  <c r="J177"/>
  <c i="8" r="J207"/>
  <c r="J162"/>
  <c i="9" r="BK92"/>
  <c i="2" r="BK284"/>
  <c i="3" r="J239"/>
  <c r="J180"/>
  <c i="5" r="BK158"/>
  <c i="7" r="J234"/>
  <c i="8" r="J146"/>
  <c i="2" r="J296"/>
  <c r="J340"/>
  <c i="3" r="BK95"/>
  <c i="4" r="BK189"/>
  <c r="J93"/>
  <c i="6" r="J89"/>
  <c i="8" r="J217"/>
  <c i="2" l="1" r="P94"/>
  <c r="BK430"/>
  <c r="J430"/>
  <c r="J69"/>
  <c r="P358"/>
  <c r="T404"/>
  <c i="3" r="R107"/>
  <c r="R176"/>
  <c i="4" r="T92"/>
  <c i="5" r="T160"/>
  <c i="2" r="T94"/>
  <c r="BK404"/>
  <c r="J404"/>
  <c r="J68"/>
  <c r="R404"/>
  <c r="R430"/>
  <c i="3" r="BK100"/>
  <c r="J100"/>
  <c r="J66"/>
  <c r="P107"/>
  <c r="BK179"/>
  <c r="J179"/>
  <c r="J69"/>
  <c i="4" r="P92"/>
  <c r="R184"/>
  <c i="5" r="BK91"/>
  <c r="J91"/>
  <c r="J65"/>
  <c r="P160"/>
  <c i="6" r="P87"/>
  <c r="P86"/>
  <c i="1" r="AU60"/>
  <c i="7" r="T94"/>
  <c r="T184"/>
  <c r="T216"/>
  <c i="8" r="BK107"/>
  <c r="J107"/>
  <c r="J67"/>
  <c r="BK161"/>
  <c r="J161"/>
  <c r="J69"/>
  <c i="3" r="T100"/>
  <c r="P179"/>
  <c i="4" r="T184"/>
  <c i="5" r="T91"/>
  <c r="T90"/>
  <c r="T89"/>
  <c i="7" r="BK184"/>
  <c r="J184"/>
  <c r="J67"/>
  <c r="P216"/>
  <c i="8" r="P107"/>
  <c r="BK158"/>
  <c r="J158"/>
  <c r="J68"/>
  <c r="R158"/>
  <c i="2" r="BK94"/>
  <c r="J94"/>
  <c r="J65"/>
  <c r="T358"/>
  <c r="T430"/>
  <c i="3" r="R100"/>
  <c r="T179"/>
  <c i="4" r="BK184"/>
  <c r="J184"/>
  <c r="J67"/>
  <c i="5" r="BK160"/>
  <c r="J160"/>
  <c r="J66"/>
  <c i="6" r="BK87"/>
  <c r="J87"/>
  <c r="J64"/>
  <c i="7" r="P94"/>
  <c r="BK208"/>
  <c r="J208"/>
  <c r="J68"/>
  <c r="T208"/>
  <c i="8" r="R100"/>
  <c r="P161"/>
  <c i="2" r="R358"/>
  <c r="P430"/>
  <c i="3" r="BK107"/>
  <c r="R179"/>
  <c i="4" r="R92"/>
  <c r="R91"/>
  <c r="R90"/>
  <c i="5" r="R91"/>
  <c i="7" r="BK94"/>
  <c r="J94"/>
  <c r="J65"/>
  <c r="R184"/>
  <c r="R208"/>
  <c i="8" r="R107"/>
  <c r="P158"/>
  <c r="T158"/>
  <c i="6" r="R87"/>
  <c r="R86"/>
  <c i="7" r="BK216"/>
  <c r="J216"/>
  <c r="J69"/>
  <c i="8" r="BK100"/>
  <c r="J100"/>
  <c r="J66"/>
  <c r="T100"/>
  <c r="T161"/>
  <c i="2" r="R94"/>
  <c r="R93"/>
  <c r="R92"/>
  <c r="BK358"/>
  <c r="J358"/>
  <c r="J67"/>
  <c r="P404"/>
  <c i="3" r="P100"/>
  <c r="T107"/>
  <c r="BK176"/>
  <c r="J176"/>
  <c r="J68"/>
  <c r="P176"/>
  <c r="T176"/>
  <c i="4" r="BK92"/>
  <c r="J92"/>
  <c r="J65"/>
  <c r="P184"/>
  <c i="5" r="P91"/>
  <c r="P90"/>
  <c r="P89"/>
  <c i="1" r="AU59"/>
  <c i="5" r="R160"/>
  <c i="6" r="T87"/>
  <c r="T86"/>
  <c i="7" r="R94"/>
  <c r="R93"/>
  <c r="R92"/>
  <c r="P184"/>
  <c r="P208"/>
  <c r="R216"/>
  <c i="8" r="P100"/>
  <c r="P93"/>
  <c r="P92"/>
  <c i="1" r="AU63"/>
  <c i="8" r="T107"/>
  <c r="R161"/>
  <c i="9" r="BK87"/>
  <c r="J87"/>
  <c r="J64"/>
  <c r="P87"/>
  <c r="P86"/>
  <c i="1" r="AU64"/>
  <c i="9" r="R87"/>
  <c r="R86"/>
  <c r="T87"/>
  <c r="T86"/>
  <c i="2" r="BK352"/>
  <c r="J352"/>
  <c r="J66"/>
  <c i="3" r="BK94"/>
  <c r="J94"/>
  <c r="J65"/>
  <c i="2" r="BK470"/>
  <c r="J470"/>
  <c r="J70"/>
  <c i="3" r="BK248"/>
  <c r="J248"/>
  <c r="J70"/>
  <c i="8" r="BK94"/>
  <c r="J94"/>
  <c r="J65"/>
  <c r="BK216"/>
  <c r="J216"/>
  <c r="J70"/>
  <c i="9" r="J59"/>
  <c i="4" r="BK182"/>
  <c r="J182"/>
  <c r="J66"/>
  <c i="5" r="BK182"/>
  <c r="J182"/>
  <c r="J67"/>
  <c i="7" r="BK233"/>
  <c r="J233"/>
  <c r="J70"/>
  <c r="BK179"/>
  <c r="J179"/>
  <c r="J66"/>
  <c i="4" r="BK228"/>
  <c r="J228"/>
  <c r="J68"/>
  <c i="9" r="E50"/>
  <c r="J56"/>
  <c r="F59"/>
  <c r="BE88"/>
  <c r="BE89"/>
  <c r="BE90"/>
  <c r="BE93"/>
  <c r="BE101"/>
  <c r="BE106"/>
  <c r="J58"/>
  <c r="BE91"/>
  <c r="BE95"/>
  <c r="BE96"/>
  <c r="F58"/>
  <c r="BE98"/>
  <c r="BE99"/>
  <c r="BE102"/>
  <c r="BE105"/>
  <c r="BE92"/>
  <c r="BE94"/>
  <c r="BE97"/>
  <c r="BE100"/>
  <c r="BE103"/>
  <c r="BE104"/>
  <c i="7" r="BK93"/>
  <c r="J93"/>
  <c r="J64"/>
  <c i="8" r="J56"/>
  <c r="F89"/>
  <c r="BE112"/>
  <c r="F58"/>
  <c r="E80"/>
  <c r="J89"/>
  <c r="BE115"/>
  <c r="BE124"/>
  <c r="BE130"/>
  <c r="BE162"/>
  <c r="J58"/>
  <c r="BE95"/>
  <c r="BE104"/>
  <c r="BE194"/>
  <c r="BE101"/>
  <c r="BE108"/>
  <c r="BE118"/>
  <c r="BE120"/>
  <c r="BE126"/>
  <c r="BE132"/>
  <c r="BE136"/>
  <c r="BE140"/>
  <c r="BE144"/>
  <c r="BE146"/>
  <c r="BE148"/>
  <c r="BE151"/>
  <c r="BE176"/>
  <c r="BE191"/>
  <c r="BE160"/>
  <c r="BE154"/>
  <c r="BE159"/>
  <c r="BE188"/>
  <c r="BE197"/>
  <c r="BE203"/>
  <c r="BE207"/>
  <c r="BE217"/>
  <c r="BE166"/>
  <c r="BE170"/>
  <c r="BE174"/>
  <c r="BE180"/>
  <c r="BE184"/>
  <c r="BE185"/>
  <c r="BE200"/>
  <c r="BE204"/>
  <c r="BE210"/>
  <c r="BE213"/>
  <c i="7" r="F88"/>
  <c r="J89"/>
  <c r="E80"/>
  <c i="6" r="BK86"/>
  <c r="J86"/>
  <c r="J63"/>
  <c i="7" r="J56"/>
  <c r="BE95"/>
  <c r="BE140"/>
  <c r="F59"/>
  <c r="J88"/>
  <c r="BE101"/>
  <c r="BE180"/>
  <c r="BE193"/>
  <c r="BE198"/>
  <c r="BE209"/>
  <c r="BE228"/>
  <c r="BE106"/>
  <c r="BE117"/>
  <c r="BE122"/>
  <c r="BE127"/>
  <c r="BE144"/>
  <c r="BE153"/>
  <c r="BE171"/>
  <c r="BE173"/>
  <c r="BE203"/>
  <c r="BE217"/>
  <c r="BE222"/>
  <c r="BE234"/>
  <c r="BE112"/>
  <c r="BE161"/>
  <c r="BE177"/>
  <c r="BE133"/>
  <c r="BE146"/>
  <c r="BE185"/>
  <c r="BE215"/>
  <c i="6" r="F58"/>
  <c r="J80"/>
  <c r="BE88"/>
  <c r="BE93"/>
  <c r="BE94"/>
  <c r="BE97"/>
  <c r="BE102"/>
  <c r="E74"/>
  <c r="J83"/>
  <c r="BE106"/>
  <c r="BE107"/>
  <c r="J58"/>
  <c r="BE92"/>
  <c r="BE95"/>
  <c r="BE96"/>
  <c r="BE99"/>
  <c r="BE100"/>
  <c r="BE103"/>
  <c i="5" r="BK90"/>
  <c r="J90"/>
  <c r="J64"/>
  <c i="6" r="F59"/>
  <c r="BE90"/>
  <c r="BE105"/>
  <c r="BE89"/>
  <c r="BE91"/>
  <c r="BE98"/>
  <c r="BE101"/>
  <c r="BE104"/>
  <c i="5" r="E50"/>
  <c r="J83"/>
  <c r="J86"/>
  <c r="BE96"/>
  <c r="BE110"/>
  <c r="F58"/>
  <c i="4" r="BK91"/>
  <c r="BK90"/>
  <c r="J90"/>
  <c i="5" r="F59"/>
  <c r="BE114"/>
  <c r="BE117"/>
  <c r="BE137"/>
  <c r="BE153"/>
  <c r="J85"/>
  <c r="BE100"/>
  <c r="BE105"/>
  <c r="BE142"/>
  <c r="BE145"/>
  <c r="BE148"/>
  <c r="BE161"/>
  <c r="BE165"/>
  <c r="BE169"/>
  <c r="BE172"/>
  <c r="BE179"/>
  <c r="BE92"/>
  <c r="BE127"/>
  <c r="BE131"/>
  <c r="BE134"/>
  <c r="BE158"/>
  <c r="BE176"/>
  <c r="BE183"/>
  <c i="3" r="J107"/>
  <c r="J67"/>
  <c i="4" r="J58"/>
  <c r="F86"/>
  <c r="BE123"/>
  <c r="BE136"/>
  <c r="E78"/>
  <c r="BE151"/>
  <c r="BE167"/>
  <c r="BE178"/>
  <c r="BE157"/>
  <c r="BE163"/>
  <c r="BE142"/>
  <c r="BE191"/>
  <c r="BE195"/>
  <c r="BE201"/>
  <c r="BE171"/>
  <c r="BE185"/>
  <c r="BE126"/>
  <c r="BE134"/>
  <c r="BE139"/>
  <c r="BE154"/>
  <c r="BE189"/>
  <c r="BE210"/>
  <c r="F87"/>
  <c r="BE93"/>
  <c r="BE97"/>
  <c r="BE103"/>
  <c r="BE119"/>
  <c r="BE130"/>
  <c r="BE148"/>
  <c r="BE175"/>
  <c r="BE229"/>
  <c r="J59"/>
  <c r="BE113"/>
  <c r="BE115"/>
  <c r="BE198"/>
  <c r="BE207"/>
  <c r="BE211"/>
  <c r="BE220"/>
  <c r="J56"/>
  <c r="BE100"/>
  <c r="BE105"/>
  <c r="BE109"/>
  <c r="BE145"/>
  <c r="BE161"/>
  <c r="BE183"/>
  <c r="BE204"/>
  <c r="BE214"/>
  <c r="BE217"/>
  <c r="BE224"/>
  <c i="3" r="F58"/>
  <c r="BE101"/>
  <c r="BE104"/>
  <c r="BE138"/>
  <c i="2" r="BK93"/>
  <c r="BK92"/>
  <c r="J92"/>
  <c r="J63"/>
  <c i="3" r="J58"/>
  <c r="E80"/>
  <c r="BE130"/>
  <c r="BE177"/>
  <c r="BE226"/>
  <c r="BE229"/>
  <c r="J59"/>
  <c r="BE95"/>
  <c r="BE164"/>
  <c r="BE178"/>
  <c r="BE239"/>
  <c r="BE245"/>
  <c r="BE249"/>
  <c r="F59"/>
  <c r="J86"/>
  <c r="BE115"/>
  <c r="BE118"/>
  <c r="BE120"/>
  <c r="BE134"/>
  <c r="BE142"/>
  <c r="BE144"/>
  <c r="BE148"/>
  <c r="BE154"/>
  <c r="BE162"/>
  <c r="BE166"/>
  <c r="BE169"/>
  <c r="BE172"/>
  <c r="BE185"/>
  <c r="BE193"/>
  <c r="BE212"/>
  <c r="BE216"/>
  <c r="BE220"/>
  <c r="BE232"/>
  <c r="BE236"/>
  <c r="BE242"/>
  <c r="BE108"/>
  <c r="BE112"/>
  <c r="BE124"/>
  <c r="BE126"/>
  <c r="BE152"/>
  <c r="BE158"/>
  <c r="BE180"/>
  <c r="BE189"/>
  <c r="BE194"/>
  <c r="BE199"/>
  <c r="BE203"/>
  <c r="BE207"/>
  <c r="BE208"/>
  <c r="BE217"/>
  <c r="BE223"/>
  <c r="BE235"/>
  <c i="2" r="J58"/>
  <c r="E80"/>
  <c r="J86"/>
  <c r="BE101"/>
  <c r="BE107"/>
  <c r="BE113"/>
  <c r="BE119"/>
  <c r="BE129"/>
  <c r="BE145"/>
  <c r="BE163"/>
  <c r="BE174"/>
  <c r="BE195"/>
  <c r="BE208"/>
  <c r="BE218"/>
  <c r="BE253"/>
  <c r="BE335"/>
  <c r="BE340"/>
  <c r="BE353"/>
  <c r="BE359"/>
  <c r="BE364"/>
  <c r="BE379"/>
  <c r="BE384"/>
  <c r="BE405"/>
  <c r="BE417"/>
  <c r="BE423"/>
  <c r="BE425"/>
  <c r="BE431"/>
  <c r="BE437"/>
  <c r="BE455"/>
  <c r="BE460"/>
  <c r="J59"/>
  <c r="F88"/>
  <c r="BE212"/>
  <c r="F89"/>
  <c r="BE214"/>
  <c r="BE296"/>
  <c r="BE347"/>
  <c r="BE394"/>
  <c r="BE399"/>
  <c r="BE427"/>
  <c r="BE95"/>
  <c r="BE151"/>
  <c r="BE157"/>
  <c r="BE169"/>
  <c r="BE220"/>
  <c r="BE229"/>
  <c r="BE259"/>
  <c r="BE284"/>
  <c r="BE290"/>
  <c r="BE326"/>
  <c r="BE328"/>
  <c r="BE333"/>
  <c r="BE345"/>
  <c r="BE369"/>
  <c r="BE389"/>
  <c r="BE412"/>
  <c r="BE424"/>
  <c r="BE426"/>
  <c r="BE444"/>
  <c r="BE449"/>
  <c r="BE465"/>
  <c r="BE471"/>
  <c i="1" r="AW56"/>
  <c i="9" r="F36"/>
  <c i="1" r="BA64"/>
  <c i="3" r="F39"/>
  <c i="1" r="BD57"/>
  <c i="8" r="F39"/>
  <c i="1" r="BD63"/>
  <c i="7" r="F38"/>
  <c i="1" r="BC62"/>
  <c i="9" r="J36"/>
  <c i="1" r="AW64"/>
  <c i="5" r="F39"/>
  <c i="1" r="BD59"/>
  <c i="6" r="F37"/>
  <c i="1" r="BB60"/>
  <c i="4" r="F38"/>
  <c i="1" r="BC58"/>
  <c i="4" r="F39"/>
  <c i="1" r="BD58"/>
  <c i="4" r="F36"/>
  <c i="1" r="BA58"/>
  <c i="7" r="J36"/>
  <c i="1" r="AW62"/>
  <c i="8" r="F38"/>
  <c i="1" r="BC63"/>
  <c i="3" r="F36"/>
  <c i="1" r="BA57"/>
  <c i="3" r="F37"/>
  <c i="1" r="BB57"/>
  <c i="6" r="J36"/>
  <c i="1" r="AW60"/>
  <c i="6" r="F38"/>
  <c i="1" r="BC60"/>
  <c i="4" r="J32"/>
  <c i="8" r="F37"/>
  <c i="1" r="BB63"/>
  <c i="7" r="F39"/>
  <c i="1" r="BD62"/>
  <c i="3" r="F38"/>
  <c i="1" r="BC57"/>
  <c i="2" r="F38"/>
  <c i="1" r="BC56"/>
  <c i="8" r="J36"/>
  <c i="1" r="AW63"/>
  <c i="3" r="J36"/>
  <c i="1" r="AW57"/>
  <c i="9" r="F38"/>
  <c i="1" r="BC64"/>
  <c i="4" r="F37"/>
  <c i="1" r="BB58"/>
  <c i="2" r="F39"/>
  <c i="1" r="BD56"/>
  <c r="AS54"/>
  <c i="7" r="F36"/>
  <c i="1" r="BA62"/>
  <c i="5" r="F38"/>
  <c i="1" r="BC59"/>
  <c i="7" r="F37"/>
  <c i="1" r="BB62"/>
  <c i="6" r="F39"/>
  <c i="1" r="BD60"/>
  <c i="8" r="F36"/>
  <c i="1" r="BA63"/>
  <c i="5" r="J36"/>
  <c i="1" r="AW59"/>
  <c i="9" r="F37"/>
  <c i="1" r="BB64"/>
  <c i="5" r="F37"/>
  <c i="1" r="BB59"/>
  <c i="2" r="F37"/>
  <c i="1" r="BB56"/>
  <c i="4" r="J36"/>
  <c i="1" r="AW58"/>
  <c i="9" r="F39"/>
  <c i="1" r="BD64"/>
  <c i="6" r="F36"/>
  <c i="1" r="BA60"/>
  <c i="5" r="F36"/>
  <c i="1" r="BA59"/>
  <c i="2" r="F36"/>
  <c i="1" r="BA56"/>
  <c i="3" l="1" r="P93"/>
  <c r="P92"/>
  <c i="1" r="AU57"/>
  <c i="3" r="R93"/>
  <c r="R92"/>
  <c r="T93"/>
  <c r="T92"/>
  <c i="5" r="R90"/>
  <c r="R89"/>
  <c i="2" r="T93"/>
  <c r="T92"/>
  <c i="8" r="R93"/>
  <c r="R92"/>
  <c r="T93"/>
  <c r="T92"/>
  <c i="7" r="T93"/>
  <c r="T92"/>
  <c i="3" r="BK93"/>
  <c r="J93"/>
  <c r="J64"/>
  <c i="7" r="P93"/>
  <c r="P92"/>
  <c i="1" r="AU62"/>
  <c i="4" r="P91"/>
  <c r="P90"/>
  <c i="1" r="AU58"/>
  <c i="4" r="T91"/>
  <c r="T90"/>
  <c i="2" r="P93"/>
  <c r="P92"/>
  <c i="1" r="AU56"/>
  <c i="9" r="BK86"/>
  <c r="J86"/>
  <c r="J63"/>
  <c i="8" r="BK93"/>
  <c r="BK92"/>
  <c r="J92"/>
  <c i="7" r="BK92"/>
  <c r="J92"/>
  <c i="5" r="BK89"/>
  <c r="J89"/>
  <c r="J63"/>
  <c i="1" r="AG58"/>
  <c i="4" r="J63"/>
  <c r="J91"/>
  <c r="J64"/>
  <c i="2" r="J93"/>
  <c r="J64"/>
  <c i="1" r="AU61"/>
  <c r="BD61"/>
  <c i="8" r="J32"/>
  <c i="1" r="AG63"/>
  <c i="4" r="J35"/>
  <c i="1" r="AV58"/>
  <c r="AT58"/>
  <c i="7" r="J32"/>
  <c i="1" r="AG62"/>
  <c i="8" r="F35"/>
  <c i="1" r="AZ63"/>
  <c i="6" r="J35"/>
  <c i="1" r="AV60"/>
  <c r="AT60"/>
  <c i="5" r="F35"/>
  <c i="1" r="AZ59"/>
  <c r="BA55"/>
  <c r="AW55"/>
  <c i="6" r="F35"/>
  <c i="1" r="AZ60"/>
  <c i="6" r="J32"/>
  <c i="1" r="AG60"/>
  <c i="4" r="F35"/>
  <c i="1" r="AZ58"/>
  <c r="BB61"/>
  <c r="AX61"/>
  <c r="BC55"/>
  <c r="AY55"/>
  <c r="BB55"/>
  <c r="AX55"/>
  <c r="BD55"/>
  <c i="2" r="J32"/>
  <c i="1" r="AG56"/>
  <c i="9" r="F35"/>
  <c i="1" r="AZ64"/>
  <c r="BA61"/>
  <c r="AW61"/>
  <c r="BC61"/>
  <c r="AY61"/>
  <c i="3" r="J35"/>
  <c i="1" r="AV57"/>
  <c r="AT57"/>
  <c i="3" r="F35"/>
  <c i="1" r="AZ57"/>
  <c i="9" r="J35"/>
  <c i="1" r="AV64"/>
  <c r="AT64"/>
  <c i="5" r="J35"/>
  <c i="1" r="AV59"/>
  <c r="AT59"/>
  <c i="8" r="J35"/>
  <c i="1" r="AV63"/>
  <c r="AT63"/>
  <c r="AN63"/>
  <c i="7" r="F35"/>
  <c i="1" r="AZ62"/>
  <c i="2" r="J35"/>
  <c i="1" r="AV56"/>
  <c r="AT56"/>
  <c i="7" r="J35"/>
  <c i="1" r="AV62"/>
  <c r="AT62"/>
  <c i="2" r="F35"/>
  <c i="1" r="AZ56"/>
  <c i="8" l="1" r="J63"/>
  <c r="J93"/>
  <c r="J64"/>
  <c i="3" r="BK92"/>
  <c r="J92"/>
  <c r="J63"/>
  <c i="1" r="AN62"/>
  <c i="7" r="J63"/>
  <c i="8" r="J41"/>
  <c i="1" r="AN60"/>
  <c i="7" r="J41"/>
  <c i="6" r="J41"/>
  <c i="1" r="AN58"/>
  <c i="4" r="J41"/>
  <c i="1" r="AN56"/>
  <c i="2" r="J41"/>
  <c i="9" r="J32"/>
  <c i="1" r="AG64"/>
  <c r="AG61"/>
  <c r="AZ55"/>
  <c r="AV55"/>
  <c r="AT55"/>
  <c r="BA54"/>
  <c r="W30"/>
  <c r="BB54"/>
  <c r="AX54"/>
  <c r="BC54"/>
  <c r="W32"/>
  <c r="AU55"/>
  <c r="AU54"/>
  <c i="5" r="J32"/>
  <c i="1" r="AG59"/>
  <c r="AN59"/>
  <c r="BD54"/>
  <c r="W33"/>
  <c r="AZ61"/>
  <c r="AV61"/>
  <c r="AT61"/>
  <c r="AN61"/>
  <c i="9" l="1" r="J41"/>
  <c i="5" r="J41"/>
  <c i="1" r="AN64"/>
  <c i="3" r="J32"/>
  <c i="1" r="AG57"/>
  <c r="AN57"/>
  <c r="AY54"/>
  <c r="W31"/>
  <c r="AW54"/>
  <c r="AK30"/>
  <c r="AZ54"/>
  <c r="W29"/>
  <c i="3" l="1" r="J41"/>
  <c i="1" r="AG55"/>
  <c r="AG54"/>
  <c r="AK26"/>
  <c r="AV54"/>
  <c r="AK29"/>
  <c r="AK35"/>
  <c l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<sst xmlns="http://schemas.openxmlformats.org/spreadsheetml/2006/main">
  <si>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</si>
  <si>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</si>
  <si>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</si>
  <si>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</si>
  <si>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</si>
  <si>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{e16a6dc6-5020-475c-a701-5945e3f202ea}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</si>
  <si>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</si>
  <si>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</si>
  <si>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</si>
  <si>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</si>
  <si>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</si>
  <si>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</si>
  <si>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</si>
  <si>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</si>
  <si>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</si>
  <si>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2024/061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</si>
  <si>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</si>
  <si>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</si>
  <si>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KUNOVICE, UL. NA KONCI, REKONSTRUKCE ŘADU L-10</t>
  </si>
  <si>
    <t>KSO:</t>
  </si>
  <si>
    <t>CC-CZ:</t>
  </si>
  <si>
    <t>Místo:</t>
  </si>
  <si>
    <t>Kunovice</t>
  </si>
  <si>
    <t>Datum:</t>
  </si>
  <si>
    <t>8. 11. 2024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</si>
  <si>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</si>
  <si>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</si>
  <si>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</si>
  <si>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</si>
  <si>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</si>
  <si>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</si>
  <si>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</si>
  <si>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</si>
  <si>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</si>
  <si>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</si>
  <si>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</si>
  <si>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</si>
  <si>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</si>
  <si>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</si>
  <si>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</si>
  <si>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</si>
  <si>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</si>
  <si>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</si>
  <si>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</si>
  <si>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</si>
  <si>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</si>
  <si>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</si>
  <si>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</si>
  <si>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</si>
  <si>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</si>
  <si>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</si>
  <si>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</si>
  <si>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</si>
  <si>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</si>
  <si>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</si>
  <si>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</si>
  <si>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</si>
  <si>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</si>
  <si>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</si>
  <si>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</si>
  <si>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</si>
  <si>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</si>
  <si>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</si>
  <si>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</si>
  <si>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</si>
  <si>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</si>
  <si>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</si>
  <si>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</si>
  <si>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</si>
  <si>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</si>
  <si>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</si>
  <si>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</si>
  <si>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</si>
  <si>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</si>
  <si>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</si>
  <si>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Rekonstrukce vodovodního řadu L-10</t>
  </si>
  <si>
    <t>STA</t>
  </si>
  <si>
    <t>1</t>
  </si>
  <si>
    <t>{18c57165-6e79-4586-a47f-3eab5a88eac9}</t>
  </si>
  <si>
    <t>2</t>
  </si>
  <si>
    <t>/</t>
  </si>
  <si>
    <t>SO01.001</t>
  </si>
  <si>
    <t>Výkopové práce a obnova povrchů</t>
  </si>
  <si>
    <t>Soupis</t>
  </si>
  <si>
    <t>{7e97acc1-38f8-421a-b7fe-6d3b6eef88a3}</t>
  </si>
  <si>
    <t>SO01.002</t>
  </si>
  <si>
    <t>Výpis materiálu řad</t>
  </si>
  <si>
    <t>{5a6c1f38-ca62-4e4c-8605-e6514274c533}</t>
  </si>
  <si>
    <t>SO01.003</t>
  </si>
  <si>
    <t>Výpis materiálu přepojení přípojek</t>
  </si>
  <si>
    <t>{3d338c59-1309-4ddc-9ed7-6de2ad755470}</t>
  </si>
  <si>
    <t>SO01.004</t>
  </si>
  <si>
    <t>Provizorní obtok</t>
  </si>
  <si>
    <t>{d0084614-81b9-4a57-b3a9-8250ebc2d375}</t>
  </si>
  <si>
    <t>SO01.900</t>
  </si>
  <si>
    <t>Vedlejší a ostatní náklady</t>
  </si>
  <si>
    <t>{b9fd52f6-edd3-4f69-9f08-e9858ae00b5c}</t>
  </si>
  <si>
    <t>SO02</t>
  </si>
  <si>
    <t>Vodovodní řad L-10-1</t>
  </si>
  <si>
    <t>{07789d59-c3e7-4a8e-97e8-b80bbe6e28a5}</t>
  </si>
  <si>
    <t>SO02.001</t>
  </si>
  <si>
    <t>{6a543005-a00e-4d64-b72a-dae5a039d7f8}</t>
  </si>
  <si>
    <t>SO02.002</t>
  </si>
  <si>
    <t>{f466305d-672e-4637-abba-0a868870156f}</t>
  </si>
  <si>
    <t>SO02.900</t>
  </si>
  <si>
    <t>{7f3a847f-231e-4516-b281-a713d7c90568}</t>
  </si>
  <si>
    <t>KRYCÍ LIST SOUPISU PRACÍ</t>
  </si>
  <si>
    <t>Objekt:</t>
  </si>
  <si>
    <t>SO01 - Rekonstrukce vodovodního řadu L-10</t>
  </si>
  <si>
    <t>Soupis:</t>
  </si>
  <si>
    <t>SO01.001 - Výkopové práce a obnova povrchů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</si>
  <si>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</si>
  <si>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</si>
  <si>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</si>
  <si>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</si>
  <si>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</si>
  <si>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</si>
  <si>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</si>
  <si>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</si>
  <si>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</si>
  <si>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</si>
  <si>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</si>
  <si>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</si>
  <si>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</si>
  <si>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</si>
  <si>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</si>
  <si>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</si>
  <si>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</si>
  <si>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</si>
  <si>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</si>
  <si>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</si>
  <si>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</si>
  <si>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</si>
  <si>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</si>
  <si>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</si>
  <si>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</si>
  <si>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</si>
  <si>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</si>
  <si>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</si>
  <si>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</si>
  <si>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113106092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</si>
  <si>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ze silničních dílců jakýchkoliv rozměrů, s ložem z kameniva nebo živice se zalitím spar cementovou maltou</t>
  </si>
  <si>
    <t>m2</t>
  </si>
  <si>
    <t>CS ÚRS 2024 02</t>
  </si>
  <si>
    <t>4</t>
  </si>
  <si>
    <t>1806927452</t>
  </si>
  <si>
    <t>Online PSC</t>
  </si>
  <si>
    <t>https://podminky.urs.cz/item/CS_URS_2024_02/113106092</t>
  </si>
  <si>
    <t>VV</t>
  </si>
  <si>
    <t>"Rozebrání a obnova povrchu nad rýhou dle C4."</t>
  </si>
  <si>
    <t>"Betonové panely (předpokládané rozměry):" 1*(13,9)*1,5</t>
  </si>
  <si>
    <t>"Betonové panely (předpokládané rozměry):" 1*(5,1)*1,5</t>
  </si>
  <si>
    <t>Součet</t>
  </si>
  <si>
    <t>113106341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</si>
  <si>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 betonových nebo kameninových dlaždic, desek nebo tvarovek</t>
  </si>
  <si>
    <t>1468653174</t>
  </si>
  <si>
    <t>https://podminky.urs.cz/item/CS_URS_2024_02/113106341</t>
  </si>
  <si>
    <t>"Chodník betonová dlažba:" 1*(1,6+1)</t>
  </si>
  <si>
    <t>"Chodník betonová dlažba:" 1*(0,7+0,6+0,6+0,5+0,6+0,6+0,6+0,7+1,2+2+7,6)</t>
  </si>
  <si>
    <t>3</t>
  </si>
  <si>
    <t>113106451</t>
  </si>
  <si>
    <t>Rozebrání dlažeb a dílců při překopech inženýrských sítí s přemístěním hmot na skládku na vzdálenost do 3 m nebo s naložením na dopravní prostředek strojně plochy jednotlivě přes 15 m2 vozovek a ploch, s jakoukoliv výplní spár z velkých kostek s ložem z kameniva těženého</t>
  </si>
  <si>
    <t>1990035997</t>
  </si>
  <si>
    <t>https://podminky.urs.cz/item/CS_URS_2024_02/113106451</t>
  </si>
  <si>
    <t>"Rozebrání a obnova povrchu nad rýhou a v rozšíření dle C4."</t>
  </si>
  <si>
    <t>"Komunikace žulová dlažba:" 2,3*21,3</t>
  </si>
  <si>
    <t>"Komunikace žulová dlažba (provizorium):" 1*(32,7-21,3)</t>
  </si>
  <si>
    <t>113107431</t>
  </si>
  <si>
    <t>Odstranění podkladů nebo krytů při překopech inženýrských sítí s přemístěním hmot na skládku ve vzdálenosti do 3 m nebo s naložením na dopravní prostředek strojně plochy jednotlivě do 15 m2 z betonu prostého, o tl. vrstvy přes 100 do 150 mm</t>
  </si>
  <si>
    <t>-428839593</t>
  </si>
  <si>
    <t>https://podminky.urs.cz/item/CS_URS_2024_02/113107431</t>
  </si>
  <si>
    <t>"Vjezd beton:" 1*(3,1+5,9)</t>
  </si>
  <si>
    <t>"Vjezd beton:" 1*(0,5+0,5+0,6+1+3+2+1)</t>
  </si>
  <si>
    <t>5</t>
  </si>
  <si>
    <t>113107522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</si>
  <si>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</si>
  <si>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-1959737307</t>
  </si>
  <si>
    <t>https://podminky.urs.cz/item/CS_URS_2024_02/113107522</t>
  </si>
  <si>
    <t>"Betonové panely:" 1*(13,9)</t>
  </si>
  <si>
    <t>"Betonové panely:" 1*(5,1)</t>
  </si>
  <si>
    <t>Mezisoučet</t>
  </si>
  <si>
    <t>6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</si>
  <si>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</si>
  <si>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</si>
  <si>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-1932442780</t>
  </si>
  <si>
    <t>https://podminky.urs.cz/item/CS_URS_2024_02/113107523</t>
  </si>
  <si>
    <t>"Komunikace živice:" 1*(154)</t>
  </si>
  <si>
    <t>"Komunikace živice:" 1*(2,3+1,2+2,8+2,5+0,5+2,4+2,4+1+3,2+2,7+1,4+2,3+2,4+2,4+1+2,3+2,8+0,5+1,1+2+1,5+1,5+3)</t>
  </si>
  <si>
    <t>"Komunikace žulová dlažba:" 1*(32,7)</t>
  </si>
  <si>
    <t>"Komunikace žulová dlažba:" 1*(1,6+1,8+7+7+7+7+7+1+1+1,3+1,3+1,2)</t>
  </si>
  <si>
    <t>7</t>
  </si>
  <si>
    <t>113154528</t>
  </si>
  <si>
    <t>Frézování živičného podkladu nebo krytu s naložením hmot na dopravní prostředek plochy do 500 m2 pruhu šířky přes 0,5 m, tloušťky vrstvy 100 mm</t>
  </si>
  <si>
    <t>1214494471</t>
  </si>
  <si>
    <t>https://podminky.urs.cz/item/CS_URS_2024_02/113154528</t>
  </si>
  <si>
    <t>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</si>
  <si>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</si>
  <si>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</si>
  <si>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</si>
  <si>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707923555</t>
  </si>
  <si>
    <t>https://podminky.urs.cz/item/CS_URS_2024_02/119001405</t>
  </si>
  <si>
    <t>"Předpokládané křížení inženýrských sítí."</t>
  </si>
  <si>
    <t>"Vodovod, plynovod, kanalizace:" 3*(1+1+1)</t>
  </si>
  <si>
    <t>"Vodovod, plynovod, kanalizace (přípojky včetně rušeného vodovodu):" (32+28)*(1+1+1)</t>
  </si>
  <si>
    <t>9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</si>
  <si>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</si>
  <si>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</si>
  <si>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43397262</t>
  </si>
  <si>
    <t>https://podminky.urs.cz/item/CS_URS_2024_02/119001406</t>
  </si>
  <si>
    <t>"Vodovod, plynovod, kanalizace:" 6*(1+1+1)</t>
  </si>
  <si>
    <t>"Vodovod, plynovod, kanalizace (přípojky):" 7*(1+1+1)</t>
  </si>
  <si>
    <t>10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</si>
  <si>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</si>
  <si>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</si>
  <si>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2018883661</t>
  </si>
  <si>
    <t>https://podminky.urs.cz/item/CS_URS_2024_02/119001421</t>
  </si>
  <si>
    <t>"Podzemné kabelové vedení:" 2*(1+1+1)</t>
  </si>
  <si>
    <t>"Podzemné kabelové vedení (přípojky):" 12*(1+1+1)</t>
  </si>
  <si>
    <t>11</t>
  </si>
  <si>
    <t>121151103</t>
  </si>
  <si>
    <t>Sejmutí ornice strojně při souvislé ploše do 100 m2, tl. vrstvy do 200 mm</t>
  </si>
  <si>
    <t>-635564938</t>
  </si>
  <si>
    <t>https://podminky.urs.cz/item/CS_URS_2024_02/121151103</t>
  </si>
  <si>
    <t>"Trávník:" 60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</si>
  <si>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</si>
  <si>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</si>
  <si>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</si>
  <si>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-385040186</t>
  </si>
  <si>
    <t>https://podminky.urs.cz/item/CS_URS_2024_02/132254205</t>
  </si>
  <si>
    <t>"Hloubení rýhy řad dle D2, D3:" 1*1,6*300,5</t>
  </si>
  <si>
    <t xml:space="preserve">"Odečet povrchů nad rýhou:" </t>
  </si>
  <si>
    <t>"Komunikace živice:" -1*0,4*(154)</t>
  </si>
  <si>
    <t>"Komunikace žulová dlažba:" -1*0,4*(32,7)</t>
  </si>
  <si>
    <t>"Vjezd beton:" -1*0,3*(3,1+5,9)</t>
  </si>
  <si>
    <t>"Chodník betonová dlažba:" -1*0,3*(1,6+1)</t>
  </si>
  <si>
    <t>"Betonové panely:" -1*0,3*(13,9)</t>
  </si>
  <si>
    <t>"Trávník:" -1*0,2*(47,4+5+12,2+15,2+9)</t>
  </si>
  <si>
    <t>"Hloubení rýhy přípojky dle D3, D9:" 0,8*1,6*(207+1,2)</t>
  </si>
  <si>
    <t>"Komunikace živice:" -1*0,4*(2,3+1,2+2,8+2,5+0,5+2,4+2,4+1+3,2+2,7+1,4+2,3+2,4+2,4+1+2,3+2,8+0,5+1,1+2+1,5+1,5+3)</t>
  </si>
  <si>
    <t>"Komunikace žulová dlažba:" -1*0,4*(1,6+1,8+7+7+7+7+7+1+1+1,3+1,3+1,2)</t>
  </si>
  <si>
    <t>"Vjezd beton:" -1*0,3*(0,5+0,5+0,6+1+3+2+1)</t>
  </si>
  <si>
    <t>"Chodník betonová dlažba:" -1*0,3*(0,7+0,6+0,6+0,5+0,6+0,6+0,6+0,7+1,2+2+7,6)</t>
  </si>
  <si>
    <t>"Betonové panely:" -1*0,3*(5,1)</t>
  </si>
  <si>
    <t>"Trávník:" -1*0,2*(1,1+2,1+3,2+3,3+3,8+3,1+5+3,9+6,2+3,7+4,4+6,6+6,4+4+8,6+11,5+5,9+1+1,4+1,5+1,9)</t>
  </si>
  <si>
    <t>13</t>
  </si>
  <si>
    <t>139001101</t>
  </si>
  <si>
    <t>Příplatek k cenám hloubených vykopávek za ztížení vykopávky v blízkosti podzemního vedení nebo výbušnin pro jakoukoliv třídu horniny</t>
  </si>
  <si>
    <t>846076833</t>
  </si>
  <si>
    <t>https://podminky.urs.cz/item/CS_URS_2024_02/139001101</t>
  </si>
  <si>
    <t>"Vodovod, plynovod, kanalizace:" 3*(1*1*1)</t>
  </si>
  <si>
    <t>"Vodovod, plynovod, kanalizace (přípojky včetně rušeného vodovodu):" (32+28)*(1*1*1)</t>
  </si>
  <si>
    <t>"Vodovod, plynovod, kanalizace:" 6*(1*1*1)</t>
  </si>
  <si>
    <t>"Vodovod, plynovod, kanalizace (přípojky):" 7*(1*1*1)</t>
  </si>
  <si>
    <t>"Podzemné kabelové vedení:" 2*(1*1*1)</t>
  </si>
  <si>
    <t>"Podzemné kabelové vedení (přípojky):" 12*(1*1*1)</t>
  </si>
  <si>
    <t>14</t>
  </si>
  <si>
    <t>151101101</t>
  </si>
  <si>
    <t>Zřízení pažení a rozepření stěn rýh pro podzemní vedení příložné pro jakoukoliv mezerovitost, hloubky do 2 m</t>
  </si>
  <si>
    <t>2070369090</t>
  </si>
  <si>
    <t>https://podminky.urs.cz/item/CS_URS_2024_02/151101101</t>
  </si>
  <si>
    <t>"Hloubení rýhy přípojky dle D3, D9 (v případě pohybu pracovníků ve výkopu):" 2*1,6*(207+1,2)</t>
  </si>
  <si>
    <t>15</t>
  </si>
  <si>
    <t>151101111</t>
  </si>
  <si>
    <t>Odstranění pažení a rozepření stěn rýh pro podzemní vedení s uložením materiálu na vzdálenost do 3 m od kraje výkopu příložné, hloubky do 2 m</t>
  </si>
  <si>
    <t>-2032017161</t>
  </si>
  <si>
    <t>https://podminky.urs.cz/item/CS_URS_2024_02/151101111</t>
  </si>
  <si>
    <t>16</t>
  </si>
  <si>
    <t>151811131</t>
  </si>
  <si>
    <t>Zřízení pažicích boxů pro pažení a rozepření stěn rýh podzemního vedení hloubka výkopu do 4 m, šířka do 1,2 m</t>
  </si>
  <si>
    <t>-1519974074</t>
  </si>
  <si>
    <t>https://podminky.urs.cz/item/CS_URS_2024_02/151811131</t>
  </si>
  <si>
    <t>"Hloubení rýhy řad dle D2, D3:" 2*1,6*300,5</t>
  </si>
  <si>
    <t>17</t>
  </si>
  <si>
    <t>151811231</t>
  </si>
  <si>
    <t>Odstranění pažicích boxů pro pažení a rozepření stěn rýh podzemního vedení hloubka výkopu do 4 m, šířka do 1,2 m</t>
  </si>
  <si>
    <t>1894408650</t>
  </si>
  <si>
    <t>https://podminky.urs.cz/item/CS_URS_2024_02/151811231</t>
  </si>
  <si>
    <t>18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</si>
  <si>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</si>
  <si>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</si>
  <si>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807466756</t>
  </si>
  <si>
    <t>https://podminky.urs.cz/item/CS_URS_2024_02/162351103</t>
  </si>
  <si>
    <t>"Přemístění vykopané zeminy v rámci staveniště - odvoz na meziskládku"</t>
  </si>
  <si>
    <t>"Zásypy zpětně použitou vhodnou zeminou:" 146,36</t>
  </si>
  <si>
    <t>"Zásyp zpětně použitým kamenivem zpevněných ploch:" 0</t>
  </si>
  <si>
    <t>"Přemístění vykopané zeminy v rámci staveniště - odvoz z meziskládky do zásypů a násypů"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</si>
  <si>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</si>
  <si>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</si>
  <si>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</si>
  <si>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1765976401</t>
  </si>
  <si>
    <t>https://podminky.urs.cz/item/CS_URS_2024_02/162751117</t>
  </si>
  <si>
    <t>"Odvoz přebytečné zeminy na skládku, předpokládáno 10 km dle B."</t>
  </si>
  <si>
    <t>"Zásypy zpětně použitou vhodnou zeminou:" -146,36</t>
  </si>
  <si>
    <t>20</t>
  </si>
  <si>
    <t>167151101</t>
  </si>
  <si>
    <t>Nakládání, skládání a překládání neulehlého výkopku nebo sypaniny strojně nakládání, množství do 100 m3, z horniny třídy těžitelnosti I, skupiny 1 až 3</t>
  </si>
  <si>
    <t>155458179</t>
  </si>
  <si>
    <t>https://podminky.urs.cz/item/CS_URS_2024_02/167151101</t>
  </si>
  <si>
    <t>"Přemístění vykopané zeminy v rámci staveniště - nakládání na meziskládce"</t>
  </si>
  <si>
    <t>171201231</t>
  </si>
  <si>
    <t>Poplatek za uložení stavebního odpadu na recyklační skládce (skládkovné) zeminy a kamení zatříděného do Katalogu odpadů pod kódem 17 05 04</t>
  </si>
  <si>
    <t>t</t>
  </si>
  <si>
    <t>2073008963</t>
  </si>
  <si>
    <t>https://podminky.urs.cz/item/CS_URS_2024_02/171201231</t>
  </si>
  <si>
    <t>"Odvoz přebytečné zeminy na skládku, předpokládáno 3 km dle B."</t>
  </si>
  <si>
    <t>438,546*2 'Přepočtené koeficientem množství</t>
  </si>
  <si>
    <t>22</t>
  </si>
  <si>
    <t>171251201</t>
  </si>
  <si>
    <t>Uložení sypaniny na skládky nebo meziskládky bez hutnění s upravením uložené sypaniny do předepsaného tvaru</t>
  </si>
  <si>
    <t>1771749551</t>
  </si>
  <si>
    <t>https://podminky.urs.cz/item/CS_URS_2024_02/171251201</t>
  </si>
  <si>
    <t>"Přemístění vykopané zeminy v rámci staveniště - uložení na meziskládce"</t>
  </si>
  <si>
    <t>23</t>
  </si>
  <si>
    <t>174151101</t>
  </si>
  <si>
    <t>Zásyp sypaninou z jakékoliv horniny strojně s uložením výkopku ve vrstvách se zhutněním jam, šachet, rýh nebo kolem objektů v těchto vykopávkách</t>
  </si>
  <si>
    <t>318689822</t>
  </si>
  <si>
    <t>https://podminky.urs.cz/item/CS_URS_2024_02/174151101</t>
  </si>
  <si>
    <t>"Zásyp zeminou v nezpevněných plochách"</t>
  </si>
  <si>
    <t>"Trávník:" 1*(1,6-0,2-0,1-0,15-0,3)*(47,4+5+12,2+15,2+9)</t>
  </si>
  <si>
    <t>"Trávník:" 0,8*(1,6-0,2-0,4)*(1,1+2,1+3,2+3,3+3,8+3,1+5+3,9+6,2+3,7+4,4+6,6+6,4+4+8,6+11,5+5,9+1+1,4+1,5+1,9)</t>
  </si>
  <si>
    <t>24</t>
  </si>
  <si>
    <t>1539803895</t>
  </si>
  <si>
    <t>"Zásyp kamenivem ve zpevněných plochách"</t>
  </si>
  <si>
    <t>"Odečet vytlačené kubatury."</t>
  </si>
  <si>
    <t>"Hloubení rýhy řad dle D2, D3 (lože):" -1*0,1*300,5</t>
  </si>
  <si>
    <t>"Hloubení rýhy přípojky dle D3, D9 (lože):" -0,8*0,1*(207+1,2)</t>
  </si>
  <si>
    <t>"Hloubení rýhy řad dle D2, D3 (obsyp):" -1*(0,15+0,3)*300,5</t>
  </si>
  <si>
    <t>"Hloubení rýhy přípojky dle D3, D9 (obsyp):" -0,8*(0,3)*(207+1,2)</t>
  </si>
  <si>
    <t>"Zásyp zeminou v nezpevněných plochách:" -146,36</t>
  </si>
  <si>
    <t>25</t>
  </si>
  <si>
    <t>M</t>
  </si>
  <si>
    <t>58344197</t>
  </si>
  <si>
    <t>štěrkodrť frakce 0/63</t>
  </si>
  <si>
    <t>1236781209</t>
  </si>
  <si>
    <t>206,647*2 'Přepočtené koeficientem množství</t>
  </si>
  <si>
    <t>26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</si>
  <si>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</si>
  <si>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</si>
  <si>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-1377597936</t>
  </si>
  <si>
    <t>https://podminky.urs.cz/item/CS_URS_2024_02/175151101</t>
  </si>
  <si>
    <t>"Hloubení rýhy řad dle D2, D3 (obsyp):" 1*(0,15+0,3)*300,5</t>
  </si>
  <si>
    <t>"Hloubení rýhy přípojky dle D3, D9 (obsyp):" 0,8*(0,3)*(207+1,2)</t>
  </si>
  <si>
    <t>27</t>
  </si>
  <si>
    <t>58344121</t>
  </si>
  <si>
    <t>štěrkodrť frakce 0/8</t>
  </si>
  <si>
    <t>-1439426750</t>
  </si>
  <si>
    <t>185,193*2 'Přepočtené koeficientem množství</t>
  </si>
  <si>
    <t>28</t>
  </si>
  <si>
    <t>181351003</t>
  </si>
  <si>
    <t>Rozprostření a urovnání ornice v rovině nebo ve svahu sklonu do 1:5 strojně při souvislé ploše do 100 m2, tl. vrstvy do 200 mm</t>
  </si>
  <si>
    <t>1455279593</t>
  </si>
  <si>
    <t>https://podminky.urs.cz/item/CS_URS_2024_02/181351003</t>
  </si>
  <si>
    <t>29</t>
  </si>
  <si>
    <t>181411131</t>
  </si>
  <si>
    <t>Založení trávníku na půdě předem připravené plochy do 1000 m2 výsevem včetně utažení parkového v rovině nebo na svahu do 1:5</t>
  </si>
  <si>
    <t>-1318993469</t>
  </si>
  <si>
    <t>https://podminky.urs.cz/item/CS_URS_2024_02/181411131</t>
  </si>
  <si>
    <t>"Trávník:" 300</t>
  </si>
  <si>
    <t>30</t>
  </si>
  <si>
    <t>00572410</t>
  </si>
  <si>
    <t>osivo směs travní parková</t>
  </si>
  <si>
    <t>kg</t>
  </si>
  <si>
    <t>-882545331</t>
  </si>
  <si>
    <t>300*0,02 'Přepočtené koeficientem množství</t>
  </si>
  <si>
    <t>31</t>
  </si>
  <si>
    <t>181912111</t>
  </si>
  <si>
    <t>Úprava pláně vyrovnáním výškových rozdílů ručně v hornině třídy těžitelnosti I skupiny 3 bez zhutnění</t>
  </si>
  <si>
    <t>921702401</t>
  </si>
  <si>
    <t>https://podminky.urs.cz/item/CS_URS_2024_02/181912111</t>
  </si>
  <si>
    <t>Vodorovné konstrukce</t>
  </si>
  <si>
    <t>32</t>
  </si>
  <si>
    <t>451541111</t>
  </si>
  <si>
    <t>Lože pod potrubí, stoky a drobné objekty v otevřeném výkopu ze štěrkodrtě 0-63 mm</t>
  </si>
  <si>
    <t>2012074733</t>
  </si>
  <si>
    <t>https://podminky.urs.cz/item/CS_URS_2024_02/451541111</t>
  </si>
  <si>
    <t>"Hloubení rýhy řad dle D2, D3 (lože):" 1*0,1*300,5</t>
  </si>
  <si>
    <t>"Hloubení rýhy přípojky dle D3, D9 (lože):" 0,8*0,1*(207+1,2)</t>
  </si>
  <si>
    <t>Komunikace pozemní</t>
  </si>
  <si>
    <t>33</t>
  </si>
  <si>
    <t>564831011</t>
  </si>
  <si>
    <t>Podklad ze štěrkodrti ŠD s rozprostřením a zhutněním plochy jednotlivě do 100 m2, po zhutnění tl. 100 mm</t>
  </si>
  <si>
    <t>-896889751</t>
  </si>
  <si>
    <t>https://podminky.urs.cz/item/CS_URS_2024_02/564831011</t>
  </si>
  <si>
    <t>"Chodník dlažba:" 2</t>
  </si>
  <si>
    <t>34</t>
  </si>
  <si>
    <t>564851011</t>
  </si>
  <si>
    <t>Podklad ze štěrkodrti ŠD s rozprostřením a zhutněním plochy jednotlivě do 100 m2, po zhutnění tl. 150 mm</t>
  </si>
  <si>
    <t>2040261154</t>
  </si>
  <si>
    <t>https://podminky.urs.cz/item/CS_URS_2024_02/564851011</t>
  </si>
  <si>
    <t>35</t>
  </si>
  <si>
    <t>564861011</t>
  </si>
  <si>
    <t>Podklad ze štěrkodrti ŠD s rozprostřením a zhutněním plochy jednotlivě do 100 m2, po zhutnění tl. 200 mm</t>
  </si>
  <si>
    <t>-472866375</t>
  </si>
  <si>
    <t>https://podminky.urs.cz/item/CS_URS_2024_02/564861011</t>
  </si>
  <si>
    <t>"Komunikace žulová dlažba:" (1)*21,3</t>
  </si>
  <si>
    <t>"Vjezd beton (C30/37 XC4, XD3, XF4):" 4</t>
  </si>
  <si>
    <t>"Provizorní zapravení povrchů dle C4 (celková předpokládaná vrstva 400 mm):" 2*(390-(1*(56,5-11,5)))</t>
  </si>
  <si>
    <t>36</t>
  </si>
  <si>
    <t>564920412</t>
  </si>
  <si>
    <t>Podklad nebo podsyp z asfaltového recyklátu s rozprostřením a zhutněním plochy jednotlivě do 100 m2, po zhutnění tl. 70 mm</t>
  </si>
  <si>
    <t>717828296</t>
  </si>
  <si>
    <t>https://podminky.urs.cz/item/CS_URS_2024_02/564920412</t>
  </si>
  <si>
    <t>"Provizorní zapravení povrchů dle C4:" 390-(1*(56,5-11,5))</t>
  </si>
  <si>
    <t>37</t>
  </si>
  <si>
    <t>565211111</t>
  </si>
  <si>
    <t>Podklad ze štěrku částečně zpevněného cementovou maltou ŠCM s rozprostřením a s hutněním, po zhutnění tl. 150 mm</t>
  </si>
  <si>
    <t>-818300055</t>
  </si>
  <si>
    <t>https://podminky.urs.cz/item/CS_URS_2024_02/565211111</t>
  </si>
  <si>
    <t>"Komunikace žulová dlažba (použit stávající materiál):" (0,3+1+0,3)*21,3</t>
  </si>
  <si>
    <t>38</t>
  </si>
  <si>
    <t>581124115</t>
  </si>
  <si>
    <t>Kryt z prostého betonu komunikací pro pěší tl. 150 mm</t>
  </si>
  <si>
    <t>-1481093885</t>
  </si>
  <si>
    <t>https://podminky.urs.cz/item/CS_URS_2024_02/581124115</t>
  </si>
  <si>
    <t>39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</si>
  <si>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</si>
  <si>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</si>
  <si>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6430908</t>
  </si>
  <si>
    <t>https://podminky.urs.cz/item/CS_URS_2024_02/591111111</t>
  </si>
  <si>
    <t>"Komunikace žulová dlažba (použit stávající materiál):" 2,3*21,3</t>
  </si>
  <si>
    <t>40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</si>
  <si>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</si>
  <si>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</si>
  <si>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455155383</t>
  </si>
  <si>
    <t>https://podminky.urs.cz/item/CS_URS_2024_02/596211110</t>
  </si>
  <si>
    <t>"Chodník dlažba (použit stávající materiál):" 2</t>
  </si>
  <si>
    <t>Ostatní konstrukce a práce, bourání</t>
  </si>
  <si>
    <t>41</t>
  </si>
  <si>
    <t>919735112</t>
  </si>
  <si>
    <t>Řezání stávajícího živičného krytu nebo podkladu hloubky přes 50 do 100 mm</t>
  </si>
  <si>
    <t>421516771</t>
  </si>
  <si>
    <t>https://podminky.urs.cz/item/CS_URS_2024_02/919735112</t>
  </si>
  <si>
    <t>"Rozebrání a obnova povrchu nad rýhou a v rozšíření."</t>
  </si>
  <si>
    <t>"Komunikace živice:" 2*(154)</t>
  </si>
  <si>
    <t>"Komunikace živice:" 2*(2,3+1,2+2,8+2,5+0,5+2,4+2,4+1+3,2+2,7+1,4+2,3+2,4+2,4+1+2,3+2,8+0,5+1,1+2+1,5+1,5+3)</t>
  </si>
  <si>
    <t>42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</si>
  <si>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</si>
  <si>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</si>
  <si>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-929457089</t>
  </si>
  <si>
    <t>https://podminky.urs.cz/item/CS_URS_2024_02/979051111</t>
  </si>
  <si>
    <t>43</t>
  </si>
  <si>
    <t>979071011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</si>
  <si>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</si>
  <si>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736988668</t>
  </si>
  <si>
    <t>https://podminky.urs.cz/item/CS_URS_2024_02/979071011</t>
  </si>
  <si>
    <t>44</t>
  </si>
  <si>
    <t>R990001</t>
  </si>
  <si>
    <t>Demontáž stávajícího potrubí řadu včetně tvarovek a armatur, vytažení z výkopu včetně odvozu a likvidace vzniklé suti nebo zafoukání potrubí popílocementovou suspenzí včetně všech souvisejících konstrukcí a prací</t>
  </si>
  <si>
    <t>kpl</t>
  </si>
  <si>
    <t>1705777277</t>
  </si>
  <si>
    <t>45</t>
  </si>
  <si>
    <t>R990002</t>
  </si>
  <si>
    <t>Demontáž stávajícího potrubí přípojek včetně tvarovek a armatur, vytažení z výkopu včetně odvozu a likvidace vzniklé suti nebo zafoukání potrubí popílocementovou suspenzí včetně všech souvisejících konstrukcí a prací</t>
  </si>
  <si>
    <t>468329535</t>
  </si>
  <si>
    <t>46</t>
  </si>
  <si>
    <t>R990003</t>
  </si>
  <si>
    <t>Demontáž stávajícího hydrantu, vytažení z výkopu včetně odvozu a likvidace vzniklé suti a uvedení plochy do původního stavu včetně všech souvisejících konstrukcí a prací</t>
  </si>
  <si>
    <t>kus</t>
  </si>
  <si>
    <t>-1893661571</t>
  </si>
  <si>
    <t>47</t>
  </si>
  <si>
    <t>R990004</t>
  </si>
  <si>
    <t>Demontáž stávajícího potrubí přípojek včetně tvarovek a armatur, vytažení z výkopu včetně odvozu a likvidace vzniklé suti nebo zafoukání potrubí popílocementovou suspenzí a odpojení přípojky včetně všech souvisejících konstrukcí a prací</t>
  </si>
  <si>
    <t>-587748845</t>
  </si>
  <si>
    <t>48</t>
  </si>
  <si>
    <t>R990005</t>
  </si>
  <si>
    <t>Dodávka a montáž urovnání a začištění silničního příkopu a propustků včetně všech souvisejících konstrukcí a prací</t>
  </si>
  <si>
    <t>-630372695</t>
  </si>
  <si>
    <t>"Obnova povrchů dle C4 (zohlednění provádění výkopu rýhy na hraně příkopu):" 66</t>
  </si>
  <si>
    <t>997</t>
  </si>
  <si>
    <t>Přesun sutě</t>
  </si>
  <si>
    <t>49</t>
  </si>
  <si>
    <t>997221551</t>
  </si>
  <si>
    <t>Vodorovná doprava suti bez naložení, ale se složením a s hrubým urovnáním ze sypkých materiálů, na vzdálenost do 1 km</t>
  </si>
  <si>
    <t>306372324</t>
  </si>
  <si>
    <t>https://podminky.urs.cz/item/CS_URS_2024_02/997221551</t>
  </si>
  <si>
    <t>"Odvoz vybouraných hmot na skládku"</t>
  </si>
  <si>
    <t>"Kamenivo (pol. 5, 6):" 10,614+137,28</t>
  </si>
  <si>
    <t>"Živice (pol. 7):" 45,816</t>
  </si>
  <si>
    <t>50</t>
  </si>
  <si>
    <t>997221559</t>
  </si>
  <si>
    <t>Vodorovná doprava suti bez naložení, ale se složením a s hrubým urovnáním Příplatek k ceně za každý další započatý 1 km přes 1 km</t>
  </si>
  <si>
    <t>-562712434</t>
  </si>
  <si>
    <t>https://podminky.urs.cz/item/CS_URS_2024_02/997221559</t>
  </si>
  <si>
    <t>193,71*9 'Přepočtené koeficientem množství</t>
  </si>
  <si>
    <t>51</t>
  </si>
  <si>
    <t>997221561</t>
  </si>
  <si>
    <t>Vodorovná doprava suti bez naložení, ale se složením a s hrubým urovnáním z kusových materiálů, na vzdálenost do 1 km</t>
  </si>
  <si>
    <t>403876550</t>
  </si>
  <si>
    <t>https://podminky.urs.cz/item/CS_URS_2024_02/997221561</t>
  </si>
  <si>
    <t>"Beton, dlažba (pol. 1, 2, 4):" 12,13+4,667+5,72</t>
  </si>
  <si>
    <t>52</t>
  </si>
  <si>
    <t>997221569</t>
  </si>
  <si>
    <t>-136078152</t>
  </si>
  <si>
    <t>https://podminky.urs.cz/item/CS_URS_2024_02/997221569</t>
  </si>
  <si>
    <t>22,517*9 'Přepočtené koeficientem množství</t>
  </si>
  <si>
    <t>53</t>
  </si>
  <si>
    <t>997221861</t>
  </si>
  <si>
    <t>Poplatek za uložení stavebního odpadu na recyklační skládce (skládkovné) z prostého betonu zatříděného do Katalogu odpadů pod kódem 17 01 01</t>
  </si>
  <si>
    <t>785472870</t>
  </si>
  <si>
    <t>https://podminky.urs.cz/item/CS_URS_2024_02/997221861</t>
  </si>
  <si>
    <t>54</t>
  </si>
  <si>
    <t>997221873</t>
  </si>
  <si>
    <t>-718669418</t>
  </si>
  <si>
    <t>https://podminky.urs.cz/item/CS_URS_2024_02/997221873</t>
  </si>
  <si>
    <t>55</t>
  </si>
  <si>
    <t>997221875</t>
  </si>
  <si>
    <t>Poplatek za uložení stavebního odpadu na recyklační skládce (skládkovné) asfaltového bez obsahu dehtu zatříděného do Katalogu odpadů pod kódem 17 03 02</t>
  </si>
  <si>
    <t>-1116066251</t>
  </si>
  <si>
    <t>https://podminky.urs.cz/item/CS_URS_2024_02/997221875</t>
  </si>
  <si>
    <t>998</t>
  </si>
  <si>
    <t>Přesun hmot</t>
  </si>
  <si>
    <t>56</t>
  </si>
  <si>
    <t>998273102</t>
  </si>
  <si>
    <t>Přesun hmot pro trubní vedení hloubené z trub litinových pro vodovody nebo kanalizace v otevřeném výkopu dopravní vzdálenost do 15 m</t>
  </si>
  <si>
    <t>1328598667</t>
  </si>
  <si>
    <t>https://podminky.urs.cz/item/CS_URS_2024_02/998273102</t>
  </si>
  <si>
    <t>SO01.002 - Výpis materiálu řad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</si>
  <si>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</si>
  <si>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</si>
  <si>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</si>
  <si>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</si>
  <si>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131151343</t>
  </si>
  <si>
    <t>Vrtání jamek strojně průměru přes 200 do 300 mm</t>
  </si>
  <si>
    <t>803811728</t>
  </si>
  <si>
    <t>https://podminky.urs.cz/item/CS_URS_2024_02/131151343</t>
  </si>
  <si>
    <t>"Vrtání patek pro sloupky betonové a ocelové"</t>
  </si>
  <si>
    <t>"Řad L-10, dle výpisu materiálu D9, pozice 26:" 1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</si>
  <si>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</si>
  <si>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</si>
  <si>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</si>
  <si>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1512738873</t>
  </si>
  <si>
    <t>R338002</t>
  </si>
  <si>
    <t>orientační sloupek poplastovaný s patkou a modrobílým lemováním ploché těsnění s kovovými segmenty</t>
  </si>
  <si>
    <t>-809515884</t>
  </si>
  <si>
    <t>Trubní vedení</t>
  </si>
  <si>
    <t>851261131</t>
  </si>
  <si>
    <t>Montáž potrubí z trub litinových tlakových hrdlových v otevřeném výkopu s integrovaným těsněním DN 100</t>
  </si>
  <si>
    <t>777133905</t>
  </si>
  <si>
    <t>https://podminky.urs.cz/item/CS_URS_2024_02/851261131</t>
  </si>
  <si>
    <t>"Řad L-10, dle výpisu materiálu D9, pozice 1:" 300,5</t>
  </si>
  <si>
    <t>R550001</t>
  </si>
  <si>
    <t>tlakové trouby z tvárné litiny DN 100 dle ČSN EN 545:2015 s násuvným dvoukomorovým hrdlovým spojem</t>
  </si>
  <si>
    <t>964313588</t>
  </si>
  <si>
    <t>P</t>
  </si>
  <si>
    <t>Poznámka k položce:_x000d_
Tlakové trouby z tvárné litiny DN 100 dle ČSN EN 545:2015 s násuvným _x000d_
dvoukomorovým hrdlovým spojem, s těsnícím kroužkem z pryže EPDM. Povrchová _x000d_
ochrana trub uvnitř odstředivě nanášený, stříkaný polyuretan dle ČSN EN 15655 o síle _x000d_
min. 1,2 mm, vně pokovení vrstvou zinku v množství min. 200 g/m2 + krycí nátěr _x000d_
bitumenovou barvou o síle min. 120 μm), třída tloušťky stěny min. C100.</t>
  </si>
  <si>
    <t>300,5*1,05 'Přepočtené koeficientem množství</t>
  </si>
  <si>
    <t>R550002</t>
  </si>
  <si>
    <t>těsnící a jistící gumový kroužek s břity z ušlechtilé oceli pro jištěný spoj DN 100</t>
  </si>
  <si>
    <t>-1934351954</t>
  </si>
  <si>
    <t>"Řad L-10, dle výpisu materiálu D9, pozice 2, 18:" 14+26</t>
  </si>
  <si>
    <t>857242122</t>
  </si>
  <si>
    <t>Montáž litinových tvarovek na potrubí litinovém tlakovém jednoosých na potrubí z trub přírubových v otevřeném výkopu, kanálu nebo v šachtě DN 80</t>
  </si>
  <si>
    <t>39260783</t>
  </si>
  <si>
    <t>https://podminky.urs.cz/item/CS_URS_2024_02/857242122</t>
  </si>
  <si>
    <t>R552001</t>
  </si>
  <si>
    <t>přírubové koleno s patkou DN80 PN16 tvárná litina epoxidový nástřik médium pitná voda</t>
  </si>
  <si>
    <t>1447432805</t>
  </si>
  <si>
    <t>Poznámka k položce:_x000d_
Prodloužené patkové koleno přírubové 90° DN 80 PN 10/16_x000d_
- tělo tvárná litina_x000d_
- vně i uvnitř nástřik epoxidové pryskyřice_x000d_
-médium pitná voda</t>
  </si>
  <si>
    <t>"Řad L-10, dle výpisu materiálu D9, pozice 21:" 1</t>
  </si>
  <si>
    <t>857261131</t>
  </si>
  <si>
    <t>Montáž litinových tvarovek na potrubí litinovém tlakovém jednoosých na potrubí z trub hrdlových v otevřeném výkopu, kanálu nebo v šachtě s integrovaným těsněním DN 100</t>
  </si>
  <si>
    <t>1629340596</t>
  </si>
  <si>
    <t>https://podminky.urs.cz/item/CS_URS_2024_02/857261131</t>
  </si>
  <si>
    <t>R553001</t>
  </si>
  <si>
    <t xml:space="preserve">hrdlová tvarovka: koleno MK-kus DN 100 30° dle DIN 28 650 </t>
  </si>
  <si>
    <t>490031134</t>
  </si>
  <si>
    <t>Poznámka k položce:_x000d_
Hrdlová tvarovka: koleno MK-kus DN 100 30° dle DIN 28 650 _x000d_
- násuvný hrdlový zámkový spoj s těsnícím kroužkem z EPDM _x000d_
- těleso tvárná litina_x000d_
- vně i uvnitř nástřik epoxidové pryskyřice dle směrnice GSK_x000d_
- médium pitná voda</t>
  </si>
  <si>
    <t>"Řad L-10, dle výpisu materiálu D9, pozice 16:" 2</t>
  </si>
  <si>
    <t>R553002</t>
  </si>
  <si>
    <t xml:space="preserve">hrdlová tvarovka: koleno MK-kus DN 100 45° dle DIN 28 650 </t>
  </si>
  <si>
    <t>902489666</t>
  </si>
  <si>
    <t>Poznámka k položce:_x000d_
Hrdlová tvarovka: koleno MK-kus DN 100 45° dle DIN 28 650 _x000d_
- násuvný hrdlový zámkový spoj s těsnícím kroužkem z EPDM _x000d_
- těleso tvárná litina_x000d_
- vně i uvnitř nástřik epoxidové pryskyřice dle směrnice GSK_x000d_
- médium pitná voda</t>
  </si>
  <si>
    <t>"Řad L-10, dle výpisu materiálu D9, pozice 15:" 5</t>
  </si>
  <si>
    <t>R553003</t>
  </si>
  <si>
    <t xml:space="preserve">hrdlová tvarovka: koleno MK-kus DN 100 11 1/40° dle DIN 28 650 </t>
  </si>
  <si>
    <t>-1824101525</t>
  </si>
  <si>
    <t>Poznámka k položce:_x000d_
Hrdlová tvarovka: koleno MK-kus DN 100 11 1/40° dle DIN 28 650 _x000d_
- násuvný hrdlový zámkový spoj s těsnícím kroužkem z EPDM _x000d_
- těleso tvárná litina_x000d_
- vně i uvnitř nástřik epoxidové pryskyřice dle směrnice GSK_x000d_
- médium pitná voda</t>
  </si>
  <si>
    <t>"Řad L-10, dle výpisu materiálu D9, pozice 17:" 4</t>
  </si>
  <si>
    <t>R553004</t>
  </si>
  <si>
    <t>spojka se dvěma hrdly DN 100 jištěná proti posunu PN10/16 pro různé druhy potrubí</t>
  </si>
  <si>
    <t>-1420486844</t>
  </si>
  <si>
    <t>Poznámka k položce:_x000d_
Spojka se dvěma hrdly DN 100 jištěná proti posunu PN10/16 pro různé druhy potrubí _x000d_
s velkým rozsahem vnějšího průměru potrubí a s možností vyosení potrubí_x000d_
- těleso a přítlačný kroužek tvárná litina vně i uvnitř těžká protikorozní ochrana GSK_x000d_
- jistící prvky nerez_x000d_
- médium pitná voda</t>
  </si>
  <si>
    <t>"Řad L-10, dle výpisu materiálu D9, pozice 22:" 2</t>
  </si>
  <si>
    <t>857262122</t>
  </si>
  <si>
    <t>Montáž litinových tvarovek na potrubí litinovém tlakovém jednoosých na potrubí z trub přírubových v otevřeném výkopu, kanálu nebo v šachtě DN 100</t>
  </si>
  <si>
    <t>1196170360</t>
  </si>
  <si>
    <t>https://podminky.urs.cz/item/CS_URS_2024_02/857262122</t>
  </si>
  <si>
    <t>R554001</t>
  </si>
  <si>
    <t>přírubová tvarovka s hrdlem EU-kus DN 100 PN 10/16 dle ČSN EN 545/2015</t>
  </si>
  <si>
    <t>1708733361</t>
  </si>
  <si>
    <t>Poznámka k položce:_x000d_
Přírubová tvarovka s hrdlem EU-kus DN 100 PN 10/16 dle ČSN EN _x000d_
- násuvný hrdlový zámkový spoj s těsnícím kroužkem z EPDM_x000d_
- těleso tvárná litina_x000d_
- vně i uvnitř nástřik epoxidové pryskyřice_x000d_
- médium pitná voda545/2015</t>
  </si>
  <si>
    <t>"Řad L-10, dle výpisu materiálu D9, pozice 14:" 4</t>
  </si>
  <si>
    <t>R554002</t>
  </si>
  <si>
    <t>FFR-kus - přírubový přechod DN 100/80 PN 10/16</t>
  </si>
  <si>
    <t>362950919</t>
  </si>
  <si>
    <t>Poznámka k položce:_x000d_
FFR-kus - přírubový přechod DN 100/80 PN 10/16_x000d_
- tělo tvárná litina_x000d_
- vně i uvnitř nástřik epoxidové pryskyřice_x000d_
-médium pitná voda</t>
  </si>
  <si>
    <t>"Řad L-10, dle výpisu materiálu D9, pozice 20:" 2</t>
  </si>
  <si>
    <t>857264122</t>
  </si>
  <si>
    <t>Montáž litinových tvarovek na potrubí litinovém tlakovém odbočných na potrubí z trub přírubových v otevřeném výkopu, kanálu nebo v šachtě DN 100</t>
  </si>
  <si>
    <t>-1581758434</t>
  </si>
  <si>
    <t>https://podminky.urs.cz/item/CS_URS_2024_02/857264122</t>
  </si>
  <si>
    <t>R555001</t>
  </si>
  <si>
    <t>přírubový T-kus DN100/100 PN16 tvárná litina epoxidový nástřik médium pitná voda</t>
  </si>
  <si>
    <t>-317274058</t>
  </si>
  <si>
    <t>Poznámka k položce:_x000d_
řírubová tvarovka s přír. odbočkou T-kus DN 100 PN 10/16 dle ČSN EN 545/2015_x000d_
- těleso tvárná litina_x000d_
- vně i uvnitř nástřik epoxidové pryskyřice_x000d_
- médium pitná voda</t>
  </si>
  <si>
    <t>"Řad L-10, dle výpisu materiálu D9, pozice 19:" 4</t>
  </si>
  <si>
    <t>892271111</t>
  </si>
  <si>
    <t>Tlakové zkoušky vodou na potrubí DN 100 nebo 125</t>
  </si>
  <si>
    <t>131343332</t>
  </si>
  <si>
    <t>https://podminky.urs.cz/item/CS_URS_2024_02/892271111</t>
  </si>
  <si>
    <t>892273122</t>
  </si>
  <si>
    <t>Proplach a dezinfekce vodovodního potrubí DN od 80 do 125</t>
  </si>
  <si>
    <t>-790527430</t>
  </si>
  <si>
    <t>https://podminky.urs.cz/item/CS_URS_2024_02/892273122</t>
  </si>
  <si>
    <t>892372111</t>
  </si>
  <si>
    <t>Tlakové zkoušky vodou zabezpečení konců potrubí při tlakových zkouškách DN do 300</t>
  </si>
  <si>
    <t>-472141728</t>
  </si>
  <si>
    <t>https://podminky.urs.cz/item/CS_URS_2024_02/892372111</t>
  </si>
  <si>
    <t>899713111</t>
  </si>
  <si>
    <t>Orientační tabulky na vodovodních a kanalizačních řadech na sloupku ocelovém nebo betonovém</t>
  </si>
  <si>
    <t>1387894228</t>
  </si>
  <si>
    <t>"Řad L-10, dle výpisu materiálu D9, pozice 25:" 2</t>
  </si>
  <si>
    <t>R284001</t>
  </si>
  <si>
    <t>vodařská orientační tabulka, včetně znaků</t>
  </si>
  <si>
    <t>-635608045</t>
  </si>
  <si>
    <t>899722113</t>
  </si>
  <si>
    <t>Krytí potrubí z plastů výstražnou fólií z PVC šířky přes 25 do 34 cm</t>
  </si>
  <si>
    <t>-957905476</t>
  </si>
  <si>
    <t>https://podminky.urs.cz/item/CS_URS_2024_02/899722113</t>
  </si>
  <si>
    <t>"Řad L-10, dle výpisu materiálu D9, pozice 28:" 301</t>
  </si>
  <si>
    <t>85</t>
  </si>
  <si>
    <t xml:space="preserve"> Potrubí z trub litinových</t>
  </si>
  <si>
    <t>R858003</t>
  </si>
  <si>
    <t>Dodávka a montáž spojovacího materiálu - přírubový spoj nerezový DN 80, PN 10/16 včetně všech souvisejícíh konstrukcí a prací</t>
  </si>
  <si>
    <t>1046425754</t>
  </si>
  <si>
    <t>R858004</t>
  </si>
  <si>
    <t>Dodávka a montáž spojovacího materiálu - přírubový spoj nerezový DN 100, PN 10/16 včetně všech souvisejícíh konstrukcí a prací</t>
  </si>
  <si>
    <t>-1084243897</t>
  </si>
  <si>
    <t>89</t>
  </si>
  <si>
    <t xml:space="preserve"> Ostatní konstrukce</t>
  </si>
  <si>
    <t>891241112</t>
  </si>
  <si>
    <t>Montáž vodovodních armatur na potrubí šoupátek nebo klapek uzavíracích v otevřeném výkopu nebo v šachtách s osazením zemní soupravy (bez poklopů) DN 80</t>
  </si>
  <si>
    <t>1399279184</t>
  </si>
  <si>
    <t>https://podminky.urs.cz/item/CS_URS_2024_02/891241112</t>
  </si>
  <si>
    <t>"Řad L-10, dle výpisu materiálu D9, pozice 5:" 1</t>
  </si>
  <si>
    <t>"Řad L-10, dle výpisu materiálu D9, pozice 6:" 1</t>
  </si>
  <si>
    <t>42221303</t>
  </si>
  <si>
    <t>šoupátko pitná voda litina GGG 50 krátká stavební dl PN10/16 DN 80x180mm</t>
  </si>
  <si>
    <t>1029101630</t>
  </si>
  <si>
    <t>Poznámka k položce:_x000d_
Uzavírací víkové přírubové šoupátko klínové měkcetěsnící DN 80, PN 16, L = 180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</si>
  <si>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42221323</t>
  </si>
  <si>
    <t>šoupátko pitná voda litina GGG 50 dlouhá stavební dl PN10/16 DN 80x280mm</t>
  </si>
  <si>
    <t>247946052</t>
  </si>
  <si>
    <t>Poznámka k položce:_x000d_
Uzavírací víkové přírubové šoupátko klínové měkcetěsnící DN 80, PN 10/16, L = 280 _x000d_
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</si>
  <si>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42210101</t>
  </si>
  <si>
    <t>kolo ruční pro DN 65-80 D 175mm</t>
  </si>
  <si>
    <t>-2141269737</t>
  </si>
  <si>
    <t>891261112</t>
  </si>
  <si>
    <t>Montáž vodovodních armatur na potrubí šoupátek nebo klapek uzavíracích v otevřeném výkopu nebo v šachtách s osazením zemní soupravy (bez poklopů) DN 100</t>
  </si>
  <si>
    <t>-2108786113</t>
  </si>
  <si>
    <t>https://podminky.urs.cz/item/CS_URS_2024_02/891261112</t>
  </si>
  <si>
    <t>"Řad L-10, dle výpisu materiálu D9, pozice 3:" 3</t>
  </si>
  <si>
    <t>"Řad L-10, dle výpisu materiálu D9, pozice 4:" 2</t>
  </si>
  <si>
    <t>42221304</t>
  </si>
  <si>
    <t>šoupátko pitná voda litina GGG 50 krátká stavební dl PN10/16 DN 100x190mm</t>
  </si>
  <si>
    <t>1761507868</t>
  </si>
  <si>
    <t>Poznámka k položce:_x000d_
Uzavírací víkové přírubové šoupátko klínové měkcetěsnící DN 100, PN 16, L = 190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</si>
  <si>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42221324</t>
  </si>
  <si>
    <t>šoupátko pitná voda litina GGG 50 dlouhá stavební dl PN10/16 DN 100x300mm</t>
  </si>
  <si>
    <t>1335818584</t>
  </si>
  <si>
    <t>Poznámka k položce:_x000d_
Uzavírací víkové přírubové šoupátko klínové měkcetěsnící DN 100, PN 16, L = 300 _x000d_
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</t>
  </si>
  <si>
    <t>42210106</t>
  </si>
  <si>
    <t>kolo ruční pro DN 100 D 300mm</t>
  </si>
  <si>
    <t>1742555504</t>
  </si>
  <si>
    <t>891247112</t>
  </si>
  <si>
    <t>Montáž vodovodních armatur na potrubí hydrantů podzemních (bez osazení poklopů) DN 80</t>
  </si>
  <si>
    <t>1842062029</t>
  </si>
  <si>
    <t>https://podminky.urs.cz/item/CS_URS_2024_02/891247112</t>
  </si>
  <si>
    <t>"Řad L-10, dle výpisu materiálu D9, pozice 7:" 1</t>
  </si>
  <si>
    <t>42273594</t>
  </si>
  <si>
    <t>hydrant podzemní DN 80 PN 16 dvojitý uzávěr s koulí krycí v 1500mm</t>
  </si>
  <si>
    <t>-1895210925</t>
  </si>
  <si>
    <t>Poznámka k položce:_x000d_
Hydrant podzemní DN 80, pro krytí 1,5 m_x000d_
- s dojitým uzávěrem s kuželkou a koulí_x000d_
- tělo, kuželka, víko tvárná litina, koule hliník_x000d_
- kuželka, koule pogumovány pryží EPDM_x000d_
- vřeteno a spojovací tyč nerez ocel _x000d_
- epoxidový nástřik vně i uvnitř (dle GSK) _x000d_
- médium pitná voda_x000d_
- včetně drenážního bloku</t>
  </si>
  <si>
    <t>28326001</t>
  </si>
  <si>
    <t>obal drenážní k hydrantům</t>
  </si>
  <si>
    <t>1880569661</t>
  </si>
  <si>
    <t>899401112</t>
  </si>
  <si>
    <t>Osazení poklopů uličních s pevným rámem litinových šoupátkových</t>
  </si>
  <si>
    <t>-673586181</t>
  </si>
  <si>
    <t>"Řad L-10, dle výpisu materiálu D9, pozice 13:" 3</t>
  </si>
  <si>
    <t>55241104</t>
  </si>
  <si>
    <t>poklop šoupátkový litinový bez ventilace tř D400 v samonivelačním rámu</t>
  </si>
  <si>
    <t>-357689597</t>
  </si>
  <si>
    <t>42210050</t>
  </si>
  <si>
    <t>deska podkladová uličního poklopu litinového šoupatového</t>
  </si>
  <si>
    <t>-1542244207</t>
  </si>
  <si>
    <t>"Řad L-10, dle výpisu materiálu D9, pozice 29" 3</t>
  </si>
  <si>
    <t>899401113</t>
  </si>
  <si>
    <t>Osazení poklopů uličních s pevným rámem litinových hydrantových</t>
  </si>
  <si>
    <t>-24655824</t>
  </si>
  <si>
    <t>"Řad L-10, dle výpisu materiálu D9, pozice 12:" 1</t>
  </si>
  <si>
    <t>55241105</t>
  </si>
  <si>
    <t>poklop hydrantový litinový bez ventilace tř D400 v samonivelačním rámu</t>
  </si>
  <si>
    <t>-1240771293</t>
  </si>
  <si>
    <t>42210052</t>
  </si>
  <si>
    <t>deska podkladová uličního poklopu litinového hydrantového</t>
  </si>
  <si>
    <t>-1826040397</t>
  </si>
  <si>
    <t>"Řad L-10, dle výpisu materiálu D9, pozice 30:" 1</t>
  </si>
  <si>
    <t>R899100</t>
  </si>
  <si>
    <t>Zkouška hydrantů a ovladatelnosti armatur včetně všech souvisejících konstrukcí a prací</t>
  </si>
  <si>
    <t>64</t>
  </si>
  <si>
    <t>955560895</t>
  </si>
  <si>
    <t>R899101</t>
  </si>
  <si>
    <t>Dodávka a montáž betonových opěrných bloků včetně všech souvisejících konstrukcí a prací</t>
  </si>
  <si>
    <t>-452660751</t>
  </si>
  <si>
    <t>"Řad L-10, dle výpisu materiálu D9, pozice 31:" 4</t>
  </si>
  <si>
    <t>R899102</t>
  </si>
  <si>
    <t>Dodávka a montáž vyhledávacího vodiče CY 6 mm2 ŽZ včetně kontroly funkčnosti včetně všech souvisejících konstrukcí a prací</t>
  </si>
  <si>
    <t>829808897</t>
  </si>
  <si>
    <t>"Řad L-10, dle výpisu materiálu D9, pozice 27:" 305</t>
  </si>
  <si>
    <t>R899103</t>
  </si>
  <si>
    <t>Dodávka a montáž zemní soupravy teleskopické (1,2 - 1,8 m) pro šoupátka DN80 včetně všech souvisejících konstrukcí a prací</t>
  </si>
  <si>
    <t>918996491</t>
  </si>
  <si>
    <t>"Řad L-10, dle výpisu materiálu D9, pozice 9:" 1</t>
  </si>
  <si>
    <t>R899104</t>
  </si>
  <si>
    <t>Dodávka a montáž zemní soupravy teleskopické (1,2 - 1,8 m) pro šoupátka DN100 včetně všech souvisejících konstrukcí a prací</t>
  </si>
  <si>
    <t>-1385731456</t>
  </si>
  <si>
    <t>"Řad L-10, dle výpisu materiálu D9, pozice 8:" 2</t>
  </si>
  <si>
    <t>-1416664081</t>
  </si>
  <si>
    <t>SO01.003 - Výpis materiálu přepojení přípojek</t>
  </si>
  <si>
    <t>-300770956</t>
  </si>
  <si>
    <t>"Řad L-10, dle výpisu materiálu D9, pozice 3 (přípojky):" 1,2</t>
  </si>
  <si>
    <t>-423191105</t>
  </si>
  <si>
    <t>1,2*1,05 'Přepočtené koeficientem množství</t>
  </si>
  <si>
    <t>1776301409</t>
  </si>
  <si>
    <t>"Řad L-10, dle výpisu materiálu D9, pozice 13 (přípojky):" 3</t>
  </si>
  <si>
    <t>-1170218753</t>
  </si>
  <si>
    <t>-1627105428</t>
  </si>
  <si>
    <t>"Řad L-10, dle výpisu materiálu D9, pozice 12 (přípojky):" 1</t>
  </si>
  <si>
    <t>R553005</t>
  </si>
  <si>
    <t xml:space="preserve">hrdlová tvarovka: koleno MK-kus DN 100 90° dle DIN 28 650 </t>
  </si>
  <si>
    <t>225443836</t>
  </si>
  <si>
    <t>Poznámka k položce:_x000d_
Hrdlová tvarovka: koleno MK-kus DN 100 90° dle DIN 28 650 _x000d_
- násuvný hrdlový zámkový spoj s těsnícím kroužkem z EPDM _x000d_
- těleso tvárná litina_x000d_
- vně i uvnitř nástřik epoxidové pryskyřice dle směrnice GSK_x000d_
- médium pitná voda</t>
  </si>
  <si>
    <t>"Řad L-10, dle výpisu materiálu D9, pozice 11 (přípojky):" 1</t>
  </si>
  <si>
    <t>-130027147</t>
  </si>
  <si>
    <t>-1343458522</t>
  </si>
  <si>
    <t>"Řad L-10, dle výpisu materiálu D9, pozice 10 (přípojky):" 1</t>
  </si>
  <si>
    <t>871161211</t>
  </si>
  <si>
    <t>Montáž vodovodního potrubí z polyetylenu PE100 RC v otevřeném výkopu svařovaných elektrotvarovkou SDR 11/PN16 d 32 x 3,0 mm</t>
  </si>
  <si>
    <t>-1837217533</t>
  </si>
  <si>
    <t>https://podminky.urs.cz/item/CS_URS_2024_02/871161211</t>
  </si>
  <si>
    <t>"Řad L-10, dle výpisu materiálu D9, pozice 1 (přípojky):" 207</t>
  </si>
  <si>
    <t>R280001</t>
  </si>
  <si>
    <t>HDPE PE100RC SDR7,4 32x4,4 mm</t>
  </si>
  <si>
    <t>1050710149</t>
  </si>
  <si>
    <t xml:space="preserve">Poznámka k položce:_x000d_
potrubí HDPE PE100RC SDR7,4 32x4,4 mm                                                                                                      _x000d_
- dle ČSN EN 12201 a PAS 1075                                                                           _x000d_
- potrubí modré barvy                                                                                   _x000d_
- médium pitná voda                                                                                                                                                                                                    </t>
  </si>
  <si>
    <t>207*1,05 'Přepočtené koeficientem množství</t>
  </si>
  <si>
    <t>871211211</t>
  </si>
  <si>
    <t>Montáž vodovodního potrubí z polyetylenu PE100 RC v otevřeném výkopu svařovaných elektrotvarovkou SDR 11/PN16 d 63 x 5,8 mm</t>
  </si>
  <si>
    <t>-813790469</t>
  </si>
  <si>
    <t>https://podminky.urs.cz/item/CS_URS_2024_02/871211211</t>
  </si>
  <si>
    <t>"Řad L-10, dle výpisu materiálu D9, pozice 2 (přípojky):" 207</t>
  </si>
  <si>
    <t>34571352</t>
  </si>
  <si>
    <t>trubka elektroinstalační ohebná dvouplášťová korugovaná HDPE+LDPE (chránička) D 52/63mm</t>
  </si>
  <si>
    <t>-245530776</t>
  </si>
  <si>
    <t>877161101</t>
  </si>
  <si>
    <t>Montáž tvarovek na vodovodním plastovém potrubí z polyetylenu PE 100 elektrotvarovek SDR 11/PN16 spojek, oblouků nebo redukcí d 32</t>
  </si>
  <si>
    <t>656864671</t>
  </si>
  <si>
    <t>https://podminky.urs.cz/item/CS_URS_2024_02/877161101</t>
  </si>
  <si>
    <t>R282001</t>
  </si>
  <si>
    <t>spojka na PE potrubí d32/1¨ s vnějším závitem</t>
  </si>
  <si>
    <t>214652771</t>
  </si>
  <si>
    <t>"Řad L-10, dle výpisu materiálu D8, pozice 14 (přípojky):" 45</t>
  </si>
  <si>
    <t>R282002</t>
  </si>
  <si>
    <t>spojka na PE potrubí d32 mosaz</t>
  </si>
  <si>
    <t>2100505189</t>
  </si>
  <si>
    <t>"Řad L-10, dle výpisu materiálu D8, pozice 15 (přípojky):" 40</t>
  </si>
  <si>
    <t>R282003</t>
  </si>
  <si>
    <t>spojka na PE potrubí redukovaná rozměr d 32x25 mm</t>
  </si>
  <si>
    <t>1051586054</t>
  </si>
  <si>
    <t>"Řad L-10, dle výpisu materiálu D8, pozice 16 (přípojky):" 1</t>
  </si>
  <si>
    <t>R282004</t>
  </si>
  <si>
    <t>adaptér pro ocelové trubky d 25x3/4"</t>
  </si>
  <si>
    <t>-1712813069</t>
  </si>
  <si>
    <t>"Řad L-10, dle výpisu materiálu D8, pozice 17 (přípojky):" 1</t>
  </si>
  <si>
    <t>R282005</t>
  </si>
  <si>
    <t>spojka na PE potrubí s vnitřním závitem d 32x3/4"</t>
  </si>
  <si>
    <t>2051911239</t>
  </si>
  <si>
    <t>"Řad L-10, dle výpisu materiálu D8, pozice 18 (přípojky):" 2</t>
  </si>
  <si>
    <t>R282006</t>
  </si>
  <si>
    <t>spojka kombi na PE potrubí d 32x34 mm</t>
  </si>
  <si>
    <t>793449209</t>
  </si>
  <si>
    <t>"Řad L-10, dle výpisu materiálu D8, pozice 19 (přípojky):" 2</t>
  </si>
  <si>
    <t>R282007</t>
  </si>
  <si>
    <t>spojkana PE potrubí s vnějším závitem d 27x3/4</t>
  </si>
  <si>
    <t>564554597</t>
  </si>
  <si>
    <t>"Řad L-10, dle výpisu materiálu D8, pozice 20 (přípojky):" 1</t>
  </si>
  <si>
    <t>892233122</t>
  </si>
  <si>
    <t>Proplach a dezinfekce vodovodního potrubí DN od 40 do 70</t>
  </si>
  <si>
    <t>71691247</t>
  </si>
  <si>
    <t>https://podminky.urs.cz/item/CS_URS_2024_02/892233122</t>
  </si>
  <si>
    <t>892241111</t>
  </si>
  <si>
    <t>Tlakové zkoušky vodou na potrubí DN do 80</t>
  </si>
  <si>
    <t>409195044</t>
  </si>
  <si>
    <t>https://podminky.urs.cz/item/CS_URS_2024_02/892241111</t>
  </si>
  <si>
    <t>-1347006999</t>
  </si>
  <si>
    <t>-1538338625</t>
  </si>
  <si>
    <t>899712111</t>
  </si>
  <si>
    <t>Orientační tabulky na vodovodních a kanalizačních řadech na zdivu</t>
  </si>
  <si>
    <t>-1818017579</t>
  </si>
  <si>
    <t>https://podminky.urs.cz/item/CS_URS_2024_02/899712111</t>
  </si>
  <si>
    <t>"Řad A-2, dle výpisu materiálu D8, pozice 26 (přípojky):" 46</t>
  </si>
  <si>
    <t>2143394659</t>
  </si>
  <si>
    <t>-611157081</t>
  </si>
  <si>
    <t>"Řad L-10, dle výpisu materiálu D9, pozice 25 (přípojky):" 210</t>
  </si>
  <si>
    <t>-1698321078</t>
  </si>
  <si>
    <t>-1219579669</t>
  </si>
  <si>
    <t>"Řad L-10, dle výpisu materiálu D9, pozice 5 (přípojky):" 1</t>
  </si>
  <si>
    <t>2128155240</t>
  </si>
  <si>
    <t>899401111</t>
  </si>
  <si>
    <t>Osazení poklopů uličních s pevným rámem litinových ventilových</t>
  </si>
  <si>
    <t>-1160027758</t>
  </si>
  <si>
    <t>https://podminky.urs.cz/item/CS_URS_2024_02/899401111</t>
  </si>
  <si>
    <t>"Řad L-10, dle výpisu materiálu D9, pozice 8 (přípojky):" 45</t>
  </si>
  <si>
    <t>55241103</t>
  </si>
  <si>
    <t>poklop přípojkový litinový bez ventilace tř D400 v samonivelačním rámu</t>
  </si>
  <si>
    <t>-1957026430</t>
  </si>
  <si>
    <t>-190949352</t>
  </si>
  <si>
    <t>268112409</t>
  </si>
  <si>
    <t>"Řad L-10, dle výpisu materiálu D9, pozice 9 (přípojky):" 1</t>
  </si>
  <si>
    <t>-468825872</t>
  </si>
  <si>
    <t>42210050.1</t>
  </si>
  <si>
    <t>-48442776</t>
  </si>
  <si>
    <t>"Řad L-10, dle výpisu materiálu D9, pozice 23 (přípojky):" 1</t>
  </si>
  <si>
    <t>R890002</t>
  </si>
  <si>
    <t>-1448207932</t>
  </si>
  <si>
    <t>-1537247575</t>
  </si>
  <si>
    <t>"Řad A-2, dle výpisu materiálu D8, pozice 27 (přípojky):" 46</t>
  </si>
  <si>
    <t>Dodávka a montáž vyhledávacího vodiče CY 4 mm2 včetně kontroly funkčnosti včetně všech souvisejících konstrukcí a prací</t>
  </si>
  <si>
    <t>1468901977</t>
  </si>
  <si>
    <t>"Řad L-10, dle výpisu materiálu D9, pozice 24 (přípojky):" 300</t>
  </si>
  <si>
    <t>-809897161</t>
  </si>
  <si>
    <t>"Řad L-10, dle výpisu materiálu D9, pozice 7 (přípojky):" 1</t>
  </si>
  <si>
    <t>R899105</t>
  </si>
  <si>
    <t>Dodávka a montáž zemní soupravy teleskopické (1,2 – 1,8 m) pro navrtávací pasy se šoupátkem domovní přípojky včetně všech souvisejících konstrukcí a prací</t>
  </si>
  <si>
    <t>346914232</t>
  </si>
  <si>
    <t>Poznámka k položce:_x000d_
Zemní souprava teleskopická 1,2 – 1,8 m pro navrtávací pasy se _x000d_
šoupátkem domovní přípojky_x000d_
- jehlanový nástavec a spojka tvárná litina EN-GJS-400-15 _x000d_
 (GGG-40)_x000d_
- prodlužovací tyč uhlíková ocel 1.0026_x000d_
- kolík korozovzdorná ocel 1.4301_x000d_
- víko, podložka, kryt, ochranné trubky, horní a dolní nosná _x000d_
 deska plast</t>
  </si>
  <si>
    <t>"Řad L-10, dle výpisu materiálu D9, pozice 6 (přípojky):" 45</t>
  </si>
  <si>
    <t>R899106</t>
  </si>
  <si>
    <t>Dodávka a montáž celolitinový navrtávací pas na LT potrubí s měkkotěsnícím šoupátkem BETA-Zz pro boční navrtávku pod tlakem DN 100 / G 1" včetně všech souvisejících konstrukcí a prací</t>
  </si>
  <si>
    <t>-1431852789</t>
  </si>
  <si>
    <t>Poznámka k položce:_x000d_
Celolitinový navrtávací pas na LT potrubí DN 100 / G 1" _x000d_
s měkkotěsnícím šoupátkem BETA-Zz pro boční navrtávku pod _x000d_
tlakem_x000d_
Materiálové provedení navrtávacího pas:_x000d_
- těleso tvárná litina EN-GJS-400-15 (GGG-40)_x000d_
- těsnění antibakteriální pryž EPDM_x000d_
- objímka tvárná litina EN-GJS-400-15 (GGG-40)_x000d_
- třmen korozivzdorná ocel 1.4301_x000d_
- spojovací šrouby korozivzdorná ocel A2 dle ISO 3506_x000d_
Materiálové provedení šoupátka:_x000d_
- těleso tvárná litina EN-GJS-400-15 (GGG-40)_x000d_
- víko a klín kovaná mosaz_x000d_
- vřeteno korozivzdorná ocel 1.4021_x000d_
- těsnění antibakteriální pryž EPDM_x000d_
- klín celopogumován antibakteriální pryží EPDM</t>
  </si>
  <si>
    <t>"Řad L-10, dle výpisu materiálu D9, pozice 4 (přípojky):" 45</t>
  </si>
  <si>
    <t>-1072255102</t>
  </si>
  <si>
    <t>SO01.004 - Provizorní obtok</t>
  </si>
  <si>
    <t>1319948004</t>
  </si>
  <si>
    <t>"Dle výpisu materiálu, dle D5, pozice 1 (provizorium):" 130</t>
  </si>
  <si>
    <t>R286001</t>
  </si>
  <si>
    <t>potrubí HDPE PE100 SDR17 d 32x2,0 dle ČSN EN 12201 a PAS 1075 médium pitná voda v návinu</t>
  </si>
  <si>
    <t>358818054</t>
  </si>
  <si>
    <t>130*1,015 'Přepočtené koeficientem množství</t>
  </si>
  <si>
    <t>871241221</t>
  </si>
  <si>
    <t>Montáž vodovodního potrubí z polyetylenu PE100 RC v otevřeném výkopu svařovaných elektrotvarovkou SDR 17/PN10 d 90 x 5,4 mm</t>
  </si>
  <si>
    <t>173342199</t>
  </si>
  <si>
    <t>https://podminky.urs.cz/item/CS_URS_2024_02/871241221</t>
  </si>
  <si>
    <t>"Dle výpisu materiálu, dle D5, pozice 1 (provizorium):" 170</t>
  </si>
  <si>
    <t>"Dle výpisu materiálu, dle D5, pozice 1 (provizorium), materiál použit opakovaně:" 25</t>
  </si>
  <si>
    <t>28613575</t>
  </si>
  <si>
    <t>potrubí vodovodní dvouvrstvé PE100 RC SDR17 90x5,4mm</t>
  </si>
  <si>
    <t>-924865067</t>
  </si>
  <si>
    <t>"Dle výpisu materiálu, dle D5, pozice 1 (provizorium), materiál použit opakovaně:" (0*25)</t>
  </si>
  <si>
    <t>170*1,015 'Přepočtené koeficientem množství</t>
  </si>
  <si>
    <t>871251221</t>
  </si>
  <si>
    <t>Montáž vodovodního potrubí z polyetylenu PE100 RC v otevřeném výkopu svařovaných elektrotvarovkou SDR 17/PN10 d 110 x 6,6 mm</t>
  </si>
  <si>
    <t>-345144930</t>
  </si>
  <si>
    <t>https://podminky.urs.cz/item/CS_URS_2024_02/871251221</t>
  </si>
  <si>
    <t>"Dle výpisu materiálu, dle D5, pozice 1 (provizorium):" 1</t>
  </si>
  <si>
    <t>28613570</t>
  </si>
  <si>
    <t>potrubí vodovodní dvouvrstvé PE100 RC SDR17 110x6,6mm</t>
  </si>
  <si>
    <t>-1027830701</t>
  </si>
  <si>
    <t>877241101</t>
  </si>
  <si>
    <t>Montáž tvarovek na vodovodním plastovém potrubí z polyetylenu PE 100 elektrotvarovek SDR 11/PN16 spojek, oblouků nebo redukcí d 90</t>
  </si>
  <si>
    <t>85603388</t>
  </si>
  <si>
    <t>https://podminky.urs.cz/item/CS_URS_2024_02/877241101</t>
  </si>
  <si>
    <t>"Dle výpisu materiálu, dle D5, pozice 1 (provizorium):" 4</t>
  </si>
  <si>
    <t>"Dle výpisu materiálu, dle D5, pozice 1 (provizorium):" 2</t>
  </si>
  <si>
    <t>"Dle výpisu materiálu, dle D5, pozice 1 (provizorium):" 25</t>
  </si>
  <si>
    <t>R285001</t>
  </si>
  <si>
    <t>mechanická svěrná spojka - koleno 90° d 90 mm</t>
  </si>
  <si>
    <t>-2008628251</t>
  </si>
  <si>
    <t>"Dle výpisu materiálu, dle D5, pozice 1 (provizorium):" (0*2)</t>
  </si>
  <si>
    <t>R285002</t>
  </si>
  <si>
    <t>navrtávací objímka se 2 šrouby d 90x1</t>
  </si>
  <si>
    <t>1497485138</t>
  </si>
  <si>
    <t>R285003</t>
  </si>
  <si>
    <t>mechanická svěrná spojka - spojka d 90 mm s vnějším závitem 3"</t>
  </si>
  <si>
    <t>-1609935873</t>
  </si>
  <si>
    <t>877251101</t>
  </si>
  <si>
    <t>Montáž tvarovek na vodovodním plastovém potrubí z polyetylenu PE 100 elektrotvarovek SDR 11/PN16 spojek, oblouků nebo redukcí d 110</t>
  </si>
  <si>
    <t>743003835</t>
  </si>
  <si>
    <t>https://podminky.urs.cz/item/CS_URS_2024_02/877251101</t>
  </si>
  <si>
    <t>R285004</t>
  </si>
  <si>
    <t>mechanická svěrná spojka - spojka d 110 mm</t>
  </si>
  <si>
    <t>187176343</t>
  </si>
  <si>
    <t>R285005</t>
  </si>
  <si>
    <t>PE tvarovka natupo dlouhé provedení - redukce d 110/90 mm</t>
  </si>
  <si>
    <t>-970515544</t>
  </si>
  <si>
    <t>1517822723</t>
  </si>
  <si>
    <t>"Dle výpisu materiálu, dle D5, pozice 1 (provizorium):" 1+170+130</t>
  </si>
  <si>
    <t>554401654</t>
  </si>
  <si>
    <t>1465057119</t>
  </si>
  <si>
    <t>R899107</t>
  </si>
  <si>
    <t>Dodávka a montáž (a následné rozební, odvoz a případná likvidace) ochranných prvků provizorního zásobení (přejezdy potrubí, obalení reflení folií a podobně) včetně všech souvisejících konstrukcí a prací</t>
  </si>
  <si>
    <t>2077004300</t>
  </si>
  <si>
    <t>R899108</t>
  </si>
  <si>
    <t>Rozebrání, odvoz a očištění pro další použití, přpadný odvoz a likvidace pvků provizorního zásobení včetně všech souvisejících konstrukcí a prací</t>
  </si>
  <si>
    <t>1795720034</t>
  </si>
  <si>
    <t>R899109</t>
  </si>
  <si>
    <t>Dodávka a montáž kohout kulový d32 médium pitná voda včetně všech souvisejících konstrukcí a prací</t>
  </si>
  <si>
    <t>1657609932</t>
  </si>
  <si>
    <t>R899110</t>
  </si>
  <si>
    <t>Dodávka a montáž kohout kulový d90 médium pitná voda včetně všech souvisejících konstrukcí a prací</t>
  </si>
  <si>
    <t>201940678</t>
  </si>
  <si>
    <t>"Dle výpisu materiálu, dle D5, pozice 1 (provizorium), materiál použit opakovaně, pouze montáž:" 2</t>
  </si>
  <si>
    <t>R899111</t>
  </si>
  <si>
    <t>Dodávka a montáž závitová příruba s vnitřním závitem DN 80 / 3" médium pitná voda včetně všech souvisejících konstrukcí a prací</t>
  </si>
  <si>
    <t>-2023535317</t>
  </si>
  <si>
    <t>R899112</t>
  </si>
  <si>
    <t>Dodávka a montáž litinová hrdlová spojka proti posunu DN100 médium pitná voda včetně všech souvisejících konstrukcí a prací</t>
  </si>
  <si>
    <t>1826288488</t>
  </si>
  <si>
    <t>-1056857675</t>
  </si>
  <si>
    <t>SO01.900 -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</si>
  <si>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</si>
  <si>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</si>
  <si>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</si>
  <si>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</si>
  <si>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 včetně skládek materiálů a zabezpečení staveniště</t>
  </si>
  <si>
    <t>soubor</t>
  </si>
  <si>
    <t>1700708547</t>
  </si>
  <si>
    <t>900002</t>
  </si>
  <si>
    <t>Provoz zařízení staveniště včetně dodávky, montáže a rozebrání provizorních komunikací, včetně montáže, pronájmu a údržby a demontáže dočasného oplocení, včetně zázemí vedení stavby, zázemí pracovníků a podobně</t>
  </si>
  <si>
    <t>-1401196567</t>
  </si>
  <si>
    <t>900003</t>
  </si>
  <si>
    <t>Odstranění zařízení staveniště včetně skládek materiálu a uvedení do původního stavu</t>
  </si>
  <si>
    <t>1124813689</t>
  </si>
  <si>
    <t>900004</t>
  </si>
  <si>
    <t>Předání a převzetí zařízení staveniště</t>
  </si>
  <si>
    <t>761991640</t>
  </si>
  <si>
    <t>900005</t>
  </si>
  <si>
    <t>Zhotovení dokumentace skutečného provedení stavby</t>
  </si>
  <si>
    <t>657371142</t>
  </si>
  <si>
    <t>900006</t>
  </si>
  <si>
    <t>Geodetické zaměření skutečného provedení stavby včetně zpracování geometrického plánu</t>
  </si>
  <si>
    <t>143064695</t>
  </si>
  <si>
    <t>900007</t>
  </si>
  <si>
    <t>Zajištění sloupu veřejného osvětlaní při provádění výkopových prací a zohlednění prací v blízkosti sloupu</t>
  </si>
  <si>
    <t>1435640545</t>
  </si>
  <si>
    <t>900008</t>
  </si>
  <si>
    <t>Zaměření a vytýčení stávajících inženýrských sítí včetně stávajíícho vodovodního řadu za přítomnosti oprávněných osob investora a dodavatele</t>
  </si>
  <si>
    <t>-219364376</t>
  </si>
  <si>
    <t>900009</t>
  </si>
  <si>
    <t>Provedení kopaných sond pro ověření polohy křížení inženýrských sítí včetně zásypu a obnovy povrchu</t>
  </si>
  <si>
    <t>-2056395851</t>
  </si>
  <si>
    <t>900010</t>
  </si>
  <si>
    <t>Veškeré projektem předepsané komplexní zkoušky, revize a odběry vzorků a provádění rozborů včetně předání veškeré dokumentace, včetně nákladů na použité chemikálie (certifikace, protokoly a rev. zprávy) prokazující soulad s proj. dokumentací a plat. předpisy</t>
  </si>
  <si>
    <t>1227309728</t>
  </si>
  <si>
    <t>900011</t>
  </si>
  <si>
    <t>Dočasná dopravní opatření včetně značení a provozní vlivy, výstražné osvětlení apod včetně vypracování dokumntace DIO a DIR</t>
  </si>
  <si>
    <t>-974033231</t>
  </si>
  <si>
    <t>900012</t>
  </si>
  <si>
    <t>Užívání veřejných prostranství a ploch, poplatky spojené se záborem komunikací místních a komunikací II a III třídy, či tříd vyšších</t>
  </si>
  <si>
    <t>-1424669161</t>
  </si>
  <si>
    <t>900013</t>
  </si>
  <si>
    <t>Vytýčení všech částí díla akreditovaným geodetem</t>
  </si>
  <si>
    <t>1935074932</t>
  </si>
  <si>
    <t>900014</t>
  </si>
  <si>
    <t>Náklady spojené s případným čerpáním podzemních vod při přítocích vody do výkopu</t>
  </si>
  <si>
    <t>912525885</t>
  </si>
  <si>
    <t>900015</t>
  </si>
  <si>
    <t>Převzetí a předání díla</t>
  </si>
  <si>
    <t>1918813153</t>
  </si>
  <si>
    <t>900016</t>
  </si>
  <si>
    <t>Kompletační, koordinační a inženýrská činnost</t>
  </si>
  <si>
    <t>71378436</t>
  </si>
  <si>
    <t>900017</t>
  </si>
  <si>
    <t>Náklady spojené s úpravou ploch dotčených stavbou, rozebírání a obnova drobných stavebních objektů, odstranění křovin a dřevin včetně odvozu a likvidace, zajištění kmenů a kořenového systému stávajících porostů</t>
  </si>
  <si>
    <t>-978278541</t>
  </si>
  <si>
    <t>900018</t>
  </si>
  <si>
    <t>Náklady spojené s pasportizací objektů potenciálně dotčených stavební činností</t>
  </si>
  <si>
    <t>512</t>
  </si>
  <si>
    <t>562623752</t>
  </si>
  <si>
    <t>900020</t>
  </si>
  <si>
    <t>Zkoušky zhutnění obsypů, zásypů a statické zatěžovací zkoušky komunikací</t>
  </si>
  <si>
    <t>1430752215</t>
  </si>
  <si>
    <t>900023</t>
  </si>
  <si>
    <t>Náklady vzniklé v souvislosti s realizací stavby, uvedení dotčených ploch do původního stavu, průběžné a finální čištění komunikací, zalévání a kosení zeleně, obnova vodorovného značení komunikací</t>
  </si>
  <si>
    <t>1870772838</t>
  </si>
  <si>
    <t>SO02 - Vodovodní řad L-10-1</t>
  </si>
  <si>
    <t>SO02.001 - Výkopové práce a obnova povrchů</t>
  </si>
  <si>
    <t>1812723264</t>
  </si>
  <si>
    <t>"Komunikace žulová dlažba:" (0,5+1+0,5)*11,5</t>
  </si>
  <si>
    <t>"Komunikace žulová dlažba (provizorium):" 1*(56,5-11,5)</t>
  </si>
  <si>
    <t>-801365294</t>
  </si>
  <si>
    <t>"Komunikace žulová dlažba (rozšíření pro ŠCM):" (0,3+0,3)*11,5</t>
  </si>
  <si>
    <t>784460885</t>
  </si>
  <si>
    <t>"Komunikace žulová dlažba:" 1*11,5</t>
  </si>
  <si>
    <t>-1413007816</t>
  </si>
  <si>
    <t>-1696574290</t>
  </si>
  <si>
    <t>"Vodovod, plynovod, kanalizace:" 1*(1+1+1)</t>
  </si>
  <si>
    <t>-1886072235</t>
  </si>
  <si>
    <t>"Podzemné kabelové vedení:" 1*(1+1+1)</t>
  </si>
  <si>
    <t>462152470</t>
  </si>
  <si>
    <t>"Hloubení rýhy řad dle D2, D3:" 1*1,8*56,5</t>
  </si>
  <si>
    <t>"Komunikace žulová dlažba:" -1*0,4*56,5</t>
  </si>
  <si>
    <t>-1838896771</t>
  </si>
  <si>
    <t>"Vodovod, plynovod, kanalizace:" 1*(1*1*1)</t>
  </si>
  <si>
    <t>"Podzemné kabelové vedení:" 1*(1*1*1)</t>
  </si>
  <si>
    <t>218870161</t>
  </si>
  <si>
    <t>"Hloubení rýhy řad dle D2, D3:" 2*1,8*56,5</t>
  </si>
  <si>
    <t>1239726220</t>
  </si>
  <si>
    <t>CS ÚRS 2024 01</t>
  </si>
  <si>
    <t>-1848157921</t>
  </si>
  <si>
    <t>https://podminky.urs.cz/item/CS_URS_2024_01/162751117</t>
  </si>
  <si>
    <t>745701862</t>
  </si>
  <si>
    <t>79,1*2 'Přepočtené koeficientem množství</t>
  </si>
  <si>
    <t>-734711391</t>
  </si>
  <si>
    <t>"Hloubení rýhy řad dle D2, D3, lože:" -1*0,1*56,5</t>
  </si>
  <si>
    <t>"Hloubení rýhy řad dle D2, D3, obsyp:" -1*(0,15+0,3)*56,5</t>
  </si>
  <si>
    <t>-1469588073</t>
  </si>
  <si>
    <t>48,025*2 'Přepočtené koeficientem množství</t>
  </si>
  <si>
    <t>-1421111570</t>
  </si>
  <si>
    <t>"Hloubení rýhy řad dle D2, D3, obsyp:" 1*(0,15+0,3)*56,5</t>
  </si>
  <si>
    <t>499533892</t>
  </si>
  <si>
    <t>25,425*2 'Přepočtené koeficientem množství</t>
  </si>
  <si>
    <t>-1657766556</t>
  </si>
  <si>
    <t>"Hloubení rýhy řad dle D2, D3, lože:" 1*0,1*56,5</t>
  </si>
  <si>
    <t>-903535486</t>
  </si>
  <si>
    <t>"Komunikace žulová dlažba (použit stávající materiál):" (1)*11,5</t>
  </si>
  <si>
    <t>"Komunikace žulová dlažba (provizorium), celková předpokládaná vrstva 400 mm:" 2*1*(56,5-11,5)</t>
  </si>
  <si>
    <t>1804054668</t>
  </si>
  <si>
    <t>1805583768</t>
  </si>
  <si>
    <t>"Komunikace žulová dlažba (použit stávající materiál):" (0,3+1+0,3)*11,5</t>
  </si>
  <si>
    <t>-1188603767</t>
  </si>
  <si>
    <t>"Komunikace žulová dlažba (použit stávající materiál):" (0,5+1+0,5)*11,5</t>
  </si>
  <si>
    <t>1207124493</t>
  </si>
  <si>
    <t>Demontáž stávajícího potrubí řadu včetně tvarovek a armatur, vytažení z výkopu včetně odvozu a likvidace vzniklé suti včetně všech souvisejících konstrukcí a prací</t>
  </si>
  <si>
    <t>1505339525</t>
  </si>
  <si>
    <t>-1432176299</t>
  </si>
  <si>
    <t>"Kamenivo (pol. 2, 3):" 2,001+24,86</t>
  </si>
  <si>
    <t>1779845324</t>
  </si>
  <si>
    <t>26,861*9 'Přepočtené koeficientem množství</t>
  </si>
  <si>
    <t>-288979606</t>
  </si>
  <si>
    <t>-2050841360</t>
  </si>
  <si>
    <t>SO02.002 - Výpis materiálu řad</t>
  </si>
  <si>
    <t>1296761861</t>
  </si>
  <si>
    <t>"Řad L-10-1, dle výpisu materiálu D9, pozice 18:" 1</t>
  </si>
  <si>
    <t>592890397</t>
  </si>
  <si>
    <t>-810315649</t>
  </si>
  <si>
    <t>537732364</t>
  </si>
  <si>
    <t>"Řad L-10-1, dle výpisu materiálu D9, pozice 1:" 56,5</t>
  </si>
  <si>
    <t>-621599240</t>
  </si>
  <si>
    <t>56,5*1,05 'Přepočtené koeficientem množství</t>
  </si>
  <si>
    <t>-256121246</t>
  </si>
  <si>
    <t>"Řad L-10-1, dle výpisu materiálu D9, pozice 2, 12:" 3+10</t>
  </si>
  <si>
    <t>-559250736</t>
  </si>
  <si>
    <t>-1974890228</t>
  </si>
  <si>
    <t>"Řad L-10-1, dle výpisu materiálu D9, pozice 14:" 1</t>
  </si>
  <si>
    <t>-1419377172</t>
  </si>
  <si>
    <t>-1601575076</t>
  </si>
  <si>
    <t>"Řad L-10-1, dle výpisu materiálu D9, pozice 11:" 4</t>
  </si>
  <si>
    <t>-1181429435</t>
  </si>
  <si>
    <t>1556292288</t>
  </si>
  <si>
    <t>"Řad L-10-1, dle výpisu materiálu D9, pozice 10:" 2</t>
  </si>
  <si>
    <t>1780144799</t>
  </si>
  <si>
    <t>"Řad L-10-1, dle výpisu materiálu D9, pozice 13:" 1</t>
  </si>
  <si>
    <t>-1208560168</t>
  </si>
  <si>
    <t>2040177862</t>
  </si>
  <si>
    <t>-641930335</t>
  </si>
  <si>
    <t>-1253289840</t>
  </si>
  <si>
    <t>"Řad L-10-1, dle výpisu materiálu D9, pozice 17:" 1</t>
  </si>
  <si>
    <t>-599605349</t>
  </si>
  <si>
    <t>1974628486</t>
  </si>
  <si>
    <t>"Řad L-10-1, dle výpisu materiálu D9, pozice 20:" 57</t>
  </si>
  <si>
    <t>166839321</t>
  </si>
  <si>
    <t>-806049164</t>
  </si>
  <si>
    <t>-634046407</t>
  </si>
  <si>
    <t>"Řad L-10-1, dle výpisu materiálu D9, pozice 4:" 1</t>
  </si>
  <si>
    <t>-521563573</t>
  </si>
  <si>
    <t>-1459573737</t>
  </si>
  <si>
    <t>"Řad L-10-1, dle výpisu materiálu D9, pozice 3:" 1</t>
  </si>
  <si>
    <t>-1798584163</t>
  </si>
  <si>
    <t>-872088622</t>
  </si>
  <si>
    <t>"Řad L-10-1, dle výpisu materiálu D9, pozice 5:" 1</t>
  </si>
  <si>
    <t>-1158586957</t>
  </si>
  <si>
    <t>-119658373</t>
  </si>
  <si>
    <t>-388993070</t>
  </si>
  <si>
    <t>"Řad L-10-1, dle výpisu materiálu D9, pozice 9:" 2</t>
  </si>
  <si>
    <t>-1795008400</t>
  </si>
  <si>
    <t>-253814435</t>
  </si>
  <si>
    <t>"Řad L-10-1, dle výpisu materiálu D9, pozice 21:" 2</t>
  </si>
  <si>
    <t>-271290047</t>
  </si>
  <si>
    <t>"Řad L-10-1, dle výpisu materiálu D9, pozice 8:" 1</t>
  </si>
  <si>
    <t>-376543115</t>
  </si>
  <si>
    <t>734818184</t>
  </si>
  <si>
    <t>"Řad L-10-1, dle výpisu materiálu D9, pozice22:" 1</t>
  </si>
  <si>
    <t>-1738357520</t>
  </si>
  <si>
    <t>-1717896559</t>
  </si>
  <si>
    <t>"Řad L-10-1, dle výpisu materiálu D9, pozice 23:" 3</t>
  </si>
  <si>
    <t>1185530309</t>
  </si>
  <si>
    <t>"Řad L-10-1, dle výpisu materiálu D9, pozice 19:" 60</t>
  </si>
  <si>
    <t>-1397769800</t>
  </si>
  <si>
    <t>"Řad L-10-1, dle výpisu materiálu D9, pozice 7:" 1</t>
  </si>
  <si>
    <t>1652252240</t>
  </si>
  <si>
    <t>"Řad L-10-1, dle výpisu materiálu D9, pozice 6:" 1</t>
  </si>
  <si>
    <t>1871259724</t>
  </si>
  <si>
    <t>SO02.900 - Vedlejší a ostatní náklady</t>
  </si>
  <si>
    <t>-1193725057</t>
  </si>
  <si>
    <t>1004259765</t>
  </si>
  <si>
    <t>-1660813025</t>
  </si>
  <si>
    <t>1997391360</t>
  </si>
  <si>
    <t>1464073232</t>
  </si>
  <si>
    <t>140892823</t>
  </si>
  <si>
    <t>-1706710973</t>
  </si>
  <si>
    <t>-1976899517</t>
  </si>
  <si>
    <t>302782430</t>
  </si>
  <si>
    <t>-916797012</t>
  </si>
  <si>
    <t>-1902064530</t>
  </si>
  <si>
    <t>568029377</t>
  </si>
  <si>
    <t>1828282252</t>
  </si>
  <si>
    <t>1501436681</t>
  </si>
  <si>
    <t>418071209</t>
  </si>
  <si>
    <t>1526719565</t>
  </si>
  <si>
    <t>309424056</t>
  </si>
  <si>
    <t>1915987364</t>
  </si>
  <si>
    <t>-1824045264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</si>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</sst>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3" xfId="0" applyNumberFormat="1" applyFont="1" applyBorder="1" applyAlignment="1"/>
    <xf numFmtId="166" fontId="34" fillId="0" borderId="14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092" TargetMode="External" /><Relationship Id="rId2" Type="http://schemas.openxmlformats.org/officeDocument/2006/relationships/hyperlink" Target="https://podminky.urs.cz/item/CS_URS_2024_02/113106341" TargetMode="External" /><Relationship Id="rId3" Type="http://schemas.openxmlformats.org/officeDocument/2006/relationships/hyperlink" Target="https://podminky.urs.cz/item/CS_URS_2024_02/113106451" TargetMode="External" /><Relationship Id="rId4" Type="http://schemas.openxmlformats.org/officeDocument/2006/relationships/hyperlink" Target="https://podminky.urs.cz/item/CS_URS_2024_02/113107431" TargetMode="External" /><Relationship Id="rId5" Type="http://schemas.openxmlformats.org/officeDocument/2006/relationships/hyperlink" Target="https://podminky.urs.cz/item/CS_URS_2024_02/113107522" TargetMode="External" /><Relationship Id="rId6" Type="http://schemas.openxmlformats.org/officeDocument/2006/relationships/hyperlink" Target="https://podminky.urs.cz/item/CS_URS_2024_02/113107523" TargetMode="External" /><Relationship Id="rId7" Type="http://schemas.openxmlformats.org/officeDocument/2006/relationships/hyperlink" Target="https://podminky.urs.cz/item/CS_URS_2024_02/113154528" TargetMode="External" /><Relationship Id="rId8" Type="http://schemas.openxmlformats.org/officeDocument/2006/relationships/hyperlink" Target="https://podminky.urs.cz/item/CS_URS_2024_02/119001405" TargetMode="External" /><Relationship Id="rId9" Type="http://schemas.openxmlformats.org/officeDocument/2006/relationships/hyperlink" Target="https://podminky.urs.cz/item/CS_URS_2024_02/119001406" TargetMode="External" /><Relationship Id="rId10" Type="http://schemas.openxmlformats.org/officeDocument/2006/relationships/hyperlink" Target="https://podminky.urs.cz/item/CS_URS_2024_02/119001421" TargetMode="External" /><Relationship Id="rId11" Type="http://schemas.openxmlformats.org/officeDocument/2006/relationships/hyperlink" Target="https://podminky.urs.cz/item/CS_URS_2024_02/121151103" TargetMode="External" /><Relationship Id="rId12" Type="http://schemas.openxmlformats.org/officeDocument/2006/relationships/hyperlink" Target="https://podminky.urs.cz/item/CS_URS_2024_02/132254205" TargetMode="External" /><Relationship Id="rId13" Type="http://schemas.openxmlformats.org/officeDocument/2006/relationships/hyperlink" Target="https://podminky.urs.cz/item/CS_URS_2024_02/139001101" TargetMode="External" /><Relationship Id="rId14" Type="http://schemas.openxmlformats.org/officeDocument/2006/relationships/hyperlink" Target="https://podminky.urs.cz/item/CS_URS_2024_02/151101101" TargetMode="External" /><Relationship Id="rId15" Type="http://schemas.openxmlformats.org/officeDocument/2006/relationships/hyperlink" Target="https://podminky.urs.cz/item/CS_URS_2024_02/151101111" TargetMode="External" /><Relationship Id="rId16" Type="http://schemas.openxmlformats.org/officeDocument/2006/relationships/hyperlink" Target="https://podminky.urs.cz/item/CS_URS_2024_02/151811131" TargetMode="External" /><Relationship Id="rId17" Type="http://schemas.openxmlformats.org/officeDocument/2006/relationships/hyperlink" Target="https://podminky.urs.cz/item/CS_URS_2024_02/151811231" TargetMode="External" /><Relationship Id="rId18" Type="http://schemas.openxmlformats.org/officeDocument/2006/relationships/hyperlink" Target="https://podminky.urs.cz/item/CS_URS_2024_02/162351103" TargetMode="External" /><Relationship Id="rId19" Type="http://schemas.openxmlformats.org/officeDocument/2006/relationships/hyperlink" Target="https://podminky.urs.cz/item/CS_URS_2024_02/162751117" TargetMode="External" /><Relationship Id="rId20" Type="http://schemas.openxmlformats.org/officeDocument/2006/relationships/hyperlink" Target="https://podminky.urs.cz/item/CS_URS_2024_02/167151101" TargetMode="External" /><Relationship Id="rId21" Type="http://schemas.openxmlformats.org/officeDocument/2006/relationships/hyperlink" Target="https://podminky.urs.cz/item/CS_URS_2024_02/171201231" TargetMode="External" /><Relationship Id="rId22" Type="http://schemas.openxmlformats.org/officeDocument/2006/relationships/hyperlink" Target="https://podminky.urs.cz/item/CS_URS_2024_02/171251201" TargetMode="External" /><Relationship Id="rId23" Type="http://schemas.openxmlformats.org/officeDocument/2006/relationships/hyperlink" Target="https://podminky.urs.cz/item/CS_URS_2024_02/174151101" TargetMode="External" /><Relationship Id="rId24" Type="http://schemas.openxmlformats.org/officeDocument/2006/relationships/hyperlink" Target="https://podminky.urs.cz/item/CS_URS_2024_02/174151101" TargetMode="External" /><Relationship Id="rId25" Type="http://schemas.openxmlformats.org/officeDocument/2006/relationships/hyperlink" Target="https://podminky.urs.cz/item/CS_URS_2024_02/175151101" TargetMode="External" /><Relationship Id="rId26" Type="http://schemas.openxmlformats.org/officeDocument/2006/relationships/hyperlink" Target="https://podminky.urs.cz/item/CS_URS_2024_02/181351003" TargetMode="External" /><Relationship Id="rId27" Type="http://schemas.openxmlformats.org/officeDocument/2006/relationships/hyperlink" Target="https://podminky.urs.cz/item/CS_URS_2024_02/181411131" TargetMode="External" /><Relationship Id="rId28" Type="http://schemas.openxmlformats.org/officeDocument/2006/relationships/hyperlink" Target="https://podminky.urs.cz/item/CS_URS_2024_02/181912111" TargetMode="External" /><Relationship Id="rId29" Type="http://schemas.openxmlformats.org/officeDocument/2006/relationships/hyperlink" Target="https://podminky.urs.cz/item/CS_URS_2024_02/451541111" TargetMode="External" /><Relationship Id="rId30" Type="http://schemas.openxmlformats.org/officeDocument/2006/relationships/hyperlink" Target="https://podminky.urs.cz/item/CS_URS_2024_02/564831011" TargetMode="External" /><Relationship Id="rId31" Type="http://schemas.openxmlformats.org/officeDocument/2006/relationships/hyperlink" Target="https://podminky.urs.cz/item/CS_URS_2024_02/564851011" TargetMode="External" /><Relationship Id="rId32" Type="http://schemas.openxmlformats.org/officeDocument/2006/relationships/hyperlink" Target="https://podminky.urs.cz/item/CS_URS_2024_02/564861011" TargetMode="External" /><Relationship Id="rId33" Type="http://schemas.openxmlformats.org/officeDocument/2006/relationships/hyperlink" Target="https://podminky.urs.cz/item/CS_URS_2024_02/564920412" TargetMode="External" /><Relationship Id="rId34" Type="http://schemas.openxmlformats.org/officeDocument/2006/relationships/hyperlink" Target="https://podminky.urs.cz/item/CS_URS_2024_02/565211111" TargetMode="External" /><Relationship Id="rId35" Type="http://schemas.openxmlformats.org/officeDocument/2006/relationships/hyperlink" Target="https://podminky.urs.cz/item/CS_URS_2024_02/581124115" TargetMode="External" /><Relationship Id="rId36" Type="http://schemas.openxmlformats.org/officeDocument/2006/relationships/hyperlink" Target="https://podminky.urs.cz/item/CS_URS_2024_02/591111111" TargetMode="External" /><Relationship Id="rId37" Type="http://schemas.openxmlformats.org/officeDocument/2006/relationships/hyperlink" Target="https://podminky.urs.cz/item/CS_URS_2024_02/596211110" TargetMode="External" /><Relationship Id="rId38" Type="http://schemas.openxmlformats.org/officeDocument/2006/relationships/hyperlink" Target="https://podminky.urs.cz/item/CS_URS_2024_02/919735112" TargetMode="External" /><Relationship Id="rId39" Type="http://schemas.openxmlformats.org/officeDocument/2006/relationships/hyperlink" Target="https://podminky.urs.cz/item/CS_URS_2024_02/979051111" TargetMode="External" /><Relationship Id="rId40" Type="http://schemas.openxmlformats.org/officeDocument/2006/relationships/hyperlink" Target="https://podminky.urs.cz/item/CS_URS_2024_02/979071011" TargetMode="External" /><Relationship Id="rId41" Type="http://schemas.openxmlformats.org/officeDocument/2006/relationships/hyperlink" Target="https://podminky.urs.cz/item/CS_URS_2024_02/997221551" TargetMode="External" /><Relationship Id="rId42" Type="http://schemas.openxmlformats.org/officeDocument/2006/relationships/hyperlink" Target="https://podminky.urs.cz/item/CS_URS_2024_02/997221559" TargetMode="External" /><Relationship Id="rId43" Type="http://schemas.openxmlformats.org/officeDocument/2006/relationships/hyperlink" Target="https://podminky.urs.cz/item/CS_URS_2024_02/997221561" TargetMode="External" /><Relationship Id="rId44" Type="http://schemas.openxmlformats.org/officeDocument/2006/relationships/hyperlink" Target="https://podminky.urs.cz/item/CS_URS_2024_02/997221569" TargetMode="External" /><Relationship Id="rId45" Type="http://schemas.openxmlformats.org/officeDocument/2006/relationships/hyperlink" Target="https://podminky.urs.cz/item/CS_URS_2024_02/997221861" TargetMode="External" /><Relationship Id="rId46" Type="http://schemas.openxmlformats.org/officeDocument/2006/relationships/hyperlink" Target="https://podminky.urs.cz/item/CS_URS_2024_02/997221873" TargetMode="External" /><Relationship Id="rId47" Type="http://schemas.openxmlformats.org/officeDocument/2006/relationships/hyperlink" Target="https://podminky.urs.cz/item/CS_URS_2024_02/997221875" TargetMode="External" /><Relationship Id="rId48" Type="http://schemas.openxmlformats.org/officeDocument/2006/relationships/hyperlink" Target="https://podminky.urs.cz/item/CS_URS_2024_02/998273102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151343" TargetMode="External" /><Relationship Id="rId2" Type="http://schemas.openxmlformats.org/officeDocument/2006/relationships/hyperlink" Target="https://podminky.urs.cz/item/CS_URS_2024_02/851261131" TargetMode="External" /><Relationship Id="rId3" Type="http://schemas.openxmlformats.org/officeDocument/2006/relationships/hyperlink" Target="https://podminky.urs.cz/item/CS_URS_2024_02/857242122" TargetMode="External" /><Relationship Id="rId4" Type="http://schemas.openxmlformats.org/officeDocument/2006/relationships/hyperlink" Target="https://podminky.urs.cz/item/CS_URS_2024_02/857261131" TargetMode="External" /><Relationship Id="rId5" Type="http://schemas.openxmlformats.org/officeDocument/2006/relationships/hyperlink" Target="https://podminky.urs.cz/item/CS_URS_2024_02/857262122" TargetMode="External" /><Relationship Id="rId6" Type="http://schemas.openxmlformats.org/officeDocument/2006/relationships/hyperlink" Target="https://podminky.urs.cz/item/CS_URS_2024_02/857264122" TargetMode="External" /><Relationship Id="rId7" Type="http://schemas.openxmlformats.org/officeDocument/2006/relationships/hyperlink" Target="https://podminky.urs.cz/item/CS_URS_2024_02/892271111" TargetMode="External" /><Relationship Id="rId8" Type="http://schemas.openxmlformats.org/officeDocument/2006/relationships/hyperlink" Target="https://podminky.urs.cz/item/CS_URS_2024_02/892273122" TargetMode="External" /><Relationship Id="rId9" Type="http://schemas.openxmlformats.org/officeDocument/2006/relationships/hyperlink" Target="https://podminky.urs.cz/item/CS_URS_2024_02/892372111" TargetMode="External" /><Relationship Id="rId10" Type="http://schemas.openxmlformats.org/officeDocument/2006/relationships/hyperlink" Target="https://podminky.urs.cz/item/CS_URS_2024_02/899722113" TargetMode="External" /><Relationship Id="rId11" Type="http://schemas.openxmlformats.org/officeDocument/2006/relationships/hyperlink" Target="https://podminky.urs.cz/item/CS_URS_2024_02/891241112" TargetMode="External" /><Relationship Id="rId12" Type="http://schemas.openxmlformats.org/officeDocument/2006/relationships/hyperlink" Target="https://podminky.urs.cz/item/CS_URS_2024_02/891261112" TargetMode="External" /><Relationship Id="rId13" Type="http://schemas.openxmlformats.org/officeDocument/2006/relationships/hyperlink" Target="https://podminky.urs.cz/item/CS_URS_2024_02/891247112" TargetMode="External" /><Relationship Id="rId14" Type="http://schemas.openxmlformats.org/officeDocument/2006/relationships/hyperlink" Target="https://podminky.urs.cz/item/CS_URS_2024_02/998273102" TargetMode="External" /><Relationship Id="rId1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851261131" TargetMode="External" /><Relationship Id="rId2" Type="http://schemas.openxmlformats.org/officeDocument/2006/relationships/hyperlink" Target="https://podminky.urs.cz/item/CS_URS_2024_02/857261131" TargetMode="External" /><Relationship Id="rId3" Type="http://schemas.openxmlformats.org/officeDocument/2006/relationships/hyperlink" Target="https://podminky.urs.cz/item/CS_URS_2024_02/857262122" TargetMode="External" /><Relationship Id="rId4" Type="http://schemas.openxmlformats.org/officeDocument/2006/relationships/hyperlink" Target="https://podminky.urs.cz/item/CS_URS_2024_02/871161211" TargetMode="External" /><Relationship Id="rId5" Type="http://schemas.openxmlformats.org/officeDocument/2006/relationships/hyperlink" Target="https://podminky.urs.cz/item/CS_URS_2024_02/871211211" TargetMode="External" /><Relationship Id="rId6" Type="http://schemas.openxmlformats.org/officeDocument/2006/relationships/hyperlink" Target="https://podminky.urs.cz/item/CS_URS_2024_02/877161101" TargetMode="External" /><Relationship Id="rId7" Type="http://schemas.openxmlformats.org/officeDocument/2006/relationships/hyperlink" Target="https://podminky.urs.cz/item/CS_URS_2024_02/892233122" TargetMode="External" /><Relationship Id="rId8" Type="http://schemas.openxmlformats.org/officeDocument/2006/relationships/hyperlink" Target="https://podminky.urs.cz/item/CS_URS_2024_02/892241111" TargetMode="External" /><Relationship Id="rId9" Type="http://schemas.openxmlformats.org/officeDocument/2006/relationships/hyperlink" Target="https://podminky.urs.cz/item/CS_URS_2024_02/892271111" TargetMode="External" /><Relationship Id="rId10" Type="http://schemas.openxmlformats.org/officeDocument/2006/relationships/hyperlink" Target="https://podminky.urs.cz/item/CS_URS_2024_02/892273122" TargetMode="External" /><Relationship Id="rId11" Type="http://schemas.openxmlformats.org/officeDocument/2006/relationships/hyperlink" Target="https://podminky.urs.cz/item/CS_URS_2024_02/899712111" TargetMode="External" /><Relationship Id="rId12" Type="http://schemas.openxmlformats.org/officeDocument/2006/relationships/hyperlink" Target="https://podminky.urs.cz/item/CS_URS_2024_02/899722113" TargetMode="External" /><Relationship Id="rId13" Type="http://schemas.openxmlformats.org/officeDocument/2006/relationships/hyperlink" Target="https://podminky.urs.cz/item/CS_URS_2024_02/891261112" TargetMode="External" /><Relationship Id="rId14" Type="http://schemas.openxmlformats.org/officeDocument/2006/relationships/hyperlink" Target="https://podminky.urs.cz/item/CS_URS_2024_02/899401111" TargetMode="External" /><Relationship Id="rId15" Type="http://schemas.openxmlformats.org/officeDocument/2006/relationships/hyperlink" Target="https://podminky.urs.cz/item/CS_URS_2024_02/998273102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871161211" TargetMode="External" /><Relationship Id="rId2" Type="http://schemas.openxmlformats.org/officeDocument/2006/relationships/hyperlink" Target="https://podminky.urs.cz/item/CS_URS_2024_02/871241221" TargetMode="External" /><Relationship Id="rId3" Type="http://schemas.openxmlformats.org/officeDocument/2006/relationships/hyperlink" Target="https://podminky.urs.cz/item/CS_URS_2024_02/871251221" TargetMode="External" /><Relationship Id="rId4" Type="http://schemas.openxmlformats.org/officeDocument/2006/relationships/hyperlink" Target="https://podminky.urs.cz/item/CS_URS_2024_02/877241101" TargetMode="External" /><Relationship Id="rId5" Type="http://schemas.openxmlformats.org/officeDocument/2006/relationships/hyperlink" Target="https://podminky.urs.cz/item/CS_URS_2024_02/877251101" TargetMode="External" /><Relationship Id="rId6" Type="http://schemas.openxmlformats.org/officeDocument/2006/relationships/hyperlink" Target="https://podminky.urs.cz/item/CS_URS_2024_02/892233122" TargetMode="External" /><Relationship Id="rId7" Type="http://schemas.openxmlformats.org/officeDocument/2006/relationships/hyperlink" Target="https://podminky.urs.cz/item/CS_URS_2024_02/892241111" TargetMode="External" /><Relationship Id="rId8" Type="http://schemas.openxmlformats.org/officeDocument/2006/relationships/hyperlink" Target="https://podminky.urs.cz/item/CS_URS_2024_02/892372111" TargetMode="External" /><Relationship Id="rId9" Type="http://schemas.openxmlformats.org/officeDocument/2006/relationships/hyperlink" Target="https://podminky.urs.cz/item/CS_URS_2024_02/998273102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451" TargetMode="External" /><Relationship Id="rId2" Type="http://schemas.openxmlformats.org/officeDocument/2006/relationships/hyperlink" Target="https://podminky.urs.cz/item/CS_URS_2024_02/113107522" TargetMode="External" /><Relationship Id="rId3" Type="http://schemas.openxmlformats.org/officeDocument/2006/relationships/hyperlink" Target="https://podminky.urs.cz/item/CS_URS_2024_02/113107523" TargetMode="External" /><Relationship Id="rId4" Type="http://schemas.openxmlformats.org/officeDocument/2006/relationships/hyperlink" Target="https://podminky.urs.cz/item/CS_URS_2024_02/119001405" TargetMode="External" /><Relationship Id="rId5" Type="http://schemas.openxmlformats.org/officeDocument/2006/relationships/hyperlink" Target="https://podminky.urs.cz/item/CS_URS_2024_02/119001406" TargetMode="External" /><Relationship Id="rId6" Type="http://schemas.openxmlformats.org/officeDocument/2006/relationships/hyperlink" Target="https://podminky.urs.cz/item/CS_URS_2024_02/119001421" TargetMode="External" /><Relationship Id="rId7" Type="http://schemas.openxmlformats.org/officeDocument/2006/relationships/hyperlink" Target="https://podminky.urs.cz/item/CS_URS_2024_02/132254205" TargetMode="External" /><Relationship Id="rId8" Type="http://schemas.openxmlformats.org/officeDocument/2006/relationships/hyperlink" Target="https://podminky.urs.cz/item/CS_URS_2024_02/139001101" TargetMode="External" /><Relationship Id="rId9" Type="http://schemas.openxmlformats.org/officeDocument/2006/relationships/hyperlink" Target="https://podminky.urs.cz/item/CS_URS_2024_02/151811131" TargetMode="External" /><Relationship Id="rId10" Type="http://schemas.openxmlformats.org/officeDocument/2006/relationships/hyperlink" Target="https://podminky.urs.cz/item/CS_URS_2024_02/151811231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74151101" TargetMode="External" /><Relationship Id="rId14" Type="http://schemas.openxmlformats.org/officeDocument/2006/relationships/hyperlink" Target="https://podminky.urs.cz/item/CS_URS_2024_02/175151101" TargetMode="External" /><Relationship Id="rId15" Type="http://schemas.openxmlformats.org/officeDocument/2006/relationships/hyperlink" Target="https://podminky.urs.cz/item/CS_URS_2024_02/451541111" TargetMode="External" /><Relationship Id="rId16" Type="http://schemas.openxmlformats.org/officeDocument/2006/relationships/hyperlink" Target="https://podminky.urs.cz/item/CS_URS_2024_02/564861011" TargetMode="External" /><Relationship Id="rId17" Type="http://schemas.openxmlformats.org/officeDocument/2006/relationships/hyperlink" Target="https://podminky.urs.cz/item/CS_URS_2024_02/564920412" TargetMode="External" /><Relationship Id="rId18" Type="http://schemas.openxmlformats.org/officeDocument/2006/relationships/hyperlink" Target="https://podminky.urs.cz/item/CS_URS_2024_02/565211111" TargetMode="External" /><Relationship Id="rId19" Type="http://schemas.openxmlformats.org/officeDocument/2006/relationships/hyperlink" Target="https://podminky.urs.cz/item/CS_URS_2024_02/591111111" TargetMode="External" /><Relationship Id="rId20" Type="http://schemas.openxmlformats.org/officeDocument/2006/relationships/hyperlink" Target="https://podminky.urs.cz/item/CS_URS_2024_02/979071011" TargetMode="External" /><Relationship Id="rId21" Type="http://schemas.openxmlformats.org/officeDocument/2006/relationships/hyperlink" Target="https://podminky.urs.cz/item/CS_URS_2024_02/997221551" TargetMode="External" /><Relationship Id="rId22" Type="http://schemas.openxmlformats.org/officeDocument/2006/relationships/hyperlink" Target="https://podminky.urs.cz/item/CS_URS_2024_02/997221559" TargetMode="External" /><Relationship Id="rId23" Type="http://schemas.openxmlformats.org/officeDocument/2006/relationships/hyperlink" Target="https://podminky.urs.cz/item/CS_URS_2024_02/997221873" TargetMode="External" /><Relationship Id="rId24" Type="http://schemas.openxmlformats.org/officeDocument/2006/relationships/hyperlink" Target="https://podminky.urs.cz/item/CS_URS_2024_02/998273102" TargetMode="External" /><Relationship Id="rId25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151343" TargetMode="External" /><Relationship Id="rId2" Type="http://schemas.openxmlformats.org/officeDocument/2006/relationships/hyperlink" Target="https://podminky.urs.cz/item/CS_URS_2024_02/851261131" TargetMode="External" /><Relationship Id="rId3" Type="http://schemas.openxmlformats.org/officeDocument/2006/relationships/hyperlink" Target="https://podminky.urs.cz/item/CS_URS_2024_02/857242122" TargetMode="External" /><Relationship Id="rId4" Type="http://schemas.openxmlformats.org/officeDocument/2006/relationships/hyperlink" Target="https://podminky.urs.cz/item/CS_URS_2024_02/857261131" TargetMode="External" /><Relationship Id="rId5" Type="http://schemas.openxmlformats.org/officeDocument/2006/relationships/hyperlink" Target="https://podminky.urs.cz/item/CS_URS_2024_02/857262122" TargetMode="External" /><Relationship Id="rId6" Type="http://schemas.openxmlformats.org/officeDocument/2006/relationships/hyperlink" Target="https://podminky.urs.cz/item/CS_URS_2024_02/892271111" TargetMode="External" /><Relationship Id="rId7" Type="http://schemas.openxmlformats.org/officeDocument/2006/relationships/hyperlink" Target="https://podminky.urs.cz/item/CS_URS_2024_02/892273122" TargetMode="External" /><Relationship Id="rId8" Type="http://schemas.openxmlformats.org/officeDocument/2006/relationships/hyperlink" Target="https://podminky.urs.cz/item/CS_URS_2024_02/892372111" TargetMode="External" /><Relationship Id="rId9" Type="http://schemas.openxmlformats.org/officeDocument/2006/relationships/hyperlink" Target="https://podminky.urs.cz/item/CS_URS_2024_02/899722113" TargetMode="External" /><Relationship Id="rId10" Type="http://schemas.openxmlformats.org/officeDocument/2006/relationships/hyperlink" Target="https://podminky.urs.cz/item/CS_URS_2024_02/891241112" TargetMode="External" /><Relationship Id="rId11" Type="http://schemas.openxmlformats.org/officeDocument/2006/relationships/hyperlink" Target="https://podminky.urs.cz/item/CS_URS_2024_02/891261112" TargetMode="External" /><Relationship Id="rId12" Type="http://schemas.openxmlformats.org/officeDocument/2006/relationships/hyperlink" Target="https://podminky.urs.cz/item/CS_URS_2024_02/891247112" TargetMode="External" /><Relationship Id="rId13" Type="http://schemas.openxmlformats.org/officeDocument/2006/relationships/hyperlink" Target="https://podminky.urs.cz/item/CS_URS_2024_02/998273102" TargetMode="External" /><Relationship Id="rId1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3</v>
      </c>
      <c r="AK7" s="34" t="s">
        <v>20</v>
      </c>
      <c r="AN7" s="29" t="s">
        <v>3</v>
      </c>
      <c r="AR7" s="24"/>
      <c r="BE7" s="33"/>
      <c r="BS7" s="21" t="s">
        <v>7</v>
      </c>
    </row>
    <row r="8" s="1" customFormat="1" ht="12" customHeight="1">
      <c r="B8" s="24"/>
      <c r="D8" s="34" t="s">
        <v>21</v>
      </c>
      <c r="K8" s="29" t="s">
        <v>22</v>
      </c>
      <c r="AK8" s="34" t="s">
        <v>23</v>
      </c>
      <c r="AN8" s="35" t="s">
        <v>24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25</v>
      </c>
      <c r="AK10" s="34" t="s">
        <v>26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27</v>
      </c>
      <c r="AK11" s="34" t="s">
        <v>28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29</v>
      </c>
      <c r="AK13" s="34" t="s">
        <v>26</v>
      </c>
      <c r="AN13" s="36" t="s">
        <v>30</v>
      </c>
      <c r="AR13" s="24"/>
      <c r="BE13" s="33"/>
      <c r="BS13" s="21" t="s">
        <v>7</v>
      </c>
    </row>
    <row r="14">
      <c r="B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N14" s="36" t="s">
        <v>30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31</v>
      </c>
      <c r="AK16" s="34" t="s">
        <v>26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27</v>
      </c>
      <c r="AK17" s="34" t="s">
        <v>28</v>
      </c>
      <c r="AN17" s="29" t="s">
        <v>3</v>
      </c>
      <c r="AR17" s="24"/>
      <c r="BE17" s="33"/>
      <c r="BS17" s="21" t="s">
        <v>32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33</v>
      </c>
      <c r="AK19" s="34" t="s">
        <v>26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27</v>
      </c>
      <c r="AK20" s="34" t="s">
        <v>28</v>
      </c>
      <c r="AN20" s="29" t="s">
        <v>3</v>
      </c>
      <c r="AR20" s="24"/>
      <c r="BE20" s="33"/>
      <c r="BS20" s="21" t="s">
        <v>4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34</v>
      </c>
      <c r="AR22" s="24"/>
      <c r="BE22" s="33"/>
    </row>
    <row r="23" s="1" customFormat="1" ht="47.25" customHeight="1">
      <c r="B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40</v>
      </c>
      <c r="E29" s="3"/>
      <c r="F29" s="34" t="s">
        <v>41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42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43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44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45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49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2024/061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KUNOVICE, UL. NA KONCI, REKONSTRUKCE ŘADU L-10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21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>Kunovice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23</v>
      </c>
      <c r="AJ47" s="40"/>
      <c r="AK47" s="40"/>
      <c r="AL47" s="40"/>
      <c r="AM47" s="66" t="str">
        <f>IF(AN8= "","",AN8)</f>
        <v>8. 11. 2024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25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31</v>
      </c>
      <c r="AJ49" s="40"/>
      <c r="AK49" s="40"/>
      <c r="AL49" s="40"/>
      <c r="AM49" s="67" t="str">
        <f>IF(E17="","",E17)</f>
        <v xml:space="preserve"> </v>
      </c>
      <c r="AN49" s="4"/>
      <c r="AO49" s="4"/>
      <c r="AP49" s="4"/>
      <c r="AQ49" s="40"/>
      <c r="AR49" s="41"/>
      <c r="AS49" s="68" t="s">
        <v>50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29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33</v>
      </c>
      <c r="AJ50" s="40"/>
      <c r="AK50" s="40"/>
      <c r="AL50" s="40"/>
      <c r="AM50" s="67" t="str">
        <f>IF(E20="","",E20)</f>
        <v xml:space="preserve"> 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51</v>
      </c>
      <c r="D52" s="77"/>
      <c r="E52" s="77"/>
      <c r="F52" s="77"/>
      <c r="G52" s="77"/>
      <c r="H52" s="78"/>
      <c r="I52" s="79" t="s">
        <v>52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53</v>
      </c>
      <c r="AH52" s="77"/>
      <c r="AI52" s="77"/>
      <c r="AJ52" s="77"/>
      <c r="AK52" s="77"/>
      <c r="AL52" s="77"/>
      <c r="AM52" s="77"/>
      <c r="AN52" s="79" t="s">
        <v>54</v>
      </c>
      <c r="AO52" s="77"/>
      <c r="AP52" s="77"/>
      <c r="AQ52" s="81" t="s">
        <v>55</v>
      </c>
      <c r="AR52" s="41"/>
      <c r="AS52" s="82" t="s">
        <v>56</v>
      </c>
      <c r="AT52" s="83" t="s">
        <v>57</v>
      </c>
      <c r="AU52" s="83" t="s">
        <v>58</v>
      </c>
      <c r="AV52" s="83" t="s">
        <v>59</v>
      </c>
      <c r="AW52" s="83" t="s">
        <v>60</v>
      </c>
      <c r="AX52" s="83" t="s">
        <v>61</v>
      </c>
      <c r="AY52" s="83" t="s">
        <v>62</v>
      </c>
      <c r="AZ52" s="83" t="s">
        <v>63</v>
      </c>
      <c r="BA52" s="83" t="s">
        <v>64</v>
      </c>
      <c r="BB52" s="83" t="s">
        <v>65</v>
      </c>
      <c r="BC52" s="83" t="s">
        <v>66</v>
      </c>
      <c r="BD52" s="84" t="s">
        <v>67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68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ROUND(AG55+AG61,2)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ROUND(AS55+AS61,2)</f>
        <v>0</v>
      </c>
      <c r="AT54" s="95">
        <f>ROUND(SUM(AV54:AW54),2)</f>
        <v>0</v>
      </c>
      <c r="AU54" s="96">
        <f>ROUND(AU55+AU61,5)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ROUND(AZ55+AZ61,2)</f>
        <v>0</v>
      </c>
      <c r="BA54" s="95">
        <f>ROUND(BA55+BA61,2)</f>
        <v>0</v>
      </c>
      <c r="BB54" s="95">
        <f>ROUND(BB55+BB61,2)</f>
        <v>0</v>
      </c>
      <c r="BC54" s="95">
        <f>ROUND(BC55+BC61,2)</f>
        <v>0</v>
      </c>
      <c r="BD54" s="97">
        <f>ROUND(BD55+BD61,2)</f>
        <v>0</v>
      </c>
      <c r="BE54" s="6"/>
      <c r="BS54" s="98" t="s">
        <v>69</v>
      </c>
      <c r="BT54" s="98" t="s">
        <v>70</v>
      </c>
      <c r="BU54" s="99" t="s">
        <v>71</v>
      </c>
      <c r="BV54" s="98" t="s">
        <v>72</v>
      </c>
      <c r="BW54" s="98" t="s">
        <v>5</v>
      </c>
      <c r="BX54" s="98" t="s">
        <v>73</v>
      </c>
      <c r="CL54" s="98" t="s">
        <v>3</v>
      </c>
    </row>
    <row r="55" s="7" customFormat="1" ht="16.5" customHeight="1">
      <c r="A55" s="7"/>
      <c r="B55" s="100"/>
      <c r="C55" s="101"/>
      <c r="D55" s="102" t="s">
        <v>74</v>
      </c>
      <c r="E55" s="102"/>
      <c r="F55" s="102"/>
      <c r="G55" s="102"/>
      <c r="H55" s="102"/>
      <c r="I55" s="103"/>
      <c r="J55" s="102" t="s">
        <v>75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ROUND(SUM(AG56:AG60),2)</f>
        <v>0</v>
      </c>
      <c r="AH55" s="103"/>
      <c r="AI55" s="103"/>
      <c r="AJ55" s="103"/>
      <c r="AK55" s="103"/>
      <c r="AL55" s="103"/>
      <c r="AM55" s="103"/>
      <c r="AN55" s="105">
        <f>SUM(AG55,AT55)</f>
        <v>0</v>
      </c>
      <c r="AO55" s="103"/>
      <c r="AP55" s="103"/>
      <c r="AQ55" s="106" t="s">
        <v>76</v>
      </c>
      <c r="AR55" s="100"/>
      <c r="AS55" s="107">
        <f>ROUND(SUM(AS56:AS60),2)</f>
        <v>0</v>
      </c>
      <c r="AT55" s="108">
        <f>ROUND(SUM(AV55:AW55),2)</f>
        <v>0</v>
      </c>
      <c r="AU55" s="109">
        <f>ROUND(SUM(AU56:AU60),5)</f>
        <v>0</v>
      </c>
      <c r="AV55" s="108">
        <f>ROUND(AZ55*L29,2)</f>
        <v>0</v>
      </c>
      <c r="AW55" s="108">
        <f>ROUND(BA55*L30,2)</f>
        <v>0</v>
      </c>
      <c r="AX55" s="108">
        <f>ROUND(BB55*L29,2)</f>
        <v>0</v>
      </c>
      <c r="AY55" s="108">
        <f>ROUND(BC55*L30,2)</f>
        <v>0</v>
      </c>
      <c r="AZ55" s="108">
        <f>ROUND(SUM(AZ56:AZ60),2)</f>
        <v>0</v>
      </c>
      <c r="BA55" s="108">
        <f>ROUND(SUM(BA56:BA60),2)</f>
        <v>0</v>
      </c>
      <c r="BB55" s="108">
        <f>ROUND(SUM(BB56:BB60),2)</f>
        <v>0</v>
      </c>
      <c r="BC55" s="108">
        <f>ROUND(SUM(BC56:BC60),2)</f>
        <v>0</v>
      </c>
      <c r="BD55" s="110">
        <f>ROUND(SUM(BD56:BD60),2)</f>
        <v>0</v>
      </c>
      <c r="BE55" s="7"/>
      <c r="BS55" s="111" t="s">
        <v>69</v>
      </c>
      <c r="BT55" s="111" t="s">
        <v>77</v>
      </c>
      <c r="BU55" s="111" t="s">
        <v>71</v>
      </c>
      <c r="BV55" s="111" t="s">
        <v>72</v>
      </c>
      <c r="BW55" s="111" t="s">
        <v>78</v>
      </c>
      <c r="BX55" s="111" t="s">
        <v>5</v>
      </c>
      <c r="CL55" s="111" t="s">
        <v>3</v>
      </c>
      <c r="CM55" s="111" t="s">
        <v>79</v>
      </c>
    </row>
    <row r="56" s="4" customFormat="1" ht="16.5" customHeight="1">
      <c r="A56" s="112" t="s">
        <v>80</v>
      </c>
      <c r="B56" s="61"/>
      <c r="C56" s="10"/>
      <c r="D56" s="10"/>
      <c r="E56" s="113" t="s">
        <v>81</v>
      </c>
      <c r="F56" s="113"/>
      <c r="G56" s="113"/>
      <c r="H56" s="113"/>
      <c r="I56" s="113"/>
      <c r="J56" s="10"/>
      <c r="K56" s="113" t="s">
        <v>82</v>
      </c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4">
        <f>'SO01.001 - Výkopové práce...'!J32</f>
        <v>0</v>
      </c>
      <c r="AH56" s="10"/>
      <c r="AI56" s="10"/>
      <c r="AJ56" s="10"/>
      <c r="AK56" s="10"/>
      <c r="AL56" s="10"/>
      <c r="AM56" s="10"/>
      <c r="AN56" s="114">
        <f>SUM(AG56,AT56)</f>
        <v>0</v>
      </c>
      <c r="AO56" s="10"/>
      <c r="AP56" s="10"/>
      <c r="AQ56" s="115" t="s">
        <v>83</v>
      </c>
      <c r="AR56" s="61"/>
      <c r="AS56" s="116">
        <v>0</v>
      </c>
      <c r="AT56" s="117">
        <f>ROUND(SUM(AV56:AW56),2)</f>
        <v>0</v>
      </c>
      <c r="AU56" s="118">
        <f>'SO01.001 - Výkopové práce...'!P92</f>
        <v>0</v>
      </c>
      <c r="AV56" s="117">
        <f>'SO01.001 - Výkopové práce...'!J35</f>
        <v>0</v>
      </c>
      <c r="AW56" s="117">
        <f>'SO01.001 - Výkopové práce...'!J36</f>
        <v>0</v>
      </c>
      <c r="AX56" s="117">
        <f>'SO01.001 - Výkopové práce...'!J37</f>
        <v>0</v>
      </c>
      <c r="AY56" s="117">
        <f>'SO01.001 - Výkopové práce...'!J38</f>
        <v>0</v>
      </c>
      <c r="AZ56" s="117">
        <f>'SO01.001 - Výkopové práce...'!F35</f>
        <v>0</v>
      </c>
      <c r="BA56" s="117">
        <f>'SO01.001 - Výkopové práce...'!F36</f>
        <v>0</v>
      </c>
      <c r="BB56" s="117">
        <f>'SO01.001 - Výkopové práce...'!F37</f>
        <v>0</v>
      </c>
      <c r="BC56" s="117">
        <f>'SO01.001 - Výkopové práce...'!F38</f>
        <v>0</v>
      </c>
      <c r="BD56" s="119">
        <f>'SO01.001 - Výkopové práce...'!F39</f>
        <v>0</v>
      </c>
      <c r="BE56" s="4"/>
      <c r="BT56" s="29" t="s">
        <v>79</v>
      </c>
      <c r="BV56" s="29" t="s">
        <v>72</v>
      </c>
      <c r="BW56" s="29" t="s">
        <v>84</v>
      </c>
      <c r="BX56" s="29" t="s">
        <v>78</v>
      </c>
      <c r="CL56" s="29" t="s">
        <v>3</v>
      </c>
    </row>
    <row r="57" s="4" customFormat="1" ht="16.5" customHeight="1">
      <c r="A57" s="112" t="s">
        <v>80</v>
      </c>
      <c r="B57" s="61"/>
      <c r="C57" s="10"/>
      <c r="D57" s="10"/>
      <c r="E57" s="113" t="s">
        <v>85</v>
      </c>
      <c r="F57" s="113"/>
      <c r="G57" s="113"/>
      <c r="H57" s="113"/>
      <c r="I57" s="113"/>
      <c r="J57" s="10"/>
      <c r="K57" s="113" t="s">
        <v>86</v>
      </c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4">
        <f>'SO01.002 - Výpis materiál...'!J32</f>
        <v>0</v>
      </c>
      <c r="AH57" s="10"/>
      <c r="AI57" s="10"/>
      <c r="AJ57" s="10"/>
      <c r="AK57" s="10"/>
      <c r="AL57" s="10"/>
      <c r="AM57" s="10"/>
      <c r="AN57" s="114">
        <f>SUM(AG57,AT57)</f>
        <v>0</v>
      </c>
      <c r="AO57" s="10"/>
      <c r="AP57" s="10"/>
      <c r="AQ57" s="115" t="s">
        <v>83</v>
      </c>
      <c r="AR57" s="61"/>
      <c r="AS57" s="116">
        <v>0</v>
      </c>
      <c r="AT57" s="117">
        <f>ROUND(SUM(AV57:AW57),2)</f>
        <v>0</v>
      </c>
      <c r="AU57" s="118">
        <f>'SO01.002 - Výpis materiál...'!P92</f>
        <v>0</v>
      </c>
      <c r="AV57" s="117">
        <f>'SO01.002 - Výpis materiál...'!J35</f>
        <v>0</v>
      </c>
      <c r="AW57" s="117">
        <f>'SO01.002 - Výpis materiál...'!J36</f>
        <v>0</v>
      </c>
      <c r="AX57" s="117">
        <f>'SO01.002 - Výpis materiál...'!J37</f>
        <v>0</v>
      </c>
      <c r="AY57" s="117">
        <f>'SO01.002 - Výpis materiál...'!J38</f>
        <v>0</v>
      </c>
      <c r="AZ57" s="117">
        <f>'SO01.002 - Výpis materiál...'!F35</f>
        <v>0</v>
      </c>
      <c r="BA57" s="117">
        <f>'SO01.002 - Výpis materiál...'!F36</f>
        <v>0</v>
      </c>
      <c r="BB57" s="117">
        <f>'SO01.002 - Výpis materiál...'!F37</f>
        <v>0</v>
      </c>
      <c r="BC57" s="117">
        <f>'SO01.002 - Výpis materiál...'!F38</f>
        <v>0</v>
      </c>
      <c r="BD57" s="119">
        <f>'SO01.002 - Výpis materiál...'!F39</f>
        <v>0</v>
      </c>
      <c r="BE57" s="4"/>
      <c r="BT57" s="29" t="s">
        <v>79</v>
      </c>
      <c r="BV57" s="29" t="s">
        <v>72</v>
      </c>
      <c r="BW57" s="29" t="s">
        <v>87</v>
      </c>
      <c r="BX57" s="29" t="s">
        <v>78</v>
      </c>
      <c r="CL57" s="29" t="s">
        <v>3</v>
      </c>
    </row>
    <row r="58" s="4" customFormat="1" ht="16.5" customHeight="1">
      <c r="A58" s="112" t="s">
        <v>80</v>
      </c>
      <c r="B58" s="61"/>
      <c r="C58" s="10"/>
      <c r="D58" s="10"/>
      <c r="E58" s="113" t="s">
        <v>88</v>
      </c>
      <c r="F58" s="113"/>
      <c r="G58" s="113"/>
      <c r="H58" s="113"/>
      <c r="I58" s="113"/>
      <c r="J58" s="10"/>
      <c r="K58" s="113" t="s">
        <v>89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4">
        <f>'SO01.003 - Výpis materiál...'!J32</f>
        <v>0</v>
      </c>
      <c r="AH58" s="10"/>
      <c r="AI58" s="10"/>
      <c r="AJ58" s="10"/>
      <c r="AK58" s="10"/>
      <c r="AL58" s="10"/>
      <c r="AM58" s="10"/>
      <c r="AN58" s="114">
        <f>SUM(AG58,AT58)</f>
        <v>0</v>
      </c>
      <c r="AO58" s="10"/>
      <c r="AP58" s="10"/>
      <c r="AQ58" s="115" t="s">
        <v>83</v>
      </c>
      <c r="AR58" s="61"/>
      <c r="AS58" s="116">
        <v>0</v>
      </c>
      <c r="AT58" s="117">
        <f>ROUND(SUM(AV58:AW58),2)</f>
        <v>0</v>
      </c>
      <c r="AU58" s="118">
        <f>'SO01.003 - Výpis materiál...'!P90</f>
        <v>0</v>
      </c>
      <c r="AV58" s="117">
        <f>'SO01.003 - Výpis materiál...'!J35</f>
        <v>0</v>
      </c>
      <c r="AW58" s="117">
        <f>'SO01.003 - Výpis materiál...'!J36</f>
        <v>0</v>
      </c>
      <c r="AX58" s="117">
        <f>'SO01.003 - Výpis materiál...'!J37</f>
        <v>0</v>
      </c>
      <c r="AY58" s="117">
        <f>'SO01.003 - Výpis materiál...'!J38</f>
        <v>0</v>
      </c>
      <c r="AZ58" s="117">
        <f>'SO01.003 - Výpis materiál...'!F35</f>
        <v>0</v>
      </c>
      <c r="BA58" s="117">
        <f>'SO01.003 - Výpis materiál...'!F36</f>
        <v>0</v>
      </c>
      <c r="BB58" s="117">
        <f>'SO01.003 - Výpis materiál...'!F37</f>
        <v>0</v>
      </c>
      <c r="BC58" s="117">
        <f>'SO01.003 - Výpis materiál...'!F38</f>
        <v>0</v>
      </c>
      <c r="BD58" s="119">
        <f>'SO01.003 - Výpis materiál...'!F39</f>
        <v>0</v>
      </c>
      <c r="BE58" s="4"/>
      <c r="BT58" s="29" t="s">
        <v>79</v>
      </c>
      <c r="BV58" s="29" t="s">
        <v>72</v>
      </c>
      <c r="BW58" s="29" t="s">
        <v>90</v>
      </c>
      <c r="BX58" s="29" t="s">
        <v>78</v>
      </c>
      <c r="CL58" s="29" t="s">
        <v>3</v>
      </c>
    </row>
    <row r="59" s="4" customFormat="1" ht="16.5" customHeight="1">
      <c r="A59" s="112" t="s">
        <v>80</v>
      </c>
      <c r="B59" s="61"/>
      <c r="C59" s="10"/>
      <c r="D59" s="10"/>
      <c r="E59" s="113" t="s">
        <v>91</v>
      </c>
      <c r="F59" s="113"/>
      <c r="G59" s="113"/>
      <c r="H59" s="113"/>
      <c r="I59" s="113"/>
      <c r="J59" s="10"/>
      <c r="K59" s="113" t="s">
        <v>92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4">
        <f>'SO01.004 - Provizorní obtok'!J32</f>
        <v>0</v>
      </c>
      <c r="AH59" s="10"/>
      <c r="AI59" s="10"/>
      <c r="AJ59" s="10"/>
      <c r="AK59" s="10"/>
      <c r="AL59" s="10"/>
      <c r="AM59" s="10"/>
      <c r="AN59" s="114">
        <f>SUM(AG59,AT59)</f>
        <v>0</v>
      </c>
      <c r="AO59" s="10"/>
      <c r="AP59" s="10"/>
      <c r="AQ59" s="115" t="s">
        <v>83</v>
      </c>
      <c r="AR59" s="61"/>
      <c r="AS59" s="116">
        <v>0</v>
      </c>
      <c r="AT59" s="117">
        <f>ROUND(SUM(AV59:AW59),2)</f>
        <v>0</v>
      </c>
      <c r="AU59" s="118">
        <f>'SO01.004 - Provizorní obtok'!P89</f>
        <v>0</v>
      </c>
      <c r="AV59" s="117">
        <f>'SO01.004 - Provizorní obtok'!J35</f>
        <v>0</v>
      </c>
      <c r="AW59" s="117">
        <f>'SO01.004 - Provizorní obtok'!J36</f>
        <v>0</v>
      </c>
      <c r="AX59" s="117">
        <f>'SO01.004 - Provizorní obtok'!J37</f>
        <v>0</v>
      </c>
      <c r="AY59" s="117">
        <f>'SO01.004 - Provizorní obtok'!J38</f>
        <v>0</v>
      </c>
      <c r="AZ59" s="117">
        <f>'SO01.004 - Provizorní obtok'!F35</f>
        <v>0</v>
      </c>
      <c r="BA59" s="117">
        <f>'SO01.004 - Provizorní obtok'!F36</f>
        <v>0</v>
      </c>
      <c r="BB59" s="117">
        <f>'SO01.004 - Provizorní obtok'!F37</f>
        <v>0</v>
      </c>
      <c r="BC59" s="117">
        <f>'SO01.004 - Provizorní obtok'!F38</f>
        <v>0</v>
      </c>
      <c r="BD59" s="119">
        <f>'SO01.004 - Provizorní obtok'!F39</f>
        <v>0</v>
      </c>
      <c r="BE59" s="4"/>
      <c r="BT59" s="29" t="s">
        <v>79</v>
      </c>
      <c r="BV59" s="29" t="s">
        <v>72</v>
      </c>
      <c r="BW59" s="29" t="s">
        <v>93</v>
      </c>
      <c r="BX59" s="29" t="s">
        <v>78</v>
      </c>
      <c r="CL59" s="29" t="s">
        <v>3</v>
      </c>
    </row>
    <row r="60" s="4" customFormat="1" ht="16.5" customHeight="1">
      <c r="A60" s="112" t="s">
        <v>80</v>
      </c>
      <c r="B60" s="61"/>
      <c r="C60" s="10"/>
      <c r="D60" s="10"/>
      <c r="E60" s="113" t="s">
        <v>94</v>
      </c>
      <c r="F60" s="113"/>
      <c r="G60" s="113"/>
      <c r="H60" s="113"/>
      <c r="I60" s="113"/>
      <c r="J60" s="10"/>
      <c r="K60" s="113" t="s">
        <v>95</v>
      </c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4">
        <f>'SO01.900 - Vedlejší a ost...'!J32</f>
        <v>0</v>
      </c>
      <c r="AH60" s="10"/>
      <c r="AI60" s="10"/>
      <c r="AJ60" s="10"/>
      <c r="AK60" s="10"/>
      <c r="AL60" s="10"/>
      <c r="AM60" s="10"/>
      <c r="AN60" s="114">
        <f>SUM(AG60,AT60)</f>
        <v>0</v>
      </c>
      <c r="AO60" s="10"/>
      <c r="AP60" s="10"/>
      <c r="AQ60" s="115" t="s">
        <v>83</v>
      </c>
      <c r="AR60" s="61"/>
      <c r="AS60" s="116">
        <v>0</v>
      </c>
      <c r="AT60" s="117">
        <f>ROUND(SUM(AV60:AW60),2)</f>
        <v>0</v>
      </c>
      <c r="AU60" s="118">
        <f>'SO01.900 - Vedlejší a ost...'!P86</f>
        <v>0</v>
      </c>
      <c r="AV60" s="117">
        <f>'SO01.900 - Vedlejší a ost...'!J35</f>
        <v>0</v>
      </c>
      <c r="AW60" s="117">
        <f>'SO01.900 - Vedlejší a ost...'!J36</f>
        <v>0</v>
      </c>
      <c r="AX60" s="117">
        <f>'SO01.900 - Vedlejší a ost...'!J37</f>
        <v>0</v>
      </c>
      <c r="AY60" s="117">
        <f>'SO01.900 - Vedlejší a ost...'!J38</f>
        <v>0</v>
      </c>
      <c r="AZ60" s="117">
        <f>'SO01.900 - Vedlejší a ost...'!F35</f>
        <v>0</v>
      </c>
      <c r="BA60" s="117">
        <f>'SO01.900 - Vedlejší a ost...'!F36</f>
        <v>0</v>
      </c>
      <c r="BB60" s="117">
        <f>'SO01.900 - Vedlejší a ost...'!F37</f>
        <v>0</v>
      </c>
      <c r="BC60" s="117">
        <f>'SO01.900 - Vedlejší a ost...'!F38</f>
        <v>0</v>
      </c>
      <c r="BD60" s="119">
        <f>'SO01.900 - Vedlejší a ost...'!F39</f>
        <v>0</v>
      </c>
      <c r="BE60" s="4"/>
      <c r="BT60" s="29" t="s">
        <v>79</v>
      </c>
      <c r="BV60" s="29" t="s">
        <v>72</v>
      </c>
      <c r="BW60" s="29" t="s">
        <v>96</v>
      </c>
      <c r="BX60" s="29" t="s">
        <v>78</v>
      </c>
      <c r="CL60" s="29" t="s">
        <v>3</v>
      </c>
    </row>
    <row r="61" s="7" customFormat="1" ht="16.5" customHeight="1">
      <c r="A61" s="7"/>
      <c r="B61" s="100"/>
      <c r="C61" s="101"/>
      <c r="D61" s="102" t="s">
        <v>97</v>
      </c>
      <c r="E61" s="102"/>
      <c r="F61" s="102"/>
      <c r="G61" s="102"/>
      <c r="H61" s="102"/>
      <c r="I61" s="103"/>
      <c r="J61" s="102" t="s">
        <v>98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ROUND(SUM(AG62:AG64),2)</f>
        <v>0</v>
      </c>
      <c r="AH61" s="103"/>
      <c r="AI61" s="103"/>
      <c r="AJ61" s="103"/>
      <c r="AK61" s="103"/>
      <c r="AL61" s="103"/>
      <c r="AM61" s="103"/>
      <c r="AN61" s="105">
        <f>SUM(AG61,AT61)</f>
        <v>0</v>
      </c>
      <c r="AO61" s="103"/>
      <c r="AP61" s="103"/>
      <c r="AQ61" s="106" t="s">
        <v>76</v>
      </c>
      <c r="AR61" s="100"/>
      <c r="AS61" s="107">
        <f>ROUND(SUM(AS62:AS64),2)</f>
        <v>0</v>
      </c>
      <c r="AT61" s="108">
        <f>ROUND(SUM(AV61:AW61),2)</f>
        <v>0</v>
      </c>
      <c r="AU61" s="109">
        <f>ROUND(SUM(AU62:AU64),5)</f>
        <v>0</v>
      </c>
      <c r="AV61" s="108">
        <f>ROUND(AZ61*L29,2)</f>
        <v>0</v>
      </c>
      <c r="AW61" s="108">
        <f>ROUND(BA61*L30,2)</f>
        <v>0</v>
      </c>
      <c r="AX61" s="108">
        <f>ROUND(BB61*L29,2)</f>
        <v>0</v>
      </c>
      <c r="AY61" s="108">
        <f>ROUND(BC61*L30,2)</f>
        <v>0</v>
      </c>
      <c r="AZ61" s="108">
        <f>ROUND(SUM(AZ62:AZ64),2)</f>
        <v>0</v>
      </c>
      <c r="BA61" s="108">
        <f>ROUND(SUM(BA62:BA64),2)</f>
        <v>0</v>
      </c>
      <c r="BB61" s="108">
        <f>ROUND(SUM(BB62:BB64),2)</f>
        <v>0</v>
      </c>
      <c r="BC61" s="108">
        <f>ROUND(SUM(BC62:BC64),2)</f>
        <v>0</v>
      </c>
      <c r="BD61" s="110">
        <f>ROUND(SUM(BD62:BD64),2)</f>
        <v>0</v>
      </c>
      <c r="BE61" s="7"/>
      <c r="BS61" s="111" t="s">
        <v>69</v>
      </c>
      <c r="BT61" s="111" t="s">
        <v>77</v>
      </c>
      <c r="BU61" s="111" t="s">
        <v>71</v>
      </c>
      <c r="BV61" s="111" t="s">
        <v>72</v>
      </c>
      <c r="BW61" s="111" t="s">
        <v>99</v>
      </c>
      <c r="BX61" s="111" t="s">
        <v>5</v>
      </c>
      <c r="CL61" s="111" t="s">
        <v>3</v>
      </c>
      <c r="CM61" s="111" t="s">
        <v>79</v>
      </c>
    </row>
    <row r="62" s="4" customFormat="1" ht="16.5" customHeight="1">
      <c r="A62" s="112" t="s">
        <v>80</v>
      </c>
      <c r="B62" s="61"/>
      <c r="C62" s="10"/>
      <c r="D62" s="10"/>
      <c r="E62" s="113" t="s">
        <v>100</v>
      </c>
      <c r="F62" s="113"/>
      <c r="G62" s="113"/>
      <c r="H62" s="113"/>
      <c r="I62" s="113"/>
      <c r="J62" s="10"/>
      <c r="K62" s="113" t="s">
        <v>82</v>
      </c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4">
        <f>'SO02.001 - Výkopové práce...'!J32</f>
        <v>0</v>
      </c>
      <c r="AH62" s="10"/>
      <c r="AI62" s="10"/>
      <c r="AJ62" s="10"/>
      <c r="AK62" s="10"/>
      <c r="AL62" s="10"/>
      <c r="AM62" s="10"/>
      <c r="AN62" s="114">
        <f>SUM(AG62,AT62)</f>
        <v>0</v>
      </c>
      <c r="AO62" s="10"/>
      <c r="AP62" s="10"/>
      <c r="AQ62" s="115" t="s">
        <v>83</v>
      </c>
      <c r="AR62" s="61"/>
      <c r="AS62" s="116">
        <v>0</v>
      </c>
      <c r="AT62" s="117">
        <f>ROUND(SUM(AV62:AW62),2)</f>
        <v>0</v>
      </c>
      <c r="AU62" s="118">
        <f>'SO02.001 - Výkopové práce...'!P92</f>
        <v>0</v>
      </c>
      <c r="AV62" s="117">
        <f>'SO02.001 - Výkopové práce...'!J35</f>
        <v>0</v>
      </c>
      <c r="AW62" s="117">
        <f>'SO02.001 - Výkopové práce...'!J36</f>
        <v>0</v>
      </c>
      <c r="AX62" s="117">
        <f>'SO02.001 - Výkopové práce...'!J37</f>
        <v>0</v>
      </c>
      <c r="AY62" s="117">
        <f>'SO02.001 - Výkopové práce...'!J38</f>
        <v>0</v>
      </c>
      <c r="AZ62" s="117">
        <f>'SO02.001 - Výkopové práce...'!F35</f>
        <v>0</v>
      </c>
      <c r="BA62" s="117">
        <f>'SO02.001 - Výkopové práce...'!F36</f>
        <v>0</v>
      </c>
      <c r="BB62" s="117">
        <f>'SO02.001 - Výkopové práce...'!F37</f>
        <v>0</v>
      </c>
      <c r="BC62" s="117">
        <f>'SO02.001 - Výkopové práce...'!F38</f>
        <v>0</v>
      </c>
      <c r="BD62" s="119">
        <f>'SO02.001 - Výkopové práce...'!F39</f>
        <v>0</v>
      </c>
      <c r="BE62" s="4"/>
      <c r="BT62" s="29" t="s">
        <v>79</v>
      </c>
      <c r="BV62" s="29" t="s">
        <v>72</v>
      </c>
      <c r="BW62" s="29" t="s">
        <v>101</v>
      </c>
      <c r="BX62" s="29" t="s">
        <v>99</v>
      </c>
      <c r="CL62" s="29" t="s">
        <v>3</v>
      </c>
    </row>
    <row r="63" s="4" customFormat="1" ht="16.5" customHeight="1">
      <c r="A63" s="112" t="s">
        <v>80</v>
      </c>
      <c r="B63" s="61"/>
      <c r="C63" s="10"/>
      <c r="D63" s="10"/>
      <c r="E63" s="113" t="s">
        <v>102</v>
      </c>
      <c r="F63" s="113"/>
      <c r="G63" s="113"/>
      <c r="H63" s="113"/>
      <c r="I63" s="113"/>
      <c r="J63" s="10"/>
      <c r="K63" s="113" t="s">
        <v>86</v>
      </c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>
        <f>'SO02.002 - Výpis materiál...'!J32</f>
        <v>0</v>
      </c>
      <c r="AH63" s="10"/>
      <c r="AI63" s="10"/>
      <c r="AJ63" s="10"/>
      <c r="AK63" s="10"/>
      <c r="AL63" s="10"/>
      <c r="AM63" s="10"/>
      <c r="AN63" s="114">
        <f>SUM(AG63,AT63)</f>
        <v>0</v>
      </c>
      <c r="AO63" s="10"/>
      <c r="AP63" s="10"/>
      <c r="AQ63" s="115" t="s">
        <v>83</v>
      </c>
      <c r="AR63" s="61"/>
      <c r="AS63" s="116">
        <v>0</v>
      </c>
      <c r="AT63" s="117">
        <f>ROUND(SUM(AV63:AW63),2)</f>
        <v>0</v>
      </c>
      <c r="AU63" s="118">
        <f>'SO02.002 - Výpis materiál...'!P92</f>
        <v>0</v>
      </c>
      <c r="AV63" s="117">
        <f>'SO02.002 - Výpis materiál...'!J35</f>
        <v>0</v>
      </c>
      <c r="AW63" s="117">
        <f>'SO02.002 - Výpis materiál...'!J36</f>
        <v>0</v>
      </c>
      <c r="AX63" s="117">
        <f>'SO02.002 - Výpis materiál...'!J37</f>
        <v>0</v>
      </c>
      <c r="AY63" s="117">
        <f>'SO02.002 - Výpis materiál...'!J38</f>
        <v>0</v>
      </c>
      <c r="AZ63" s="117">
        <f>'SO02.002 - Výpis materiál...'!F35</f>
        <v>0</v>
      </c>
      <c r="BA63" s="117">
        <f>'SO02.002 - Výpis materiál...'!F36</f>
        <v>0</v>
      </c>
      <c r="BB63" s="117">
        <f>'SO02.002 - Výpis materiál...'!F37</f>
        <v>0</v>
      </c>
      <c r="BC63" s="117">
        <f>'SO02.002 - Výpis materiál...'!F38</f>
        <v>0</v>
      </c>
      <c r="BD63" s="119">
        <f>'SO02.002 - Výpis materiál...'!F39</f>
        <v>0</v>
      </c>
      <c r="BE63" s="4"/>
      <c r="BT63" s="29" t="s">
        <v>79</v>
      </c>
      <c r="BV63" s="29" t="s">
        <v>72</v>
      </c>
      <c r="BW63" s="29" t="s">
        <v>103</v>
      </c>
      <c r="BX63" s="29" t="s">
        <v>99</v>
      </c>
      <c r="CL63" s="29" t="s">
        <v>3</v>
      </c>
    </row>
    <row r="64" s="4" customFormat="1" ht="16.5" customHeight="1">
      <c r="A64" s="112" t="s">
        <v>80</v>
      </c>
      <c r="B64" s="61"/>
      <c r="C64" s="10"/>
      <c r="D64" s="10"/>
      <c r="E64" s="113" t="s">
        <v>104</v>
      </c>
      <c r="F64" s="113"/>
      <c r="G64" s="113"/>
      <c r="H64" s="113"/>
      <c r="I64" s="113"/>
      <c r="J64" s="10"/>
      <c r="K64" s="113" t="s">
        <v>95</v>
      </c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4">
        <f>'SO02.900 - Vedlejší a ost...'!J32</f>
        <v>0</v>
      </c>
      <c r="AH64" s="10"/>
      <c r="AI64" s="10"/>
      <c r="AJ64" s="10"/>
      <c r="AK64" s="10"/>
      <c r="AL64" s="10"/>
      <c r="AM64" s="10"/>
      <c r="AN64" s="114">
        <f>SUM(AG64,AT64)</f>
        <v>0</v>
      </c>
      <c r="AO64" s="10"/>
      <c r="AP64" s="10"/>
      <c r="AQ64" s="115" t="s">
        <v>83</v>
      </c>
      <c r="AR64" s="61"/>
      <c r="AS64" s="120">
        <v>0</v>
      </c>
      <c r="AT64" s="121">
        <f>ROUND(SUM(AV64:AW64),2)</f>
        <v>0</v>
      </c>
      <c r="AU64" s="122">
        <f>'SO02.900 - Vedlejší a ost...'!P86</f>
        <v>0</v>
      </c>
      <c r="AV64" s="121">
        <f>'SO02.900 - Vedlejší a ost...'!J35</f>
        <v>0</v>
      </c>
      <c r="AW64" s="121">
        <f>'SO02.900 - Vedlejší a ost...'!J36</f>
        <v>0</v>
      </c>
      <c r="AX64" s="121">
        <f>'SO02.900 - Vedlejší a ost...'!J37</f>
        <v>0</v>
      </c>
      <c r="AY64" s="121">
        <f>'SO02.900 - Vedlejší a ost...'!J38</f>
        <v>0</v>
      </c>
      <c r="AZ64" s="121">
        <f>'SO02.900 - Vedlejší a ost...'!F35</f>
        <v>0</v>
      </c>
      <c r="BA64" s="121">
        <f>'SO02.900 - Vedlejší a ost...'!F36</f>
        <v>0</v>
      </c>
      <c r="BB64" s="121">
        <f>'SO02.900 - Vedlejší a ost...'!F37</f>
        <v>0</v>
      </c>
      <c r="BC64" s="121">
        <f>'SO02.900 - Vedlejší a ost...'!F38</f>
        <v>0</v>
      </c>
      <c r="BD64" s="123">
        <f>'SO02.900 - Vedlejší a ost...'!F39</f>
        <v>0</v>
      </c>
      <c r="BE64" s="4"/>
      <c r="BT64" s="29" t="s">
        <v>79</v>
      </c>
      <c r="BV64" s="29" t="s">
        <v>72</v>
      </c>
      <c r="BW64" s="29" t="s">
        <v>105</v>
      </c>
      <c r="BX64" s="29" t="s">
        <v>99</v>
      </c>
      <c r="CL64" s="29" t="s">
        <v>3</v>
      </c>
    </row>
    <row r="65" s="2" customFormat="1" ht="30" customHeight="1">
      <c r="A65" s="40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1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="2" customFormat="1" ht="6.96" customHeight="1">
      <c r="A66" s="40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41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</sheetData>
  <mergeCells count="78">
    <mergeCell ref="C52:G52"/>
    <mergeCell ref="D61:H61"/>
    <mergeCell ref="D55:H55"/>
    <mergeCell ref="E60:I60"/>
    <mergeCell ref="E56:I56"/>
    <mergeCell ref="E64:I64"/>
    <mergeCell ref="E57:I57"/>
    <mergeCell ref="E62:I62"/>
    <mergeCell ref="E58:I58"/>
    <mergeCell ref="E59:I59"/>
    <mergeCell ref="E63:I63"/>
    <mergeCell ref="I52:AF52"/>
    <mergeCell ref="J61:AF61"/>
    <mergeCell ref="J55:AF55"/>
    <mergeCell ref="K62:AF62"/>
    <mergeCell ref="K58:AF58"/>
    <mergeCell ref="K63:AF63"/>
    <mergeCell ref="K60:AF60"/>
    <mergeCell ref="K56:AF56"/>
    <mergeCell ref="K64:AF64"/>
    <mergeCell ref="K59:AF59"/>
    <mergeCell ref="K57:AF57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2:AM62"/>
    <mergeCell ref="AG63:AM63"/>
    <mergeCell ref="AG60:AM60"/>
    <mergeCell ref="AG61:AM61"/>
    <mergeCell ref="AG64:AM64"/>
    <mergeCell ref="AG58:AM58"/>
    <mergeCell ref="AG57:AM57"/>
    <mergeCell ref="AG56:AM56"/>
    <mergeCell ref="AG55:AM55"/>
    <mergeCell ref="AG59:AM59"/>
    <mergeCell ref="AG52:AM52"/>
    <mergeCell ref="AM47:AN47"/>
    <mergeCell ref="AM49:AP49"/>
    <mergeCell ref="AM50:AP50"/>
    <mergeCell ref="AN59:AP59"/>
    <mergeCell ref="AN64:AP64"/>
    <mergeCell ref="AN63:AP63"/>
    <mergeCell ref="AN52:AP52"/>
    <mergeCell ref="AN62:AP62"/>
    <mergeCell ref="AN55:AP55"/>
    <mergeCell ref="AN60:AP60"/>
    <mergeCell ref="AN56:AP56"/>
    <mergeCell ref="AN57:AP57"/>
    <mergeCell ref="AN61:AP61"/>
    <mergeCell ref="AN58:AP58"/>
    <mergeCell ref="AS49:AT51"/>
    <mergeCell ref="AN54:AP54"/>
  </mergeCells>
  <hyperlinks>
    <hyperlink ref="A56" location="'SO01.001 - Výkopové práce...'!C2" display="/"/>
    <hyperlink ref="A57" location="'SO01.002 - Výpis materiál...'!C2" display="/"/>
    <hyperlink ref="A58" location="'SO01.003 - Výpis materiál...'!C2" display="/"/>
    <hyperlink ref="A59" location="'SO01.004 - Provizorní obtok'!C2" display="/"/>
    <hyperlink ref="A60" location="'SO01.900 - Vedlejší a ost...'!C2" display="/"/>
    <hyperlink ref="A62" location="'SO02.001 - Výkopové práce...'!C2" display="/"/>
    <hyperlink ref="A63" location="'SO02.002 - Výpis materiál...'!C2" display="/"/>
    <hyperlink ref="A64" location="'SO02.900 - Vedlejší a os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44" customWidth="1"/>
    <col min="2" max="2" width="1.667969" style="244" customWidth="1"/>
    <col min="3" max="4" width="5" style="244" customWidth="1"/>
    <col min="5" max="5" width="11.66016" style="244" customWidth="1"/>
    <col min="6" max="6" width="9.160156" style="244" customWidth="1"/>
    <col min="7" max="7" width="5" style="244" customWidth="1"/>
    <col min="8" max="8" width="77.83203" style="244" customWidth="1"/>
    <col min="9" max="10" width="20" style="244" customWidth="1"/>
    <col min="11" max="11" width="1.667969" style="244" customWidth="1"/>
  </cols>
  <sheetData>
    <row r="1" s="1" customFormat="1" ht="37.5" customHeight="1"/>
    <row r="2" s="1" customFormat="1" ht="7.5" customHeight="1"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="17" customFormat="1" ht="45" customHeight="1">
      <c r="B3" s="248"/>
      <c r="C3" s="249" t="s">
        <v>1135</v>
      </c>
      <c r="D3" s="249"/>
      <c r="E3" s="249"/>
      <c r="F3" s="249"/>
      <c r="G3" s="249"/>
      <c r="H3" s="249"/>
      <c r="I3" s="249"/>
      <c r="J3" s="249"/>
      <c r="K3" s="250"/>
    </row>
    <row r="4" s="1" customFormat="1" ht="25.5" customHeight="1">
      <c r="B4" s="251"/>
      <c r="C4" s="252" t="s">
        <v>1136</v>
      </c>
      <c r="D4" s="252"/>
      <c r="E4" s="252"/>
      <c r="F4" s="252"/>
      <c r="G4" s="252"/>
      <c r="H4" s="252"/>
      <c r="I4" s="252"/>
      <c r="J4" s="252"/>
      <c r="K4" s="253"/>
    </row>
    <row r="5" s="1" customFormat="1" ht="5.25" customHeight="1">
      <c r="B5" s="251"/>
      <c r="C5" s="254"/>
      <c r="D5" s="254"/>
      <c r="E5" s="254"/>
      <c r="F5" s="254"/>
      <c r="G5" s="254"/>
      <c r="H5" s="254"/>
      <c r="I5" s="254"/>
      <c r="J5" s="254"/>
      <c r="K5" s="253"/>
    </row>
    <row r="6" s="1" customFormat="1" ht="15" customHeight="1">
      <c r="B6" s="251"/>
      <c r="C6" s="255" t="s">
        <v>1137</v>
      </c>
      <c r="D6" s="255"/>
      <c r="E6" s="255"/>
      <c r="F6" s="255"/>
      <c r="G6" s="255"/>
      <c r="H6" s="255"/>
      <c r="I6" s="255"/>
      <c r="J6" s="255"/>
      <c r="K6" s="253"/>
    </row>
    <row r="7" s="1" customFormat="1" ht="15" customHeight="1">
      <c r="B7" s="256"/>
      <c r="C7" s="255" t="s">
        <v>1138</v>
      </c>
      <c r="D7" s="255"/>
      <c r="E7" s="255"/>
      <c r="F7" s="255"/>
      <c r="G7" s="255"/>
      <c r="H7" s="255"/>
      <c r="I7" s="255"/>
      <c r="J7" s="255"/>
      <c r="K7" s="253"/>
    </row>
    <row r="8" s="1" customFormat="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="1" customFormat="1" ht="15" customHeight="1">
      <c r="B9" s="256"/>
      <c r="C9" s="255" t="s">
        <v>1139</v>
      </c>
      <c r="D9" s="255"/>
      <c r="E9" s="255"/>
      <c r="F9" s="255"/>
      <c r="G9" s="255"/>
      <c r="H9" s="255"/>
      <c r="I9" s="255"/>
      <c r="J9" s="255"/>
      <c r="K9" s="253"/>
    </row>
    <row r="10" s="1" customFormat="1" ht="15" customHeight="1">
      <c r="B10" s="256"/>
      <c r="C10" s="255"/>
      <c r="D10" s="255" t="s">
        <v>1140</v>
      </c>
      <c r="E10" s="255"/>
      <c r="F10" s="255"/>
      <c r="G10" s="255"/>
      <c r="H10" s="255"/>
      <c r="I10" s="255"/>
      <c r="J10" s="255"/>
      <c r="K10" s="253"/>
    </row>
    <row r="11" s="1" customFormat="1" ht="15" customHeight="1">
      <c r="B11" s="256"/>
      <c r="C11" s="257"/>
      <c r="D11" s="255" t="s">
        <v>1141</v>
      </c>
      <c r="E11" s="255"/>
      <c r="F11" s="255"/>
      <c r="G11" s="255"/>
      <c r="H11" s="255"/>
      <c r="I11" s="255"/>
      <c r="J11" s="255"/>
      <c r="K11" s="253"/>
    </row>
    <row r="12" s="1" customFormat="1" ht="15" customHeight="1">
      <c r="B12" s="256"/>
      <c r="C12" s="257"/>
      <c r="D12" s="255"/>
      <c r="E12" s="255"/>
      <c r="F12" s="255"/>
      <c r="G12" s="255"/>
      <c r="H12" s="255"/>
      <c r="I12" s="255"/>
      <c r="J12" s="255"/>
      <c r="K12" s="253"/>
    </row>
    <row r="13" s="1" customFormat="1" ht="15" customHeight="1">
      <c r="B13" s="256"/>
      <c r="C13" s="257"/>
      <c r="D13" s="258" t="s">
        <v>1142</v>
      </c>
      <c r="E13" s="255"/>
      <c r="F13" s="255"/>
      <c r="G13" s="255"/>
      <c r="H13" s="255"/>
      <c r="I13" s="255"/>
      <c r="J13" s="255"/>
      <c r="K13" s="253"/>
    </row>
    <row r="14" s="1" customFormat="1" ht="12.75" customHeight="1">
      <c r="B14" s="256"/>
      <c r="C14" s="257"/>
      <c r="D14" s="257"/>
      <c r="E14" s="257"/>
      <c r="F14" s="257"/>
      <c r="G14" s="257"/>
      <c r="H14" s="257"/>
      <c r="I14" s="257"/>
      <c r="J14" s="257"/>
      <c r="K14" s="253"/>
    </row>
    <row r="15" s="1" customFormat="1" ht="15" customHeight="1">
      <c r="B15" s="256"/>
      <c r="C15" s="257"/>
      <c r="D15" s="255" t="s">
        <v>1143</v>
      </c>
      <c r="E15" s="255"/>
      <c r="F15" s="255"/>
      <c r="G15" s="255"/>
      <c r="H15" s="255"/>
      <c r="I15" s="255"/>
      <c r="J15" s="255"/>
      <c r="K15" s="253"/>
    </row>
    <row r="16" s="1" customFormat="1" ht="15" customHeight="1">
      <c r="B16" s="256"/>
      <c r="C16" s="257"/>
      <c r="D16" s="255" t="s">
        <v>1144</v>
      </c>
      <c r="E16" s="255"/>
      <c r="F16" s="255"/>
      <c r="G16" s="255"/>
      <c r="H16" s="255"/>
      <c r="I16" s="255"/>
      <c r="J16" s="255"/>
      <c r="K16" s="253"/>
    </row>
    <row r="17" s="1" customFormat="1" ht="15" customHeight="1">
      <c r="B17" s="256"/>
      <c r="C17" s="257"/>
      <c r="D17" s="255" t="s">
        <v>1145</v>
      </c>
      <c r="E17" s="255"/>
      <c r="F17" s="255"/>
      <c r="G17" s="255"/>
      <c r="H17" s="255"/>
      <c r="I17" s="255"/>
      <c r="J17" s="255"/>
      <c r="K17" s="253"/>
    </row>
    <row r="18" s="1" customFormat="1" ht="15" customHeight="1">
      <c r="B18" s="256"/>
      <c r="C18" s="257"/>
      <c r="D18" s="257"/>
      <c r="E18" s="259" t="s">
        <v>76</v>
      </c>
      <c r="F18" s="255" t="s">
        <v>1146</v>
      </c>
      <c r="G18" s="255"/>
      <c r="H18" s="255"/>
      <c r="I18" s="255"/>
      <c r="J18" s="255"/>
      <c r="K18" s="253"/>
    </row>
    <row r="19" s="1" customFormat="1" ht="15" customHeight="1">
      <c r="B19" s="256"/>
      <c r="C19" s="257"/>
      <c r="D19" s="257"/>
      <c r="E19" s="259" t="s">
        <v>1147</v>
      </c>
      <c r="F19" s="255" t="s">
        <v>1148</v>
      </c>
      <c r="G19" s="255"/>
      <c r="H19" s="255"/>
      <c r="I19" s="255"/>
      <c r="J19" s="255"/>
      <c r="K19" s="253"/>
    </row>
    <row r="20" s="1" customFormat="1" ht="15" customHeight="1">
      <c r="B20" s="256"/>
      <c r="C20" s="257"/>
      <c r="D20" s="257"/>
      <c r="E20" s="259" t="s">
        <v>1149</v>
      </c>
      <c r="F20" s="255" t="s">
        <v>1150</v>
      </c>
      <c r="G20" s="255"/>
      <c r="H20" s="255"/>
      <c r="I20" s="255"/>
      <c r="J20" s="255"/>
      <c r="K20" s="253"/>
    </row>
    <row r="21" s="1" customFormat="1" ht="15" customHeight="1">
      <c r="B21" s="256"/>
      <c r="C21" s="257"/>
      <c r="D21" s="257"/>
      <c r="E21" s="259" t="s">
        <v>1151</v>
      </c>
      <c r="F21" s="255" t="s">
        <v>95</v>
      </c>
      <c r="G21" s="255"/>
      <c r="H21" s="255"/>
      <c r="I21" s="255"/>
      <c r="J21" s="255"/>
      <c r="K21" s="253"/>
    </row>
    <row r="22" s="1" customFormat="1" ht="15" customHeight="1">
      <c r="B22" s="256"/>
      <c r="C22" s="257"/>
      <c r="D22" s="257"/>
      <c r="E22" s="259" t="s">
        <v>1152</v>
      </c>
      <c r="F22" s="255" t="s">
        <v>1153</v>
      </c>
      <c r="G22" s="255"/>
      <c r="H22" s="255"/>
      <c r="I22" s="255"/>
      <c r="J22" s="255"/>
      <c r="K22" s="253"/>
    </row>
    <row r="23" s="1" customFormat="1" ht="15" customHeight="1">
      <c r="B23" s="256"/>
      <c r="C23" s="257"/>
      <c r="D23" s="257"/>
      <c r="E23" s="259" t="s">
        <v>83</v>
      </c>
      <c r="F23" s="255" t="s">
        <v>1154</v>
      </c>
      <c r="G23" s="255"/>
      <c r="H23" s="255"/>
      <c r="I23" s="255"/>
      <c r="J23" s="255"/>
      <c r="K23" s="253"/>
    </row>
    <row r="24" s="1" customFormat="1" ht="12.75" customHeight="1">
      <c r="B24" s="256"/>
      <c r="C24" s="257"/>
      <c r="D24" s="257"/>
      <c r="E24" s="257"/>
      <c r="F24" s="257"/>
      <c r="G24" s="257"/>
      <c r="H24" s="257"/>
      <c r="I24" s="257"/>
      <c r="J24" s="257"/>
      <c r="K24" s="253"/>
    </row>
    <row r="25" s="1" customFormat="1" ht="15" customHeight="1">
      <c r="B25" s="256"/>
      <c r="C25" s="255" t="s">
        <v>1155</v>
      </c>
      <c r="D25" s="255"/>
      <c r="E25" s="255"/>
      <c r="F25" s="255"/>
      <c r="G25" s="255"/>
      <c r="H25" s="255"/>
      <c r="I25" s="255"/>
      <c r="J25" s="255"/>
      <c r="K25" s="253"/>
    </row>
    <row r="26" s="1" customFormat="1" ht="15" customHeight="1">
      <c r="B26" s="256"/>
      <c r="C26" s="255" t="s">
        <v>1156</v>
      </c>
      <c r="D26" s="255"/>
      <c r="E26" s="255"/>
      <c r="F26" s="255"/>
      <c r="G26" s="255"/>
      <c r="H26" s="255"/>
      <c r="I26" s="255"/>
      <c r="J26" s="255"/>
      <c r="K26" s="253"/>
    </row>
    <row r="27" s="1" customFormat="1" ht="15" customHeight="1">
      <c r="B27" s="256"/>
      <c r="C27" s="255"/>
      <c r="D27" s="255" t="s">
        <v>1157</v>
      </c>
      <c r="E27" s="255"/>
      <c r="F27" s="255"/>
      <c r="G27" s="255"/>
      <c r="H27" s="255"/>
      <c r="I27" s="255"/>
      <c r="J27" s="255"/>
      <c r="K27" s="253"/>
    </row>
    <row r="28" s="1" customFormat="1" ht="15" customHeight="1">
      <c r="B28" s="256"/>
      <c r="C28" s="257"/>
      <c r="D28" s="255" t="s">
        <v>1158</v>
      </c>
      <c r="E28" s="255"/>
      <c r="F28" s="255"/>
      <c r="G28" s="255"/>
      <c r="H28" s="255"/>
      <c r="I28" s="255"/>
      <c r="J28" s="255"/>
      <c r="K28" s="253"/>
    </row>
    <row r="29" s="1" customFormat="1" ht="12.75" customHeight="1">
      <c r="B29" s="256"/>
      <c r="C29" s="257"/>
      <c r="D29" s="257"/>
      <c r="E29" s="257"/>
      <c r="F29" s="257"/>
      <c r="G29" s="257"/>
      <c r="H29" s="257"/>
      <c r="I29" s="257"/>
      <c r="J29" s="257"/>
      <c r="K29" s="253"/>
    </row>
    <row r="30" s="1" customFormat="1" ht="15" customHeight="1">
      <c r="B30" s="256"/>
      <c r="C30" s="257"/>
      <c r="D30" s="255" t="s">
        <v>1159</v>
      </c>
      <c r="E30" s="255"/>
      <c r="F30" s="255"/>
      <c r="G30" s="255"/>
      <c r="H30" s="255"/>
      <c r="I30" s="255"/>
      <c r="J30" s="255"/>
      <c r="K30" s="253"/>
    </row>
    <row r="31" s="1" customFormat="1" ht="15" customHeight="1">
      <c r="B31" s="256"/>
      <c r="C31" s="257"/>
      <c r="D31" s="255" t="s">
        <v>1160</v>
      </c>
      <c r="E31" s="255"/>
      <c r="F31" s="255"/>
      <c r="G31" s="255"/>
      <c r="H31" s="255"/>
      <c r="I31" s="255"/>
      <c r="J31" s="255"/>
      <c r="K31" s="253"/>
    </row>
    <row r="32" s="1" customFormat="1" ht="12.75" customHeight="1">
      <c r="B32" s="256"/>
      <c r="C32" s="257"/>
      <c r="D32" s="257"/>
      <c r="E32" s="257"/>
      <c r="F32" s="257"/>
      <c r="G32" s="257"/>
      <c r="H32" s="257"/>
      <c r="I32" s="257"/>
      <c r="J32" s="257"/>
      <c r="K32" s="253"/>
    </row>
    <row r="33" s="1" customFormat="1" ht="15" customHeight="1">
      <c r="B33" s="256"/>
      <c r="C33" s="257"/>
      <c r="D33" s="255" t="s">
        <v>1161</v>
      </c>
      <c r="E33" s="255"/>
      <c r="F33" s="255"/>
      <c r="G33" s="255"/>
      <c r="H33" s="255"/>
      <c r="I33" s="255"/>
      <c r="J33" s="255"/>
      <c r="K33" s="253"/>
    </row>
    <row r="34" s="1" customFormat="1" ht="15" customHeight="1">
      <c r="B34" s="256"/>
      <c r="C34" s="257"/>
      <c r="D34" s="255" t="s">
        <v>1162</v>
      </c>
      <c r="E34" s="255"/>
      <c r="F34" s="255"/>
      <c r="G34" s="255"/>
      <c r="H34" s="255"/>
      <c r="I34" s="255"/>
      <c r="J34" s="255"/>
      <c r="K34" s="253"/>
    </row>
    <row r="35" s="1" customFormat="1" ht="15" customHeight="1">
      <c r="B35" s="256"/>
      <c r="C35" s="257"/>
      <c r="D35" s="255" t="s">
        <v>1163</v>
      </c>
      <c r="E35" s="255"/>
      <c r="F35" s="255"/>
      <c r="G35" s="255"/>
      <c r="H35" s="255"/>
      <c r="I35" s="255"/>
      <c r="J35" s="255"/>
      <c r="K35" s="253"/>
    </row>
    <row r="36" s="1" customFormat="1" ht="15" customHeight="1">
      <c r="B36" s="256"/>
      <c r="C36" s="257"/>
      <c r="D36" s="255"/>
      <c r="E36" s="258" t="s">
        <v>123</v>
      </c>
      <c r="F36" s="255"/>
      <c r="G36" s="255" t="s">
        <v>1164</v>
      </c>
      <c r="H36" s="255"/>
      <c r="I36" s="255"/>
      <c r="J36" s="255"/>
      <c r="K36" s="253"/>
    </row>
    <row r="37" s="1" customFormat="1" ht="30.75" customHeight="1">
      <c r="B37" s="256"/>
      <c r="C37" s="257"/>
      <c r="D37" s="255"/>
      <c r="E37" s="258" t="s">
        <v>1165</v>
      </c>
      <c r="F37" s="255"/>
      <c r="G37" s="255" t="s">
        <v>1166</v>
      </c>
      <c r="H37" s="255"/>
      <c r="I37" s="255"/>
      <c r="J37" s="255"/>
      <c r="K37" s="253"/>
    </row>
    <row r="38" s="1" customFormat="1" ht="15" customHeight="1">
      <c r="B38" s="256"/>
      <c r="C38" s="257"/>
      <c r="D38" s="255"/>
      <c r="E38" s="258" t="s">
        <v>51</v>
      </c>
      <c r="F38" s="255"/>
      <c r="G38" s="255" t="s">
        <v>1167</v>
      </c>
      <c r="H38" s="255"/>
      <c r="I38" s="255"/>
      <c r="J38" s="255"/>
      <c r="K38" s="253"/>
    </row>
    <row r="39" s="1" customFormat="1" ht="15" customHeight="1">
      <c r="B39" s="256"/>
      <c r="C39" s="257"/>
      <c r="D39" s="255"/>
      <c r="E39" s="258" t="s">
        <v>52</v>
      </c>
      <c r="F39" s="255"/>
      <c r="G39" s="255" t="s">
        <v>1168</v>
      </c>
      <c r="H39" s="255"/>
      <c r="I39" s="255"/>
      <c r="J39" s="255"/>
      <c r="K39" s="253"/>
    </row>
    <row r="40" s="1" customFormat="1" ht="15" customHeight="1">
      <c r="B40" s="256"/>
      <c r="C40" s="257"/>
      <c r="D40" s="255"/>
      <c r="E40" s="258" t="s">
        <v>124</v>
      </c>
      <c r="F40" s="255"/>
      <c r="G40" s="255" t="s">
        <v>1169</v>
      </c>
      <c r="H40" s="255"/>
      <c r="I40" s="255"/>
      <c r="J40" s="255"/>
      <c r="K40" s="253"/>
    </row>
    <row r="41" s="1" customFormat="1" ht="15" customHeight="1">
      <c r="B41" s="256"/>
      <c r="C41" s="257"/>
      <c r="D41" s="255"/>
      <c r="E41" s="258" t="s">
        <v>125</v>
      </c>
      <c r="F41" s="255"/>
      <c r="G41" s="255" t="s">
        <v>1170</v>
      </c>
      <c r="H41" s="255"/>
      <c r="I41" s="255"/>
      <c r="J41" s="255"/>
      <c r="K41" s="253"/>
    </row>
    <row r="42" s="1" customFormat="1" ht="15" customHeight="1">
      <c r="B42" s="256"/>
      <c r="C42" s="257"/>
      <c r="D42" s="255"/>
      <c r="E42" s="258" t="s">
        <v>1171</v>
      </c>
      <c r="F42" s="255"/>
      <c r="G42" s="255" t="s">
        <v>1172</v>
      </c>
      <c r="H42" s="255"/>
      <c r="I42" s="255"/>
      <c r="J42" s="255"/>
      <c r="K42" s="253"/>
    </row>
    <row r="43" s="1" customFormat="1" ht="15" customHeight="1">
      <c r="B43" s="256"/>
      <c r="C43" s="257"/>
      <c r="D43" s="255"/>
      <c r="E43" s="258"/>
      <c r="F43" s="255"/>
      <c r="G43" s="255" t="s">
        <v>1173</v>
      </c>
      <c r="H43" s="255"/>
      <c r="I43" s="255"/>
      <c r="J43" s="255"/>
      <c r="K43" s="253"/>
    </row>
    <row r="44" s="1" customFormat="1" ht="15" customHeight="1">
      <c r="B44" s="256"/>
      <c r="C44" s="257"/>
      <c r="D44" s="255"/>
      <c r="E44" s="258" t="s">
        <v>1174</v>
      </c>
      <c r="F44" s="255"/>
      <c r="G44" s="255" t="s">
        <v>1175</v>
      </c>
      <c r="H44" s="255"/>
      <c r="I44" s="255"/>
      <c r="J44" s="255"/>
      <c r="K44" s="253"/>
    </row>
    <row r="45" s="1" customFormat="1" ht="15" customHeight="1">
      <c r="B45" s="256"/>
      <c r="C45" s="257"/>
      <c r="D45" s="255"/>
      <c r="E45" s="258" t="s">
        <v>127</v>
      </c>
      <c r="F45" s="255"/>
      <c r="G45" s="255" t="s">
        <v>1176</v>
      </c>
      <c r="H45" s="255"/>
      <c r="I45" s="255"/>
      <c r="J45" s="255"/>
      <c r="K45" s="253"/>
    </row>
    <row r="46" s="1" customFormat="1" ht="12.75" customHeight="1">
      <c r="B46" s="256"/>
      <c r="C46" s="257"/>
      <c r="D46" s="255"/>
      <c r="E46" s="255"/>
      <c r="F46" s="255"/>
      <c r="G46" s="255"/>
      <c r="H46" s="255"/>
      <c r="I46" s="255"/>
      <c r="J46" s="255"/>
      <c r="K46" s="253"/>
    </row>
    <row r="47" s="1" customFormat="1" ht="15" customHeight="1">
      <c r="B47" s="256"/>
      <c r="C47" s="257"/>
      <c r="D47" s="255" t="s">
        <v>1177</v>
      </c>
      <c r="E47" s="255"/>
      <c r="F47" s="255"/>
      <c r="G47" s="255"/>
      <c r="H47" s="255"/>
      <c r="I47" s="255"/>
      <c r="J47" s="255"/>
      <c r="K47" s="253"/>
    </row>
    <row r="48" s="1" customFormat="1" ht="15" customHeight="1">
      <c r="B48" s="256"/>
      <c r="C48" s="257"/>
      <c r="D48" s="257"/>
      <c r="E48" s="255" t="s">
        <v>1178</v>
      </c>
      <c r="F48" s="255"/>
      <c r="G48" s="255"/>
      <c r="H48" s="255"/>
      <c r="I48" s="255"/>
      <c r="J48" s="255"/>
      <c r="K48" s="253"/>
    </row>
    <row r="49" s="1" customFormat="1" ht="15" customHeight="1">
      <c r="B49" s="256"/>
      <c r="C49" s="257"/>
      <c r="D49" s="257"/>
      <c r="E49" s="255" t="s">
        <v>1179</v>
      </c>
      <c r="F49" s="255"/>
      <c r="G49" s="255"/>
      <c r="H49" s="255"/>
      <c r="I49" s="255"/>
      <c r="J49" s="255"/>
      <c r="K49" s="253"/>
    </row>
    <row r="50" s="1" customFormat="1" ht="15" customHeight="1">
      <c r="B50" s="256"/>
      <c r="C50" s="257"/>
      <c r="D50" s="257"/>
      <c r="E50" s="255" t="s">
        <v>1180</v>
      </c>
      <c r="F50" s="255"/>
      <c r="G50" s="255"/>
      <c r="H50" s="255"/>
      <c r="I50" s="255"/>
      <c r="J50" s="255"/>
      <c r="K50" s="253"/>
    </row>
    <row r="51" s="1" customFormat="1" ht="15" customHeight="1">
      <c r="B51" s="256"/>
      <c r="C51" s="257"/>
      <c r="D51" s="255" t="s">
        <v>1181</v>
      </c>
      <c r="E51" s="255"/>
      <c r="F51" s="255"/>
      <c r="G51" s="255"/>
      <c r="H51" s="255"/>
      <c r="I51" s="255"/>
      <c r="J51" s="255"/>
      <c r="K51" s="253"/>
    </row>
    <row r="52" s="1" customFormat="1" ht="25.5" customHeight="1">
      <c r="B52" s="251"/>
      <c r="C52" s="252" t="s">
        <v>1182</v>
      </c>
      <c r="D52" s="252"/>
      <c r="E52" s="252"/>
      <c r="F52" s="252"/>
      <c r="G52" s="252"/>
      <c r="H52" s="252"/>
      <c r="I52" s="252"/>
      <c r="J52" s="252"/>
      <c r="K52" s="253"/>
    </row>
    <row r="53" s="1" customFormat="1" ht="5.25" customHeight="1">
      <c r="B53" s="251"/>
      <c r="C53" s="254"/>
      <c r="D53" s="254"/>
      <c r="E53" s="254"/>
      <c r="F53" s="254"/>
      <c r="G53" s="254"/>
      <c r="H53" s="254"/>
      <c r="I53" s="254"/>
      <c r="J53" s="254"/>
      <c r="K53" s="253"/>
    </row>
    <row r="54" s="1" customFormat="1" ht="15" customHeight="1">
      <c r="B54" s="251"/>
      <c r="C54" s="255" t="s">
        <v>1183</v>
      </c>
      <c r="D54" s="255"/>
      <c r="E54" s="255"/>
      <c r="F54" s="255"/>
      <c r="G54" s="255"/>
      <c r="H54" s="255"/>
      <c r="I54" s="255"/>
      <c r="J54" s="255"/>
      <c r="K54" s="253"/>
    </row>
    <row r="55" s="1" customFormat="1" ht="15" customHeight="1">
      <c r="B55" s="251"/>
      <c r="C55" s="255" t="s">
        <v>1184</v>
      </c>
      <c r="D55" s="255"/>
      <c r="E55" s="255"/>
      <c r="F55" s="255"/>
      <c r="G55" s="255"/>
      <c r="H55" s="255"/>
      <c r="I55" s="255"/>
      <c r="J55" s="255"/>
      <c r="K55" s="253"/>
    </row>
    <row r="56" s="1" customFormat="1" ht="12.75" customHeight="1">
      <c r="B56" s="251"/>
      <c r="C56" s="255"/>
      <c r="D56" s="255"/>
      <c r="E56" s="255"/>
      <c r="F56" s="255"/>
      <c r="G56" s="255"/>
      <c r="H56" s="255"/>
      <c r="I56" s="255"/>
      <c r="J56" s="255"/>
      <c r="K56" s="253"/>
    </row>
    <row r="57" s="1" customFormat="1" ht="15" customHeight="1">
      <c r="B57" s="251"/>
      <c r="C57" s="255" t="s">
        <v>1185</v>
      </c>
      <c r="D57" s="255"/>
      <c r="E57" s="255"/>
      <c r="F57" s="255"/>
      <c r="G57" s="255"/>
      <c r="H57" s="255"/>
      <c r="I57" s="255"/>
      <c r="J57" s="255"/>
      <c r="K57" s="253"/>
    </row>
    <row r="58" s="1" customFormat="1" ht="15" customHeight="1">
      <c r="B58" s="251"/>
      <c r="C58" s="257"/>
      <c r="D58" s="255" t="s">
        <v>1186</v>
      </c>
      <c r="E58" s="255"/>
      <c r="F58" s="255"/>
      <c r="G58" s="255"/>
      <c r="H58" s="255"/>
      <c r="I58" s="255"/>
      <c r="J58" s="255"/>
      <c r="K58" s="253"/>
    </row>
    <row r="59" s="1" customFormat="1" ht="15" customHeight="1">
      <c r="B59" s="251"/>
      <c r="C59" s="257"/>
      <c r="D59" s="255" t="s">
        <v>1187</v>
      </c>
      <c r="E59" s="255"/>
      <c r="F59" s="255"/>
      <c r="G59" s="255"/>
      <c r="H59" s="255"/>
      <c r="I59" s="255"/>
      <c r="J59" s="255"/>
      <c r="K59" s="253"/>
    </row>
    <row r="60" s="1" customFormat="1" ht="15" customHeight="1">
      <c r="B60" s="251"/>
      <c r="C60" s="257"/>
      <c r="D60" s="255" t="s">
        <v>1188</v>
      </c>
      <c r="E60" s="255"/>
      <c r="F60" s="255"/>
      <c r="G60" s="255"/>
      <c r="H60" s="255"/>
      <c r="I60" s="255"/>
      <c r="J60" s="255"/>
      <c r="K60" s="253"/>
    </row>
    <row r="61" s="1" customFormat="1" ht="15" customHeight="1">
      <c r="B61" s="251"/>
      <c r="C61" s="257"/>
      <c r="D61" s="255" t="s">
        <v>1189</v>
      </c>
      <c r="E61" s="255"/>
      <c r="F61" s="255"/>
      <c r="G61" s="255"/>
      <c r="H61" s="255"/>
      <c r="I61" s="255"/>
      <c r="J61" s="255"/>
      <c r="K61" s="253"/>
    </row>
    <row r="62" s="1" customFormat="1" ht="15" customHeight="1">
      <c r="B62" s="251"/>
      <c r="C62" s="257"/>
      <c r="D62" s="260" t="s">
        <v>1190</v>
      </c>
      <c r="E62" s="260"/>
      <c r="F62" s="260"/>
      <c r="G62" s="260"/>
      <c r="H62" s="260"/>
      <c r="I62" s="260"/>
      <c r="J62" s="260"/>
      <c r="K62" s="253"/>
    </row>
    <row r="63" s="1" customFormat="1" ht="15" customHeight="1">
      <c r="B63" s="251"/>
      <c r="C63" s="257"/>
      <c r="D63" s="255" t="s">
        <v>1191</v>
      </c>
      <c r="E63" s="255"/>
      <c r="F63" s="255"/>
      <c r="G63" s="255"/>
      <c r="H63" s="255"/>
      <c r="I63" s="255"/>
      <c r="J63" s="255"/>
      <c r="K63" s="253"/>
    </row>
    <row r="64" s="1" customFormat="1" ht="12.75" customHeight="1">
      <c r="B64" s="251"/>
      <c r="C64" s="257"/>
      <c r="D64" s="257"/>
      <c r="E64" s="261"/>
      <c r="F64" s="257"/>
      <c r="G64" s="257"/>
      <c r="H64" s="257"/>
      <c r="I64" s="257"/>
      <c r="J64" s="257"/>
      <c r="K64" s="253"/>
    </row>
    <row r="65" s="1" customFormat="1" ht="15" customHeight="1">
      <c r="B65" s="251"/>
      <c r="C65" s="257"/>
      <c r="D65" s="255" t="s">
        <v>1192</v>
      </c>
      <c r="E65" s="255"/>
      <c r="F65" s="255"/>
      <c r="G65" s="255"/>
      <c r="H65" s="255"/>
      <c r="I65" s="255"/>
      <c r="J65" s="255"/>
      <c r="K65" s="253"/>
    </row>
    <row r="66" s="1" customFormat="1" ht="15" customHeight="1">
      <c r="B66" s="251"/>
      <c r="C66" s="257"/>
      <c r="D66" s="260" t="s">
        <v>1193</v>
      </c>
      <c r="E66" s="260"/>
      <c r="F66" s="260"/>
      <c r="G66" s="260"/>
      <c r="H66" s="260"/>
      <c r="I66" s="260"/>
      <c r="J66" s="260"/>
      <c r="K66" s="253"/>
    </row>
    <row r="67" s="1" customFormat="1" ht="15" customHeight="1">
      <c r="B67" s="251"/>
      <c r="C67" s="257"/>
      <c r="D67" s="255" t="s">
        <v>1194</v>
      </c>
      <c r="E67" s="255"/>
      <c r="F67" s="255"/>
      <c r="G67" s="255"/>
      <c r="H67" s="255"/>
      <c r="I67" s="255"/>
      <c r="J67" s="255"/>
      <c r="K67" s="253"/>
    </row>
    <row r="68" s="1" customFormat="1" ht="15" customHeight="1">
      <c r="B68" s="251"/>
      <c r="C68" s="257"/>
      <c r="D68" s="255" t="s">
        <v>1195</v>
      </c>
      <c r="E68" s="255"/>
      <c r="F68" s="255"/>
      <c r="G68" s="255"/>
      <c r="H68" s="255"/>
      <c r="I68" s="255"/>
      <c r="J68" s="255"/>
      <c r="K68" s="253"/>
    </row>
    <row r="69" s="1" customFormat="1" ht="15" customHeight="1">
      <c r="B69" s="251"/>
      <c r="C69" s="257"/>
      <c r="D69" s="255" t="s">
        <v>1196</v>
      </c>
      <c r="E69" s="255"/>
      <c r="F69" s="255"/>
      <c r="G69" s="255"/>
      <c r="H69" s="255"/>
      <c r="I69" s="255"/>
      <c r="J69" s="255"/>
      <c r="K69" s="253"/>
    </row>
    <row r="70" s="1" customFormat="1" ht="15" customHeight="1">
      <c r="B70" s="251"/>
      <c r="C70" s="257"/>
      <c r="D70" s="255" t="s">
        <v>1197</v>
      </c>
      <c r="E70" s="255"/>
      <c r="F70" s="255"/>
      <c r="G70" s="255"/>
      <c r="H70" s="255"/>
      <c r="I70" s="255"/>
      <c r="J70" s="255"/>
      <c r="K70" s="253"/>
    </row>
    <row r="71" s="1" customFormat="1" ht="12.75" customHeight="1">
      <c r="B71" s="262"/>
      <c r="C71" s="263"/>
      <c r="D71" s="263"/>
      <c r="E71" s="263"/>
      <c r="F71" s="263"/>
      <c r="G71" s="263"/>
      <c r="H71" s="263"/>
      <c r="I71" s="263"/>
      <c r="J71" s="263"/>
      <c r="K71" s="264"/>
    </row>
    <row r="72" s="1" customFormat="1" ht="18.75" customHeight="1">
      <c r="B72" s="265"/>
      <c r="C72" s="265"/>
      <c r="D72" s="265"/>
      <c r="E72" s="265"/>
      <c r="F72" s="265"/>
      <c r="G72" s="265"/>
      <c r="H72" s="265"/>
      <c r="I72" s="265"/>
      <c r="J72" s="265"/>
      <c r="K72" s="266"/>
    </row>
    <row r="73" s="1" customFormat="1" ht="18.75" customHeight="1">
      <c r="B73" s="266"/>
      <c r="C73" s="266"/>
      <c r="D73" s="266"/>
      <c r="E73" s="266"/>
      <c r="F73" s="266"/>
      <c r="G73" s="266"/>
      <c r="H73" s="266"/>
      <c r="I73" s="266"/>
      <c r="J73" s="266"/>
      <c r="K73" s="266"/>
    </row>
    <row r="74" s="1" customFormat="1" ht="7.5" customHeight="1">
      <c r="B74" s="267"/>
      <c r="C74" s="268"/>
      <c r="D74" s="268"/>
      <c r="E74" s="268"/>
      <c r="F74" s="268"/>
      <c r="G74" s="268"/>
      <c r="H74" s="268"/>
      <c r="I74" s="268"/>
      <c r="J74" s="268"/>
      <c r="K74" s="269"/>
    </row>
    <row r="75" s="1" customFormat="1" ht="45" customHeight="1">
      <c r="B75" s="270"/>
      <c r="C75" s="271" t="s">
        <v>1198</v>
      </c>
      <c r="D75" s="271"/>
      <c r="E75" s="271"/>
      <c r="F75" s="271"/>
      <c r="G75" s="271"/>
      <c r="H75" s="271"/>
      <c r="I75" s="271"/>
      <c r="J75" s="271"/>
      <c r="K75" s="272"/>
    </row>
    <row r="76" s="1" customFormat="1" ht="17.25" customHeight="1">
      <c r="B76" s="270"/>
      <c r="C76" s="273" t="s">
        <v>1199</v>
      </c>
      <c r="D76" s="273"/>
      <c r="E76" s="273"/>
      <c r="F76" s="273" t="s">
        <v>1200</v>
      </c>
      <c r="G76" s="274"/>
      <c r="H76" s="273" t="s">
        <v>52</v>
      </c>
      <c r="I76" s="273" t="s">
        <v>55</v>
      </c>
      <c r="J76" s="273" t="s">
        <v>1201</v>
      </c>
      <c r="K76" s="272"/>
    </row>
    <row r="77" s="1" customFormat="1" ht="17.25" customHeight="1">
      <c r="B77" s="270"/>
      <c r="C77" s="275" t="s">
        <v>1202</v>
      </c>
      <c r="D77" s="275"/>
      <c r="E77" s="275"/>
      <c r="F77" s="276" t="s">
        <v>1203</v>
      </c>
      <c r="G77" s="277"/>
      <c r="H77" s="275"/>
      <c r="I77" s="275"/>
      <c r="J77" s="275" t="s">
        <v>1204</v>
      </c>
      <c r="K77" s="272"/>
    </row>
    <row r="78" s="1" customFormat="1" ht="5.25" customHeight="1">
      <c r="B78" s="270"/>
      <c r="C78" s="278"/>
      <c r="D78" s="278"/>
      <c r="E78" s="278"/>
      <c r="F78" s="278"/>
      <c r="G78" s="279"/>
      <c r="H78" s="278"/>
      <c r="I78" s="278"/>
      <c r="J78" s="278"/>
      <c r="K78" s="272"/>
    </row>
    <row r="79" s="1" customFormat="1" ht="15" customHeight="1">
      <c r="B79" s="270"/>
      <c r="C79" s="258" t="s">
        <v>51</v>
      </c>
      <c r="D79" s="280"/>
      <c r="E79" s="280"/>
      <c r="F79" s="281" t="s">
        <v>1205</v>
      </c>
      <c r="G79" s="282"/>
      <c r="H79" s="258" t="s">
        <v>1206</v>
      </c>
      <c r="I79" s="258" t="s">
        <v>1207</v>
      </c>
      <c r="J79" s="258">
        <v>20</v>
      </c>
      <c r="K79" s="272"/>
    </row>
    <row r="80" s="1" customFormat="1" ht="15" customHeight="1">
      <c r="B80" s="270"/>
      <c r="C80" s="258" t="s">
        <v>1208</v>
      </c>
      <c r="D80" s="258"/>
      <c r="E80" s="258"/>
      <c r="F80" s="281" t="s">
        <v>1205</v>
      </c>
      <c r="G80" s="282"/>
      <c r="H80" s="258" t="s">
        <v>1209</v>
      </c>
      <c r="I80" s="258" t="s">
        <v>1207</v>
      </c>
      <c r="J80" s="258">
        <v>120</v>
      </c>
      <c r="K80" s="272"/>
    </row>
    <row r="81" s="1" customFormat="1" ht="15" customHeight="1">
      <c r="B81" s="283"/>
      <c r="C81" s="258" t="s">
        <v>1210</v>
      </c>
      <c r="D81" s="258"/>
      <c r="E81" s="258"/>
      <c r="F81" s="281" t="s">
        <v>1211</v>
      </c>
      <c r="G81" s="282"/>
      <c r="H81" s="258" t="s">
        <v>1212</v>
      </c>
      <c r="I81" s="258" t="s">
        <v>1207</v>
      </c>
      <c r="J81" s="258">
        <v>50</v>
      </c>
      <c r="K81" s="272"/>
    </row>
    <row r="82" s="1" customFormat="1" ht="15" customHeight="1">
      <c r="B82" s="283"/>
      <c r="C82" s="258" t="s">
        <v>1213</v>
      </c>
      <c r="D82" s="258"/>
      <c r="E82" s="258"/>
      <c r="F82" s="281" t="s">
        <v>1205</v>
      </c>
      <c r="G82" s="282"/>
      <c r="H82" s="258" t="s">
        <v>1214</v>
      </c>
      <c r="I82" s="258" t="s">
        <v>1215</v>
      </c>
      <c r="J82" s="258"/>
      <c r="K82" s="272"/>
    </row>
    <row r="83" s="1" customFormat="1" ht="15" customHeight="1">
      <c r="B83" s="283"/>
      <c r="C83" s="284" t="s">
        <v>1216</v>
      </c>
      <c r="D83" s="284"/>
      <c r="E83" s="284"/>
      <c r="F83" s="285" t="s">
        <v>1211</v>
      </c>
      <c r="G83" s="284"/>
      <c r="H83" s="284" t="s">
        <v>1217</v>
      </c>
      <c r="I83" s="284" t="s">
        <v>1207</v>
      </c>
      <c r="J83" s="284">
        <v>15</v>
      </c>
      <c r="K83" s="272"/>
    </row>
    <row r="84" s="1" customFormat="1" ht="15" customHeight="1">
      <c r="B84" s="283"/>
      <c r="C84" s="284" t="s">
        <v>1218</v>
      </c>
      <c r="D84" s="284"/>
      <c r="E84" s="284"/>
      <c r="F84" s="285" t="s">
        <v>1211</v>
      </c>
      <c r="G84" s="284"/>
      <c r="H84" s="284" t="s">
        <v>1219</v>
      </c>
      <c r="I84" s="284" t="s">
        <v>1207</v>
      </c>
      <c r="J84" s="284">
        <v>15</v>
      </c>
      <c r="K84" s="272"/>
    </row>
    <row r="85" s="1" customFormat="1" ht="15" customHeight="1">
      <c r="B85" s="283"/>
      <c r="C85" s="284" t="s">
        <v>1220</v>
      </c>
      <c r="D85" s="284"/>
      <c r="E85" s="284"/>
      <c r="F85" s="285" t="s">
        <v>1211</v>
      </c>
      <c r="G85" s="284"/>
      <c r="H85" s="284" t="s">
        <v>1221</v>
      </c>
      <c r="I85" s="284" t="s">
        <v>1207</v>
      </c>
      <c r="J85" s="284">
        <v>20</v>
      </c>
      <c r="K85" s="272"/>
    </row>
    <row r="86" s="1" customFormat="1" ht="15" customHeight="1">
      <c r="B86" s="283"/>
      <c r="C86" s="284" t="s">
        <v>1222</v>
      </c>
      <c r="D86" s="284"/>
      <c r="E86" s="284"/>
      <c r="F86" s="285" t="s">
        <v>1211</v>
      </c>
      <c r="G86" s="284"/>
      <c r="H86" s="284" t="s">
        <v>1223</v>
      </c>
      <c r="I86" s="284" t="s">
        <v>1207</v>
      </c>
      <c r="J86" s="284">
        <v>20</v>
      </c>
      <c r="K86" s="272"/>
    </row>
    <row r="87" s="1" customFormat="1" ht="15" customHeight="1">
      <c r="B87" s="283"/>
      <c r="C87" s="258" t="s">
        <v>1224</v>
      </c>
      <c r="D87" s="258"/>
      <c r="E87" s="258"/>
      <c r="F87" s="281" t="s">
        <v>1211</v>
      </c>
      <c r="G87" s="282"/>
      <c r="H87" s="258" t="s">
        <v>1225</v>
      </c>
      <c r="I87" s="258" t="s">
        <v>1207</v>
      </c>
      <c r="J87" s="258">
        <v>50</v>
      </c>
      <c r="K87" s="272"/>
    </row>
    <row r="88" s="1" customFormat="1" ht="15" customHeight="1">
      <c r="B88" s="283"/>
      <c r="C88" s="258" t="s">
        <v>1226</v>
      </c>
      <c r="D88" s="258"/>
      <c r="E88" s="258"/>
      <c r="F88" s="281" t="s">
        <v>1211</v>
      </c>
      <c r="G88" s="282"/>
      <c r="H88" s="258" t="s">
        <v>1227</v>
      </c>
      <c r="I88" s="258" t="s">
        <v>1207</v>
      </c>
      <c r="J88" s="258">
        <v>20</v>
      </c>
      <c r="K88" s="272"/>
    </row>
    <row r="89" s="1" customFormat="1" ht="15" customHeight="1">
      <c r="B89" s="283"/>
      <c r="C89" s="258" t="s">
        <v>1228</v>
      </c>
      <c r="D89" s="258"/>
      <c r="E89" s="258"/>
      <c r="F89" s="281" t="s">
        <v>1211</v>
      </c>
      <c r="G89" s="282"/>
      <c r="H89" s="258" t="s">
        <v>1229</v>
      </c>
      <c r="I89" s="258" t="s">
        <v>1207</v>
      </c>
      <c r="J89" s="258">
        <v>20</v>
      </c>
      <c r="K89" s="272"/>
    </row>
    <row r="90" s="1" customFormat="1" ht="15" customHeight="1">
      <c r="B90" s="283"/>
      <c r="C90" s="258" t="s">
        <v>1230</v>
      </c>
      <c r="D90" s="258"/>
      <c r="E90" s="258"/>
      <c r="F90" s="281" t="s">
        <v>1211</v>
      </c>
      <c r="G90" s="282"/>
      <c r="H90" s="258" t="s">
        <v>1231</v>
      </c>
      <c r="I90" s="258" t="s">
        <v>1207</v>
      </c>
      <c r="J90" s="258">
        <v>50</v>
      </c>
      <c r="K90" s="272"/>
    </row>
    <row r="91" s="1" customFormat="1" ht="15" customHeight="1">
      <c r="B91" s="283"/>
      <c r="C91" s="258" t="s">
        <v>1232</v>
      </c>
      <c r="D91" s="258"/>
      <c r="E91" s="258"/>
      <c r="F91" s="281" t="s">
        <v>1211</v>
      </c>
      <c r="G91" s="282"/>
      <c r="H91" s="258" t="s">
        <v>1232</v>
      </c>
      <c r="I91" s="258" t="s">
        <v>1207</v>
      </c>
      <c r="J91" s="258">
        <v>50</v>
      </c>
      <c r="K91" s="272"/>
    </row>
    <row r="92" s="1" customFormat="1" ht="15" customHeight="1">
      <c r="B92" s="283"/>
      <c r="C92" s="258" t="s">
        <v>1233</v>
      </c>
      <c r="D92" s="258"/>
      <c r="E92" s="258"/>
      <c r="F92" s="281" t="s">
        <v>1211</v>
      </c>
      <c r="G92" s="282"/>
      <c r="H92" s="258" t="s">
        <v>1234</v>
      </c>
      <c r="I92" s="258" t="s">
        <v>1207</v>
      </c>
      <c r="J92" s="258">
        <v>255</v>
      </c>
      <c r="K92" s="272"/>
    </row>
    <row r="93" s="1" customFormat="1" ht="15" customHeight="1">
      <c r="B93" s="283"/>
      <c r="C93" s="258" t="s">
        <v>1235</v>
      </c>
      <c r="D93" s="258"/>
      <c r="E93" s="258"/>
      <c r="F93" s="281" t="s">
        <v>1205</v>
      </c>
      <c r="G93" s="282"/>
      <c r="H93" s="258" t="s">
        <v>1236</v>
      </c>
      <c r="I93" s="258" t="s">
        <v>1237</v>
      </c>
      <c r="J93" s="258"/>
      <c r="K93" s="272"/>
    </row>
    <row r="94" s="1" customFormat="1" ht="15" customHeight="1">
      <c r="B94" s="283"/>
      <c r="C94" s="258" t="s">
        <v>1238</v>
      </c>
      <c r="D94" s="258"/>
      <c r="E94" s="258"/>
      <c r="F94" s="281" t="s">
        <v>1205</v>
      </c>
      <c r="G94" s="282"/>
      <c r="H94" s="258" t="s">
        <v>1239</v>
      </c>
      <c r="I94" s="258" t="s">
        <v>1240</v>
      </c>
      <c r="J94" s="258"/>
      <c r="K94" s="272"/>
    </row>
    <row r="95" s="1" customFormat="1" ht="15" customHeight="1">
      <c r="B95" s="283"/>
      <c r="C95" s="258" t="s">
        <v>1241</v>
      </c>
      <c r="D95" s="258"/>
      <c r="E95" s="258"/>
      <c r="F95" s="281" t="s">
        <v>1205</v>
      </c>
      <c r="G95" s="282"/>
      <c r="H95" s="258" t="s">
        <v>1241</v>
      </c>
      <c r="I95" s="258" t="s">
        <v>1240</v>
      </c>
      <c r="J95" s="258"/>
      <c r="K95" s="272"/>
    </row>
    <row r="96" s="1" customFormat="1" ht="15" customHeight="1">
      <c r="B96" s="283"/>
      <c r="C96" s="258" t="s">
        <v>36</v>
      </c>
      <c r="D96" s="258"/>
      <c r="E96" s="258"/>
      <c r="F96" s="281" t="s">
        <v>1205</v>
      </c>
      <c r="G96" s="282"/>
      <c r="H96" s="258" t="s">
        <v>1242</v>
      </c>
      <c r="I96" s="258" t="s">
        <v>1240</v>
      </c>
      <c r="J96" s="258"/>
      <c r="K96" s="272"/>
    </row>
    <row r="97" s="1" customFormat="1" ht="15" customHeight="1">
      <c r="B97" s="283"/>
      <c r="C97" s="258" t="s">
        <v>46</v>
      </c>
      <c r="D97" s="258"/>
      <c r="E97" s="258"/>
      <c r="F97" s="281" t="s">
        <v>1205</v>
      </c>
      <c r="G97" s="282"/>
      <c r="H97" s="258" t="s">
        <v>1243</v>
      </c>
      <c r="I97" s="258" t="s">
        <v>1240</v>
      </c>
      <c r="J97" s="258"/>
      <c r="K97" s="272"/>
    </row>
    <row r="98" s="1" customFormat="1" ht="15" customHeight="1">
      <c r="B98" s="286"/>
      <c r="C98" s="287"/>
      <c r="D98" s="287"/>
      <c r="E98" s="287"/>
      <c r="F98" s="287"/>
      <c r="G98" s="287"/>
      <c r="H98" s="287"/>
      <c r="I98" s="287"/>
      <c r="J98" s="287"/>
      <c r="K98" s="288"/>
    </row>
    <row r="99" s="1" customFormat="1" ht="18.75" customHeight="1">
      <c r="B99" s="289"/>
      <c r="C99" s="290"/>
      <c r="D99" s="290"/>
      <c r="E99" s="290"/>
      <c r="F99" s="290"/>
      <c r="G99" s="290"/>
      <c r="H99" s="290"/>
      <c r="I99" s="290"/>
      <c r="J99" s="290"/>
      <c r="K99" s="289"/>
    </row>
    <row r="100" s="1" customFormat="1" ht="18.75" customHeight="1">
      <c r="B100" s="266"/>
      <c r="C100" s="266"/>
      <c r="D100" s="266"/>
      <c r="E100" s="266"/>
      <c r="F100" s="266"/>
      <c r="G100" s="266"/>
      <c r="H100" s="266"/>
      <c r="I100" s="266"/>
      <c r="J100" s="266"/>
      <c r="K100" s="266"/>
    </row>
    <row r="101" s="1" customFormat="1" ht="7.5" customHeight="1">
      <c r="B101" s="267"/>
      <c r="C101" s="268"/>
      <c r="D101" s="268"/>
      <c r="E101" s="268"/>
      <c r="F101" s="268"/>
      <c r="G101" s="268"/>
      <c r="H101" s="268"/>
      <c r="I101" s="268"/>
      <c r="J101" s="268"/>
      <c r="K101" s="269"/>
    </row>
    <row r="102" s="1" customFormat="1" ht="45" customHeight="1">
      <c r="B102" s="270"/>
      <c r="C102" s="271" t="s">
        <v>1244</v>
      </c>
      <c r="D102" s="271"/>
      <c r="E102" s="271"/>
      <c r="F102" s="271"/>
      <c r="G102" s="271"/>
      <c r="H102" s="271"/>
      <c r="I102" s="271"/>
      <c r="J102" s="271"/>
      <c r="K102" s="272"/>
    </row>
    <row r="103" s="1" customFormat="1" ht="17.25" customHeight="1">
      <c r="B103" s="270"/>
      <c r="C103" s="273" t="s">
        <v>1199</v>
      </c>
      <c r="D103" s="273"/>
      <c r="E103" s="273"/>
      <c r="F103" s="273" t="s">
        <v>1200</v>
      </c>
      <c r="G103" s="274"/>
      <c r="H103" s="273" t="s">
        <v>52</v>
      </c>
      <c r="I103" s="273" t="s">
        <v>55</v>
      </c>
      <c r="J103" s="273" t="s">
        <v>1201</v>
      </c>
      <c r="K103" s="272"/>
    </row>
    <row r="104" s="1" customFormat="1" ht="17.25" customHeight="1">
      <c r="B104" s="270"/>
      <c r="C104" s="275" t="s">
        <v>1202</v>
      </c>
      <c r="D104" s="275"/>
      <c r="E104" s="275"/>
      <c r="F104" s="276" t="s">
        <v>1203</v>
      </c>
      <c r="G104" s="277"/>
      <c r="H104" s="275"/>
      <c r="I104" s="275"/>
      <c r="J104" s="275" t="s">
        <v>1204</v>
      </c>
      <c r="K104" s="272"/>
    </row>
    <row r="105" s="1" customFormat="1" ht="5.25" customHeight="1">
      <c r="B105" s="270"/>
      <c r="C105" s="273"/>
      <c r="D105" s="273"/>
      <c r="E105" s="273"/>
      <c r="F105" s="273"/>
      <c r="G105" s="291"/>
      <c r="H105" s="273"/>
      <c r="I105" s="273"/>
      <c r="J105" s="273"/>
      <c r="K105" s="272"/>
    </row>
    <row r="106" s="1" customFormat="1" ht="15" customHeight="1">
      <c r="B106" s="270"/>
      <c r="C106" s="258" t="s">
        <v>51</v>
      </c>
      <c r="D106" s="280"/>
      <c r="E106" s="280"/>
      <c r="F106" s="281" t="s">
        <v>1205</v>
      </c>
      <c r="G106" s="258"/>
      <c r="H106" s="258" t="s">
        <v>1245</v>
      </c>
      <c r="I106" s="258" t="s">
        <v>1207</v>
      </c>
      <c r="J106" s="258">
        <v>20</v>
      </c>
      <c r="K106" s="272"/>
    </row>
    <row r="107" s="1" customFormat="1" ht="15" customHeight="1">
      <c r="B107" s="270"/>
      <c r="C107" s="258" t="s">
        <v>1208</v>
      </c>
      <c r="D107" s="258"/>
      <c r="E107" s="258"/>
      <c r="F107" s="281" t="s">
        <v>1205</v>
      </c>
      <c r="G107" s="258"/>
      <c r="H107" s="258" t="s">
        <v>1245</v>
      </c>
      <c r="I107" s="258" t="s">
        <v>1207</v>
      </c>
      <c r="J107" s="258">
        <v>120</v>
      </c>
      <c r="K107" s="272"/>
    </row>
    <row r="108" s="1" customFormat="1" ht="15" customHeight="1">
      <c r="B108" s="283"/>
      <c r="C108" s="258" t="s">
        <v>1210</v>
      </c>
      <c r="D108" s="258"/>
      <c r="E108" s="258"/>
      <c r="F108" s="281" t="s">
        <v>1211</v>
      </c>
      <c r="G108" s="258"/>
      <c r="H108" s="258" t="s">
        <v>1245</v>
      </c>
      <c r="I108" s="258" t="s">
        <v>1207</v>
      </c>
      <c r="J108" s="258">
        <v>50</v>
      </c>
      <c r="K108" s="272"/>
    </row>
    <row r="109" s="1" customFormat="1" ht="15" customHeight="1">
      <c r="B109" s="283"/>
      <c r="C109" s="258" t="s">
        <v>1213</v>
      </c>
      <c r="D109" s="258"/>
      <c r="E109" s="258"/>
      <c r="F109" s="281" t="s">
        <v>1205</v>
      </c>
      <c r="G109" s="258"/>
      <c r="H109" s="258" t="s">
        <v>1245</v>
      </c>
      <c r="I109" s="258" t="s">
        <v>1215</v>
      </c>
      <c r="J109" s="258"/>
      <c r="K109" s="272"/>
    </row>
    <row r="110" s="1" customFormat="1" ht="15" customHeight="1">
      <c r="B110" s="283"/>
      <c r="C110" s="258" t="s">
        <v>1224</v>
      </c>
      <c r="D110" s="258"/>
      <c r="E110" s="258"/>
      <c r="F110" s="281" t="s">
        <v>1211</v>
      </c>
      <c r="G110" s="258"/>
      <c r="H110" s="258" t="s">
        <v>1245</v>
      </c>
      <c r="I110" s="258" t="s">
        <v>1207</v>
      </c>
      <c r="J110" s="258">
        <v>50</v>
      </c>
      <c r="K110" s="272"/>
    </row>
    <row r="111" s="1" customFormat="1" ht="15" customHeight="1">
      <c r="B111" s="283"/>
      <c r="C111" s="258" t="s">
        <v>1232</v>
      </c>
      <c r="D111" s="258"/>
      <c r="E111" s="258"/>
      <c r="F111" s="281" t="s">
        <v>1211</v>
      </c>
      <c r="G111" s="258"/>
      <c r="H111" s="258" t="s">
        <v>1245</v>
      </c>
      <c r="I111" s="258" t="s">
        <v>1207</v>
      </c>
      <c r="J111" s="258">
        <v>50</v>
      </c>
      <c r="K111" s="272"/>
    </row>
    <row r="112" s="1" customFormat="1" ht="15" customHeight="1">
      <c r="B112" s="283"/>
      <c r="C112" s="258" t="s">
        <v>1230</v>
      </c>
      <c r="D112" s="258"/>
      <c r="E112" s="258"/>
      <c r="F112" s="281" t="s">
        <v>1211</v>
      </c>
      <c r="G112" s="258"/>
      <c r="H112" s="258" t="s">
        <v>1245</v>
      </c>
      <c r="I112" s="258" t="s">
        <v>1207</v>
      </c>
      <c r="J112" s="258">
        <v>50</v>
      </c>
      <c r="K112" s="272"/>
    </row>
    <row r="113" s="1" customFormat="1" ht="15" customHeight="1">
      <c r="B113" s="283"/>
      <c r="C113" s="258" t="s">
        <v>51</v>
      </c>
      <c r="D113" s="258"/>
      <c r="E113" s="258"/>
      <c r="F113" s="281" t="s">
        <v>1205</v>
      </c>
      <c r="G113" s="258"/>
      <c r="H113" s="258" t="s">
        <v>1246</v>
      </c>
      <c r="I113" s="258" t="s">
        <v>1207</v>
      </c>
      <c r="J113" s="258">
        <v>20</v>
      </c>
      <c r="K113" s="272"/>
    </row>
    <row r="114" s="1" customFormat="1" ht="15" customHeight="1">
      <c r="B114" s="283"/>
      <c r="C114" s="258" t="s">
        <v>1247</v>
      </c>
      <c r="D114" s="258"/>
      <c r="E114" s="258"/>
      <c r="F114" s="281" t="s">
        <v>1205</v>
      </c>
      <c r="G114" s="258"/>
      <c r="H114" s="258" t="s">
        <v>1248</v>
      </c>
      <c r="I114" s="258" t="s">
        <v>1207</v>
      </c>
      <c r="J114" s="258">
        <v>120</v>
      </c>
      <c r="K114" s="272"/>
    </row>
    <row r="115" s="1" customFormat="1" ht="15" customHeight="1">
      <c r="B115" s="283"/>
      <c r="C115" s="258" t="s">
        <v>36</v>
      </c>
      <c r="D115" s="258"/>
      <c r="E115" s="258"/>
      <c r="F115" s="281" t="s">
        <v>1205</v>
      </c>
      <c r="G115" s="258"/>
      <c r="H115" s="258" t="s">
        <v>1249</v>
      </c>
      <c r="I115" s="258" t="s">
        <v>1240</v>
      </c>
      <c r="J115" s="258"/>
      <c r="K115" s="272"/>
    </row>
    <row r="116" s="1" customFormat="1" ht="15" customHeight="1">
      <c r="B116" s="283"/>
      <c r="C116" s="258" t="s">
        <v>46</v>
      </c>
      <c r="D116" s="258"/>
      <c r="E116" s="258"/>
      <c r="F116" s="281" t="s">
        <v>1205</v>
      </c>
      <c r="G116" s="258"/>
      <c r="H116" s="258" t="s">
        <v>1250</v>
      </c>
      <c r="I116" s="258" t="s">
        <v>1240</v>
      </c>
      <c r="J116" s="258"/>
      <c r="K116" s="272"/>
    </row>
    <row r="117" s="1" customFormat="1" ht="15" customHeight="1">
      <c r="B117" s="283"/>
      <c r="C117" s="258" t="s">
        <v>55</v>
      </c>
      <c r="D117" s="258"/>
      <c r="E117" s="258"/>
      <c r="F117" s="281" t="s">
        <v>1205</v>
      </c>
      <c r="G117" s="258"/>
      <c r="H117" s="258" t="s">
        <v>1251</v>
      </c>
      <c r="I117" s="258" t="s">
        <v>1252</v>
      </c>
      <c r="J117" s="258"/>
      <c r="K117" s="272"/>
    </row>
    <row r="118" s="1" customFormat="1" ht="15" customHeight="1">
      <c r="B118" s="286"/>
      <c r="C118" s="292"/>
      <c r="D118" s="292"/>
      <c r="E118" s="292"/>
      <c r="F118" s="292"/>
      <c r="G118" s="292"/>
      <c r="H118" s="292"/>
      <c r="I118" s="292"/>
      <c r="J118" s="292"/>
      <c r="K118" s="288"/>
    </row>
    <row r="119" s="1" customFormat="1" ht="18.75" customHeight="1">
      <c r="B119" s="293"/>
      <c r="C119" s="294"/>
      <c r="D119" s="294"/>
      <c r="E119" s="294"/>
      <c r="F119" s="295"/>
      <c r="G119" s="294"/>
      <c r="H119" s="294"/>
      <c r="I119" s="294"/>
      <c r="J119" s="294"/>
      <c r="K119" s="293"/>
    </row>
    <row r="120" s="1" customFormat="1" ht="18.75" customHeight="1">
      <c r="B120" s="266"/>
      <c r="C120" s="266"/>
      <c r="D120" s="266"/>
      <c r="E120" s="266"/>
      <c r="F120" s="266"/>
      <c r="G120" s="266"/>
      <c r="H120" s="266"/>
      <c r="I120" s="266"/>
      <c r="J120" s="266"/>
      <c r="K120" s="266"/>
    </row>
    <row r="121" s="1" customFormat="1" ht="7.5" customHeight="1">
      <c r="B121" s="296"/>
      <c r="C121" s="297"/>
      <c r="D121" s="297"/>
      <c r="E121" s="297"/>
      <c r="F121" s="297"/>
      <c r="G121" s="297"/>
      <c r="H121" s="297"/>
      <c r="I121" s="297"/>
      <c r="J121" s="297"/>
      <c r="K121" s="298"/>
    </row>
    <row r="122" s="1" customFormat="1" ht="45" customHeight="1">
      <c r="B122" s="299"/>
      <c r="C122" s="249" t="s">
        <v>1253</v>
      </c>
      <c r="D122" s="249"/>
      <c r="E122" s="249"/>
      <c r="F122" s="249"/>
      <c r="G122" s="249"/>
      <c r="H122" s="249"/>
      <c r="I122" s="249"/>
      <c r="J122" s="249"/>
      <c r="K122" s="300"/>
    </row>
    <row r="123" s="1" customFormat="1" ht="17.25" customHeight="1">
      <c r="B123" s="301"/>
      <c r="C123" s="273" t="s">
        <v>1199</v>
      </c>
      <c r="D123" s="273"/>
      <c r="E123" s="273"/>
      <c r="F123" s="273" t="s">
        <v>1200</v>
      </c>
      <c r="G123" s="274"/>
      <c r="H123" s="273" t="s">
        <v>52</v>
      </c>
      <c r="I123" s="273" t="s">
        <v>55</v>
      </c>
      <c r="J123" s="273" t="s">
        <v>1201</v>
      </c>
      <c r="K123" s="302"/>
    </row>
    <row r="124" s="1" customFormat="1" ht="17.25" customHeight="1">
      <c r="B124" s="301"/>
      <c r="C124" s="275" t="s">
        <v>1202</v>
      </c>
      <c r="D124" s="275"/>
      <c r="E124" s="275"/>
      <c r="F124" s="276" t="s">
        <v>1203</v>
      </c>
      <c r="G124" s="277"/>
      <c r="H124" s="275"/>
      <c r="I124" s="275"/>
      <c r="J124" s="275" t="s">
        <v>1204</v>
      </c>
      <c r="K124" s="302"/>
    </row>
    <row r="125" s="1" customFormat="1" ht="5.25" customHeight="1">
      <c r="B125" s="303"/>
      <c r="C125" s="278"/>
      <c r="D125" s="278"/>
      <c r="E125" s="278"/>
      <c r="F125" s="278"/>
      <c r="G125" s="304"/>
      <c r="H125" s="278"/>
      <c r="I125" s="278"/>
      <c r="J125" s="278"/>
      <c r="K125" s="305"/>
    </row>
    <row r="126" s="1" customFormat="1" ht="15" customHeight="1">
      <c r="B126" s="303"/>
      <c r="C126" s="258" t="s">
        <v>1208</v>
      </c>
      <c r="D126" s="280"/>
      <c r="E126" s="280"/>
      <c r="F126" s="281" t="s">
        <v>1205</v>
      </c>
      <c r="G126" s="258"/>
      <c r="H126" s="258" t="s">
        <v>1245</v>
      </c>
      <c r="I126" s="258" t="s">
        <v>1207</v>
      </c>
      <c r="J126" s="258">
        <v>120</v>
      </c>
      <c r="K126" s="306"/>
    </row>
    <row r="127" s="1" customFormat="1" ht="15" customHeight="1">
      <c r="B127" s="303"/>
      <c r="C127" s="258" t="s">
        <v>1254</v>
      </c>
      <c r="D127" s="258"/>
      <c r="E127" s="258"/>
      <c r="F127" s="281" t="s">
        <v>1205</v>
      </c>
      <c r="G127" s="258"/>
      <c r="H127" s="258" t="s">
        <v>1255</v>
      </c>
      <c r="I127" s="258" t="s">
        <v>1207</v>
      </c>
      <c r="J127" s="258" t="s">
        <v>1256</v>
      </c>
      <c r="K127" s="306"/>
    </row>
    <row r="128" s="1" customFormat="1" ht="15" customHeight="1">
      <c r="B128" s="303"/>
      <c r="C128" s="258" t="s">
        <v>83</v>
      </c>
      <c r="D128" s="258"/>
      <c r="E128" s="258"/>
      <c r="F128" s="281" t="s">
        <v>1205</v>
      </c>
      <c r="G128" s="258"/>
      <c r="H128" s="258" t="s">
        <v>1257</v>
      </c>
      <c r="I128" s="258" t="s">
        <v>1207</v>
      </c>
      <c r="J128" s="258" t="s">
        <v>1256</v>
      </c>
      <c r="K128" s="306"/>
    </row>
    <row r="129" s="1" customFormat="1" ht="15" customHeight="1">
      <c r="B129" s="303"/>
      <c r="C129" s="258" t="s">
        <v>1216</v>
      </c>
      <c r="D129" s="258"/>
      <c r="E129" s="258"/>
      <c r="F129" s="281" t="s">
        <v>1211</v>
      </c>
      <c r="G129" s="258"/>
      <c r="H129" s="258" t="s">
        <v>1217</v>
      </c>
      <c r="I129" s="258" t="s">
        <v>1207</v>
      </c>
      <c r="J129" s="258">
        <v>15</v>
      </c>
      <c r="K129" s="306"/>
    </row>
    <row r="130" s="1" customFormat="1" ht="15" customHeight="1">
      <c r="B130" s="303"/>
      <c r="C130" s="284" t="s">
        <v>1218</v>
      </c>
      <c r="D130" s="284"/>
      <c r="E130" s="284"/>
      <c r="F130" s="285" t="s">
        <v>1211</v>
      </c>
      <c r="G130" s="284"/>
      <c r="H130" s="284" t="s">
        <v>1219</v>
      </c>
      <c r="I130" s="284" t="s">
        <v>1207</v>
      </c>
      <c r="J130" s="284">
        <v>15</v>
      </c>
      <c r="K130" s="306"/>
    </row>
    <row r="131" s="1" customFormat="1" ht="15" customHeight="1">
      <c r="B131" s="303"/>
      <c r="C131" s="284" t="s">
        <v>1220</v>
      </c>
      <c r="D131" s="284"/>
      <c r="E131" s="284"/>
      <c r="F131" s="285" t="s">
        <v>1211</v>
      </c>
      <c r="G131" s="284"/>
      <c r="H131" s="284" t="s">
        <v>1221</v>
      </c>
      <c r="I131" s="284" t="s">
        <v>1207</v>
      </c>
      <c r="J131" s="284">
        <v>20</v>
      </c>
      <c r="K131" s="306"/>
    </row>
    <row r="132" s="1" customFormat="1" ht="15" customHeight="1">
      <c r="B132" s="303"/>
      <c r="C132" s="284" t="s">
        <v>1222</v>
      </c>
      <c r="D132" s="284"/>
      <c r="E132" s="284"/>
      <c r="F132" s="285" t="s">
        <v>1211</v>
      </c>
      <c r="G132" s="284"/>
      <c r="H132" s="284" t="s">
        <v>1223</v>
      </c>
      <c r="I132" s="284" t="s">
        <v>1207</v>
      </c>
      <c r="J132" s="284">
        <v>20</v>
      </c>
      <c r="K132" s="306"/>
    </row>
    <row r="133" s="1" customFormat="1" ht="15" customHeight="1">
      <c r="B133" s="303"/>
      <c r="C133" s="258" t="s">
        <v>1210</v>
      </c>
      <c r="D133" s="258"/>
      <c r="E133" s="258"/>
      <c r="F133" s="281" t="s">
        <v>1211</v>
      </c>
      <c r="G133" s="258"/>
      <c r="H133" s="258" t="s">
        <v>1245</v>
      </c>
      <c r="I133" s="258" t="s">
        <v>1207</v>
      </c>
      <c r="J133" s="258">
        <v>50</v>
      </c>
      <c r="K133" s="306"/>
    </row>
    <row r="134" s="1" customFormat="1" ht="15" customHeight="1">
      <c r="B134" s="303"/>
      <c r="C134" s="258" t="s">
        <v>1224</v>
      </c>
      <c r="D134" s="258"/>
      <c r="E134" s="258"/>
      <c r="F134" s="281" t="s">
        <v>1211</v>
      </c>
      <c r="G134" s="258"/>
      <c r="H134" s="258" t="s">
        <v>1245</v>
      </c>
      <c r="I134" s="258" t="s">
        <v>1207</v>
      </c>
      <c r="J134" s="258">
        <v>50</v>
      </c>
      <c r="K134" s="306"/>
    </row>
    <row r="135" s="1" customFormat="1" ht="15" customHeight="1">
      <c r="B135" s="303"/>
      <c r="C135" s="258" t="s">
        <v>1230</v>
      </c>
      <c r="D135" s="258"/>
      <c r="E135" s="258"/>
      <c r="F135" s="281" t="s">
        <v>1211</v>
      </c>
      <c r="G135" s="258"/>
      <c r="H135" s="258" t="s">
        <v>1245</v>
      </c>
      <c r="I135" s="258" t="s">
        <v>1207</v>
      </c>
      <c r="J135" s="258">
        <v>50</v>
      </c>
      <c r="K135" s="306"/>
    </row>
    <row r="136" s="1" customFormat="1" ht="15" customHeight="1">
      <c r="B136" s="303"/>
      <c r="C136" s="258" t="s">
        <v>1232</v>
      </c>
      <c r="D136" s="258"/>
      <c r="E136" s="258"/>
      <c r="F136" s="281" t="s">
        <v>1211</v>
      </c>
      <c r="G136" s="258"/>
      <c r="H136" s="258" t="s">
        <v>1245</v>
      </c>
      <c r="I136" s="258" t="s">
        <v>1207</v>
      </c>
      <c r="J136" s="258">
        <v>50</v>
      </c>
      <c r="K136" s="306"/>
    </row>
    <row r="137" s="1" customFormat="1" ht="15" customHeight="1">
      <c r="B137" s="303"/>
      <c r="C137" s="258" t="s">
        <v>1233</v>
      </c>
      <c r="D137" s="258"/>
      <c r="E137" s="258"/>
      <c r="F137" s="281" t="s">
        <v>1211</v>
      </c>
      <c r="G137" s="258"/>
      <c r="H137" s="258" t="s">
        <v>1258</v>
      </c>
      <c r="I137" s="258" t="s">
        <v>1207</v>
      </c>
      <c r="J137" s="258">
        <v>255</v>
      </c>
      <c r="K137" s="306"/>
    </row>
    <row r="138" s="1" customFormat="1" ht="15" customHeight="1">
      <c r="B138" s="303"/>
      <c r="C138" s="258" t="s">
        <v>1235</v>
      </c>
      <c r="D138" s="258"/>
      <c r="E138" s="258"/>
      <c r="F138" s="281" t="s">
        <v>1205</v>
      </c>
      <c r="G138" s="258"/>
      <c r="H138" s="258" t="s">
        <v>1259</v>
      </c>
      <c r="I138" s="258" t="s">
        <v>1237</v>
      </c>
      <c r="J138" s="258"/>
      <c r="K138" s="306"/>
    </row>
    <row r="139" s="1" customFormat="1" ht="15" customHeight="1">
      <c r="B139" s="303"/>
      <c r="C139" s="258" t="s">
        <v>1238</v>
      </c>
      <c r="D139" s="258"/>
      <c r="E139" s="258"/>
      <c r="F139" s="281" t="s">
        <v>1205</v>
      </c>
      <c r="G139" s="258"/>
      <c r="H139" s="258" t="s">
        <v>1260</v>
      </c>
      <c r="I139" s="258" t="s">
        <v>1240</v>
      </c>
      <c r="J139" s="258"/>
      <c r="K139" s="306"/>
    </row>
    <row r="140" s="1" customFormat="1" ht="15" customHeight="1">
      <c r="B140" s="303"/>
      <c r="C140" s="258" t="s">
        <v>1241</v>
      </c>
      <c r="D140" s="258"/>
      <c r="E140" s="258"/>
      <c r="F140" s="281" t="s">
        <v>1205</v>
      </c>
      <c r="G140" s="258"/>
      <c r="H140" s="258" t="s">
        <v>1241</v>
      </c>
      <c r="I140" s="258" t="s">
        <v>1240</v>
      </c>
      <c r="J140" s="258"/>
      <c r="K140" s="306"/>
    </row>
    <row r="141" s="1" customFormat="1" ht="15" customHeight="1">
      <c r="B141" s="303"/>
      <c r="C141" s="258" t="s">
        <v>36</v>
      </c>
      <c r="D141" s="258"/>
      <c r="E141" s="258"/>
      <c r="F141" s="281" t="s">
        <v>1205</v>
      </c>
      <c r="G141" s="258"/>
      <c r="H141" s="258" t="s">
        <v>1261</v>
      </c>
      <c r="I141" s="258" t="s">
        <v>1240</v>
      </c>
      <c r="J141" s="258"/>
      <c r="K141" s="306"/>
    </row>
    <row r="142" s="1" customFormat="1" ht="15" customHeight="1">
      <c r="B142" s="303"/>
      <c r="C142" s="258" t="s">
        <v>1262</v>
      </c>
      <c r="D142" s="258"/>
      <c r="E142" s="258"/>
      <c r="F142" s="281" t="s">
        <v>1205</v>
      </c>
      <c r="G142" s="258"/>
      <c r="H142" s="258" t="s">
        <v>1263</v>
      </c>
      <c r="I142" s="258" t="s">
        <v>1240</v>
      </c>
      <c r="J142" s="258"/>
      <c r="K142" s="306"/>
    </row>
    <row r="143" s="1" customFormat="1" ht="15" customHeight="1">
      <c r="B143" s="307"/>
      <c r="C143" s="308"/>
      <c r="D143" s="308"/>
      <c r="E143" s="308"/>
      <c r="F143" s="308"/>
      <c r="G143" s="308"/>
      <c r="H143" s="308"/>
      <c r="I143" s="308"/>
      <c r="J143" s="308"/>
      <c r="K143" s="309"/>
    </row>
    <row r="144" s="1" customFormat="1" ht="18.75" customHeight="1">
      <c r="B144" s="294"/>
      <c r="C144" s="294"/>
      <c r="D144" s="294"/>
      <c r="E144" s="294"/>
      <c r="F144" s="295"/>
      <c r="G144" s="294"/>
      <c r="H144" s="294"/>
      <c r="I144" s="294"/>
      <c r="J144" s="294"/>
      <c r="K144" s="294"/>
    </row>
    <row r="145" s="1" customFormat="1" ht="18.75" customHeight="1">
      <c r="B145" s="266"/>
      <c r="C145" s="266"/>
      <c r="D145" s="266"/>
      <c r="E145" s="266"/>
      <c r="F145" s="266"/>
      <c r="G145" s="266"/>
      <c r="H145" s="266"/>
      <c r="I145" s="266"/>
      <c r="J145" s="266"/>
      <c r="K145" s="266"/>
    </row>
    <row r="146" s="1" customFormat="1" ht="7.5" customHeight="1">
      <c r="B146" s="267"/>
      <c r="C146" s="268"/>
      <c r="D146" s="268"/>
      <c r="E146" s="268"/>
      <c r="F146" s="268"/>
      <c r="G146" s="268"/>
      <c r="H146" s="268"/>
      <c r="I146" s="268"/>
      <c r="J146" s="268"/>
      <c r="K146" s="269"/>
    </row>
    <row r="147" s="1" customFormat="1" ht="45" customHeight="1">
      <c r="B147" s="270"/>
      <c r="C147" s="271" t="s">
        <v>1264</v>
      </c>
      <c r="D147" s="271"/>
      <c r="E147" s="271"/>
      <c r="F147" s="271"/>
      <c r="G147" s="271"/>
      <c r="H147" s="271"/>
      <c r="I147" s="271"/>
      <c r="J147" s="271"/>
      <c r="K147" s="272"/>
    </row>
    <row r="148" s="1" customFormat="1" ht="17.25" customHeight="1">
      <c r="B148" s="270"/>
      <c r="C148" s="273" t="s">
        <v>1199</v>
      </c>
      <c r="D148" s="273"/>
      <c r="E148" s="273"/>
      <c r="F148" s="273" t="s">
        <v>1200</v>
      </c>
      <c r="G148" s="274"/>
      <c r="H148" s="273" t="s">
        <v>52</v>
      </c>
      <c r="I148" s="273" t="s">
        <v>55</v>
      </c>
      <c r="J148" s="273" t="s">
        <v>1201</v>
      </c>
      <c r="K148" s="272"/>
    </row>
    <row r="149" s="1" customFormat="1" ht="17.25" customHeight="1">
      <c r="B149" s="270"/>
      <c r="C149" s="275" t="s">
        <v>1202</v>
      </c>
      <c r="D149" s="275"/>
      <c r="E149" s="275"/>
      <c r="F149" s="276" t="s">
        <v>1203</v>
      </c>
      <c r="G149" s="277"/>
      <c r="H149" s="275"/>
      <c r="I149" s="275"/>
      <c r="J149" s="275" t="s">
        <v>1204</v>
      </c>
      <c r="K149" s="272"/>
    </row>
    <row r="150" s="1" customFormat="1" ht="5.25" customHeight="1">
      <c r="B150" s="283"/>
      <c r="C150" s="278"/>
      <c r="D150" s="278"/>
      <c r="E150" s="278"/>
      <c r="F150" s="278"/>
      <c r="G150" s="279"/>
      <c r="H150" s="278"/>
      <c r="I150" s="278"/>
      <c r="J150" s="278"/>
      <c r="K150" s="306"/>
    </row>
    <row r="151" s="1" customFormat="1" ht="15" customHeight="1">
      <c r="B151" s="283"/>
      <c r="C151" s="310" t="s">
        <v>1208</v>
      </c>
      <c r="D151" s="258"/>
      <c r="E151" s="258"/>
      <c r="F151" s="311" t="s">
        <v>1205</v>
      </c>
      <c r="G151" s="258"/>
      <c r="H151" s="310" t="s">
        <v>1245</v>
      </c>
      <c r="I151" s="310" t="s">
        <v>1207</v>
      </c>
      <c r="J151" s="310">
        <v>120</v>
      </c>
      <c r="K151" s="306"/>
    </row>
    <row r="152" s="1" customFormat="1" ht="15" customHeight="1">
      <c r="B152" s="283"/>
      <c r="C152" s="310" t="s">
        <v>1254</v>
      </c>
      <c r="D152" s="258"/>
      <c r="E152" s="258"/>
      <c r="F152" s="311" t="s">
        <v>1205</v>
      </c>
      <c r="G152" s="258"/>
      <c r="H152" s="310" t="s">
        <v>1265</v>
      </c>
      <c r="I152" s="310" t="s">
        <v>1207</v>
      </c>
      <c r="J152" s="310" t="s">
        <v>1256</v>
      </c>
      <c r="K152" s="306"/>
    </row>
    <row r="153" s="1" customFormat="1" ht="15" customHeight="1">
      <c r="B153" s="283"/>
      <c r="C153" s="310" t="s">
        <v>83</v>
      </c>
      <c r="D153" s="258"/>
      <c r="E153" s="258"/>
      <c r="F153" s="311" t="s">
        <v>1205</v>
      </c>
      <c r="G153" s="258"/>
      <c r="H153" s="310" t="s">
        <v>1266</v>
      </c>
      <c r="I153" s="310" t="s">
        <v>1207</v>
      </c>
      <c r="J153" s="310" t="s">
        <v>1256</v>
      </c>
      <c r="K153" s="306"/>
    </row>
    <row r="154" s="1" customFormat="1" ht="15" customHeight="1">
      <c r="B154" s="283"/>
      <c r="C154" s="310" t="s">
        <v>1210</v>
      </c>
      <c r="D154" s="258"/>
      <c r="E154" s="258"/>
      <c r="F154" s="311" t="s">
        <v>1211</v>
      </c>
      <c r="G154" s="258"/>
      <c r="H154" s="310" t="s">
        <v>1245</v>
      </c>
      <c r="I154" s="310" t="s">
        <v>1207</v>
      </c>
      <c r="J154" s="310">
        <v>50</v>
      </c>
      <c r="K154" s="306"/>
    </row>
    <row r="155" s="1" customFormat="1" ht="15" customHeight="1">
      <c r="B155" s="283"/>
      <c r="C155" s="310" t="s">
        <v>1213</v>
      </c>
      <c r="D155" s="258"/>
      <c r="E155" s="258"/>
      <c r="F155" s="311" t="s">
        <v>1205</v>
      </c>
      <c r="G155" s="258"/>
      <c r="H155" s="310" t="s">
        <v>1245</v>
      </c>
      <c r="I155" s="310" t="s">
        <v>1215</v>
      </c>
      <c r="J155" s="310"/>
      <c r="K155" s="306"/>
    </row>
    <row r="156" s="1" customFormat="1" ht="15" customHeight="1">
      <c r="B156" s="283"/>
      <c r="C156" s="310" t="s">
        <v>1224</v>
      </c>
      <c r="D156" s="258"/>
      <c r="E156" s="258"/>
      <c r="F156" s="311" t="s">
        <v>1211</v>
      </c>
      <c r="G156" s="258"/>
      <c r="H156" s="310" t="s">
        <v>1245</v>
      </c>
      <c r="I156" s="310" t="s">
        <v>1207</v>
      </c>
      <c r="J156" s="310">
        <v>50</v>
      </c>
      <c r="K156" s="306"/>
    </row>
    <row r="157" s="1" customFormat="1" ht="15" customHeight="1">
      <c r="B157" s="283"/>
      <c r="C157" s="310" t="s">
        <v>1232</v>
      </c>
      <c r="D157" s="258"/>
      <c r="E157" s="258"/>
      <c r="F157" s="311" t="s">
        <v>1211</v>
      </c>
      <c r="G157" s="258"/>
      <c r="H157" s="310" t="s">
        <v>1245</v>
      </c>
      <c r="I157" s="310" t="s">
        <v>1207</v>
      </c>
      <c r="J157" s="310">
        <v>50</v>
      </c>
      <c r="K157" s="306"/>
    </row>
    <row r="158" s="1" customFormat="1" ht="15" customHeight="1">
      <c r="B158" s="283"/>
      <c r="C158" s="310" t="s">
        <v>1230</v>
      </c>
      <c r="D158" s="258"/>
      <c r="E158" s="258"/>
      <c r="F158" s="311" t="s">
        <v>1211</v>
      </c>
      <c r="G158" s="258"/>
      <c r="H158" s="310" t="s">
        <v>1245</v>
      </c>
      <c r="I158" s="310" t="s">
        <v>1207</v>
      </c>
      <c r="J158" s="310">
        <v>50</v>
      </c>
      <c r="K158" s="306"/>
    </row>
    <row r="159" s="1" customFormat="1" ht="15" customHeight="1">
      <c r="B159" s="283"/>
      <c r="C159" s="310" t="s">
        <v>112</v>
      </c>
      <c r="D159" s="258"/>
      <c r="E159" s="258"/>
      <c r="F159" s="311" t="s">
        <v>1205</v>
      </c>
      <c r="G159" s="258"/>
      <c r="H159" s="310" t="s">
        <v>1267</v>
      </c>
      <c r="I159" s="310" t="s">
        <v>1207</v>
      </c>
      <c r="J159" s="310" t="s">
        <v>1268</v>
      </c>
      <c r="K159" s="306"/>
    </row>
    <row r="160" s="1" customFormat="1" ht="15" customHeight="1">
      <c r="B160" s="283"/>
      <c r="C160" s="310" t="s">
        <v>1269</v>
      </c>
      <c r="D160" s="258"/>
      <c r="E160" s="258"/>
      <c r="F160" s="311" t="s">
        <v>1205</v>
      </c>
      <c r="G160" s="258"/>
      <c r="H160" s="310" t="s">
        <v>1270</v>
      </c>
      <c r="I160" s="310" t="s">
        <v>1240</v>
      </c>
      <c r="J160" s="310"/>
      <c r="K160" s="306"/>
    </row>
    <row r="161" s="1" customFormat="1" ht="15" customHeight="1">
      <c r="B161" s="312"/>
      <c r="C161" s="292"/>
      <c r="D161" s="292"/>
      <c r="E161" s="292"/>
      <c r="F161" s="292"/>
      <c r="G161" s="292"/>
      <c r="H161" s="292"/>
      <c r="I161" s="292"/>
      <c r="J161" s="292"/>
      <c r="K161" s="313"/>
    </row>
    <row r="162" s="1" customFormat="1" ht="18.75" customHeight="1">
      <c r="B162" s="294"/>
      <c r="C162" s="304"/>
      <c r="D162" s="304"/>
      <c r="E162" s="304"/>
      <c r="F162" s="314"/>
      <c r="G162" s="304"/>
      <c r="H162" s="304"/>
      <c r="I162" s="304"/>
      <c r="J162" s="304"/>
      <c r="K162" s="294"/>
    </row>
    <row r="163" s="1" customFormat="1" ht="18.75" customHeight="1">
      <c r="B163" s="266"/>
      <c r="C163" s="266"/>
      <c r="D163" s="266"/>
      <c r="E163" s="266"/>
      <c r="F163" s="266"/>
      <c r="G163" s="266"/>
      <c r="H163" s="266"/>
      <c r="I163" s="266"/>
      <c r="J163" s="266"/>
      <c r="K163" s="266"/>
    </row>
    <row r="164" s="1" customFormat="1" ht="7.5" customHeight="1">
      <c r="B164" s="245"/>
      <c r="C164" s="246"/>
      <c r="D164" s="246"/>
      <c r="E164" s="246"/>
      <c r="F164" s="246"/>
      <c r="G164" s="246"/>
      <c r="H164" s="246"/>
      <c r="I164" s="246"/>
      <c r="J164" s="246"/>
      <c r="K164" s="247"/>
    </row>
    <row r="165" s="1" customFormat="1" ht="45" customHeight="1">
      <c r="B165" s="248"/>
      <c r="C165" s="249" t="s">
        <v>1271</v>
      </c>
      <c r="D165" s="249"/>
      <c r="E165" s="249"/>
      <c r="F165" s="249"/>
      <c r="G165" s="249"/>
      <c r="H165" s="249"/>
      <c r="I165" s="249"/>
      <c r="J165" s="249"/>
      <c r="K165" s="250"/>
    </row>
    <row r="166" s="1" customFormat="1" ht="17.25" customHeight="1">
      <c r="B166" s="248"/>
      <c r="C166" s="273" t="s">
        <v>1199</v>
      </c>
      <c r="D166" s="273"/>
      <c r="E166" s="273"/>
      <c r="F166" s="273" t="s">
        <v>1200</v>
      </c>
      <c r="G166" s="315"/>
      <c r="H166" s="316" t="s">
        <v>52</v>
      </c>
      <c r="I166" s="316" t="s">
        <v>55</v>
      </c>
      <c r="J166" s="273" t="s">
        <v>1201</v>
      </c>
      <c r="K166" s="250"/>
    </row>
    <row r="167" s="1" customFormat="1" ht="17.25" customHeight="1">
      <c r="B167" s="251"/>
      <c r="C167" s="275" t="s">
        <v>1202</v>
      </c>
      <c r="D167" s="275"/>
      <c r="E167" s="275"/>
      <c r="F167" s="276" t="s">
        <v>1203</v>
      </c>
      <c r="G167" s="317"/>
      <c r="H167" s="318"/>
      <c r="I167" s="318"/>
      <c r="J167" s="275" t="s">
        <v>1204</v>
      </c>
      <c r="K167" s="253"/>
    </row>
    <row r="168" s="1" customFormat="1" ht="5.25" customHeight="1">
      <c r="B168" s="283"/>
      <c r="C168" s="278"/>
      <c r="D168" s="278"/>
      <c r="E168" s="278"/>
      <c r="F168" s="278"/>
      <c r="G168" s="279"/>
      <c r="H168" s="278"/>
      <c r="I168" s="278"/>
      <c r="J168" s="278"/>
      <c r="K168" s="306"/>
    </row>
    <row r="169" s="1" customFormat="1" ht="15" customHeight="1">
      <c r="B169" s="283"/>
      <c r="C169" s="258" t="s">
        <v>1208</v>
      </c>
      <c r="D169" s="258"/>
      <c r="E169" s="258"/>
      <c r="F169" s="281" t="s">
        <v>1205</v>
      </c>
      <c r="G169" s="258"/>
      <c r="H169" s="258" t="s">
        <v>1245</v>
      </c>
      <c r="I169" s="258" t="s">
        <v>1207</v>
      </c>
      <c r="J169" s="258">
        <v>120</v>
      </c>
      <c r="K169" s="306"/>
    </row>
    <row r="170" s="1" customFormat="1" ht="15" customHeight="1">
      <c r="B170" s="283"/>
      <c r="C170" s="258" t="s">
        <v>1254</v>
      </c>
      <c r="D170" s="258"/>
      <c r="E170" s="258"/>
      <c r="F170" s="281" t="s">
        <v>1205</v>
      </c>
      <c r="G170" s="258"/>
      <c r="H170" s="258" t="s">
        <v>1255</v>
      </c>
      <c r="I170" s="258" t="s">
        <v>1207</v>
      </c>
      <c r="J170" s="258" t="s">
        <v>1256</v>
      </c>
      <c r="K170" s="306"/>
    </row>
    <row r="171" s="1" customFormat="1" ht="15" customHeight="1">
      <c r="B171" s="283"/>
      <c r="C171" s="258" t="s">
        <v>83</v>
      </c>
      <c r="D171" s="258"/>
      <c r="E171" s="258"/>
      <c r="F171" s="281" t="s">
        <v>1205</v>
      </c>
      <c r="G171" s="258"/>
      <c r="H171" s="258" t="s">
        <v>1272</v>
      </c>
      <c r="I171" s="258" t="s">
        <v>1207</v>
      </c>
      <c r="J171" s="258" t="s">
        <v>1256</v>
      </c>
      <c r="K171" s="306"/>
    </row>
    <row r="172" s="1" customFormat="1" ht="15" customHeight="1">
      <c r="B172" s="283"/>
      <c r="C172" s="258" t="s">
        <v>1210</v>
      </c>
      <c r="D172" s="258"/>
      <c r="E172" s="258"/>
      <c r="F172" s="281" t="s">
        <v>1211</v>
      </c>
      <c r="G172" s="258"/>
      <c r="H172" s="258" t="s">
        <v>1272</v>
      </c>
      <c r="I172" s="258" t="s">
        <v>1207</v>
      </c>
      <c r="J172" s="258">
        <v>50</v>
      </c>
      <c r="K172" s="306"/>
    </row>
    <row r="173" s="1" customFormat="1" ht="15" customHeight="1">
      <c r="B173" s="283"/>
      <c r="C173" s="258" t="s">
        <v>1213</v>
      </c>
      <c r="D173" s="258"/>
      <c r="E173" s="258"/>
      <c r="F173" s="281" t="s">
        <v>1205</v>
      </c>
      <c r="G173" s="258"/>
      <c r="H173" s="258" t="s">
        <v>1272</v>
      </c>
      <c r="I173" s="258" t="s">
        <v>1215</v>
      </c>
      <c r="J173" s="258"/>
      <c r="K173" s="306"/>
    </row>
    <row r="174" s="1" customFormat="1" ht="15" customHeight="1">
      <c r="B174" s="283"/>
      <c r="C174" s="258" t="s">
        <v>1224</v>
      </c>
      <c r="D174" s="258"/>
      <c r="E174" s="258"/>
      <c r="F174" s="281" t="s">
        <v>1211</v>
      </c>
      <c r="G174" s="258"/>
      <c r="H174" s="258" t="s">
        <v>1272</v>
      </c>
      <c r="I174" s="258" t="s">
        <v>1207</v>
      </c>
      <c r="J174" s="258">
        <v>50</v>
      </c>
      <c r="K174" s="306"/>
    </row>
    <row r="175" s="1" customFormat="1" ht="15" customHeight="1">
      <c r="B175" s="283"/>
      <c r="C175" s="258" t="s">
        <v>1232</v>
      </c>
      <c r="D175" s="258"/>
      <c r="E175" s="258"/>
      <c r="F175" s="281" t="s">
        <v>1211</v>
      </c>
      <c r="G175" s="258"/>
      <c r="H175" s="258" t="s">
        <v>1272</v>
      </c>
      <c r="I175" s="258" t="s">
        <v>1207</v>
      </c>
      <c r="J175" s="258">
        <v>50</v>
      </c>
      <c r="K175" s="306"/>
    </row>
    <row r="176" s="1" customFormat="1" ht="15" customHeight="1">
      <c r="B176" s="283"/>
      <c r="C176" s="258" t="s">
        <v>1230</v>
      </c>
      <c r="D176" s="258"/>
      <c r="E176" s="258"/>
      <c r="F176" s="281" t="s">
        <v>1211</v>
      </c>
      <c r="G176" s="258"/>
      <c r="H176" s="258" t="s">
        <v>1272</v>
      </c>
      <c r="I176" s="258" t="s">
        <v>1207</v>
      </c>
      <c r="J176" s="258">
        <v>50</v>
      </c>
      <c r="K176" s="306"/>
    </row>
    <row r="177" s="1" customFormat="1" ht="15" customHeight="1">
      <c r="B177" s="283"/>
      <c r="C177" s="258" t="s">
        <v>123</v>
      </c>
      <c r="D177" s="258"/>
      <c r="E177" s="258"/>
      <c r="F177" s="281" t="s">
        <v>1205</v>
      </c>
      <c r="G177" s="258"/>
      <c r="H177" s="258" t="s">
        <v>1273</v>
      </c>
      <c r="I177" s="258" t="s">
        <v>1274</v>
      </c>
      <c r="J177" s="258"/>
      <c r="K177" s="306"/>
    </row>
    <row r="178" s="1" customFormat="1" ht="15" customHeight="1">
      <c r="B178" s="283"/>
      <c r="C178" s="258" t="s">
        <v>55</v>
      </c>
      <c r="D178" s="258"/>
      <c r="E178" s="258"/>
      <c r="F178" s="281" t="s">
        <v>1205</v>
      </c>
      <c r="G178" s="258"/>
      <c r="H178" s="258" t="s">
        <v>1275</v>
      </c>
      <c r="I178" s="258" t="s">
        <v>1276</v>
      </c>
      <c r="J178" s="258">
        <v>1</v>
      </c>
      <c r="K178" s="306"/>
    </row>
    <row r="179" s="1" customFormat="1" ht="15" customHeight="1">
      <c r="B179" s="283"/>
      <c r="C179" s="258" t="s">
        <v>51</v>
      </c>
      <c r="D179" s="258"/>
      <c r="E179" s="258"/>
      <c r="F179" s="281" t="s">
        <v>1205</v>
      </c>
      <c r="G179" s="258"/>
      <c r="H179" s="258" t="s">
        <v>1277</v>
      </c>
      <c r="I179" s="258" t="s">
        <v>1207</v>
      </c>
      <c r="J179" s="258">
        <v>20</v>
      </c>
      <c r="K179" s="306"/>
    </row>
    <row r="180" s="1" customFormat="1" ht="15" customHeight="1">
      <c r="B180" s="283"/>
      <c r="C180" s="258" t="s">
        <v>52</v>
      </c>
      <c r="D180" s="258"/>
      <c r="E180" s="258"/>
      <c r="F180" s="281" t="s">
        <v>1205</v>
      </c>
      <c r="G180" s="258"/>
      <c r="H180" s="258" t="s">
        <v>1278</v>
      </c>
      <c r="I180" s="258" t="s">
        <v>1207</v>
      </c>
      <c r="J180" s="258">
        <v>255</v>
      </c>
      <c r="K180" s="306"/>
    </row>
    <row r="181" s="1" customFormat="1" ht="15" customHeight="1">
      <c r="B181" s="283"/>
      <c r="C181" s="258" t="s">
        <v>124</v>
      </c>
      <c r="D181" s="258"/>
      <c r="E181" s="258"/>
      <c r="F181" s="281" t="s">
        <v>1205</v>
      </c>
      <c r="G181" s="258"/>
      <c r="H181" s="258" t="s">
        <v>1169</v>
      </c>
      <c r="I181" s="258" t="s">
        <v>1207</v>
      </c>
      <c r="J181" s="258">
        <v>10</v>
      </c>
      <c r="K181" s="306"/>
    </row>
    <row r="182" s="1" customFormat="1" ht="15" customHeight="1">
      <c r="B182" s="283"/>
      <c r="C182" s="258" t="s">
        <v>125</v>
      </c>
      <c r="D182" s="258"/>
      <c r="E182" s="258"/>
      <c r="F182" s="281" t="s">
        <v>1205</v>
      </c>
      <c r="G182" s="258"/>
      <c r="H182" s="258" t="s">
        <v>1279</v>
      </c>
      <c r="I182" s="258" t="s">
        <v>1240</v>
      </c>
      <c r="J182" s="258"/>
      <c r="K182" s="306"/>
    </row>
    <row r="183" s="1" customFormat="1" ht="15" customHeight="1">
      <c r="B183" s="283"/>
      <c r="C183" s="258" t="s">
        <v>1280</v>
      </c>
      <c r="D183" s="258"/>
      <c r="E183" s="258"/>
      <c r="F183" s="281" t="s">
        <v>1205</v>
      </c>
      <c r="G183" s="258"/>
      <c r="H183" s="258" t="s">
        <v>1281</v>
      </c>
      <c r="I183" s="258" t="s">
        <v>1240</v>
      </c>
      <c r="J183" s="258"/>
      <c r="K183" s="306"/>
    </row>
    <row r="184" s="1" customFormat="1" ht="15" customHeight="1">
      <c r="B184" s="283"/>
      <c r="C184" s="258" t="s">
        <v>1269</v>
      </c>
      <c r="D184" s="258"/>
      <c r="E184" s="258"/>
      <c r="F184" s="281" t="s">
        <v>1205</v>
      </c>
      <c r="G184" s="258"/>
      <c r="H184" s="258" t="s">
        <v>1282</v>
      </c>
      <c r="I184" s="258" t="s">
        <v>1240</v>
      </c>
      <c r="J184" s="258"/>
      <c r="K184" s="306"/>
    </row>
    <row r="185" s="1" customFormat="1" ht="15" customHeight="1">
      <c r="B185" s="283"/>
      <c r="C185" s="258" t="s">
        <v>127</v>
      </c>
      <c r="D185" s="258"/>
      <c r="E185" s="258"/>
      <c r="F185" s="281" t="s">
        <v>1211</v>
      </c>
      <c r="G185" s="258"/>
      <c r="H185" s="258" t="s">
        <v>1283</v>
      </c>
      <c r="I185" s="258" t="s">
        <v>1207</v>
      </c>
      <c r="J185" s="258">
        <v>50</v>
      </c>
      <c r="K185" s="306"/>
    </row>
    <row r="186" s="1" customFormat="1" ht="15" customHeight="1">
      <c r="B186" s="283"/>
      <c r="C186" s="258" t="s">
        <v>1284</v>
      </c>
      <c r="D186" s="258"/>
      <c r="E186" s="258"/>
      <c r="F186" s="281" t="s">
        <v>1211</v>
      </c>
      <c r="G186" s="258"/>
      <c r="H186" s="258" t="s">
        <v>1285</v>
      </c>
      <c r="I186" s="258" t="s">
        <v>1286</v>
      </c>
      <c r="J186" s="258"/>
      <c r="K186" s="306"/>
    </row>
    <row r="187" s="1" customFormat="1" ht="15" customHeight="1">
      <c r="B187" s="283"/>
      <c r="C187" s="258" t="s">
        <v>1287</v>
      </c>
      <c r="D187" s="258"/>
      <c r="E187" s="258"/>
      <c r="F187" s="281" t="s">
        <v>1211</v>
      </c>
      <c r="G187" s="258"/>
      <c r="H187" s="258" t="s">
        <v>1288</v>
      </c>
      <c r="I187" s="258" t="s">
        <v>1286</v>
      </c>
      <c r="J187" s="258"/>
      <c r="K187" s="306"/>
    </row>
    <row r="188" s="1" customFormat="1" ht="15" customHeight="1">
      <c r="B188" s="283"/>
      <c r="C188" s="258" t="s">
        <v>1289</v>
      </c>
      <c r="D188" s="258"/>
      <c r="E188" s="258"/>
      <c r="F188" s="281" t="s">
        <v>1211</v>
      </c>
      <c r="G188" s="258"/>
      <c r="H188" s="258" t="s">
        <v>1290</v>
      </c>
      <c r="I188" s="258" t="s">
        <v>1286</v>
      </c>
      <c r="J188" s="258"/>
      <c r="K188" s="306"/>
    </row>
    <row r="189" s="1" customFormat="1" ht="15" customHeight="1">
      <c r="B189" s="283"/>
      <c r="C189" s="319" t="s">
        <v>1291</v>
      </c>
      <c r="D189" s="258"/>
      <c r="E189" s="258"/>
      <c r="F189" s="281" t="s">
        <v>1211</v>
      </c>
      <c r="G189" s="258"/>
      <c r="H189" s="258" t="s">
        <v>1292</v>
      </c>
      <c r="I189" s="258" t="s">
        <v>1293</v>
      </c>
      <c r="J189" s="320" t="s">
        <v>1294</v>
      </c>
      <c r="K189" s="306"/>
    </row>
    <row r="190" s="18" customFormat="1" ht="15" customHeight="1">
      <c r="B190" s="321"/>
      <c r="C190" s="322" t="s">
        <v>1295</v>
      </c>
      <c r="D190" s="323"/>
      <c r="E190" s="323"/>
      <c r="F190" s="324" t="s">
        <v>1211</v>
      </c>
      <c r="G190" s="323"/>
      <c r="H190" s="323" t="s">
        <v>1296</v>
      </c>
      <c r="I190" s="323" t="s">
        <v>1293</v>
      </c>
      <c r="J190" s="325" t="s">
        <v>1294</v>
      </c>
      <c r="K190" s="326"/>
    </row>
    <row r="191" s="1" customFormat="1" ht="15" customHeight="1">
      <c r="B191" s="283"/>
      <c r="C191" s="319" t="s">
        <v>40</v>
      </c>
      <c r="D191" s="258"/>
      <c r="E191" s="258"/>
      <c r="F191" s="281" t="s">
        <v>1205</v>
      </c>
      <c r="G191" s="258"/>
      <c r="H191" s="255" t="s">
        <v>1297</v>
      </c>
      <c r="I191" s="258" t="s">
        <v>1298</v>
      </c>
      <c r="J191" s="258"/>
      <c r="K191" s="306"/>
    </row>
    <row r="192" s="1" customFormat="1" ht="15" customHeight="1">
      <c r="B192" s="283"/>
      <c r="C192" s="319" t="s">
        <v>1299</v>
      </c>
      <c r="D192" s="258"/>
      <c r="E192" s="258"/>
      <c r="F192" s="281" t="s">
        <v>1205</v>
      </c>
      <c r="G192" s="258"/>
      <c r="H192" s="258" t="s">
        <v>1300</v>
      </c>
      <c r="I192" s="258" t="s">
        <v>1240</v>
      </c>
      <c r="J192" s="258"/>
      <c r="K192" s="306"/>
    </row>
    <row r="193" s="1" customFormat="1" ht="15" customHeight="1">
      <c r="B193" s="283"/>
      <c r="C193" s="319" t="s">
        <v>1301</v>
      </c>
      <c r="D193" s="258"/>
      <c r="E193" s="258"/>
      <c r="F193" s="281" t="s">
        <v>1205</v>
      </c>
      <c r="G193" s="258"/>
      <c r="H193" s="258" t="s">
        <v>1302</v>
      </c>
      <c r="I193" s="258" t="s">
        <v>1240</v>
      </c>
      <c r="J193" s="258"/>
      <c r="K193" s="306"/>
    </row>
    <row r="194" s="1" customFormat="1" ht="15" customHeight="1">
      <c r="B194" s="283"/>
      <c r="C194" s="319" t="s">
        <v>1303</v>
      </c>
      <c r="D194" s="258"/>
      <c r="E194" s="258"/>
      <c r="F194" s="281" t="s">
        <v>1211</v>
      </c>
      <c r="G194" s="258"/>
      <c r="H194" s="258" t="s">
        <v>1304</v>
      </c>
      <c r="I194" s="258" t="s">
        <v>1240</v>
      </c>
      <c r="J194" s="258"/>
      <c r="K194" s="306"/>
    </row>
    <row r="195" s="1" customFormat="1" ht="15" customHeight="1">
      <c r="B195" s="312"/>
      <c r="C195" s="327"/>
      <c r="D195" s="292"/>
      <c r="E195" s="292"/>
      <c r="F195" s="292"/>
      <c r="G195" s="292"/>
      <c r="H195" s="292"/>
      <c r="I195" s="292"/>
      <c r="J195" s="292"/>
      <c r="K195" s="313"/>
    </row>
    <row r="196" s="1" customFormat="1" ht="18.75" customHeight="1">
      <c r="B196" s="294"/>
      <c r="C196" s="304"/>
      <c r="D196" s="304"/>
      <c r="E196" s="304"/>
      <c r="F196" s="314"/>
      <c r="G196" s="304"/>
      <c r="H196" s="304"/>
      <c r="I196" s="304"/>
      <c r="J196" s="304"/>
      <c r="K196" s="294"/>
    </row>
    <row r="197" s="1" customFormat="1" ht="18.75" customHeight="1">
      <c r="B197" s="294"/>
      <c r="C197" s="304"/>
      <c r="D197" s="304"/>
      <c r="E197" s="304"/>
      <c r="F197" s="314"/>
      <c r="G197" s="304"/>
      <c r="H197" s="304"/>
      <c r="I197" s="304"/>
      <c r="J197" s="304"/>
      <c r="K197" s="294"/>
    </row>
    <row r="198" s="1" customFormat="1" ht="18.75" customHeight="1"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</row>
    <row r="199" s="1" customFormat="1" ht="13.5">
      <c r="B199" s="245"/>
      <c r="C199" s="246"/>
      <c r="D199" s="246"/>
      <c r="E199" s="246"/>
      <c r="F199" s="246"/>
      <c r="G199" s="246"/>
      <c r="H199" s="246"/>
      <c r="I199" s="246"/>
      <c r="J199" s="246"/>
      <c r="K199" s="247"/>
    </row>
    <row r="200" s="1" customFormat="1" ht="21">
      <c r="B200" s="248"/>
      <c r="C200" s="249" t="s">
        <v>1305</v>
      </c>
      <c r="D200" s="249"/>
      <c r="E200" s="249"/>
      <c r="F200" s="249"/>
      <c r="G200" s="249"/>
      <c r="H200" s="249"/>
      <c r="I200" s="249"/>
      <c r="J200" s="249"/>
      <c r="K200" s="250"/>
    </row>
    <row r="201" s="1" customFormat="1" ht="25.5" customHeight="1">
      <c r="B201" s="248"/>
      <c r="C201" s="328" t="s">
        <v>1306</v>
      </c>
      <c r="D201" s="328"/>
      <c r="E201" s="328"/>
      <c r="F201" s="328" t="s">
        <v>1307</v>
      </c>
      <c r="G201" s="329"/>
      <c r="H201" s="328" t="s">
        <v>1308</v>
      </c>
      <c r="I201" s="328"/>
      <c r="J201" s="328"/>
      <c r="K201" s="250"/>
    </row>
    <row r="202" s="1" customFormat="1" ht="5.25" customHeight="1">
      <c r="B202" s="283"/>
      <c r="C202" s="278"/>
      <c r="D202" s="278"/>
      <c r="E202" s="278"/>
      <c r="F202" s="278"/>
      <c r="G202" s="304"/>
      <c r="H202" s="278"/>
      <c r="I202" s="278"/>
      <c r="J202" s="278"/>
      <c r="K202" s="306"/>
    </row>
    <row r="203" s="1" customFormat="1" ht="15" customHeight="1">
      <c r="B203" s="283"/>
      <c r="C203" s="258" t="s">
        <v>1298</v>
      </c>
      <c r="D203" s="258"/>
      <c r="E203" s="258"/>
      <c r="F203" s="281" t="s">
        <v>41</v>
      </c>
      <c r="G203" s="258"/>
      <c r="H203" s="258" t="s">
        <v>1309</v>
      </c>
      <c r="I203" s="258"/>
      <c r="J203" s="258"/>
      <c r="K203" s="306"/>
    </row>
    <row r="204" s="1" customFormat="1" ht="15" customHeight="1">
      <c r="B204" s="283"/>
      <c r="C204" s="258"/>
      <c r="D204" s="258"/>
      <c r="E204" s="258"/>
      <c r="F204" s="281" t="s">
        <v>42</v>
      </c>
      <c r="G204" s="258"/>
      <c r="H204" s="258" t="s">
        <v>1310</v>
      </c>
      <c r="I204" s="258"/>
      <c r="J204" s="258"/>
      <c r="K204" s="306"/>
    </row>
    <row r="205" s="1" customFormat="1" ht="15" customHeight="1">
      <c r="B205" s="283"/>
      <c r="C205" s="258"/>
      <c r="D205" s="258"/>
      <c r="E205" s="258"/>
      <c r="F205" s="281" t="s">
        <v>45</v>
      </c>
      <c r="G205" s="258"/>
      <c r="H205" s="258" t="s">
        <v>1311</v>
      </c>
      <c r="I205" s="258"/>
      <c r="J205" s="258"/>
      <c r="K205" s="306"/>
    </row>
    <row r="206" s="1" customFormat="1" ht="15" customHeight="1">
      <c r="B206" s="283"/>
      <c r="C206" s="258"/>
      <c r="D206" s="258"/>
      <c r="E206" s="258"/>
      <c r="F206" s="281" t="s">
        <v>43</v>
      </c>
      <c r="G206" s="258"/>
      <c r="H206" s="258" t="s">
        <v>1312</v>
      </c>
      <c r="I206" s="258"/>
      <c r="J206" s="258"/>
      <c r="K206" s="306"/>
    </row>
    <row r="207" s="1" customFormat="1" ht="15" customHeight="1">
      <c r="B207" s="283"/>
      <c r="C207" s="258"/>
      <c r="D207" s="258"/>
      <c r="E207" s="258"/>
      <c r="F207" s="281" t="s">
        <v>44</v>
      </c>
      <c r="G207" s="258"/>
      <c r="H207" s="258" t="s">
        <v>1313</v>
      </c>
      <c r="I207" s="258"/>
      <c r="J207" s="258"/>
      <c r="K207" s="306"/>
    </row>
    <row r="208" s="1" customFormat="1" ht="15" customHeight="1">
      <c r="B208" s="283"/>
      <c r="C208" s="258"/>
      <c r="D208" s="258"/>
      <c r="E208" s="258"/>
      <c r="F208" s="281"/>
      <c r="G208" s="258"/>
      <c r="H208" s="258"/>
      <c r="I208" s="258"/>
      <c r="J208" s="258"/>
      <c r="K208" s="306"/>
    </row>
    <row r="209" s="1" customFormat="1" ht="15" customHeight="1">
      <c r="B209" s="283"/>
      <c r="C209" s="258" t="s">
        <v>1252</v>
      </c>
      <c r="D209" s="258"/>
      <c r="E209" s="258"/>
      <c r="F209" s="281" t="s">
        <v>76</v>
      </c>
      <c r="G209" s="258"/>
      <c r="H209" s="258" t="s">
        <v>1314</v>
      </c>
      <c r="I209" s="258"/>
      <c r="J209" s="258"/>
      <c r="K209" s="306"/>
    </row>
    <row r="210" s="1" customFormat="1" ht="15" customHeight="1">
      <c r="B210" s="283"/>
      <c r="C210" s="258"/>
      <c r="D210" s="258"/>
      <c r="E210" s="258"/>
      <c r="F210" s="281" t="s">
        <v>1149</v>
      </c>
      <c r="G210" s="258"/>
      <c r="H210" s="258" t="s">
        <v>1150</v>
      </c>
      <c r="I210" s="258"/>
      <c r="J210" s="258"/>
      <c r="K210" s="306"/>
    </row>
    <row r="211" s="1" customFormat="1" ht="15" customHeight="1">
      <c r="B211" s="283"/>
      <c r="C211" s="258"/>
      <c r="D211" s="258"/>
      <c r="E211" s="258"/>
      <c r="F211" s="281" t="s">
        <v>1147</v>
      </c>
      <c r="G211" s="258"/>
      <c r="H211" s="258" t="s">
        <v>1315</v>
      </c>
      <c r="I211" s="258"/>
      <c r="J211" s="258"/>
      <c r="K211" s="306"/>
    </row>
    <row r="212" s="1" customFormat="1" ht="15" customHeight="1">
      <c r="B212" s="330"/>
      <c r="C212" s="258"/>
      <c r="D212" s="258"/>
      <c r="E212" s="258"/>
      <c r="F212" s="281" t="s">
        <v>1151</v>
      </c>
      <c r="G212" s="319"/>
      <c r="H212" s="310" t="s">
        <v>95</v>
      </c>
      <c r="I212" s="310"/>
      <c r="J212" s="310"/>
      <c r="K212" s="331"/>
    </row>
    <row r="213" s="1" customFormat="1" ht="15" customHeight="1">
      <c r="B213" s="330"/>
      <c r="C213" s="258"/>
      <c r="D213" s="258"/>
      <c r="E213" s="258"/>
      <c r="F213" s="281" t="s">
        <v>1152</v>
      </c>
      <c r="G213" s="319"/>
      <c r="H213" s="310" t="s">
        <v>1316</v>
      </c>
      <c r="I213" s="310"/>
      <c r="J213" s="310"/>
      <c r="K213" s="331"/>
    </row>
    <row r="214" s="1" customFormat="1" ht="15" customHeight="1">
      <c r="B214" s="330"/>
      <c r="C214" s="258"/>
      <c r="D214" s="258"/>
      <c r="E214" s="258"/>
      <c r="F214" s="281"/>
      <c r="G214" s="319"/>
      <c r="H214" s="310"/>
      <c r="I214" s="310"/>
      <c r="J214" s="310"/>
      <c r="K214" s="331"/>
    </row>
    <row r="215" s="1" customFormat="1" ht="15" customHeight="1">
      <c r="B215" s="330"/>
      <c r="C215" s="258" t="s">
        <v>1276</v>
      </c>
      <c r="D215" s="258"/>
      <c r="E215" s="258"/>
      <c r="F215" s="281">
        <v>1</v>
      </c>
      <c r="G215" s="319"/>
      <c r="H215" s="310" t="s">
        <v>1317</v>
      </c>
      <c r="I215" s="310"/>
      <c r="J215" s="310"/>
      <c r="K215" s="331"/>
    </row>
    <row r="216" s="1" customFormat="1" ht="15" customHeight="1">
      <c r="B216" s="330"/>
      <c r="C216" s="258"/>
      <c r="D216" s="258"/>
      <c r="E216" s="258"/>
      <c r="F216" s="281">
        <v>2</v>
      </c>
      <c r="G216" s="319"/>
      <c r="H216" s="310" t="s">
        <v>1318</v>
      </c>
      <c r="I216" s="310"/>
      <c r="J216" s="310"/>
      <c r="K216" s="331"/>
    </row>
    <row r="217" s="1" customFormat="1" ht="15" customHeight="1">
      <c r="B217" s="330"/>
      <c r="C217" s="258"/>
      <c r="D217" s="258"/>
      <c r="E217" s="258"/>
      <c r="F217" s="281">
        <v>3</v>
      </c>
      <c r="G217" s="319"/>
      <c r="H217" s="310" t="s">
        <v>1319</v>
      </c>
      <c r="I217" s="310"/>
      <c r="J217" s="310"/>
      <c r="K217" s="331"/>
    </row>
    <row r="218" s="1" customFormat="1" ht="15" customHeight="1">
      <c r="B218" s="330"/>
      <c r="C218" s="258"/>
      <c r="D218" s="258"/>
      <c r="E218" s="258"/>
      <c r="F218" s="281">
        <v>4</v>
      </c>
      <c r="G218" s="319"/>
      <c r="H218" s="310" t="s">
        <v>1320</v>
      </c>
      <c r="I218" s="310"/>
      <c r="J218" s="310"/>
      <c r="K218" s="331"/>
    </row>
    <row r="219" s="1" customFormat="1" ht="12.75" customHeight="1">
      <c r="B219" s="332"/>
      <c r="C219" s="333"/>
      <c r="D219" s="333"/>
      <c r="E219" s="333"/>
      <c r="F219" s="333"/>
      <c r="G219" s="333"/>
      <c r="H219" s="333"/>
      <c r="I219" s="333"/>
      <c r="J219" s="333"/>
      <c r="K219" s="33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108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110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ROUND(J92,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ROUND((SUM(BE92:BE472)),  2)</f>
        <v>0</v>
      </c>
      <c r="G35" s="40"/>
      <c r="H35" s="40"/>
      <c r="I35" s="133">
        <v>0.20999999999999999</v>
      </c>
      <c r="J35" s="132">
        <f>ROUND(((SUM(BE92:BE472))*I35),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ROUND((SUM(BF92:BF472)),  2)</f>
        <v>0</v>
      </c>
      <c r="G36" s="40"/>
      <c r="H36" s="40"/>
      <c r="I36" s="133">
        <v>0.12</v>
      </c>
      <c r="J36" s="132">
        <f>ROUND(((SUM(BF92:BF472))*I36),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ROUND((SUM(BG92:BG472)),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ROUND((SUM(BH92:BH472)),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ROUND((SUM(BI92:BI472)),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108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SO01.001 - Výkopové práce a obnova povrchů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J92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J93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116</v>
      </c>
      <c r="E65" s="149"/>
      <c r="F65" s="149"/>
      <c r="G65" s="149"/>
      <c r="H65" s="149"/>
      <c r="I65" s="149"/>
      <c r="J65" s="150">
        <f>J94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117</v>
      </c>
      <c r="E66" s="149"/>
      <c r="F66" s="149"/>
      <c r="G66" s="149"/>
      <c r="H66" s="149"/>
      <c r="I66" s="149"/>
      <c r="J66" s="150">
        <f>J352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118</v>
      </c>
      <c r="E67" s="149"/>
      <c r="F67" s="149"/>
      <c r="G67" s="149"/>
      <c r="H67" s="149"/>
      <c r="I67" s="149"/>
      <c r="J67" s="150">
        <f>J358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119</v>
      </c>
      <c r="E68" s="149"/>
      <c r="F68" s="149"/>
      <c r="G68" s="149"/>
      <c r="H68" s="149"/>
      <c r="I68" s="149"/>
      <c r="J68" s="150">
        <f>J404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120</v>
      </c>
      <c r="E69" s="149"/>
      <c r="F69" s="149"/>
      <c r="G69" s="149"/>
      <c r="H69" s="149"/>
      <c r="I69" s="149"/>
      <c r="J69" s="150">
        <f>J430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121</v>
      </c>
      <c r="E70" s="149"/>
      <c r="F70" s="149"/>
      <c r="G70" s="149"/>
      <c r="H70" s="149"/>
      <c r="I70" s="149"/>
      <c r="J70" s="150">
        <f>J470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122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0"/>
      <c r="D80" s="40"/>
      <c r="E80" s="125" t="str">
        <f>E7</f>
        <v>KUNOVICE, UL. NA KONCI, REKONSTRUKCE ŘADU L-10</v>
      </c>
      <c r="F80" s="34"/>
      <c r="G80" s="34"/>
      <c r="H80" s="34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4"/>
      <c r="C81" s="34" t="s">
        <v>107</v>
      </c>
      <c r="L81" s="24"/>
    </row>
    <row r="82" s="2" customFormat="1" ht="16.5" customHeight="1">
      <c r="A82" s="40"/>
      <c r="B82" s="41"/>
      <c r="C82" s="40"/>
      <c r="D82" s="40"/>
      <c r="E82" s="125" t="s">
        <v>108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0"/>
      <c r="D84" s="40"/>
      <c r="E84" s="64" t="str">
        <f>E11</f>
        <v>SO01.001 - Výkopové práce a obnova povrchů</v>
      </c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0"/>
      <c r="E86" s="40"/>
      <c r="F86" s="29" t="str">
        <f>F14</f>
        <v>Kunovice</v>
      </c>
      <c r="G86" s="40"/>
      <c r="H86" s="40"/>
      <c r="I86" s="34" t="s">
        <v>23</v>
      </c>
      <c r="J86" s="66" t="str">
        <f>IF(J14="","",J14)</f>
        <v>8. 11. 2024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0"/>
      <c r="E88" s="40"/>
      <c r="F88" s="29" t="str">
        <f>E17</f>
        <v xml:space="preserve"> </v>
      </c>
      <c r="G88" s="40"/>
      <c r="H88" s="40"/>
      <c r="I88" s="34" t="s">
        <v>31</v>
      </c>
      <c r="J88" s="38" t="str">
        <f>E23</f>
        <v xml:space="preserve"> </v>
      </c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0"/>
      <c r="E89" s="40"/>
      <c r="F89" s="29" t="str">
        <f>IF(E20="","",E20)</f>
        <v>Vyplň údaj</v>
      </c>
      <c r="G89" s="40"/>
      <c r="H89" s="40"/>
      <c r="I89" s="34" t="s">
        <v>33</v>
      </c>
      <c r="J89" s="38" t="str">
        <f>E26</f>
        <v xml:space="preserve"> </v>
      </c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51"/>
      <c r="B91" s="152"/>
      <c r="C91" s="153" t="s">
        <v>123</v>
      </c>
      <c r="D91" s="154" t="s">
        <v>55</v>
      </c>
      <c r="E91" s="154" t="s">
        <v>51</v>
      </c>
      <c r="F91" s="154" t="s">
        <v>52</v>
      </c>
      <c r="G91" s="154" t="s">
        <v>124</v>
      </c>
      <c r="H91" s="154" t="s">
        <v>125</v>
      </c>
      <c r="I91" s="154" t="s">
        <v>126</v>
      </c>
      <c r="J91" s="154" t="s">
        <v>113</v>
      </c>
      <c r="K91" s="155" t="s">
        <v>127</v>
      </c>
      <c r="L91" s="156"/>
      <c r="M91" s="82" t="s">
        <v>3</v>
      </c>
      <c r="N91" s="83" t="s">
        <v>40</v>
      </c>
      <c r="O91" s="83" t="s">
        <v>128</v>
      </c>
      <c r="P91" s="83" t="s">
        <v>129</v>
      </c>
      <c r="Q91" s="83" t="s">
        <v>130</v>
      </c>
      <c r="R91" s="83" t="s">
        <v>131</v>
      </c>
      <c r="S91" s="83" t="s">
        <v>132</v>
      </c>
      <c r="T91" s="84" t="s">
        <v>133</v>
      </c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</row>
    <row r="92" s="2" customFormat="1" ht="22.8" customHeight="1">
      <c r="A92" s="40"/>
      <c r="B92" s="41"/>
      <c r="C92" s="89" t="s">
        <v>134</v>
      </c>
      <c r="D92" s="40"/>
      <c r="E92" s="40"/>
      <c r="F92" s="40"/>
      <c r="G92" s="40"/>
      <c r="H92" s="40"/>
      <c r="I92" s="40"/>
      <c r="J92" s="157">
        <f>BK92</f>
        <v>0</v>
      </c>
      <c r="K92" s="40"/>
      <c r="L92" s="41"/>
      <c r="M92" s="85"/>
      <c r="N92" s="70"/>
      <c r="O92" s="86"/>
      <c r="P92" s="158">
        <f>P93</f>
        <v>0</v>
      </c>
      <c r="Q92" s="86"/>
      <c r="R92" s="158">
        <f>R93</f>
        <v>19.171503646400001</v>
      </c>
      <c r="S92" s="86"/>
      <c r="T92" s="159">
        <f>T93</f>
        <v>241.39163000000002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69</v>
      </c>
      <c r="AU92" s="21" t="s">
        <v>114</v>
      </c>
      <c r="BK92" s="160">
        <f>BK93</f>
        <v>0</v>
      </c>
    </row>
    <row r="93" s="12" customFormat="1" ht="25.92" customHeight="1">
      <c r="A93" s="12"/>
      <c r="B93" s="161"/>
      <c r="C93" s="12"/>
      <c r="D93" s="162" t="s">
        <v>69</v>
      </c>
      <c r="E93" s="163" t="s">
        <v>135</v>
      </c>
      <c r="F93" s="163" t="s">
        <v>136</v>
      </c>
      <c r="G93" s="12"/>
      <c r="H93" s="12"/>
      <c r="I93" s="164"/>
      <c r="J93" s="165">
        <f>BK93</f>
        <v>0</v>
      </c>
      <c r="K93" s="12"/>
      <c r="L93" s="161"/>
      <c r="M93" s="166"/>
      <c r="N93" s="167"/>
      <c r="O93" s="167"/>
      <c r="P93" s="168">
        <f>P94+P352+P358+P404+P430+P470</f>
        <v>0</v>
      </c>
      <c r="Q93" s="167"/>
      <c r="R93" s="168">
        <f>R94+R352+R358+R404+R430+R470</f>
        <v>19.171503646400001</v>
      </c>
      <c r="S93" s="167"/>
      <c r="T93" s="169">
        <f>T94+T352+T358+T404+T430+T470</f>
        <v>241.39163000000002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2" t="s">
        <v>77</v>
      </c>
      <c r="AT93" s="170" t="s">
        <v>69</v>
      </c>
      <c r="AU93" s="170" t="s">
        <v>70</v>
      </c>
      <c r="AY93" s="162" t="s">
        <v>137</v>
      </c>
      <c r="BK93" s="171">
        <f>BK94+BK352+BK358+BK404+BK430+BK470</f>
        <v>0</v>
      </c>
    </row>
    <row r="94" s="12" customFormat="1" ht="22.8" customHeight="1">
      <c r="A94" s="12"/>
      <c r="B94" s="161"/>
      <c r="C94" s="12"/>
      <c r="D94" s="162" t="s">
        <v>69</v>
      </c>
      <c r="E94" s="172" t="s">
        <v>77</v>
      </c>
      <c r="F94" s="172" t="s">
        <v>138</v>
      </c>
      <c r="G94" s="12"/>
      <c r="H94" s="12"/>
      <c r="I94" s="164"/>
      <c r="J94" s="173">
        <f>BK94</f>
        <v>0</v>
      </c>
      <c r="K94" s="12"/>
      <c r="L94" s="161"/>
      <c r="M94" s="166"/>
      <c r="N94" s="167"/>
      <c r="O94" s="167"/>
      <c r="P94" s="168">
        <f>SUM(P95:P351)</f>
        <v>0</v>
      </c>
      <c r="Q94" s="167"/>
      <c r="R94" s="168">
        <f>SUM(R95:R351)</f>
        <v>9.9929452784000006</v>
      </c>
      <c r="S94" s="167"/>
      <c r="T94" s="169">
        <f>SUM(T95:T351)</f>
        <v>241.39163000000002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2" t="s">
        <v>77</v>
      </c>
      <c r="AT94" s="170" t="s">
        <v>69</v>
      </c>
      <c r="AU94" s="170" t="s">
        <v>77</v>
      </c>
      <c r="AY94" s="162" t="s">
        <v>137</v>
      </c>
      <c r="BK94" s="171">
        <f>SUM(BK95:BK351)</f>
        <v>0</v>
      </c>
    </row>
    <row r="95" s="2" customFormat="1" ht="49.05" customHeight="1">
      <c r="A95" s="40"/>
      <c r="B95" s="174"/>
      <c r="C95" s="175" t="s">
        <v>77</v>
      </c>
      <c r="D95" s="175" t="s">
        <v>139</v>
      </c>
      <c r="E95" s="176" t="s">
        <v>140</v>
      </c>
      <c r="F95" s="177" t="s">
        <v>141</v>
      </c>
      <c r="G95" s="178" t="s">
        <v>142</v>
      </c>
      <c r="H95" s="179">
        <v>28.5</v>
      </c>
      <c r="I95" s="180"/>
      <c r="J95" s="181">
        <f>ROUND(I95*H95,2)</f>
        <v>0</v>
      </c>
      <c r="K95" s="177" t="s">
        <v>143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0.42499999999999999</v>
      </c>
      <c r="T95" s="185">
        <f>S95*H95</f>
        <v>12.112499999999999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79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145</v>
      </c>
    </row>
    <row r="96" s="2" customFormat="1">
      <c r="A96" s="40"/>
      <c r="B96" s="41"/>
      <c r="C96" s="40"/>
      <c r="D96" s="188" t="s">
        <v>146</v>
      </c>
      <c r="E96" s="40"/>
      <c r="F96" s="189" t="s">
        <v>147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146</v>
      </c>
      <c r="AU96" s="21" t="s">
        <v>79</v>
      </c>
    </row>
    <row r="97" s="13" customFormat="1">
      <c r="A97" s="13"/>
      <c r="B97" s="193"/>
      <c r="C97" s="13"/>
      <c r="D97" s="194" t="s">
        <v>148</v>
      </c>
      <c r="E97" s="195" t="s">
        <v>3</v>
      </c>
      <c r="F97" s="196" t="s">
        <v>149</v>
      </c>
      <c r="G97" s="13"/>
      <c r="H97" s="195" t="s">
        <v>3</v>
      </c>
      <c r="I97" s="197"/>
      <c r="J97" s="13"/>
      <c r="K97" s="13"/>
      <c r="L97" s="193"/>
      <c r="M97" s="198"/>
      <c r="N97" s="199"/>
      <c r="O97" s="199"/>
      <c r="P97" s="199"/>
      <c r="Q97" s="199"/>
      <c r="R97" s="199"/>
      <c r="S97" s="199"/>
      <c r="T97" s="20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5" t="s">
        <v>148</v>
      </c>
      <c r="AU97" s="195" t="s">
        <v>79</v>
      </c>
      <c r="AV97" s="13" t="s">
        <v>77</v>
      </c>
      <c r="AW97" s="13" t="s">
        <v>32</v>
      </c>
      <c r="AX97" s="13" t="s">
        <v>70</v>
      </c>
      <c r="AY97" s="195" t="s">
        <v>137</v>
      </c>
    </row>
    <row r="98" s="14" customFormat="1">
      <c r="A98" s="14"/>
      <c r="B98" s="201"/>
      <c r="C98" s="14"/>
      <c r="D98" s="194" t="s">
        <v>148</v>
      </c>
      <c r="E98" s="202" t="s">
        <v>3</v>
      </c>
      <c r="F98" s="203" t="s">
        <v>150</v>
      </c>
      <c r="G98" s="14"/>
      <c r="H98" s="204">
        <v>20.850000000000001</v>
      </c>
      <c r="I98" s="205"/>
      <c r="J98" s="14"/>
      <c r="K98" s="14"/>
      <c r="L98" s="201"/>
      <c r="M98" s="206"/>
      <c r="N98" s="207"/>
      <c r="O98" s="207"/>
      <c r="P98" s="207"/>
      <c r="Q98" s="207"/>
      <c r="R98" s="207"/>
      <c r="S98" s="207"/>
      <c r="T98" s="20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02" t="s">
        <v>148</v>
      </c>
      <c r="AU98" s="202" t="s">
        <v>79</v>
      </c>
      <c r="AV98" s="14" t="s">
        <v>79</v>
      </c>
      <c r="AW98" s="14" t="s">
        <v>32</v>
      </c>
      <c r="AX98" s="14" t="s">
        <v>70</v>
      </c>
      <c r="AY98" s="202" t="s">
        <v>137</v>
      </c>
    </row>
    <row r="99" s="14" customFormat="1">
      <c r="A99" s="14"/>
      <c r="B99" s="201"/>
      <c r="C99" s="14"/>
      <c r="D99" s="194" t="s">
        <v>148</v>
      </c>
      <c r="E99" s="202" t="s">
        <v>3</v>
      </c>
      <c r="F99" s="203" t="s">
        <v>151</v>
      </c>
      <c r="G99" s="14"/>
      <c r="H99" s="204">
        <v>7.6500000000000004</v>
      </c>
      <c r="I99" s="205"/>
      <c r="J99" s="14"/>
      <c r="K99" s="14"/>
      <c r="L99" s="201"/>
      <c r="M99" s="206"/>
      <c r="N99" s="207"/>
      <c r="O99" s="207"/>
      <c r="P99" s="207"/>
      <c r="Q99" s="207"/>
      <c r="R99" s="207"/>
      <c r="S99" s="207"/>
      <c r="T99" s="20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02" t="s">
        <v>148</v>
      </c>
      <c r="AU99" s="202" t="s">
        <v>79</v>
      </c>
      <c r="AV99" s="14" t="s">
        <v>79</v>
      </c>
      <c r="AW99" s="14" t="s">
        <v>32</v>
      </c>
      <c r="AX99" s="14" t="s">
        <v>70</v>
      </c>
      <c r="AY99" s="202" t="s">
        <v>137</v>
      </c>
    </row>
    <row r="100" s="15" customFormat="1">
      <c r="A100" s="15"/>
      <c r="B100" s="209"/>
      <c r="C100" s="15"/>
      <c r="D100" s="194" t="s">
        <v>148</v>
      </c>
      <c r="E100" s="210" t="s">
        <v>3</v>
      </c>
      <c r="F100" s="211" t="s">
        <v>152</v>
      </c>
      <c r="G100" s="15"/>
      <c r="H100" s="212">
        <v>28.5</v>
      </c>
      <c r="I100" s="213"/>
      <c r="J100" s="15"/>
      <c r="K100" s="15"/>
      <c r="L100" s="209"/>
      <c r="M100" s="214"/>
      <c r="N100" s="215"/>
      <c r="O100" s="215"/>
      <c r="P100" s="215"/>
      <c r="Q100" s="215"/>
      <c r="R100" s="215"/>
      <c r="S100" s="215"/>
      <c r="T100" s="21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10" t="s">
        <v>148</v>
      </c>
      <c r="AU100" s="210" t="s">
        <v>79</v>
      </c>
      <c r="AV100" s="15" t="s">
        <v>144</v>
      </c>
      <c r="AW100" s="15" t="s">
        <v>32</v>
      </c>
      <c r="AX100" s="15" t="s">
        <v>77</v>
      </c>
      <c r="AY100" s="210" t="s">
        <v>137</v>
      </c>
    </row>
    <row r="101" s="2" customFormat="1" ht="44.25" customHeight="1">
      <c r="A101" s="40"/>
      <c r="B101" s="174"/>
      <c r="C101" s="175" t="s">
        <v>79</v>
      </c>
      <c r="D101" s="175" t="s">
        <v>139</v>
      </c>
      <c r="E101" s="176" t="s">
        <v>153</v>
      </c>
      <c r="F101" s="177" t="s">
        <v>154</v>
      </c>
      <c r="G101" s="178" t="s">
        <v>142</v>
      </c>
      <c r="H101" s="179">
        <v>18.300000000000001</v>
      </c>
      <c r="I101" s="180"/>
      <c r="J101" s="181">
        <f>ROUND(I101*H101,2)</f>
        <v>0</v>
      </c>
      <c r="K101" s="177" t="s">
        <v>143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0.255</v>
      </c>
      <c r="T101" s="185">
        <f>S101*H101</f>
        <v>4.6665000000000001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79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155</v>
      </c>
    </row>
    <row r="102" s="2" customFormat="1">
      <c r="A102" s="40"/>
      <c r="B102" s="41"/>
      <c r="C102" s="40"/>
      <c r="D102" s="188" t="s">
        <v>146</v>
      </c>
      <c r="E102" s="40"/>
      <c r="F102" s="189" t="s">
        <v>156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146</v>
      </c>
      <c r="AU102" s="21" t="s">
        <v>79</v>
      </c>
    </row>
    <row r="103" s="13" customFormat="1">
      <c r="A103" s="13"/>
      <c r="B103" s="193"/>
      <c r="C103" s="13"/>
      <c r="D103" s="194" t="s">
        <v>148</v>
      </c>
      <c r="E103" s="195" t="s">
        <v>3</v>
      </c>
      <c r="F103" s="196" t="s">
        <v>149</v>
      </c>
      <c r="G103" s="13"/>
      <c r="H103" s="195" t="s">
        <v>3</v>
      </c>
      <c r="I103" s="197"/>
      <c r="J103" s="13"/>
      <c r="K103" s="13"/>
      <c r="L103" s="193"/>
      <c r="M103" s="198"/>
      <c r="N103" s="199"/>
      <c r="O103" s="199"/>
      <c r="P103" s="199"/>
      <c r="Q103" s="199"/>
      <c r="R103" s="199"/>
      <c r="S103" s="199"/>
      <c r="T103" s="20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95" t="s">
        <v>148</v>
      </c>
      <c r="AU103" s="195" t="s">
        <v>79</v>
      </c>
      <c r="AV103" s="13" t="s">
        <v>77</v>
      </c>
      <c r="AW103" s="13" t="s">
        <v>32</v>
      </c>
      <c r="AX103" s="13" t="s">
        <v>70</v>
      </c>
      <c r="AY103" s="195" t="s">
        <v>137</v>
      </c>
    </row>
    <row r="104" s="14" customFormat="1">
      <c r="A104" s="14"/>
      <c r="B104" s="201"/>
      <c r="C104" s="14"/>
      <c r="D104" s="194" t="s">
        <v>148</v>
      </c>
      <c r="E104" s="202" t="s">
        <v>3</v>
      </c>
      <c r="F104" s="203" t="s">
        <v>157</v>
      </c>
      <c r="G104" s="14"/>
      <c r="H104" s="204">
        <v>2.6000000000000001</v>
      </c>
      <c r="I104" s="205"/>
      <c r="J104" s="14"/>
      <c r="K104" s="14"/>
      <c r="L104" s="201"/>
      <c r="M104" s="206"/>
      <c r="N104" s="207"/>
      <c r="O104" s="207"/>
      <c r="P104" s="207"/>
      <c r="Q104" s="207"/>
      <c r="R104" s="207"/>
      <c r="S104" s="207"/>
      <c r="T104" s="20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02" t="s">
        <v>148</v>
      </c>
      <c r="AU104" s="202" t="s">
        <v>79</v>
      </c>
      <c r="AV104" s="14" t="s">
        <v>79</v>
      </c>
      <c r="AW104" s="14" t="s">
        <v>32</v>
      </c>
      <c r="AX104" s="14" t="s">
        <v>70</v>
      </c>
      <c r="AY104" s="202" t="s">
        <v>137</v>
      </c>
    </row>
    <row r="105" s="14" customFormat="1">
      <c r="A105" s="14"/>
      <c r="B105" s="201"/>
      <c r="C105" s="14"/>
      <c r="D105" s="194" t="s">
        <v>148</v>
      </c>
      <c r="E105" s="202" t="s">
        <v>3</v>
      </c>
      <c r="F105" s="203" t="s">
        <v>158</v>
      </c>
      <c r="G105" s="14"/>
      <c r="H105" s="204">
        <v>15.699999999999999</v>
      </c>
      <c r="I105" s="205"/>
      <c r="J105" s="14"/>
      <c r="K105" s="14"/>
      <c r="L105" s="201"/>
      <c r="M105" s="206"/>
      <c r="N105" s="207"/>
      <c r="O105" s="207"/>
      <c r="P105" s="207"/>
      <c r="Q105" s="207"/>
      <c r="R105" s="207"/>
      <c r="S105" s="207"/>
      <c r="T105" s="20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02" t="s">
        <v>148</v>
      </c>
      <c r="AU105" s="202" t="s">
        <v>79</v>
      </c>
      <c r="AV105" s="14" t="s">
        <v>79</v>
      </c>
      <c r="AW105" s="14" t="s">
        <v>32</v>
      </c>
      <c r="AX105" s="14" t="s">
        <v>70</v>
      </c>
      <c r="AY105" s="202" t="s">
        <v>137</v>
      </c>
    </row>
    <row r="106" s="15" customFormat="1">
      <c r="A106" s="15"/>
      <c r="B106" s="209"/>
      <c r="C106" s="15"/>
      <c r="D106" s="194" t="s">
        <v>148</v>
      </c>
      <c r="E106" s="210" t="s">
        <v>3</v>
      </c>
      <c r="F106" s="211" t="s">
        <v>152</v>
      </c>
      <c r="G106" s="15"/>
      <c r="H106" s="212">
        <v>18.300000000000001</v>
      </c>
      <c r="I106" s="213"/>
      <c r="J106" s="15"/>
      <c r="K106" s="15"/>
      <c r="L106" s="209"/>
      <c r="M106" s="214"/>
      <c r="N106" s="215"/>
      <c r="O106" s="215"/>
      <c r="P106" s="215"/>
      <c r="Q106" s="215"/>
      <c r="R106" s="215"/>
      <c r="S106" s="215"/>
      <c r="T106" s="21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10" t="s">
        <v>148</v>
      </c>
      <c r="AU106" s="210" t="s">
        <v>79</v>
      </c>
      <c r="AV106" s="15" t="s">
        <v>144</v>
      </c>
      <c r="AW106" s="15" t="s">
        <v>32</v>
      </c>
      <c r="AX106" s="15" t="s">
        <v>77</v>
      </c>
      <c r="AY106" s="210" t="s">
        <v>137</v>
      </c>
    </row>
    <row r="107" s="2" customFormat="1" ht="37.8" customHeight="1">
      <c r="A107" s="40"/>
      <c r="B107" s="174"/>
      <c r="C107" s="175" t="s">
        <v>159</v>
      </c>
      <c r="D107" s="175" t="s">
        <v>139</v>
      </c>
      <c r="E107" s="176" t="s">
        <v>160</v>
      </c>
      <c r="F107" s="177" t="s">
        <v>161</v>
      </c>
      <c r="G107" s="178" t="s">
        <v>142</v>
      </c>
      <c r="H107" s="179">
        <v>60.390000000000001</v>
      </c>
      <c r="I107" s="180"/>
      <c r="J107" s="181">
        <f>ROUND(I107*H107,2)</f>
        <v>0</v>
      </c>
      <c r="K107" s="177" t="s">
        <v>143</v>
      </c>
      <c r="L107" s="41"/>
      <c r="M107" s="182" t="s">
        <v>3</v>
      </c>
      <c r="N107" s="183" t="s">
        <v>41</v>
      </c>
      <c r="O107" s="74"/>
      <c r="P107" s="184">
        <f>O107*H107</f>
        <v>0</v>
      </c>
      <c r="Q107" s="184">
        <v>0</v>
      </c>
      <c r="R107" s="184">
        <f>Q107*H107</f>
        <v>0</v>
      </c>
      <c r="S107" s="184">
        <v>0.41699999999999998</v>
      </c>
      <c r="T107" s="185">
        <f>S107*H107</f>
        <v>25.18263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86" t="s">
        <v>144</v>
      </c>
      <c r="AT107" s="186" t="s">
        <v>139</v>
      </c>
      <c r="AU107" s="186" t="s">
        <v>79</v>
      </c>
      <c r="AY107" s="21" t="s">
        <v>137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21" t="s">
        <v>77</v>
      </c>
      <c r="BK107" s="187">
        <f>ROUND(I107*H107,2)</f>
        <v>0</v>
      </c>
      <c r="BL107" s="21" t="s">
        <v>144</v>
      </c>
      <c r="BM107" s="186" t="s">
        <v>162</v>
      </c>
    </row>
    <row r="108" s="2" customFormat="1">
      <c r="A108" s="40"/>
      <c r="B108" s="41"/>
      <c r="C108" s="40"/>
      <c r="D108" s="188" t="s">
        <v>146</v>
      </c>
      <c r="E108" s="40"/>
      <c r="F108" s="189" t="s">
        <v>163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146</v>
      </c>
      <c r="AU108" s="21" t="s">
        <v>79</v>
      </c>
    </row>
    <row r="109" s="13" customFormat="1">
      <c r="A109" s="13"/>
      <c r="B109" s="193"/>
      <c r="C109" s="13"/>
      <c r="D109" s="194" t="s">
        <v>148</v>
      </c>
      <c r="E109" s="195" t="s">
        <v>3</v>
      </c>
      <c r="F109" s="196" t="s">
        <v>164</v>
      </c>
      <c r="G109" s="13"/>
      <c r="H109" s="195" t="s">
        <v>3</v>
      </c>
      <c r="I109" s="197"/>
      <c r="J109" s="13"/>
      <c r="K109" s="13"/>
      <c r="L109" s="193"/>
      <c r="M109" s="198"/>
      <c r="N109" s="199"/>
      <c r="O109" s="199"/>
      <c r="P109" s="199"/>
      <c r="Q109" s="199"/>
      <c r="R109" s="199"/>
      <c r="S109" s="199"/>
      <c r="T109" s="20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5" t="s">
        <v>148</v>
      </c>
      <c r="AU109" s="195" t="s">
        <v>79</v>
      </c>
      <c r="AV109" s="13" t="s">
        <v>77</v>
      </c>
      <c r="AW109" s="13" t="s">
        <v>32</v>
      </c>
      <c r="AX109" s="13" t="s">
        <v>70</v>
      </c>
      <c r="AY109" s="195" t="s">
        <v>137</v>
      </c>
    </row>
    <row r="110" s="14" customFormat="1">
      <c r="A110" s="14"/>
      <c r="B110" s="201"/>
      <c r="C110" s="14"/>
      <c r="D110" s="194" t="s">
        <v>148</v>
      </c>
      <c r="E110" s="202" t="s">
        <v>3</v>
      </c>
      <c r="F110" s="203" t="s">
        <v>165</v>
      </c>
      <c r="G110" s="14"/>
      <c r="H110" s="204">
        <v>48.990000000000002</v>
      </c>
      <c r="I110" s="205"/>
      <c r="J110" s="14"/>
      <c r="K110" s="14"/>
      <c r="L110" s="201"/>
      <c r="M110" s="206"/>
      <c r="N110" s="207"/>
      <c r="O110" s="207"/>
      <c r="P110" s="207"/>
      <c r="Q110" s="207"/>
      <c r="R110" s="207"/>
      <c r="S110" s="207"/>
      <c r="T110" s="20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2" t="s">
        <v>148</v>
      </c>
      <c r="AU110" s="202" t="s">
        <v>79</v>
      </c>
      <c r="AV110" s="14" t="s">
        <v>79</v>
      </c>
      <c r="AW110" s="14" t="s">
        <v>32</v>
      </c>
      <c r="AX110" s="14" t="s">
        <v>70</v>
      </c>
      <c r="AY110" s="202" t="s">
        <v>137</v>
      </c>
    </row>
    <row r="111" s="14" customFormat="1">
      <c r="A111" s="14"/>
      <c r="B111" s="201"/>
      <c r="C111" s="14"/>
      <c r="D111" s="194" t="s">
        <v>148</v>
      </c>
      <c r="E111" s="202" t="s">
        <v>3</v>
      </c>
      <c r="F111" s="203" t="s">
        <v>166</v>
      </c>
      <c r="G111" s="14"/>
      <c r="H111" s="204">
        <v>11.4</v>
      </c>
      <c r="I111" s="205"/>
      <c r="J111" s="14"/>
      <c r="K111" s="14"/>
      <c r="L111" s="201"/>
      <c r="M111" s="206"/>
      <c r="N111" s="207"/>
      <c r="O111" s="207"/>
      <c r="P111" s="207"/>
      <c r="Q111" s="207"/>
      <c r="R111" s="207"/>
      <c r="S111" s="207"/>
      <c r="T111" s="20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2" t="s">
        <v>148</v>
      </c>
      <c r="AU111" s="202" t="s">
        <v>79</v>
      </c>
      <c r="AV111" s="14" t="s">
        <v>79</v>
      </c>
      <c r="AW111" s="14" t="s">
        <v>32</v>
      </c>
      <c r="AX111" s="14" t="s">
        <v>70</v>
      </c>
      <c r="AY111" s="202" t="s">
        <v>137</v>
      </c>
    </row>
    <row r="112" s="15" customFormat="1">
      <c r="A112" s="15"/>
      <c r="B112" s="209"/>
      <c r="C112" s="15"/>
      <c r="D112" s="194" t="s">
        <v>148</v>
      </c>
      <c r="E112" s="210" t="s">
        <v>3</v>
      </c>
      <c r="F112" s="211" t="s">
        <v>152</v>
      </c>
      <c r="G112" s="15"/>
      <c r="H112" s="212">
        <v>60.390000000000001</v>
      </c>
      <c r="I112" s="213"/>
      <c r="J112" s="15"/>
      <c r="K112" s="15"/>
      <c r="L112" s="209"/>
      <c r="M112" s="214"/>
      <c r="N112" s="215"/>
      <c r="O112" s="215"/>
      <c r="P112" s="215"/>
      <c r="Q112" s="215"/>
      <c r="R112" s="215"/>
      <c r="S112" s="215"/>
      <c r="T112" s="21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10" t="s">
        <v>148</v>
      </c>
      <c r="AU112" s="210" t="s">
        <v>79</v>
      </c>
      <c r="AV112" s="15" t="s">
        <v>144</v>
      </c>
      <c r="AW112" s="15" t="s">
        <v>32</v>
      </c>
      <c r="AX112" s="15" t="s">
        <v>77</v>
      </c>
      <c r="AY112" s="210" t="s">
        <v>137</v>
      </c>
    </row>
    <row r="113" s="2" customFormat="1" ht="37.8" customHeight="1">
      <c r="A113" s="40"/>
      <c r="B113" s="174"/>
      <c r="C113" s="175" t="s">
        <v>144</v>
      </c>
      <c r="D113" s="175" t="s">
        <v>139</v>
      </c>
      <c r="E113" s="176" t="s">
        <v>167</v>
      </c>
      <c r="F113" s="177" t="s">
        <v>168</v>
      </c>
      <c r="G113" s="178" t="s">
        <v>142</v>
      </c>
      <c r="H113" s="179">
        <v>17.600000000000001</v>
      </c>
      <c r="I113" s="180"/>
      <c r="J113" s="181">
        <f>ROUND(I113*H113,2)</f>
        <v>0</v>
      </c>
      <c r="K113" s="177" t="s">
        <v>143</v>
      </c>
      <c r="L113" s="41"/>
      <c r="M113" s="182" t="s">
        <v>3</v>
      </c>
      <c r="N113" s="183" t="s">
        <v>41</v>
      </c>
      <c r="O113" s="74"/>
      <c r="P113" s="184">
        <f>O113*H113</f>
        <v>0</v>
      </c>
      <c r="Q113" s="184">
        <v>0</v>
      </c>
      <c r="R113" s="184">
        <f>Q113*H113</f>
        <v>0</v>
      </c>
      <c r="S113" s="184">
        <v>0.32500000000000001</v>
      </c>
      <c r="T113" s="185">
        <f>S113*H113</f>
        <v>5.7200000000000006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6" t="s">
        <v>144</v>
      </c>
      <c r="AT113" s="186" t="s">
        <v>139</v>
      </c>
      <c r="AU113" s="186" t="s">
        <v>79</v>
      </c>
      <c r="AY113" s="21" t="s">
        <v>137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1" t="s">
        <v>77</v>
      </c>
      <c r="BK113" s="187">
        <f>ROUND(I113*H113,2)</f>
        <v>0</v>
      </c>
      <c r="BL113" s="21" t="s">
        <v>144</v>
      </c>
      <c r="BM113" s="186" t="s">
        <v>169</v>
      </c>
    </row>
    <row r="114" s="2" customFormat="1">
      <c r="A114" s="40"/>
      <c r="B114" s="41"/>
      <c r="C114" s="40"/>
      <c r="D114" s="188" t="s">
        <v>146</v>
      </c>
      <c r="E114" s="40"/>
      <c r="F114" s="189" t="s">
        <v>170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146</v>
      </c>
      <c r="AU114" s="21" t="s">
        <v>79</v>
      </c>
    </row>
    <row r="115" s="13" customFormat="1">
      <c r="A115" s="13"/>
      <c r="B115" s="193"/>
      <c r="C115" s="13"/>
      <c r="D115" s="194" t="s">
        <v>148</v>
      </c>
      <c r="E115" s="195" t="s">
        <v>3</v>
      </c>
      <c r="F115" s="196" t="s">
        <v>149</v>
      </c>
      <c r="G115" s="13"/>
      <c r="H115" s="195" t="s">
        <v>3</v>
      </c>
      <c r="I115" s="197"/>
      <c r="J115" s="13"/>
      <c r="K115" s="13"/>
      <c r="L115" s="193"/>
      <c r="M115" s="198"/>
      <c r="N115" s="199"/>
      <c r="O115" s="199"/>
      <c r="P115" s="199"/>
      <c r="Q115" s="199"/>
      <c r="R115" s="199"/>
      <c r="S115" s="199"/>
      <c r="T115" s="20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5" t="s">
        <v>148</v>
      </c>
      <c r="AU115" s="195" t="s">
        <v>79</v>
      </c>
      <c r="AV115" s="13" t="s">
        <v>77</v>
      </c>
      <c r="AW115" s="13" t="s">
        <v>32</v>
      </c>
      <c r="AX115" s="13" t="s">
        <v>70</v>
      </c>
      <c r="AY115" s="195" t="s">
        <v>137</v>
      </c>
    </row>
    <row r="116" s="14" customFormat="1">
      <c r="A116" s="14"/>
      <c r="B116" s="201"/>
      <c r="C116" s="14"/>
      <c r="D116" s="194" t="s">
        <v>148</v>
      </c>
      <c r="E116" s="202" t="s">
        <v>3</v>
      </c>
      <c r="F116" s="203" t="s">
        <v>171</v>
      </c>
      <c r="G116" s="14"/>
      <c r="H116" s="204">
        <v>9</v>
      </c>
      <c r="I116" s="205"/>
      <c r="J116" s="14"/>
      <c r="K116" s="14"/>
      <c r="L116" s="201"/>
      <c r="M116" s="206"/>
      <c r="N116" s="207"/>
      <c r="O116" s="207"/>
      <c r="P116" s="207"/>
      <c r="Q116" s="207"/>
      <c r="R116" s="207"/>
      <c r="S116" s="207"/>
      <c r="T116" s="20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2" t="s">
        <v>148</v>
      </c>
      <c r="AU116" s="202" t="s">
        <v>79</v>
      </c>
      <c r="AV116" s="14" t="s">
        <v>79</v>
      </c>
      <c r="AW116" s="14" t="s">
        <v>32</v>
      </c>
      <c r="AX116" s="14" t="s">
        <v>70</v>
      </c>
      <c r="AY116" s="202" t="s">
        <v>137</v>
      </c>
    </row>
    <row r="117" s="14" customFormat="1">
      <c r="A117" s="14"/>
      <c r="B117" s="201"/>
      <c r="C117" s="14"/>
      <c r="D117" s="194" t="s">
        <v>148</v>
      </c>
      <c r="E117" s="202" t="s">
        <v>3</v>
      </c>
      <c r="F117" s="203" t="s">
        <v>172</v>
      </c>
      <c r="G117" s="14"/>
      <c r="H117" s="204">
        <v>8.5999999999999996</v>
      </c>
      <c r="I117" s="205"/>
      <c r="J117" s="14"/>
      <c r="K117" s="14"/>
      <c r="L117" s="201"/>
      <c r="M117" s="206"/>
      <c r="N117" s="207"/>
      <c r="O117" s="207"/>
      <c r="P117" s="207"/>
      <c r="Q117" s="207"/>
      <c r="R117" s="207"/>
      <c r="S117" s="207"/>
      <c r="T117" s="20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2" t="s">
        <v>148</v>
      </c>
      <c r="AU117" s="202" t="s">
        <v>79</v>
      </c>
      <c r="AV117" s="14" t="s">
        <v>79</v>
      </c>
      <c r="AW117" s="14" t="s">
        <v>32</v>
      </c>
      <c r="AX117" s="14" t="s">
        <v>70</v>
      </c>
      <c r="AY117" s="202" t="s">
        <v>137</v>
      </c>
    </row>
    <row r="118" s="15" customFormat="1">
      <c r="A118" s="15"/>
      <c r="B118" s="209"/>
      <c r="C118" s="15"/>
      <c r="D118" s="194" t="s">
        <v>148</v>
      </c>
      <c r="E118" s="210" t="s">
        <v>3</v>
      </c>
      <c r="F118" s="211" t="s">
        <v>152</v>
      </c>
      <c r="G118" s="15"/>
      <c r="H118" s="212">
        <v>17.600000000000001</v>
      </c>
      <c r="I118" s="213"/>
      <c r="J118" s="15"/>
      <c r="K118" s="15"/>
      <c r="L118" s="209"/>
      <c r="M118" s="214"/>
      <c r="N118" s="215"/>
      <c r="O118" s="215"/>
      <c r="P118" s="215"/>
      <c r="Q118" s="215"/>
      <c r="R118" s="215"/>
      <c r="S118" s="215"/>
      <c r="T118" s="21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10" t="s">
        <v>148</v>
      </c>
      <c r="AU118" s="210" t="s">
        <v>79</v>
      </c>
      <c r="AV118" s="15" t="s">
        <v>144</v>
      </c>
      <c r="AW118" s="15" t="s">
        <v>32</v>
      </c>
      <c r="AX118" s="15" t="s">
        <v>77</v>
      </c>
      <c r="AY118" s="210" t="s">
        <v>137</v>
      </c>
    </row>
    <row r="119" s="2" customFormat="1" ht="37.8" customHeight="1">
      <c r="A119" s="40"/>
      <c r="B119" s="174"/>
      <c r="C119" s="175" t="s">
        <v>173</v>
      </c>
      <c r="D119" s="175" t="s">
        <v>139</v>
      </c>
      <c r="E119" s="176" t="s">
        <v>174</v>
      </c>
      <c r="F119" s="177" t="s">
        <v>175</v>
      </c>
      <c r="G119" s="178" t="s">
        <v>142</v>
      </c>
      <c r="H119" s="179">
        <v>36.600000000000001</v>
      </c>
      <c r="I119" s="180"/>
      <c r="J119" s="181">
        <f>ROUND(I119*H119,2)</f>
        <v>0</v>
      </c>
      <c r="K119" s="177" t="s">
        <v>143</v>
      </c>
      <c r="L119" s="41"/>
      <c r="M119" s="182" t="s">
        <v>3</v>
      </c>
      <c r="N119" s="183" t="s">
        <v>41</v>
      </c>
      <c r="O119" s="74"/>
      <c r="P119" s="184">
        <f>O119*H119</f>
        <v>0</v>
      </c>
      <c r="Q119" s="184">
        <v>0</v>
      </c>
      <c r="R119" s="184">
        <f>Q119*H119</f>
        <v>0</v>
      </c>
      <c r="S119" s="184">
        <v>0.28999999999999998</v>
      </c>
      <c r="T119" s="185">
        <f>S119*H119</f>
        <v>10.613999999999999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86" t="s">
        <v>144</v>
      </c>
      <c r="AT119" s="186" t="s">
        <v>139</v>
      </c>
      <c r="AU119" s="186" t="s">
        <v>79</v>
      </c>
      <c r="AY119" s="21" t="s">
        <v>137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21" t="s">
        <v>77</v>
      </c>
      <c r="BK119" s="187">
        <f>ROUND(I119*H119,2)</f>
        <v>0</v>
      </c>
      <c r="BL119" s="21" t="s">
        <v>144</v>
      </c>
      <c r="BM119" s="186" t="s">
        <v>176</v>
      </c>
    </row>
    <row r="120" s="2" customFormat="1">
      <c r="A120" s="40"/>
      <c r="B120" s="41"/>
      <c r="C120" s="40"/>
      <c r="D120" s="188" t="s">
        <v>146</v>
      </c>
      <c r="E120" s="40"/>
      <c r="F120" s="189" t="s">
        <v>177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146</v>
      </c>
      <c r="AU120" s="21" t="s">
        <v>79</v>
      </c>
    </row>
    <row r="121" s="13" customFormat="1">
      <c r="A121" s="13"/>
      <c r="B121" s="193"/>
      <c r="C121" s="13"/>
      <c r="D121" s="194" t="s">
        <v>148</v>
      </c>
      <c r="E121" s="195" t="s">
        <v>3</v>
      </c>
      <c r="F121" s="196" t="s">
        <v>149</v>
      </c>
      <c r="G121" s="13"/>
      <c r="H121" s="195" t="s">
        <v>3</v>
      </c>
      <c r="I121" s="197"/>
      <c r="J121" s="13"/>
      <c r="K121" s="13"/>
      <c r="L121" s="193"/>
      <c r="M121" s="198"/>
      <c r="N121" s="199"/>
      <c r="O121" s="199"/>
      <c r="P121" s="199"/>
      <c r="Q121" s="199"/>
      <c r="R121" s="199"/>
      <c r="S121" s="199"/>
      <c r="T121" s="20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5" t="s">
        <v>148</v>
      </c>
      <c r="AU121" s="195" t="s">
        <v>79</v>
      </c>
      <c r="AV121" s="13" t="s">
        <v>77</v>
      </c>
      <c r="AW121" s="13" t="s">
        <v>32</v>
      </c>
      <c r="AX121" s="13" t="s">
        <v>70</v>
      </c>
      <c r="AY121" s="195" t="s">
        <v>137</v>
      </c>
    </row>
    <row r="122" s="14" customFormat="1">
      <c r="A122" s="14"/>
      <c r="B122" s="201"/>
      <c r="C122" s="14"/>
      <c r="D122" s="194" t="s">
        <v>148</v>
      </c>
      <c r="E122" s="202" t="s">
        <v>3</v>
      </c>
      <c r="F122" s="203" t="s">
        <v>178</v>
      </c>
      <c r="G122" s="14"/>
      <c r="H122" s="204">
        <v>13.9</v>
      </c>
      <c r="I122" s="205"/>
      <c r="J122" s="14"/>
      <c r="K122" s="14"/>
      <c r="L122" s="201"/>
      <c r="M122" s="206"/>
      <c r="N122" s="207"/>
      <c r="O122" s="207"/>
      <c r="P122" s="207"/>
      <c r="Q122" s="207"/>
      <c r="R122" s="207"/>
      <c r="S122" s="207"/>
      <c r="T122" s="20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2" t="s">
        <v>148</v>
      </c>
      <c r="AU122" s="202" t="s">
        <v>79</v>
      </c>
      <c r="AV122" s="14" t="s">
        <v>79</v>
      </c>
      <c r="AW122" s="14" t="s">
        <v>32</v>
      </c>
      <c r="AX122" s="14" t="s">
        <v>70</v>
      </c>
      <c r="AY122" s="202" t="s">
        <v>137</v>
      </c>
    </row>
    <row r="123" s="14" customFormat="1">
      <c r="A123" s="14"/>
      <c r="B123" s="201"/>
      <c r="C123" s="14"/>
      <c r="D123" s="194" t="s">
        <v>148</v>
      </c>
      <c r="E123" s="202" t="s">
        <v>3</v>
      </c>
      <c r="F123" s="203" t="s">
        <v>179</v>
      </c>
      <c r="G123" s="14"/>
      <c r="H123" s="204">
        <v>5.0999999999999996</v>
      </c>
      <c r="I123" s="205"/>
      <c r="J123" s="14"/>
      <c r="K123" s="14"/>
      <c r="L123" s="201"/>
      <c r="M123" s="206"/>
      <c r="N123" s="207"/>
      <c r="O123" s="207"/>
      <c r="P123" s="207"/>
      <c r="Q123" s="207"/>
      <c r="R123" s="207"/>
      <c r="S123" s="207"/>
      <c r="T123" s="20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02" t="s">
        <v>148</v>
      </c>
      <c r="AU123" s="202" t="s">
        <v>79</v>
      </c>
      <c r="AV123" s="14" t="s">
        <v>79</v>
      </c>
      <c r="AW123" s="14" t="s">
        <v>32</v>
      </c>
      <c r="AX123" s="14" t="s">
        <v>70</v>
      </c>
      <c r="AY123" s="202" t="s">
        <v>137</v>
      </c>
    </row>
    <row r="124" s="16" customFormat="1">
      <c r="A124" s="16"/>
      <c r="B124" s="217"/>
      <c r="C124" s="16"/>
      <c r="D124" s="194" t="s">
        <v>148</v>
      </c>
      <c r="E124" s="218" t="s">
        <v>3</v>
      </c>
      <c r="F124" s="219" t="s">
        <v>180</v>
      </c>
      <c r="G124" s="16"/>
      <c r="H124" s="220">
        <v>19</v>
      </c>
      <c r="I124" s="221"/>
      <c r="J124" s="16"/>
      <c r="K124" s="16"/>
      <c r="L124" s="217"/>
      <c r="M124" s="222"/>
      <c r="N124" s="223"/>
      <c r="O124" s="223"/>
      <c r="P124" s="223"/>
      <c r="Q124" s="223"/>
      <c r="R124" s="223"/>
      <c r="S124" s="223"/>
      <c r="T124" s="224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18" t="s">
        <v>148</v>
      </c>
      <c r="AU124" s="218" t="s">
        <v>79</v>
      </c>
      <c r="AV124" s="16" t="s">
        <v>159</v>
      </c>
      <c r="AW124" s="16" t="s">
        <v>32</v>
      </c>
      <c r="AX124" s="16" t="s">
        <v>70</v>
      </c>
      <c r="AY124" s="218" t="s">
        <v>137</v>
      </c>
    </row>
    <row r="125" s="14" customFormat="1">
      <c r="A125" s="14"/>
      <c r="B125" s="201"/>
      <c r="C125" s="14"/>
      <c r="D125" s="194" t="s">
        <v>148</v>
      </c>
      <c r="E125" s="202" t="s">
        <v>3</v>
      </c>
      <c r="F125" s="203" t="s">
        <v>171</v>
      </c>
      <c r="G125" s="14"/>
      <c r="H125" s="204">
        <v>9</v>
      </c>
      <c r="I125" s="205"/>
      <c r="J125" s="14"/>
      <c r="K125" s="14"/>
      <c r="L125" s="201"/>
      <c r="M125" s="206"/>
      <c r="N125" s="207"/>
      <c r="O125" s="207"/>
      <c r="P125" s="207"/>
      <c r="Q125" s="207"/>
      <c r="R125" s="207"/>
      <c r="S125" s="207"/>
      <c r="T125" s="20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2" t="s">
        <v>148</v>
      </c>
      <c r="AU125" s="202" t="s">
        <v>79</v>
      </c>
      <c r="AV125" s="14" t="s">
        <v>79</v>
      </c>
      <c r="AW125" s="14" t="s">
        <v>32</v>
      </c>
      <c r="AX125" s="14" t="s">
        <v>70</v>
      </c>
      <c r="AY125" s="202" t="s">
        <v>137</v>
      </c>
    </row>
    <row r="126" s="14" customFormat="1">
      <c r="A126" s="14"/>
      <c r="B126" s="201"/>
      <c r="C126" s="14"/>
      <c r="D126" s="194" t="s">
        <v>148</v>
      </c>
      <c r="E126" s="202" t="s">
        <v>3</v>
      </c>
      <c r="F126" s="203" t="s">
        <v>172</v>
      </c>
      <c r="G126" s="14"/>
      <c r="H126" s="204">
        <v>8.5999999999999996</v>
      </c>
      <c r="I126" s="205"/>
      <c r="J126" s="14"/>
      <c r="K126" s="14"/>
      <c r="L126" s="201"/>
      <c r="M126" s="206"/>
      <c r="N126" s="207"/>
      <c r="O126" s="207"/>
      <c r="P126" s="207"/>
      <c r="Q126" s="207"/>
      <c r="R126" s="207"/>
      <c r="S126" s="207"/>
      <c r="T126" s="20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2" t="s">
        <v>148</v>
      </c>
      <c r="AU126" s="202" t="s">
        <v>79</v>
      </c>
      <c r="AV126" s="14" t="s">
        <v>79</v>
      </c>
      <c r="AW126" s="14" t="s">
        <v>32</v>
      </c>
      <c r="AX126" s="14" t="s">
        <v>70</v>
      </c>
      <c r="AY126" s="202" t="s">
        <v>137</v>
      </c>
    </row>
    <row r="127" s="16" customFormat="1">
      <c r="A127" s="16"/>
      <c r="B127" s="217"/>
      <c r="C127" s="16"/>
      <c r="D127" s="194" t="s">
        <v>148</v>
      </c>
      <c r="E127" s="218" t="s">
        <v>3</v>
      </c>
      <c r="F127" s="219" t="s">
        <v>180</v>
      </c>
      <c r="G127" s="16"/>
      <c r="H127" s="220">
        <v>17.600000000000001</v>
      </c>
      <c r="I127" s="221"/>
      <c r="J127" s="16"/>
      <c r="K127" s="16"/>
      <c r="L127" s="217"/>
      <c r="M127" s="222"/>
      <c r="N127" s="223"/>
      <c r="O127" s="223"/>
      <c r="P127" s="223"/>
      <c r="Q127" s="223"/>
      <c r="R127" s="223"/>
      <c r="S127" s="223"/>
      <c r="T127" s="224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18" t="s">
        <v>148</v>
      </c>
      <c r="AU127" s="218" t="s">
        <v>79</v>
      </c>
      <c r="AV127" s="16" t="s">
        <v>159</v>
      </c>
      <c r="AW127" s="16" t="s">
        <v>32</v>
      </c>
      <c r="AX127" s="16" t="s">
        <v>70</v>
      </c>
      <c r="AY127" s="218" t="s">
        <v>137</v>
      </c>
    </row>
    <row r="128" s="15" customFormat="1">
      <c r="A128" s="15"/>
      <c r="B128" s="209"/>
      <c r="C128" s="15"/>
      <c r="D128" s="194" t="s">
        <v>148</v>
      </c>
      <c r="E128" s="210" t="s">
        <v>3</v>
      </c>
      <c r="F128" s="211" t="s">
        <v>152</v>
      </c>
      <c r="G128" s="15"/>
      <c r="H128" s="212">
        <v>36.600000000000001</v>
      </c>
      <c r="I128" s="213"/>
      <c r="J128" s="15"/>
      <c r="K128" s="15"/>
      <c r="L128" s="209"/>
      <c r="M128" s="214"/>
      <c r="N128" s="215"/>
      <c r="O128" s="215"/>
      <c r="P128" s="215"/>
      <c r="Q128" s="215"/>
      <c r="R128" s="215"/>
      <c r="S128" s="215"/>
      <c r="T128" s="21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10" t="s">
        <v>148</v>
      </c>
      <c r="AU128" s="210" t="s">
        <v>79</v>
      </c>
      <c r="AV128" s="15" t="s">
        <v>144</v>
      </c>
      <c r="AW128" s="15" t="s">
        <v>32</v>
      </c>
      <c r="AX128" s="15" t="s">
        <v>77</v>
      </c>
      <c r="AY128" s="210" t="s">
        <v>137</v>
      </c>
    </row>
    <row r="129" s="2" customFormat="1" ht="37.8" customHeight="1">
      <c r="A129" s="40"/>
      <c r="B129" s="174"/>
      <c r="C129" s="175" t="s">
        <v>181</v>
      </c>
      <c r="D129" s="175" t="s">
        <v>139</v>
      </c>
      <c r="E129" s="176" t="s">
        <v>182</v>
      </c>
      <c r="F129" s="177" t="s">
        <v>183</v>
      </c>
      <c r="G129" s="178" t="s">
        <v>142</v>
      </c>
      <c r="H129" s="179">
        <v>312</v>
      </c>
      <c r="I129" s="180"/>
      <c r="J129" s="181">
        <f>ROUND(I129*H129,2)</f>
        <v>0</v>
      </c>
      <c r="K129" s="177" t="s">
        <v>143</v>
      </c>
      <c r="L129" s="41"/>
      <c r="M129" s="182" t="s">
        <v>3</v>
      </c>
      <c r="N129" s="183" t="s">
        <v>41</v>
      </c>
      <c r="O129" s="74"/>
      <c r="P129" s="184">
        <f>O129*H129</f>
        <v>0</v>
      </c>
      <c r="Q129" s="184">
        <v>0</v>
      </c>
      <c r="R129" s="184">
        <f>Q129*H129</f>
        <v>0</v>
      </c>
      <c r="S129" s="184">
        <v>0.44</v>
      </c>
      <c r="T129" s="185">
        <f>S129*H129</f>
        <v>137.28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86" t="s">
        <v>144</v>
      </c>
      <c r="AT129" s="186" t="s">
        <v>139</v>
      </c>
      <c r="AU129" s="186" t="s">
        <v>79</v>
      </c>
      <c r="AY129" s="21" t="s">
        <v>137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21" t="s">
        <v>77</v>
      </c>
      <c r="BK129" s="187">
        <f>ROUND(I129*H129,2)</f>
        <v>0</v>
      </c>
      <c r="BL129" s="21" t="s">
        <v>144</v>
      </c>
      <c r="BM129" s="186" t="s">
        <v>184</v>
      </c>
    </row>
    <row r="130" s="2" customFormat="1">
      <c r="A130" s="40"/>
      <c r="B130" s="41"/>
      <c r="C130" s="40"/>
      <c r="D130" s="188" t="s">
        <v>146</v>
      </c>
      <c r="E130" s="40"/>
      <c r="F130" s="189" t="s">
        <v>185</v>
      </c>
      <c r="G130" s="40"/>
      <c r="H130" s="40"/>
      <c r="I130" s="190"/>
      <c r="J130" s="40"/>
      <c r="K130" s="40"/>
      <c r="L130" s="41"/>
      <c r="M130" s="191"/>
      <c r="N130" s="192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146</v>
      </c>
      <c r="AU130" s="21" t="s">
        <v>79</v>
      </c>
    </row>
    <row r="131" s="13" customFormat="1">
      <c r="A131" s="13"/>
      <c r="B131" s="193"/>
      <c r="C131" s="13"/>
      <c r="D131" s="194" t="s">
        <v>148</v>
      </c>
      <c r="E131" s="195" t="s">
        <v>3</v>
      </c>
      <c r="F131" s="196" t="s">
        <v>164</v>
      </c>
      <c r="G131" s="13"/>
      <c r="H131" s="195" t="s">
        <v>3</v>
      </c>
      <c r="I131" s="197"/>
      <c r="J131" s="13"/>
      <c r="K131" s="13"/>
      <c r="L131" s="193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5" t="s">
        <v>148</v>
      </c>
      <c r="AU131" s="195" t="s">
        <v>79</v>
      </c>
      <c r="AV131" s="13" t="s">
        <v>77</v>
      </c>
      <c r="AW131" s="13" t="s">
        <v>32</v>
      </c>
      <c r="AX131" s="13" t="s">
        <v>70</v>
      </c>
      <c r="AY131" s="195" t="s">
        <v>137</v>
      </c>
    </row>
    <row r="132" s="14" customFormat="1">
      <c r="A132" s="14"/>
      <c r="B132" s="201"/>
      <c r="C132" s="14"/>
      <c r="D132" s="194" t="s">
        <v>148</v>
      </c>
      <c r="E132" s="202" t="s">
        <v>3</v>
      </c>
      <c r="F132" s="203" t="s">
        <v>186</v>
      </c>
      <c r="G132" s="14"/>
      <c r="H132" s="204">
        <v>154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148</v>
      </c>
      <c r="AU132" s="202" t="s">
        <v>79</v>
      </c>
      <c r="AV132" s="14" t="s">
        <v>79</v>
      </c>
      <c r="AW132" s="14" t="s">
        <v>32</v>
      </c>
      <c r="AX132" s="14" t="s">
        <v>70</v>
      </c>
      <c r="AY132" s="202" t="s">
        <v>137</v>
      </c>
    </row>
    <row r="133" s="14" customFormat="1">
      <c r="A133" s="14"/>
      <c r="B133" s="201"/>
      <c r="C133" s="14"/>
      <c r="D133" s="194" t="s">
        <v>148</v>
      </c>
      <c r="E133" s="202" t="s">
        <v>3</v>
      </c>
      <c r="F133" s="203" t="s">
        <v>187</v>
      </c>
      <c r="G133" s="14"/>
      <c r="H133" s="204">
        <v>45.200000000000003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148</v>
      </c>
      <c r="AU133" s="202" t="s">
        <v>79</v>
      </c>
      <c r="AV133" s="14" t="s">
        <v>79</v>
      </c>
      <c r="AW133" s="14" t="s">
        <v>32</v>
      </c>
      <c r="AX133" s="14" t="s">
        <v>70</v>
      </c>
      <c r="AY133" s="202" t="s">
        <v>137</v>
      </c>
    </row>
    <row r="134" s="16" customFormat="1">
      <c r="A134" s="16"/>
      <c r="B134" s="217"/>
      <c r="C134" s="16"/>
      <c r="D134" s="194" t="s">
        <v>148</v>
      </c>
      <c r="E134" s="218" t="s">
        <v>3</v>
      </c>
      <c r="F134" s="219" t="s">
        <v>180</v>
      </c>
      <c r="G134" s="16"/>
      <c r="H134" s="220">
        <v>199.19999999999999</v>
      </c>
      <c r="I134" s="221"/>
      <c r="J134" s="16"/>
      <c r="K134" s="16"/>
      <c r="L134" s="217"/>
      <c r="M134" s="222"/>
      <c r="N134" s="223"/>
      <c r="O134" s="223"/>
      <c r="P134" s="223"/>
      <c r="Q134" s="223"/>
      <c r="R134" s="223"/>
      <c r="S134" s="223"/>
      <c r="T134" s="224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18" t="s">
        <v>148</v>
      </c>
      <c r="AU134" s="218" t="s">
        <v>79</v>
      </c>
      <c r="AV134" s="16" t="s">
        <v>159</v>
      </c>
      <c r="AW134" s="16" t="s">
        <v>32</v>
      </c>
      <c r="AX134" s="16" t="s">
        <v>70</v>
      </c>
      <c r="AY134" s="218" t="s">
        <v>137</v>
      </c>
    </row>
    <row r="135" s="14" customFormat="1">
      <c r="A135" s="14"/>
      <c r="B135" s="201"/>
      <c r="C135" s="14"/>
      <c r="D135" s="194" t="s">
        <v>148</v>
      </c>
      <c r="E135" s="202" t="s">
        <v>3</v>
      </c>
      <c r="F135" s="203" t="s">
        <v>188</v>
      </c>
      <c r="G135" s="14"/>
      <c r="H135" s="204">
        <v>32.700000000000003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148</v>
      </c>
      <c r="AU135" s="202" t="s">
        <v>79</v>
      </c>
      <c r="AV135" s="14" t="s">
        <v>79</v>
      </c>
      <c r="AW135" s="14" t="s">
        <v>32</v>
      </c>
      <c r="AX135" s="14" t="s">
        <v>70</v>
      </c>
      <c r="AY135" s="202" t="s">
        <v>137</v>
      </c>
    </row>
    <row r="136" s="14" customFormat="1">
      <c r="A136" s="14"/>
      <c r="B136" s="201"/>
      <c r="C136" s="14"/>
      <c r="D136" s="194" t="s">
        <v>148</v>
      </c>
      <c r="E136" s="202" t="s">
        <v>3</v>
      </c>
      <c r="F136" s="203" t="s">
        <v>189</v>
      </c>
      <c r="G136" s="14"/>
      <c r="H136" s="204">
        <v>44.200000000000003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148</v>
      </c>
      <c r="AU136" s="202" t="s">
        <v>79</v>
      </c>
      <c r="AV136" s="14" t="s">
        <v>79</v>
      </c>
      <c r="AW136" s="14" t="s">
        <v>32</v>
      </c>
      <c r="AX136" s="14" t="s">
        <v>70</v>
      </c>
      <c r="AY136" s="202" t="s">
        <v>137</v>
      </c>
    </row>
    <row r="137" s="16" customFormat="1">
      <c r="A137" s="16"/>
      <c r="B137" s="217"/>
      <c r="C137" s="16"/>
      <c r="D137" s="194" t="s">
        <v>148</v>
      </c>
      <c r="E137" s="218" t="s">
        <v>3</v>
      </c>
      <c r="F137" s="219" t="s">
        <v>180</v>
      </c>
      <c r="G137" s="16"/>
      <c r="H137" s="220">
        <v>76.900000000000006</v>
      </c>
      <c r="I137" s="221"/>
      <c r="J137" s="16"/>
      <c r="K137" s="16"/>
      <c r="L137" s="217"/>
      <c r="M137" s="222"/>
      <c r="N137" s="223"/>
      <c r="O137" s="223"/>
      <c r="P137" s="223"/>
      <c r="Q137" s="223"/>
      <c r="R137" s="223"/>
      <c r="S137" s="223"/>
      <c r="T137" s="224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18" t="s">
        <v>148</v>
      </c>
      <c r="AU137" s="218" t="s">
        <v>79</v>
      </c>
      <c r="AV137" s="16" t="s">
        <v>159</v>
      </c>
      <c r="AW137" s="16" t="s">
        <v>32</v>
      </c>
      <c r="AX137" s="16" t="s">
        <v>70</v>
      </c>
      <c r="AY137" s="218" t="s">
        <v>137</v>
      </c>
    </row>
    <row r="138" s="14" customFormat="1">
      <c r="A138" s="14"/>
      <c r="B138" s="201"/>
      <c r="C138" s="14"/>
      <c r="D138" s="194" t="s">
        <v>148</v>
      </c>
      <c r="E138" s="202" t="s">
        <v>3</v>
      </c>
      <c r="F138" s="203" t="s">
        <v>157</v>
      </c>
      <c r="G138" s="14"/>
      <c r="H138" s="204">
        <v>2.6000000000000001</v>
      </c>
      <c r="I138" s="205"/>
      <c r="J138" s="14"/>
      <c r="K138" s="14"/>
      <c r="L138" s="201"/>
      <c r="M138" s="206"/>
      <c r="N138" s="207"/>
      <c r="O138" s="207"/>
      <c r="P138" s="207"/>
      <c r="Q138" s="207"/>
      <c r="R138" s="207"/>
      <c r="S138" s="207"/>
      <c r="T138" s="20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2" t="s">
        <v>148</v>
      </c>
      <c r="AU138" s="202" t="s">
        <v>79</v>
      </c>
      <c r="AV138" s="14" t="s">
        <v>79</v>
      </c>
      <c r="AW138" s="14" t="s">
        <v>32</v>
      </c>
      <c r="AX138" s="14" t="s">
        <v>70</v>
      </c>
      <c r="AY138" s="202" t="s">
        <v>137</v>
      </c>
    </row>
    <row r="139" s="14" customFormat="1">
      <c r="A139" s="14"/>
      <c r="B139" s="201"/>
      <c r="C139" s="14"/>
      <c r="D139" s="194" t="s">
        <v>148</v>
      </c>
      <c r="E139" s="202" t="s">
        <v>3</v>
      </c>
      <c r="F139" s="203" t="s">
        <v>158</v>
      </c>
      <c r="G139" s="14"/>
      <c r="H139" s="204">
        <v>15.699999999999999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148</v>
      </c>
      <c r="AU139" s="202" t="s">
        <v>79</v>
      </c>
      <c r="AV139" s="14" t="s">
        <v>79</v>
      </c>
      <c r="AW139" s="14" t="s">
        <v>32</v>
      </c>
      <c r="AX139" s="14" t="s">
        <v>70</v>
      </c>
      <c r="AY139" s="202" t="s">
        <v>137</v>
      </c>
    </row>
    <row r="140" s="16" customFormat="1">
      <c r="A140" s="16"/>
      <c r="B140" s="217"/>
      <c r="C140" s="16"/>
      <c r="D140" s="194" t="s">
        <v>148</v>
      </c>
      <c r="E140" s="218" t="s">
        <v>3</v>
      </c>
      <c r="F140" s="219" t="s">
        <v>180</v>
      </c>
      <c r="G140" s="16"/>
      <c r="H140" s="220">
        <v>18.300000000000001</v>
      </c>
      <c r="I140" s="221"/>
      <c r="J140" s="16"/>
      <c r="K140" s="16"/>
      <c r="L140" s="217"/>
      <c r="M140" s="222"/>
      <c r="N140" s="223"/>
      <c r="O140" s="223"/>
      <c r="P140" s="223"/>
      <c r="Q140" s="223"/>
      <c r="R140" s="223"/>
      <c r="S140" s="223"/>
      <c r="T140" s="224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18" t="s">
        <v>148</v>
      </c>
      <c r="AU140" s="218" t="s">
        <v>79</v>
      </c>
      <c r="AV140" s="16" t="s">
        <v>159</v>
      </c>
      <c r="AW140" s="16" t="s">
        <v>32</v>
      </c>
      <c r="AX140" s="16" t="s">
        <v>70</v>
      </c>
      <c r="AY140" s="218" t="s">
        <v>137</v>
      </c>
    </row>
    <row r="141" s="14" customFormat="1">
      <c r="A141" s="14"/>
      <c r="B141" s="201"/>
      <c r="C141" s="14"/>
      <c r="D141" s="194" t="s">
        <v>148</v>
      </c>
      <c r="E141" s="202" t="s">
        <v>3</v>
      </c>
      <c r="F141" s="203" t="s">
        <v>171</v>
      </c>
      <c r="G141" s="14"/>
      <c r="H141" s="204">
        <v>9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148</v>
      </c>
      <c r="AU141" s="202" t="s">
        <v>79</v>
      </c>
      <c r="AV141" s="14" t="s">
        <v>79</v>
      </c>
      <c r="AW141" s="14" t="s">
        <v>32</v>
      </c>
      <c r="AX141" s="14" t="s">
        <v>70</v>
      </c>
      <c r="AY141" s="202" t="s">
        <v>137</v>
      </c>
    </row>
    <row r="142" s="14" customFormat="1">
      <c r="A142" s="14"/>
      <c r="B142" s="201"/>
      <c r="C142" s="14"/>
      <c r="D142" s="194" t="s">
        <v>148</v>
      </c>
      <c r="E142" s="202" t="s">
        <v>3</v>
      </c>
      <c r="F142" s="203" t="s">
        <v>172</v>
      </c>
      <c r="G142" s="14"/>
      <c r="H142" s="204">
        <v>8.5999999999999996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148</v>
      </c>
      <c r="AU142" s="202" t="s">
        <v>79</v>
      </c>
      <c r="AV142" s="14" t="s">
        <v>79</v>
      </c>
      <c r="AW142" s="14" t="s">
        <v>32</v>
      </c>
      <c r="AX142" s="14" t="s">
        <v>70</v>
      </c>
      <c r="AY142" s="202" t="s">
        <v>137</v>
      </c>
    </row>
    <row r="143" s="16" customFormat="1">
      <c r="A143" s="16"/>
      <c r="B143" s="217"/>
      <c r="C143" s="16"/>
      <c r="D143" s="194" t="s">
        <v>148</v>
      </c>
      <c r="E143" s="218" t="s">
        <v>3</v>
      </c>
      <c r="F143" s="219" t="s">
        <v>180</v>
      </c>
      <c r="G143" s="16"/>
      <c r="H143" s="220">
        <v>17.600000000000001</v>
      </c>
      <c r="I143" s="221"/>
      <c r="J143" s="16"/>
      <c r="K143" s="16"/>
      <c r="L143" s="217"/>
      <c r="M143" s="222"/>
      <c r="N143" s="223"/>
      <c r="O143" s="223"/>
      <c r="P143" s="223"/>
      <c r="Q143" s="223"/>
      <c r="R143" s="223"/>
      <c r="S143" s="223"/>
      <c r="T143" s="224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18" t="s">
        <v>148</v>
      </c>
      <c r="AU143" s="218" t="s">
        <v>79</v>
      </c>
      <c r="AV143" s="16" t="s">
        <v>159</v>
      </c>
      <c r="AW143" s="16" t="s">
        <v>32</v>
      </c>
      <c r="AX143" s="16" t="s">
        <v>70</v>
      </c>
      <c r="AY143" s="218" t="s">
        <v>137</v>
      </c>
    </row>
    <row r="144" s="15" customFormat="1">
      <c r="A144" s="15"/>
      <c r="B144" s="209"/>
      <c r="C144" s="15"/>
      <c r="D144" s="194" t="s">
        <v>148</v>
      </c>
      <c r="E144" s="210" t="s">
        <v>3</v>
      </c>
      <c r="F144" s="211" t="s">
        <v>152</v>
      </c>
      <c r="G144" s="15"/>
      <c r="H144" s="212">
        <v>312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148</v>
      </c>
      <c r="AU144" s="210" t="s">
        <v>79</v>
      </c>
      <c r="AV144" s="15" t="s">
        <v>144</v>
      </c>
      <c r="AW144" s="15" t="s">
        <v>32</v>
      </c>
      <c r="AX144" s="15" t="s">
        <v>77</v>
      </c>
      <c r="AY144" s="210" t="s">
        <v>137</v>
      </c>
    </row>
    <row r="145" s="2" customFormat="1" ht="24.15" customHeight="1">
      <c r="A145" s="40"/>
      <c r="B145" s="174"/>
      <c r="C145" s="175" t="s">
        <v>190</v>
      </c>
      <c r="D145" s="175" t="s">
        <v>139</v>
      </c>
      <c r="E145" s="176" t="s">
        <v>191</v>
      </c>
      <c r="F145" s="177" t="s">
        <v>192</v>
      </c>
      <c r="G145" s="178" t="s">
        <v>142</v>
      </c>
      <c r="H145" s="179">
        <v>199.19999999999999</v>
      </c>
      <c r="I145" s="180"/>
      <c r="J145" s="181">
        <f>ROUND(I145*H145,2)</f>
        <v>0</v>
      </c>
      <c r="K145" s="177" t="s">
        <v>143</v>
      </c>
      <c r="L145" s="41"/>
      <c r="M145" s="182" t="s">
        <v>3</v>
      </c>
      <c r="N145" s="183" t="s">
        <v>41</v>
      </c>
      <c r="O145" s="74"/>
      <c r="P145" s="184">
        <f>O145*H145</f>
        <v>0</v>
      </c>
      <c r="Q145" s="184">
        <v>3.0000000000000001E-05</v>
      </c>
      <c r="R145" s="184">
        <f>Q145*H145</f>
        <v>0.0059759999999999995</v>
      </c>
      <c r="S145" s="184">
        <v>0.23000000000000001</v>
      </c>
      <c r="T145" s="185">
        <f>S145*H145</f>
        <v>45.816000000000002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144</v>
      </c>
      <c r="AT145" s="186" t="s">
        <v>139</v>
      </c>
      <c r="AU145" s="186" t="s">
        <v>79</v>
      </c>
      <c r="AY145" s="21" t="s">
        <v>137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77</v>
      </c>
      <c r="BK145" s="187">
        <f>ROUND(I145*H145,2)</f>
        <v>0</v>
      </c>
      <c r="BL145" s="21" t="s">
        <v>144</v>
      </c>
      <c r="BM145" s="186" t="s">
        <v>193</v>
      </c>
    </row>
    <row r="146" s="2" customFormat="1">
      <c r="A146" s="40"/>
      <c r="B146" s="41"/>
      <c r="C146" s="40"/>
      <c r="D146" s="188" t="s">
        <v>146</v>
      </c>
      <c r="E146" s="40"/>
      <c r="F146" s="189" t="s">
        <v>194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146</v>
      </c>
      <c r="AU146" s="21" t="s">
        <v>79</v>
      </c>
    </row>
    <row r="147" s="13" customFormat="1">
      <c r="A147" s="13"/>
      <c r="B147" s="193"/>
      <c r="C147" s="13"/>
      <c r="D147" s="194" t="s">
        <v>148</v>
      </c>
      <c r="E147" s="195" t="s">
        <v>3</v>
      </c>
      <c r="F147" s="196" t="s">
        <v>164</v>
      </c>
      <c r="G147" s="13"/>
      <c r="H147" s="195" t="s">
        <v>3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148</v>
      </c>
      <c r="AU147" s="195" t="s">
        <v>79</v>
      </c>
      <c r="AV147" s="13" t="s">
        <v>77</v>
      </c>
      <c r="AW147" s="13" t="s">
        <v>32</v>
      </c>
      <c r="AX147" s="13" t="s">
        <v>70</v>
      </c>
      <c r="AY147" s="195" t="s">
        <v>137</v>
      </c>
    </row>
    <row r="148" s="14" customFormat="1">
      <c r="A148" s="14"/>
      <c r="B148" s="201"/>
      <c r="C148" s="14"/>
      <c r="D148" s="194" t="s">
        <v>148</v>
      </c>
      <c r="E148" s="202" t="s">
        <v>3</v>
      </c>
      <c r="F148" s="203" t="s">
        <v>186</v>
      </c>
      <c r="G148" s="14"/>
      <c r="H148" s="204">
        <v>154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148</v>
      </c>
      <c r="AU148" s="202" t="s">
        <v>79</v>
      </c>
      <c r="AV148" s="14" t="s">
        <v>79</v>
      </c>
      <c r="AW148" s="14" t="s">
        <v>32</v>
      </c>
      <c r="AX148" s="14" t="s">
        <v>70</v>
      </c>
      <c r="AY148" s="202" t="s">
        <v>137</v>
      </c>
    </row>
    <row r="149" s="14" customFormat="1">
      <c r="A149" s="14"/>
      <c r="B149" s="201"/>
      <c r="C149" s="14"/>
      <c r="D149" s="194" t="s">
        <v>148</v>
      </c>
      <c r="E149" s="202" t="s">
        <v>3</v>
      </c>
      <c r="F149" s="203" t="s">
        <v>187</v>
      </c>
      <c r="G149" s="14"/>
      <c r="H149" s="204">
        <v>45.200000000000003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148</v>
      </c>
      <c r="AU149" s="202" t="s">
        <v>79</v>
      </c>
      <c r="AV149" s="14" t="s">
        <v>79</v>
      </c>
      <c r="AW149" s="14" t="s">
        <v>32</v>
      </c>
      <c r="AX149" s="14" t="s">
        <v>70</v>
      </c>
      <c r="AY149" s="202" t="s">
        <v>137</v>
      </c>
    </row>
    <row r="150" s="15" customFormat="1">
      <c r="A150" s="15"/>
      <c r="B150" s="209"/>
      <c r="C150" s="15"/>
      <c r="D150" s="194" t="s">
        <v>148</v>
      </c>
      <c r="E150" s="210" t="s">
        <v>3</v>
      </c>
      <c r="F150" s="211" t="s">
        <v>152</v>
      </c>
      <c r="G150" s="15"/>
      <c r="H150" s="212">
        <v>199.19999999999999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148</v>
      </c>
      <c r="AU150" s="210" t="s">
        <v>79</v>
      </c>
      <c r="AV150" s="15" t="s">
        <v>144</v>
      </c>
      <c r="AW150" s="15" t="s">
        <v>32</v>
      </c>
      <c r="AX150" s="15" t="s">
        <v>77</v>
      </c>
      <c r="AY150" s="210" t="s">
        <v>137</v>
      </c>
    </row>
    <row r="151" s="2" customFormat="1" ht="49.05" customHeight="1">
      <c r="A151" s="40"/>
      <c r="B151" s="174"/>
      <c r="C151" s="175" t="s">
        <v>195</v>
      </c>
      <c r="D151" s="175" t="s">
        <v>139</v>
      </c>
      <c r="E151" s="176" t="s">
        <v>196</v>
      </c>
      <c r="F151" s="177" t="s">
        <v>197</v>
      </c>
      <c r="G151" s="178" t="s">
        <v>198</v>
      </c>
      <c r="H151" s="179">
        <v>189</v>
      </c>
      <c r="I151" s="180"/>
      <c r="J151" s="181">
        <f>ROUND(I151*H151,2)</f>
        <v>0</v>
      </c>
      <c r="K151" s="177" t="s">
        <v>143</v>
      </c>
      <c r="L151" s="41"/>
      <c r="M151" s="182" t="s">
        <v>3</v>
      </c>
      <c r="N151" s="183" t="s">
        <v>41</v>
      </c>
      <c r="O151" s="74"/>
      <c r="P151" s="184">
        <f>O151*H151</f>
        <v>0</v>
      </c>
      <c r="Q151" s="184">
        <v>0.036904300000000001</v>
      </c>
      <c r="R151" s="184">
        <f>Q151*H151</f>
        <v>6.9749127</v>
      </c>
      <c r="S151" s="184">
        <v>0</v>
      </c>
      <c r="T151" s="18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86" t="s">
        <v>144</v>
      </c>
      <c r="AT151" s="186" t="s">
        <v>139</v>
      </c>
      <c r="AU151" s="186" t="s">
        <v>79</v>
      </c>
      <c r="AY151" s="21" t="s">
        <v>137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1" t="s">
        <v>77</v>
      </c>
      <c r="BK151" s="187">
        <f>ROUND(I151*H151,2)</f>
        <v>0</v>
      </c>
      <c r="BL151" s="21" t="s">
        <v>144</v>
      </c>
      <c r="BM151" s="186" t="s">
        <v>199</v>
      </c>
    </row>
    <row r="152" s="2" customFormat="1">
      <c r="A152" s="40"/>
      <c r="B152" s="41"/>
      <c r="C152" s="40"/>
      <c r="D152" s="188" t="s">
        <v>146</v>
      </c>
      <c r="E152" s="40"/>
      <c r="F152" s="189" t="s">
        <v>200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146</v>
      </c>
      <c r="AU152" s="21" t="s">
        <v>79</v>
      </c>
    </row>
    <row r="153" s="13" customFormat="1">
      <c r="A153" s="13"/>
      <c r="B153" s="193"/>
      <c r="C153" s="13"/>
      <c r="D153" s="194" t="s">
        <v>148</v>
      </c>
      <c r="E153" s="195" t="s">
        <v>3</v>
      </c>
      <c r="F153" s="196" t="s">
        <v>201</v>
      </c>
      <c r="G153" s="13"/>
      <c r="H153" s="195" t="s">
        <v>3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148</v>
      </c>
      <c r="AU153" s="195" t="s">
        <v>79</v>
      </c>
      <c r="AV153" s="13" t="s">
        <v>77</v>
      </c>
      <c r="AW153" s="13" t="s">
        <v>32</v>
      </c>
      <c r="AX153" s="13" t="s">
        <v>70</v>
      </c>
      <c r="AY153" s="195" t="s">
        <v>137</v>
      </c>
    </row>
    <row r="154" s="14" customFormat="1">
      <c r="A154" s="14"/>
      <c r="B154" s="201"/>
      <c r="C154" s="14"/>
      <c r="D154" s="194" t="s">
        <v>148</v>
      </c>
      <c r="E154" s="202" t="s">
        <v>3</v>
      </c>
      <c r="F154" s="203" t="s">
        <v>202</v>
      </c>
      <c r="G154" s="14"/>
      <c r="H154" s="204">
        <v>9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148</v>
      </c>
      <c r="AU154" s="202" t="s">
        <v>79</v>
      </c>
      <c r="AV154" s="14" t="s">
        <v>79</v>
      </c>
      <c r="AW154" s="14" t="s">
        <v>32</v>
      </c>
      <c r="AX154" s="14" t="s">
        <v>70</v>
      </c>
      <c r="AY154" s="202" t="s">
        <v>137</v>
      </c>
    </row>
    <row r="155" s="14" customFormat="1">
      <c r="A155" s="14"/>
      <c r="B155" s="201"/>
      <c r="C155" s="14"/>
      <c r="D155" s="194" t="s">
        <v>148</v>
      </c>
      <c r="E155" s="202" t="s">
        <v>3</v>
      </c>
      <c r="F155" s="203" t="s">
        <v>203</v>
      </c>
      <c r="G155" s="14"/>
      <c r="H155" s="204">
        <v>180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148</v>
      </c>
      <c r="AU155" s="202" t="s">
        <v>79</v>
      </c>
      <c r="AV155" s="14" t="s">
        <v>79</v>
      </c>
      <c r="AW155" s="14" t="s">
        <v>32</v>
      </c>
      <c r="AX155" s="14" t="s">
        <v>70</v>
      </c>
      <c r="AY155" s="202" t="s">
        <v>137</v>
      </c>
    </row>
    <row r="156" s="15" customFormat="1">
      <c r="A156" s="15"/>
      <c r="B156" s="209"/>
      <c r="C156" s="15"/>
      <c r="D156" s="194" t="s">
        <v>148</v>
      </c>
      <c r="E156" s="210" t="s">
        <v>3</v>
      </c>
      <c r="F156" s="211" t="s">
        <v>152</v>
      </c>
      <c r="G156" s="15"/>
      <c r="H156" s="212">
        <v>189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148</v>
      </c>
      <c r="AU156" s="210" t="s">
        <v>79</v>
      </c>
      <c r="AV156" s="15" t="s">
        <v>144</v>
      </c>
      <c r="AW156" s="15" t="s">
        <v>32</v>
      </c>
      <c r="AX156" s="15" t="s">
        <v>77</v>
      </c>
      <c r="AY156" s="210" t="s">
        <v>137</v>
      </c>
    </row>
    <row r="157" s="2" customFormat="1" ht="49.05" customHeight="1">
      <c r="A157" s="40"/>
      <c r="B157" s="174"/>
      <c r="C157" s="175" t="s">
        <v>204</v>
      </c>
      <c r="D157" s="175" t="s">
        <v>139</v>
      </c>
      <c r="E157" s="176" t="s">
        <v>205</v>
      </c>
      <c r="F157" s="177" t="s">
        <v>206</v>
      </c>
      <c r="G157" s="178" t="s">
        <v>198</v>
      </c>
      <c r="H157" s="179">
        <v>39</v>
      </c>
      <c r="I157" s="180"/>
      <c r="J157" s="181">
        <f>ROUND(I157*H157,2)</f>
        <v>0</v>
      </c>
      <c r="K157" s="177" t="s">
        <v>143</v>
      </c>
      <c r="L157" s="41"/>
      <c r="M157" s="182" t="s">
        <v>3</v>
      </c>
      <c r="N157" s="183" t="s">
        <v>41</v>
      </c>
      <c r="O157" s="74"/>
      <c r="P157" s="184">
        <f>O157*H157</f>
        <v>0</v>
      </c>
      <c r="Q157" s="184">
        <v>0.0086767000000000007</v>
      </c>
      <c r="R157" s="184">
        <f>Q157*H157</f>
        <v>0.33839130000000001</v>
      </c>
      <c r="S157" s="184">
        <v>0</v>
      </c>
      <c r="T157" s="18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86" t="s">
        <v>144</v>
      </c>
      <c r="AT157" s="186" t="s">
        <v>139</v>
      </c>
      <c r="AU157" s="186" t="s">
        <v>79</v>
      </c>
      <c r="AY157" s="21" t="s">
        <v>137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21" t="s">
        <v>77</v>
      </c>
      <c r="BK157" s="187">
        <f>ROUND(I157*H157,2)</f>
        <v>0</v>
      </c>
      <c r="BL157" s="21" t="s">
        <v>144</v>
      </c>
      <c r="BM157" s="186" t="s">
        <v>207</v>
      </c>
    </row>
    <row r="158" s="2" customFormat="1">
      <c r="A158" s="40"/>
      <c r="B158" s="41"/>
      <c r="C158" s="40"/>
      <c r="D158" s="188" t="s">
        <v>146</v>
      </c>
      <c r="E158" s="40"/>
      <c r="F158" s="189" t="s">
        <v>208</v>
      </c>
      <c r="G158" s="40"/>
      <c r="H158" s="40"/>
      <c r="I158" s="190"/>
      <c r="J158" s="40"/>
      <c r="K158" s="40"/>
      <c r="L158" s="41"/>
      <c r="M158" s="191"/>
      <c r="N158" s="192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146</v>
      </c>
      <c r="AU158" s="21" t="s">
        <v>79</v>
      </c>
    </row>
    <row r="159" s="13" customFormat="1">
      <c r="A159" s="13"/>
      <c r="B159" s="193"/>
      <c r="C159" s="13"/>
      <c r="D159" s="194" t="s">
        <v>148</v>
      </c>
      <c r="E159" s="195" t="s">
        <v>3</v>
      </c>
      <c r="F159" s="196" t="s">
        <v>201</v>
      </c>
      <c r="G159" s="13"/>
      <c r="H159" s="195" t="s">
        <v>3</v>
      </c>
      <c r="I159" s="197"/>
      <c r="J159" s="13"/>
      <c r="K159" s="13"/>
      <c r="L159" s="193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5" t="s">
        <v>148</v>
      </c>
      <c r="AU159" s="195" t="s">
        <v>79</v>
      </c>
      <c r="AV159" s="13" t="s">
        <v>77</v>
      </c>
      <c r="AW159" s="13" t="s">
        <v>32</v>
      </c>
      <c r="AX159" s="13" t="s">
        <v>70</v>
      </c>
      <c r="AY159" s="195" t="s">
        <v>137</v>
      </c>
    </row>
    <row r="160" s="14" customFormat="1">
      <c r="A160" s="14"/>
      <c r="B160" s="201"/>
      <c r="C160" s="14"/>
      <c r="D160" s="194" t="s">
        <v>148</v>
      </c>
      <c r="E160" s="202" t="s">
        <v>3</v>
      </c>
      <c r="F160" s="203" t="s">
        <v>209</v>
      </c>
      <c r="G160" s="14"/>
      <c r="H160" s="204">
        <v>18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148</v>
      </c>
      <c r="AU160" s="202" t="s">
        <v>79</v>
      </c>
      <c r="AV160" s="14" t="s">
        <v>79</v>
      </c>
      <c r="AW160" s="14" t="s">
        <v>32</v>
      </c>
      <c r="AX160" s="14" t="s">
        <v>70</v>
      </c>
      <c r="AY160" s="202" t="s">
        <v>137</v>
      </c>
    </row>
    <row r="161" s="14" customFormat="1">
      <c r="A161" s="14"/>
      <c r="B161" s="201"/>
      <c r="C161" s="14"/>
      <c r="D161" s="194" t="s">
        <v>148</v>
      </c>
      <c r="E161" s="202" t="s">
        <v>3</v>
      </c>
      <c r="F161" s="203" t="s">
        <v>210</v>
      </c>
      <c r="G161" s="14"/>
      <c r="H161" s="204">
        <v>21</v>
      </c>
      <c r="I161" s="205"/>
      <c r="J161" s="14"/>
      <c r="K161" s="14"/>
      <c r="L161" s="201"/>
      <c r="M161" s="206"/>
      <c r="N161" s="207"/>
      <c r="O161" s="207"/>
      <c r="P161" s="207"/>
      <c r="Q161" s="207"/>
      <c r="R161" s="207"/>
      <c r="S161" s="207"/>
      <c r="T161" s="20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148</v>
      </c>
      <c r="AU161" s="202" t="s">
        <v>79</v>
      </c>
      <c r="AV161" s="14" t="s">
        <v>79</v>
      </c>
      <c r="AW161" s="14" t="s">
        <v>32</v>
      </c>
      <c r="AX161" s="14" t="s">
        <v>70</v>
      </c>
      <c r="AY161" s="202" t="s">
        <v>137</v>
      </c>
    </row>
    <row r="162" s="15" customFormat="1">
      <c r="A162" s="15"/>
      <c r="B162" s="209"/>
      <c r="C162" s="15"/>
      <c r="D162" s="194" t="s">
        <v>148</v>
      </c>
      <c r="E162" s="210" t="s">
        <v>3</v>
      </c>
      <c r="F162" s="211" t="s">
        <v>152</v>
      </c>
      <c r="G162" s="15"/>
      <c r="H162" s="212">
        <v>39</v>
      </c>
      <c r="I162" s="213"/>
      <c r="J162" s="15"/>
      <c r="K162" s="15"/>
      <c r="L162" s="209"/>
      <c r="M162" s="214"/>
      <c r="N162" s="215"/>
      <c r="O162" s="215"/>
      <c r="P162" s="215"/>
      <c r="Q162" s="215"/>
      <c r="R162" s="215"/>
      <c r="S162" s="215"/>
      <c r="T162" s="21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0" t="s">
        <v>148</v>
      </c>
      <c r="AU162" s="210" t="s">
        <v>79</v>
      </c>
      <c r="AV162" s="15" t="s">
        <v>144</v>
      </c>
      <c r="AW162" s="15" t="s">
        <v>32</v>
      </c>
      <c r="AX162" s="15" t="s">
        <v>77</v>
      </c>
      <c r="AY162" s="210" t="s">
        <v>137</v>
      </c>
    </row>
    <row r="163" s="2" customFormat="1" ht="49.05" customHeight="1">
      <c r="A163" s="40"/>
      <c r="B163" s="174"/>
      <c r="C163" s="175" t="s">
        <v>211</v>
      </c>
      <c r="D163" s="175" t="s">
        <v>139</v>
      </c>
      <c r="E163" s="176" t="s">
        <v>212</v>
      </c>
      <c r="F163" s="177" t="s">
        <v>213</v>
      </c>
      <c r="G163" s="178" t="s">
        <v>198</v>
      </c>
      <c r="H163" s="179">
        <v>42</v>
      </c>
      <c r="I163" s="180"/>
      <c r="J163" s="181">
        <f>ROUND(I163*H163,2)</f>
        <v>0</v>
      </c>
      <c r="K163" s="177" t="s">
        <v>143</v>
      </c>
      <c r="L163" s="41"/>
      <c r="M163" s="182" t="s">
        <v>3</v>
      </c>
      <c r="N163" s="183" t="s">
        <v>41</v>
      </c>
      <c r="O163" s="74"/>
      <c r="P163" s="184">
        <f>O163*H163</f>
        <v>0</v>
      </c>
      <c r="Q163" s="184">
        <v>0.036904300000000001</v>
      </c>
      <c r="R163" s="184">
        <f>Q163*H163</f>
        <v>1.5499806</v>
      </c>
      <c r="S163" s="184">
        <v>0</v>
      </c>
      <c r="T163" s="18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86" t="s">
        <v>144</v>
      </c>
      <c r="AT163" s="186" t="s">
        <v>139</v>
      </c>
      <c r="AU163" s="186" t="s">
        <v>79</v>
      </c>
      <c r="AY163" s="21" t="s">
        <v>137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21" t="s">
        <v>77</v>
      </c>
      <c r="BK163" s="187">
        <f>ROUND(I163*H163,2)</f>
        <v>0</v>
      </c>
      <c r="BL163" s="21" t="s">
        <v>144</v>
      </c>
      <c r="BM163" s="186" t="s">
        <v>214</v>
      </c>
    </row>
    <row r="164" s="2" customFormat="1">
      <c r="A164" s="40"/>
      <c r="B164" s="41"/>
      <c r="C164" s="40"/>
      <c r="D164" s="188" t="s">
        <v>146</v>
      </c>
      <c r="E164" s="40"/>
      <c r="F164" s="189" t="s">
        <v>215</v>
      </c>
      <c r="G164" s="40"/>
      <c r="H164" s="40"/>
      <c r="I164" s="190"/>
      <c r="J164" s="40"/>
      <c r="K164" s="40"/>
      <c r="L164" s="41"/>
      <c r="M164" s="191"/>
      <c r="N164" s="192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146</v>
      </c>
      <c r="AU164" s="21" t="s">
        <v>79</v>
      </c>
    </row>
    <row r="165" s="13" customFormat="1">
      <c r="A165" s="13"/>
      <c r="B165" s="193"/>
      <c r="C165" s="13"/>
      <c r="D165" s="194" t="s">
        <v>148</v>
      </c>
      <c r="E165" s="195" t="s">
        <v>3</v>
      </c>
      <c r="F165" s="196" t="s">
        <v>201</v>
      </c>
      <c r="G165" s="13"/>
      <c r="H165" s="195" t="s">
        <v>3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148</v>
      </c>
      <c r="AU165" s="195" t="s">
        <v>79</v>
      </c>
      <c r="AV165" s="13" t="s">
        <v>77</v>
      </c>
      <c r="AW165" s="13" t="s">
        <v>32</v>
      </c>
      <c r="AX165" s="13" t="s">
        <v>70</v>
      </c>
      <c r="AY165" s="195" t="s">
        <v>137</v>
      </c>
    </row>
    <row r="166" s="14" customFormat="1">
      <c r="A166" s="14"/>
      <c r="B166" s="201"/>
      <c r="C166" s="14"/>
      <c r="D166" s="194" t="s">
        <v>148</v>
      </c>
      <c r="E166" s="202" t="s">
        <v>3</v>
      </c>
      <c r="F166" s="203" t="s">
        <v>216</v>
      </c>
      <c r="G166" s="14"/>
      <c r="H166" s="204">
        <v>6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148</v>
      </c>
      <c r="AU166" s="202" t="s">
        <v>79</v>
      </c>
      <c r="AV166" s="14" t="s">
        <v>79</v>
      </c>
      <c r="AW166" s="14" t="s">
        <v>32</v>
      </c>
      <c r="AX166" s="14" t="s">
        <v>70</v>
      </c>
      <c r="AY166" s="202" t="s">
        <v>137</v>
      </c>
    </row>
    <row r="167" s="14" customFormat="1">
      <c r="A167" s="14"/>
      <c r="B167" s="201"/>
      <c r="C167" s="14"/>
      <c r="D167" s="194" t="s">
        <v>148</v>
      </c>
      <c r="E167" s="202" t="s">
        <v>3</v>
      </c>
      <c r="F167" s="203" t="s">
        <v>217</v>
      </c>
      <c r="G167" s="14"/>
      <c r="H167" s="204">
        <v>36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148</v>
      </c>
      <c r="AU167" s="202" t="s">
        <v>79</v>
      </c>
      <c r="AV167" s="14" t="s">
        <v>79</v>
      </c>
      <c r="AW167" s="14" t="s">
        <v>32</v>
      </c>
      <c r="AX167" s="14" t="s">
        <v>70</v>
      </c>
      <c r="AY167" s="202" t="s">
        <v>137</v>
      </c>
    </row>
    <row r="168" s="15" customFormat="1">
      <c r="A168" s="15"/>
      <c r="B168" s="209"/>
      <c r="C168" s="15"/>
      <c r="D168" s="194" t="s">
        <v>148</v>
      </c>
      <c r="E168" s="210" t="s">
        <v>3</v>
      </c>
      <c r="F168" s="211" t="s">
        <v>152</v>
      </c>
      <c r="G168" s="15"/>
      <c r="H168" s="212">
        <v>42</v>
      </c>
      <c r="I168" s="213"/>
      <c r="J168" s="15"/>
      <c r="K168" s="15"/>
      <c r="L168" s="209"/>
      <c r="M168" s="214"/>
      <c r="N168" s="215"/>
      <c r="O168" s="215"/>
      <c r="P168" s="215"/>
      <c r="Q168" s="215"/>
      <c r="R168" s="215"/>
      <c r="S168" s="215"/>
      <c r="T168" s="21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0" t="s">
        <v>148</v>
      </c>
      <c r="AU168" s="210" t="s">
        <v>79</v>
      </c>
      <c r="AV168" s="15" t="s">
        <v>144</v>
      </c>
      <c r="AW168" s="15" t="s">
        <v>32</v>
      </c>
      <c r="AX168" s="15" t="s">
        <v>77</v>
      </c>
      <c r="AY168" s="210" t="s">
        <v>137</v>
      </c>
    </row>
    <row r="169" s="2" customFormat="1" ht="16.5" customHeight="1">
      <c r="A169" s="40"/>
      <c r="B169" s="174"/>
      <c r="C169" s="175" t="s">
        <v>218</v>
      </c>
      <c r="D169" s="175" t="s">
        <v>139</v>
      </c>
      <c r="E169" s="176" t="s">
        <v>219</v>
      </c>
      <c r="F169" s="177" t="s">
        <v>220</v>
      </c>
      <c r="G169" s="178" t="s">
        <v>142</v>
      </c>
      <c r="H169" s="179">
        <v>60</v>
      </c>
      <c r="I169" s="180"/>
      <c r="J169" s="181">
        <f>ROUND(I169*H169,2)</f>
        <v>0</v>
      </c>
      <c r="K169" s="177" t="s">
        <v>143</v>
      </c>
      <c r="L169" s="41"/>
      <c r="M169" s="182" t="s">
        <v>3</v>
      </c>
      <c r="N169" s="183" t="s">
        <v>41</v>
      </c>
      <c r="O169" s="74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86" t="s">
        <v>144</v>
      </c>
      <c r="AT169" s="186" t="s">
        <v>139</v>
      </c>
      <c r="AU169" s="186" t="s">
        <v>79</v>
      </c>
      <c r="AY169" s="21" t="s">
        <v>137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21" t="s">
        <v>77</v>
      </c>
      <c r="BK169" s="187">
        <f>ROUND(I169*H169,2)</f>
        <v>0</v>
      </c>
      <c r="BL169" s="21" t="s">
        <v>144</v>
      </c>
      <c r="BM169" s="186" t="s">
        <v>221</v>
      </c>
    </row>
    <row r="170" s="2" customFormat="1">
      <c r="A170" s="40"/>
      <c r="B170" s="41"/>
      <c r="C170" s="40"/>
      <c r="D170" s="188" t="s">
        <v>146</v>
      </c>
      <c r="E170" s="40"/>
      <c r="F170" s="189" t="s">
        <v>222</v>
      </c>
      <c r="G170" s="40"/>
      <c r="H170" s="40"/>
      <c r="I170" s="190"/>
      <c r="J170" s="40"/>
      <c r="K170" s="40"/>
      <c r="L170" s="41"/>
      <c r="M170" s="191"/>
      <c r="N170" s="192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146</v>
      </c>
      <c r="AU170" s="21" t="s">
        <v>79</v>
      </c>
    </row>
    <row r="171" s="13" customFormat="1">
      <c r="A171" s="13"/>
      <c r="B171" s="193"/>
      <c r="C171" s="13"/>
      <c r="D171" s="194" t="s">
        <v>148</v>
      </c>
      <c r="E171" s="195" t="s">
        <v>3</v>
      </c>
      <c r="F171" s="196" t="s">
        <v>149</v>
      </c>
      <c r="G171" s="13"/>
      <c r="H171" s="195" t="s">
        <v>3</v>
      </c>
      <c r="I171" s="197"/>
      <c r="J171" s="13"/>
      <c r="K171" s="13"/>
      <c r="L171" s="193"/>
      <c r="M171" s="198"/>
      <c r="N171" s="199"/>
      <c r="O171" s="199"/>
      <c r="P171" s="199"/>
      <c r="Q171" s="199"/>
      <c r="R171" s="199"/>
      <c r="S171" s="199"/>
      <c r="T171" s="20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5" t="s">
        <v>148</v>
      </c>
      <c r="AU171" s="195" t="s">
        <v>79</v>
      </c>
      <c r="AV171" s="13" t="s">
        <v>77</v>
      </c>
      <c r="AW171" s="13" t="s">
        <v>32</v>
      </c>
      <c r="AX171" s="13" t="s">
        <v>70</v>
      </c>
      <c r="AY171" s="195" t="s">
        <v>137</v>
      </c>
    </row>
    <row r="172" s="14" customFormat="1">
      <c r="A172" s="14"/>
      <c r="B172" s="201"/>
      <c r="C172" s="14"/>
      <c r="D172" s="194" t="s">
        <v>148</v>
      </c>
      <c r="E172" s="202" t="s">
        <v>3</v>
      </c>
      <c r="F172" s="203" t="s">
        <v>223</v>
      </c>
      <c r="G172" s="14"/>
      <c r="H172" s="204">
        <v>60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148</v>
      </c>
      <c r="AU172" s="202" t="s">
        <v>79</v>
      </c>
      <c r="AV172" s="14" t="s">
        <v>79</v>
      </c>
      <c r="AW172" s="14" t="s">
        <v>32</v>
      </c>
      <c r="AX172" s="14" t="s">
        <v>70</v>
      </c>
      <c r="AY172" s="202" t="s">
        <v>137</v>
      </c>
    </row>
    <row r="173" s="15" customFormat="1">
      <c r="A173" s="15"/>
      <c r="B173" s="209"/>
      <c r="C173" s="15"/>
      <c r="D173" s="194" t="s">
        <v>148</v>
      </c>
      <c r="E173" s="210" t="s">
        <v>3</v>
      </c>
      <c r="F173" s="211" t="s">
        <v>152</v>
      </c>
      <c r="G173" s="15"/>
      <c r="H173" s="212">
        <v>60</v>
      </c>
      <c r="I173" s="213"/>
      <c r="J173" s="15"/>
      <c r="K173" s="15"/>
      <c r="L173" s="209"/>
      <c r="M173" s="214"/>
      <c r="N173" s="215"/>
      <c r="O173" s="215"/>
      <c r="P173" s="215"/>
      <c r="Q173" s="215"/>
      <c r="R173" s="215"/>
      <c r="S173" s="215"/>
      <c r="T173" s="21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0" t="s">
        <v>148</v>
      </c>
      <c r="AU173" s="210" t="s">
        <v>79</v>
      </c>
      <c r="AV173" s="15" t="s">
        <v>144</v>
      </c>
      <c r="AW173" s="15" t="s">
        <v>32</v>
      </c>
      <c r="AX173" s="15" t="s">
        <v>77</v>
      </c>
      <c r="AY173" s="210" t="s">
        <v>137</v>
      </c>
    </row>
    <row r="174" s="2" customFormat="1" ht="24.15" customHeight="1">
      <c r="A174" s="40"/>
      <c r="B174" s="174"/>
      <c r="C174" s="175" t="s">
        <v>9</v>
      </c>
      <c r="D174" s="175" t="s">
        <v>139</v>
      </c>
      <c r="E174" s="176" t="s">
        <v>224</v>
      </c>
      <c r="F174" s="177" t="s">
        <v>225</v>
      </c>
      <c r="G174" s="178" t="s">
        <v>226</v>
      </c>
      <c r="H174" s="179">
        <v>584.90599999999995</v>
      </c>
      <c r="I174" s="180"/>
      <c r="J174" s="181">
        <f>ROUND(I174*H174,2)</f>
        <v>0</v>
      </c>
      <c r="K174" s="177" t="s">
        <v>143</v>
      </c>
      <c r="L174" s="41"/>
      <c r="M174" s="182" t="s">
        <v>3</v>
      </c>
      <c r="N174" s="183" t="s">
        <v>41</v>
      </c>
      <c r="O174" s="74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86" t="s">
        <v>144</v>
      </c>
      <c r="AT174" s="186" t="s">
        <v>139</v>
      </c>
      <c r="AU174" s="186" t="s">
        <v>79</v>
      </c>
      <c r="AY174" s="21" t="s">
        <v>137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21" t="s">
        <v>77</v>
      </c>
      <c r="BK174" s="187">
        <f>ROUND(I174*H174,2)</f>
        <v>0</v>
      </c>
      <c r="BL174" s="21" t="s">
        <v>144</v>
      </c>
      <c r="BM174" s="186" t="s">
        <v>227</v>
      </c>
    </row>
    <row r="175" s="2" customFormat="1">
      <c r="A175" s="40"/>
      <c r="B175" s="41"/>
      <c r="C175" s="40"/>
      <c r="D175" s="188" t="s">
        <v>146</v>
      </c>
      <c r="E175" s="40"/>
      <c r="F175" s="189" t="s">
        <v>228</v>
      </c>
      <c r="G175" s="40"/>
      <c r="H175" s="40"/>
      <c r="I175" s="190"/>
      <c r="J175" s="40"/>
      <c r="K175" s="40"/>
      <c r="L175" s="41"/>
      <c r="M175" s="191"/>
      <c r="N175" s="192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146</v>
      </c>
      <c r="AU175" s="21" t="s">
        <v>79</v>
      </c>
    </row>
    <row r="176" s="14" customFormat="1">
      <c r="A176" s="14"/>
      <c r="B176" s="201"/>
      <c r="C176" s="14"/>
      <c r="D176" s="194" t="s">
        <v>148</v>
      </c>
      <c r="E176" s="202" t="s">
        <v>3</v>
      </c>
      <c r="F176" s="203" t="s">
        <v>229</v>
      </c>
      <c r="G176" s="14"/>
      <c r="H176" s="204">
        <v>480.80000000000001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148</v>
      </c>
      <c r="AU176" s="202" t="s">
        <v>79</v>
      </c>
      <c r="AV176" s="14" t="s">
        <v>79</v>
      </c>
      <c r="AW176" s="14" t="s">
        <v>32</v>
      </c>
      <c r="AX176" s="14" t="s">
        <v>70</v>
      </c>
      <c r="AY176" s="202" t="s">
        <v>137</v>
      </c>
    </row>
    <row r="177" s="13" customFormat="1">
      <c r="A177" s="13"/>
      <c r="B177" s="193"/>
      <c r="C177" s="13"/>
      <c r="D177" s="194" t="s">
        <v>148</v>
      </c>
      <c r="E177" s="195" t="s">
        <v>3</v>
      </c>
      <c r="F177" s="196" t="s">
        <v>230</v>
      </c>
      <c r="G177" s="13"/>
      <c r="H177" s="195" t="s">
        <v>3</v>
      </c>
      <c r="I177" s="197"/>
      <c r="J177" s="13"/>
      <c r="K177" s="13"/>
      <c r="L177" s="193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148</v>
      </c>
      <c r="AU177" s="195" t="s">
        <v>79</v>
      </c>
      <c r="AV177" s="13" t="s">
        <v>77</v>
      </c>
      <c r="AW177" s="13" t="s">
        <v>32</v>
      </c>
      <c r="AX177" s="13" t="s">
        <v>70</v>
      </c>
      <c r="AY177" s="195" t="s">
        <v>137</v>
      </c>
    </row>
    <row r="178" s="14" customFormat="1">
      <c r="A178" s="14"/>
      <c r="B178" s="201"/>
      <c r="C178" s="14"/>
      <c r="D178" s="194" t="s">
        <v>148</v>
      </c>
      <c r="E178" s="202" t="s">
        <v>3</v>
      </c>
      <c r="F178" s="203" t="s">
        <v>231</v>
      </c>
      <c r="G178" s="14"/>
      <c r="H178" s="204">
        <v>-61.600000000000001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148</v>
      </c>
      <c r="AU178" s="202" t="s">
        <v>79</v>
      </c>
      <c r="AV178" s="14" t="s">
        <v>79</v>
      </c>
      <c r="AW178" s="14" t="s">
        <v>32</v>
      </c>
      <c r="AX178" s="14" t="s">
        <v>70</v>
      </c>
      <c r="AY178" s="202" t="s">
        <v>137</v>
      </c>
    </row>
    <row r="179" s="14" customFormat="1">
      <c r="A179" s="14"/>
      <c r="B179" s="201"/>
      <c r="C179" s="14"/>
      <c r="D179" s="194" t="s">
        <v>148</v>
      </c>
      <c r="E179" s="202" t="s">
        <v>3</v>
      </c>
      <c r="F179" s="203" t="s">
        <v>232</v>
      </c>
      <c r="G179" s="14"/>
      <c r="H179" s="204">
        <v>-13.08</v>
      </c>
      <c r="I179" s="205"/>
      <c r="J179" s="14"/>
      <c r="K179" s="14"/>
      <c r="L179" s="201"/>
      <c r="M179" s="206"/>
      <c r="N179" s="207"/>
      <c r="O179" s="207"/>
      <c r="P179" s="207"/>
      <c r="Q179" s="207"/>
      <c r="R179" s="207"/>
      <c r="S179" s="207"/>
      <c r="T179" s="20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2" t="s">
        <v>148</v>
      </c>
      <c r="AU179" s="202" t="s">
        <v>79</v>
      </c>
      <c r="AV179" s="14" t="s">
        <v>79</v>
      </c>
      <c r="AW179" s="14" t="s">
        <v>32</v>
      </c>
      <c r="AX179" s="14" t="s">
        <v>70</v>
      </c>
      <c r="AY179" s="202" t="s">
        <v>137</v>
      </c>
    </row>
    <row r="180" s="14" customFormat="1">
      <c r="A180" s="14"/>
      <c r="B180" s="201"/>
      <c r="C180" s="14"/>
      <c r="D180" s="194" t="s">
        <v>148</v>
      </c>
      <c r="E180" s="202" t="s">
        <v>3</v>
      </c>
      <c r="F180" s="203" t="s">
        <v>233</v>
      </c>
      <c r="G180" s="14"/>
      <c r="H180" s="204">
        <v>-2.7000000000000002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148</v>
      </c>
      <c r="AU180" s="202" t="s">
        <v>79</v>
      </c>
      <c r="AV180" s="14" t="s">
        <v>79</v>
      </c>
      <c r="AW180" s="14" t="s">
        <v>32</v>
      </c>
      <c r="AX180" s="14" t="s">
        <v>70</v>
      </c>
      <c r="AY180" s="202" t="s">
        <v>137</v>
      </c>
    </row>
    <row r="181" s="14" customFormat="1">
      <c r="A181" s="14"/>
      <c r="B181" s="201"/>
      <c r="C181" s="14"/>
      <c r="D181" s="194" t="s">
        <v>148</v>
      </c>
      <c r="E181" s="202" t="s">
        <v>3</v>
      </c>
      <c r="F181" s="203" t="s">
        <v>234</v>
      </c>
      <c r="G181" s="14"/>
      <c r="H181" s="204">
        <v>-0.78000000000000003</v>
      </c>
      <c r="I181" s="205"/>
      <c r="J181" s="14"/>
      <c r="K181" s="14"/>
      <c r="L181" s="201"/>
      <c r="M181" s="206"/>
      <c r="N181" s="207"/>
      <c r="O181" s="207"/>
      <c r="P181" s="207"/>
      <c r="Q181" s="207"/>
      <c r="R181" s="207"/>
      <c r="S181" s="207"/>
      <c r="T181" s="20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2" t="s">
        <v>148</v>
      </c>
      <c r="AU181" s="202" t="s">
        <v>79</v>
      </c>
      <c r="AV181" s="14" t="s">
        <v>79</v>
      </c>
      <c r="AW181" s="14" t="s">
        <v>32</v>
      </c>
      <c r="AX181" s="14" t="s">
        <v>70</v>
      </c>
      <c r="AY181" s="202" t="s">
        <v>137</v>
      </c>
    </row>
    <row r="182" s="14" customFormat="1">
      <c r="A182" s="14"/>
      <c r="B182" s="201"/>
      <c r="C182" s="14"/>
      <c r="D182" s="194" t="s">
        <v>148</v>
      </c>
      <c r="E182" s="202" t="s">
        <v>3</v>
      </c>
      <c r="F182" s="203" t="s">
        <v>235</v>
      </c>
      <c r="G182" s="14"/>
      <c r="H182" s="204">
        <v>-4.1699999999999999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148</v>
      </c>
      <c r="AU182" s="202" t="s">
        <v>79</v>
      </c>
      <c r="AV182" s="14" t="s">
        <v>79</v>
      </c>
      <c r="AW182" s="14" t="s">
        <v>32</v>
      </c>
      <c r="AX182" s="14" t="s">
        <v>70</v>
      </c>
      <c r="AY182" s="202" t="s">
        <v>137</v>
      </c>
    </row>
    <row r="183" s="14" customFormat="1">
      <c r="A183" s="14"/>
      <c r="B183" s="201"/>
      <c r="C183" s="14"/>
      <c r="D183" s="194" t="s">
        <v>148</v>
      </c>
      <c r="E183" s="202" t="s">
        <v>3</v>
      </c>
      <c r="F183" s="203" t="s">
        <v>236</v>
      </c>
      <c r="G183" s="14"/>
      <c r="H183" s="204">
        <v>-17.760000000000002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148</v>
      </c>
      <c r="AU183" s="202" t="s">
        <v>79</v>
      </c>
      <c r="AV183" s="14" t="s">
        <v>79</v>
      </c>
      <c r="AW183" s="14" t="s">
        <v>32</v>
      </c>
      <c r="AX183" s="14" t="s">
        <v>70</v>
      </c>
      <c r="AY183" s="202" t="s">
        <v>137</v>
      </c>
    </row>
    <row r="184" s="16" customFormat="1">
      <c r="A184" s="16"/>
      <c r="B184" s="217"/>
      <c r="C184" s="16"/>
      <c r="D184" s="194" t="s">
        <v>148</v>
      </c>
      <c r="E184" s="218" t="s">
        <v>3</v>
      </c>
      <c r="F184" s="219" t="s">
        <v>180</v>
      </c>
      <c r="G184" s="16"/>
      <c r="H184" s="220">
        <v>380.70999999999998</v>
      </c>
      <c r="I184" s="221"/>
      <c r="J184" s="16"/>
      <c r="K184" s="16"/>
      <c r="L184" s="217"/>
      <c r="M184" s="222"/>
      <c r="N184" s="223"/>
      <c r="O184" s="223"/>
      <c r="P184" s="223"/>
      <c r="Q184" s="223"/>
      <c r="R184" s="223"/>
      <c r="S184" s="223"/>
      <c r="T184" s="224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18" t="s">
        <v>148</v>
      </c>
      <c r="AU184" s="218" t="s">
        <v>79</v>
      </c>
      <c r="AV184" s="16" t="s">
        <v>159</v>
      </c>
      <c r="AW184" s="16" t="s">
        <v>32</v>
      </c>
      <c r="AX184" s="16" t="s">
        <v>70</v>
      </c>
      <c r="AY184" s="218" t="s">
        <v>137</v>
      </c>
    </row>
    <row r="185" s="14" customFormat="1">
      <c r="A185" s="14"/>
      <c r="B185" s="201"/>
      <c r="C185" s="14"/>
      <c r="D185" s="194" t="s">
        <v>148</v>
      </c>
      <c r="E185" s="202" t="s">
        <v>3</v>
      </c>
      <c r="F185" s="203" t="s">
        <v>237</v>
      </c>
      <c r="G185" s="14"/>
      <c r="H185" s="204">
        <v>266.49599999999998</v>
      </c>
      <c r="I185" s="205"/>
      <c r="J185" s="14"/>
      <c r="K185" s="14"/>
      <c r="L185" s="201"/>
      <c r="M185" s="206"/>
      <c r="N185" s="207"/>
      <c r="O185" s="207"/>
      <c r="P185" s="207"/>
      <c r="Q185" s="207"/>
      <c r="R185" s="207"/>
      <c r="S185" s="207"/>
      <c r="T185" s="20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2" t="s">
        <v>148</v>
      </c>
      <c r="AU185" s="202" t="s">
        <v>79</v>
      </c>
      <c r="AV185" s="14" t="s">
        <v>79</v>
      </c>
      <c r="AW185" s="14" t="s">
        <v>32</v>
      </c>
      <c r="AX185" s="14" t="s">
        <v>70</v>
      </c>
      <c r="AY185" s="202" t="s">
        <v>137</v>
      </c>
    </row>
    <row r="186" s="13" customFormat="1">
      <c r="A186" s="13"/>
      <c r="B186" s="193"/>
      <c r="C186" s="13"/>
      <c r="D186" s="194" t="s">
        <v>148</v>
      </c>
      <c r="E186" s="195" t="s">
        <v>3</v>
      </c>
      <c r="F186" s="196" t="s">
        <v>230</v>
      </c>
      <c r="G186" s="13"/>
      <c r="H186" s="195" t="s">
        <v>3</v>
      </c>
      <c r="I186" s="197"/>
      <c r="J186" s="13"/>
      <c r="K186" s="13"/>
      <c r="L186" s="193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5" t="s">
        <v>148</v>
      </c>
      <c r="AU186" s="195" t="s">
        <v>79</v>
      </c>
      <c r="AV186" s="13" t="s">
        <v>77</v>
      </c>
      <c r="AW186" s="13" t="s">
        <v>32</v>
      </c>
      <c r="AX186" s="13" t="s">
        <v>70</v>
      </c>
      <c r="AY186" s="195" t="s">
        <v>137</v>
      </c>
    </row>
    <row r="187" s="14" customFormat="1">
      <c r="A187" s="14"/>
      <c r="B187" s="201"/>
      <c r="C187" s="14"/>
      <c r="D187" s="194" t="s">
        <v>148</v>
      </c>
      <c r="E187" s="202" t="s">
        <v>3</v>
      </c>
      <c r="F187" s="203" t="s">
        <v>238</v>
      </c>
      <c r="G187" s="14"/>
      <c r="H187" s="204">
        <v>-18.079999999999998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148</v>
      </c>
      <c r="AU187" s="202" t="s">
        <v>79</v>
      </c>
      <c r="AV187" s="14" t="s">
        <v>79</v>
      </c>
      <c r="AW187" s="14" t="s">
        <v>32</v>
      </c>
      <c r="AX187" s="14" t="s">
        <v>70</v>
      </c>
      <c r="AY187" s="202" t="s">
        <v>137</v>
      </c>
    </row>
    <row r="188" s="14" customFormat="1">
      <c r="A188" s="14"/>
      <c r="B188" s="201"/>
      <c r="C188" s="14"/>
      <c r="D188" s="194" t="s">
        <v>148</v>
      </c>
      <c r="E188" s="202" t="s">
        <v>3</v>
      </c>
      <c r="F188" s="203" t="s">
        <v>239</v>
      </c>
      <c r="G188" s="14"/>
      <c r="H188" s="204">
        <v>-17.68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148</v>
      </c>
      <c r="AU188" s="202" t="s">
        <v>79</v>
      </c>
      <c r="AV188" s="14" t="s">
        <v>79</v>
      </c>
      <c r="AW188" s="14" t="s">
        <v>32</v>
      </c>
      <c r="AX188" s="14" t="s">
        <v>70</v>
      </c>
      <c r="AY188" s="202" t="s">
        <v>137</v>
      </c>
    </row>
    <row r="189" s="14" customFormat="1">
      <c r="A189" s="14"/>
      <c r="B189" s="201"/>
      <c r="C189" s="14"/>
      <c r="D189" s="194" t="s">
        <v>148</v>
      </c>
      <c r="E189" s="202" t="s">
        <v>3</v>
      </c>
      <c r="F189" s="203" t="s">
        <v>240</v>
      </c>
      <c r="G189" s="14"/>
      <c r="H189" s="204">
        <v>-2.5800000000000001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148</v>
      </c>
      <c r="AU189" s="202" t="s">
        <v>79</v>
      </c>
      <c r="AV189" s="14" t="s">
        <v>79</v>
      </c>
      <c r="AW189" s="14" t="s">
        <v>32</v>
      </c>
      <c r="AX189" s="14" t="s">
        <v>70</v>
      </c>
      <c r="AY189" s="202" t="s">
        <v>137</v>
      </c>
    </row>
    <row r="190" s="14" customFormat="1">
      <c r="A190" s="14"/>
      <c r="B190" s="201"/>
      <c r="C190" s="14"/>
      <c r="D190" s="194" t="s">
        <v>148</v>
      </c>
      <c r="E190" s="202" t="s">
        <v>3</v>
      </c>
      <c r="F190" s="203" t="s">
        <v>241</v>
      </c>
      <c r="G190" s="14"/>
      <c r="H190" s="204">
        <v>-4.71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148</v>
      </c>
      <c r="AU190" s="202" t="s">
        <v>79</v>
      </c>
      <c r="AV190" s="14" t="s">
        <v>79</v>
      </c>
      <c r="AW190" s="14" t="s">
        <v>32</v>
      </c>
      <c r="AX190" s="14" t="s">
        <v>70</v>
      </c>
      <c r="AY190" s="202" t="s">
        <v>137</v>
      </c>
    </row>
    <row r="191" s="14" customFormat="1">
      <c r="A191" s="14"/>
      <c r="B191" s="201"/>
      <c r="C191" s="14"/>
      <c r="D191" s="194" t="s">
        <v>148</v>
      </c>
      <c r="E191" s="202" t="s">
        <v>3</v>
      </c>
      <c r="F191" s="203" t="s">
        <v>242</v>
      </c>
      <c r="G191" s="14"/>
      <c r="H191" s="204">
        <v>-1.53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148</v>
      </c>
      <c r="AU191" s="202" t="s">
        <v>79</v>
      </c>
      <c r="AV191" s="14" t="s">
        <v>79</v>
      </c>
      <c r="AW191" s="14" t="s">
        <v>32</v>
      </c>
      <c r="AX191" s="14" t="s">
        <v>70</v>
      </c>
      <c r="AY191" s="202" t="s">
        <v>137</v>
      </c>
    </row>
    <row r="192" s="14" customFormat="1">
      <c r="A192" s="14"/>
      <c r="B192" s="201"/>
      <c r="C192" s="14"/>
      <c r="D192" s="194" t="s">
        <v>148</v>
      </c>
      <c r="E192" s="202" t="s">
        <v>3</v>
      </c>
      <c r="F192" s="203" t="s">
        <v>243</v>
      </c>
      <c r="G192" s="14"/>
      <c r="H192" s="204">
        <v>-17.719999999999999</v>
      </c>
      <c r="I192" s="205"/>
      <c r="J192" s="14"/>
      <c r="K192" s="14"/>
      <c r="L192" s="201"/>
      <c r="M192" s="206"/>
      <c r="N192" s="207"/>
      <c r="O192" s="207"/>
      <c r="P192" s="207"/>
      <c r="Q192" s="207"/>
      <c r="R192" s="207"/>
      <c r="S192" s="207"/>
      <c r="T192" s="20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2" t="s">
        <v>148</v>
      </c>
      <c r="AU192" s="202" t="s">
        <v>79</v>
      </c>
      <c r="AV192" s="14" t="s">
        <v>79</v>
      </c>
      <c r="AW192" s="14" t="s">
        <v>32</v>
      </c>
      <c r="AX192" s="14" t="s">
        <v>70</v>
      </c>
      <c r="AY192" s="202" t="s">
        <v>137</v>
      </c>
    </row>
    <row r="193" s="16" customFormat="1">
      <c r="A193" s="16"/>
      <c r="B193" s="217"/>
      <c r="C193" s="16"/>
      <c r="D193" s="194" t="s">
        <v>148</v>
      </c>
      <c r="E193" s="218" t="s">
        <v>3</v>
      </c>
      <c r="F193" s="219" t="s">
        <v>180</v>
      </c>
      <c r="G193" s="16"/>
      <c r="H193" s="220">
        <v>204.196</v>
      </c>
      <c r="I193" s="221"/>
      <c r="J193" s="16"/>
      <c r="K193" s="16"/>
      <c r="L193" s="217"/>
      <c r="M193" s="222"/>
      <c r="N193" s="223"/>
      <c r="O193" s="223"/>
      <c r="P193" s="223"/>
      <c r="Q193" s="223"/>
      <c r="R193" s="223"/>
      <c r="S193" s="223"/>
      <c r="T193" s="224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18" t="s">
        <v>148</v>
      </c>
      <c r="AU193" s="218" t="s">
        <v>79</v>
      </c>
      <c r="AV193" s="16" t="s">
        <v>159</v>
      </c>
      <c r="AW193" s="16" t="s">
        <v>32</v>
      </c>
      <c r="AX193" s="16" t="s">
        <v>70</v>
      </c>
      <c r="AY193" s="218" t="s">
        <v>137</v>
      </c>
    </row>
    <row r="194" s="15" customFormat="1">
      <c r="A194" s="15"/>
      <c r="B194" s="209"/>
      <c r="C194" s="15"/>
      <c r="D194" s="194" t="s">
        <v>148</v>
      </c>
      <c r="E194" s="210" t="s">
        <v>3</v>
      </c>
      <c r="F194" s="211" t="s">
        <v>152</v>
      </c>
      <c r="G194" s="15"/>
      <c r="H194" s="212">
        <v>584.90599999999995</v>
      </c>
      <c r="I194" s="213"/>
      <c r="J194" s="15"/>
      <c r="K194" s="15"/>
      <c r="L194" s="209"/>
      <c r="M194" s="214"/>
      <c r="N194" s="215"/>
      <c r="O194" s="215"/>
      <c r="P194" s="215"/>
      <c r="Q194" s="215"/>
      <c r="R194" s="215"/>
      <c r="S194" s="215"/>
      <c r="T194" s="21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0" t="s">
        <v>148</v>
      </c>
      <c r="AU194" s="210" t="s">
        <v>79</v>
      </c>
      <c r="AV194" s="15" t="s">
        <v>144</v>
      </c>
      <c r="AW194" s="15" t="s">
        <v>32</v>
      </c>
      <c r="AX194" s="15" t="s">
        <v>77</v>
      </c>
      <c r="AY194" s="210" t="s">
        <v>137</v>
      </c>
    </row>
    <row r="195" s="2" customFormat="1" ht="24.15" customHeight="1">
      <c r="A195" s="40"/>
      <c r="B195" s="174"/>
      <c r="C195" s="175" t="s">
        <v>244</v>
      </c>
      <c r="D195" s="175" t="s">
        <v>139</v>
      </c>
      <c r="E195" s="176" t="s">
        <v>245</v>
      </c>
      <c r="F195" s="177" t="s">
        <v>246</v>
      </c>
      <c r="G195" s="178" t="s">
        <v>226</v>
      </c>
      <c r="H195" s="179">
        <v>90</v>
      </c>
      <c r="I195" s="180"/>
      <c r="J195" s="181">
        <f>ROUND(I195*H195,2)</f>
        <v>0</v>
      </c>
      <c r="K195" s="177" t="s">
        <v>143</v>
      </c>
      <c r="L195" s="41"/>
      <c r="M195" s="182" t="s">
        <v>3</v>
      </c>
      <c r="N195" s="183" t="s">
        <v>41</v>
      </c>
      <c r="O195" s="74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86" t="s">
        <v>144</v>
      </c>
      <c r="AT195" s="186" t="s">
        <v>139</v>
      </c>
      <c r="AU195" s="186" t="s">
        <v>79</v>
      </c>
      <c r="AY195" s="21" t="s">
        <v>137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1" t="s">
        <v>77</v>
      </c>
      <c r="BK195" s="187">
        <f>ROUND(I195*H195,2)</f>
        <v>0</v>
      </c>
      <c r="BL195" s="21" t="s">
        <v>144</v>
      </c>
      <c r="BM195" s="186" t="s">
        <v>247</v>
      </c>
    </row>
    <row r="196" s="2" customFormat="1">
      <c r="A196" s="40"/>
      <c r="B196" s="41"/>
      <c r="C196" s="40"/>
      <c r="D196" s="188" t="s">
        <v>146</v>
      </c>
      <c r="E196" s="40"/>
      <c r="F196" s="189" t="s">
        <v>248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146</v>
      </c>
      <c r="AU196" s="21" t="s">
        <v>79</v>
      </c>
    </row>
    <row r="197" s="13" customFormat="1">
      <c r="A197" s="13"/>
      <c r="B197" s="193"/>
      <c r="C197" s="13"/>
      <c r="D197" s="194" t="s">
        <v>148</v>
      </c>
      <c r="E197" s="195" t="s">
        <v>3</v>
      </c>
      <c r="F197" s="196" t="s">
        <v>201</v>
      </c>
      <c r="G197" s="13"/>
      <c r="H197" s="195" t="s">
        <v>3</v>
      </c>
      <c r="I197" s="197"/>
      <c r="J197" s="13"/>
      <c r="K197" s="13"/>
      <c r="L197" s="193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5" t="s">
        <v>148</v>
      </c>
      <c r="AU197" s="195" t="s">
        <v>79</v>
      </c>
      <c r="AV197" s="13" t="s">
        <v>77</v>
      </c>
      <c r="AW197" s="13" t="s">
        <v>32</v>
      </c>
      <c r="AX197" s="13" t="s">
        <v>70</v>
      </c>
      <c r="AY197" s="195" t="s">
        <v>137</v>
      </c>
    </row>
    <row r="198" s="14" customFormat="1">
      <c r="A198" s="14"/>
      <c r="B198" s="201"/>
      <c r="C198" s="14"/>
      <c r="D198" s="194" t="s">
        <v>148</v>
      </c>
      <c r="E198" s="202" t="s">
        <v>3</v>
      </c>
      <c r="F198" s="203" t="s">
        <v>249</v>
      </c>
      <c r="G198" s="14"/>
      <c r="H198" s="204">
        <v>3</v>
      </c>
      <c r="I198" s="205"/>
      <c r="J198" s="14"/>
      <c r="K198" s="14"/>
      <c r="L198" s="201"/>
      <c r="M198" s="206"/>
      <c r="N198" s="207"/>
      <c r="O198" s="207"/>
      <c r="P198" s="207"/>
      <c r="Q198" s="207"/>
      <c r="R198" s="207"/>
      <c r="S198" s="207"/>
      <c r="T198" s="20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2" t="s">
        <v>148</v>
      </c>
      <c r="AU198" s="202" t="s">
        <v>79</v>
      </c>
      <c r="AV198" s="14" t="s">
        <v>79</v>
      </c>
      <c r="AW198" s="14" t="s">
        <v>32</v>
      </c>
      <c r="AX198" s="14" t="s">
        <v>70</v>
      </c>
      <c r="AY198" s="202" t="s">
        <v>137</v>
      </c>
    </row>
    <row r="199" s="14" customFormat="1">
      <c r="A199" s="14"/>
      <c r="B199" s="201"/>
      <c r="C199" s="14"/>
      <c r="D199" s="194" t="s">
        <v>148</v>
      </c>
      <c r="E199" s="202" t="s">
        <v>3</v>
      </c>
      <c r="F199" s="203" t="s">
        <v>250</v>
      </c>
      <c r="G199" s="14"/>
      <c r="H199" s="204">
        <v>60</v>
      </c>
      <c r="I199" s="205"/>
      <c r="J199" s="14"/>
      <c r="K199" s="14"/>
      <c r="L199" s="201"/>
      <c r="M199" s="206"/>
      <c r="N199" s="207"/>
      <c r="O199" s="207"/>
      <c r="P199" s="207"/>
      <c r="Q199" s="207"/>
      <c r="R199" s="207"/>
      <c r="S199" s="207"/>
      <c r="T199" s="20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2" t="s">
        <v>148</v>
      </c>
      <c r="AU199" s="202" t="s">
        <v>79</v>
      </c>
      <c r="AV199" s="14" t="s">
        <v>79</v>
      </c>
      <c r="AW199" s="14" t="s">
        <v>32</v>
      </c>
      <c r="AX199" s="14" t="s">
        <v>70</v>
      </c>
      <c r="AY199" s="202" t="s">
        <v>137</v>
      </c>
    </row>
    <row r="200" s="16" customFormat="1">
      <c r="A200" s="16"/>
      <c r="B200" s="217"/>
      <c r="C200" s="16"/>
      <c r="D200" s="194" t="s">
        <v>148</v>
      </c>
      <c r="E200" s="218" t="s">
        <v>3</v>
      </c>
      <c r="F200" s="219" t="s">
        <v>180</v>
      </c>
      <c r="G200" s="16"/>
      <c r="H200" s="220">
        <v>63</v>
      </c>
      <c r="I200" s="221"/>
      <c r="J200" s="16"/>
      <c r="K200" s="16"/>
      <c r="L200" s="217"/>
      <c r="M200" s="222"/>
      <c r="N200" s="223"/>
      <c r="O200" s="223"/>
      <c r="P200" s="223"/>
      <c r="Q200" s="223"/>
      <c r="R200" s="223"/>
      <c r="S200" s="223"/>
      <c r="T200" s="224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18" t="s">
        <v>148</v>
      </c>
      <c r="AU200" s="218" t="s">
        <v>79</v>
      </c>
      <c r="AV200" s="16" t="s">
        <v>159</v>
      </c>
      <c r="AW200" s="16" t="s">
        <v>32</v>
      </c>
      <c r="AX200" s="16" t="s">
        <v>70</v>
      </c>
      <c r="AY200" s="218" t="s">
        <v>137</v>
      </c>
    </row>
    <row r="201" s="14" customFormat="1">
      <c r="A201" s="14"/>
      <c r="B201" s="201"/>
      <c r="C201" s="14"/>
      <c r="D201" s="194" t="s">
        <v>148</v>
      </c>
      <c r="E201" s="202" t="s">
        <v>3</v>
      </c>
      <c r="F201" s="203" t="s">
        <v>251</v>
      </c>
      <c r="G201" s="14"/>
      <c r="H201" s="204">
        <v>6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148</v>
      </c>
      <c r="AU201" s="202" t="s">
        <v>79</v>
      </c>
      <c r="AV201" s="14" t="s">
        <v>79</v>
      </c>
      <c r="AW201" s="14" t="s">
        <v>32</v>
      </c>
      <c r="AX201" s="14" t="s">
        <v>70</v>
      </c>
      <c r="AY201" s="202" t="s">
        <v>137</v>
      </c>
    </row>
    <row r="202" s="14" customFormat="1">
      <c r="A202" s="14"/>
      <c r="B202" s="201"/>
      <c r="C202" s="14"/>
      <c r="D202" s="194" t="s">
        <v>148</v>
      </c>
      <c r="E202" s="202" t="s">
        <v>3</v>
      </c>
      <c r="F202" s="203" t="s">
        <v>252</v>
      </c>
      <c r="G202" s="14"/>
      <c r="H202" s="204">
        <v>7</v>
      </c>
      <c r="I202" s="205"/>
      <c r="J202" s="14"/>
      <c r="K202" s="14"/>
      <c r="L202" s="201"/>
      <c r="M202" s="206"/>
      <c r="N202" s="207"/>
      <c r="O202" s="207"/>
      <c r="P202" s="207"/>
      <c r="Q202" s="207"/>
      <c r="R202" s="207"/>
      <c r="S202" s="207"/>
      <c r="T202" s="20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2" t="s">
        <v>148</v>
      </c>
      <c r="AU202" s="202" t="s">
        <v>79</v>
      </c>
      <c r="AV202" s="14" t="s">
        <v>79</v>
      </c>
      <c r="AW202" s="14" t="s">
        <v>32</v>
      </c>
      <c r="AX202" s="14" t="s">
        <v>70</v>
      </c>
      <c r="AY202" s="202" t="s">
        <v>137</v>
      </c>
    </row>
    <row r="203" s="16" customFormat="1">
      <c r="A203" s="16"/>
      <c r="B203" s="217"/>
      <c r="C203" s="16"/>
      <c r="D203" s="194" t="s">
        <v>148</v>
      </c>
      <c r="E203" s="218" t="s">
        <v>3</v>
      </c>
      <c r="F203" s="219" t="s">
        <v>180</v>
      </c>
      <c r="G203" s="16"/>
      <c r="H203" s="220">
        <v>13</v>
      </c>
      <c r="I203" s="221"/>
      <c r="J203" s="16"/>
      <c r="K203" s="16"/>
      <c r="L203" s="217"/>
      <c r="M203" s="222"/>
      <c r="N203" s="223"/>
      <c r="O203" s="223"/>
      <c r="P203" s="223"/>
      <c r="Q203" s="223"/>
      <c r="R203" s="223"/>
      <c r="S203" s="223"/>
      <c r="T203" s="224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18" t="s">
        <v>148</v>
      </c>
      <c r="AU203" s="218" t="s">
        <v>79</v>
      </c>
      <c r="AV203" s="16" t="s">
        <v>159</v>
      </c>
      <c r="AW203" s="16" t="s">
        <v>32</v>
      </c>
      <c r="AX203" s="16" t="s">
        <v>70</v>
      </c>
      <c r="AY203" s="218" t="s">
        <v>137</v>
      </c>
    </row>
    <row r="204" s="14" customFormat="1">
      <c r="A204" s="14"/>
      <c r="B204" s="201"/>
      <c r="C204" s="14"/>
      <c r="D204" s="194" t="s">
        <v>148</v>
      </c>
      <c r="E204" s="202" t="s">
        <v>3</v>
      </c>
      <c r="F204" s="203" t="s">
        <v>253</v>
      </c>
      <c r="G204" s="14"/>
      <c r="H204" s="204">
        <v>2</v>
      </c>
      <c r="I204" s="205"/>
      <c r="J204" s="14"/>
      <c r="K204" s="14"/>
      <c r="L204" s="201"/>
      <c r="M204" s="206"/>
      <c r="N204" s="207"/>
      <c r="O204" s="207"/>
      <c r="P204" s="207"/>
      <c r="Q204" s="207"/>
      <c r="R204" s="207"/>
      <c r="S204" s="207"/>
      <c r="T204" s="20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2" t="s">
        <v>148</v>
      </c>
      <c r="AU204" s="202" t="s">
        <v>79</v>
      </c>
      <c r="AV204" s="14" t="s">
        <v>79</v>
      </c>
      <c r="AW204" s="14" t="s">
        <v>32</v>
      </c>
      <c r="AX204" s="14" t="s">
        <v>70</v>
      </c>
      <c r="AY204" s="202" t="s">
        <v>137</v>
      </c>
    </row>
    <row r="205" s="14" customFormat="1">
      <c r="A205" s="14"/>
      <c r="B205" s="201"/>
      <c r="C205" s="14"/>
      <c r="D205" s="194" t="s">
        <v>148</v>
      </c>
      <c r="E205" s="202" t="s">
        <v>3</v>
      </c>
      <c r="F205" s="203" t="s">
        <v>254</v>
      </c>
      <c r="G205" s="14"/>
      <c r="H205" s="204">
        <v>12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148</v>
      </c>
      <c r="AU205" s="202" t="s">
        <v>79</v>
      </c>
      <c r="AV205" s="14" t="s">
        <v>79</v>
      </c>
      <c r="AW205" s="14" t="s">
        <v>32</v>
      </c>
      <c r="AX205" s="14" t="s">
        <v>70</v>
      </c>
      <c r="AY205" s="202" t="s">
        <v>137</v>
      </c>
    </row>
    <row r="206" s="16" customFormat="1">
      <c r="A206" s="16"/>
      <c r="B206" s="217"/>
      <c r="C206" s="16"/>
      <c r="D206" s="194" t="s">
        <v>148</v>
      </c>
      <c r="E206" s="218" t="s">
        <v>3</v>
      </c>
      <c r="F206" s="219" t="s">
        <v>180</v>
      </c>
      <c r="G206" s="16"/>
      <c r="H206" s="220">
        <v>14</v>
      </c>
      <c r="I206" s="221"/>
      <c r="J206" s="16"/>
      <c r="K206" s="16"/>
      <c r="L206" s="217"/>
      <c r="M206" s="222"/>
      <c r="N206" s="223"/>
      <c r="O206" s="223"/>
      <c r="P206" s="223"/>
      <c r="Q206" s="223"/>
      <c r="R206" s="223"/>
      <c r="S206" s="223"/>
      <c r="T206" s="224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18" t="s">
        <v>148</v>
      </c>
      <c r="AU206" s="218" t="s">
        <v>79</v>
      </c>
      <c r="AV206" s="16" t="s">
        <v>159</v>
      </c>
      <c r="AW206" s="16" t="s">
        <v>32</v>
      </c>
      <c r="AX206" s="16" t="s">
        <v>70</v>
      </c>
      <c r="AY206" s="218" t="s">
        <v>137</v>
      </c>
    </row>
    <row r="207" s="15" customFormat="1">
      <c r="A207" s="15"/>
      <c r="B207" s="209"/>
      <c r="C207" s="15"/>
      <c r="D207" s="194" t="s">
        <v>148</v>
      </c>
      <c r="E207" s="210" t="s">
        <v>3</v>
      </c>
      <c r="F207" s="211" t="s">
        <v>152</v>
      </c>
      <c r="G207" s="15"/>
      <c r="H207" s="212">
        <v>90</v>
      </c>
      <c r="I207" s="213"/>
      <c r="J207" s="15"/>
      <c r="K207" s="15"/>
      <c r="L207" s="209"/>
      <c r="M207" s="214"/>
      <c r="N207" s="215"/>
      <c r="O207" s="215"/>
      <c r="P207" s="215"/>
      <c r="Q207" s="215"/>
      <c r="R207" s="215"/>
      <c r="S207" s="215"/>
      <c r="T207" s="21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0" t="s">
        <v>148</v>
      </c>
      <c r="AU207" s="210" t="s">
        <v>79</v>
      </c>
      <c r="AV207" s="15" t="s">
        <v>144</v>
      </c>
      <c r="AW207" s="15" t="s">
        <v>32</v>
      </c>
      <c r="AX207" s="15" t="s">
        <v>77</v>
      </c>
      <c r="AY207" s="210" t="s">
        <v>137</v>
      </c>
    </row>
    <row r="208" s="2" customFormat="1" ht="21.75" customHeight="1">
      <c r="A208" s="40"/>
      <c r="B208" s="174"/>
      <c r="C208" s="175" t="s">
        <v>255</v>
      </c>
      <c r="D208" s="175" t="s">
        <v>139</v>
      </c>
      <c r="E208" s="176" t="s">
        <v>256</v>
      </c>
      <c r="F208" s="177" t="s">
        <v>257</v>
      </c>
      <c r="G208" s="178" t="s">
        <v>142</v>
      </c>
      <c r="H208" s="179">
        <v>666.24000000000001</v>
      </c>
      <c r="I208" s="180"/>
      <c r="J208" s="181">
        <f>ROUND(I208*H208,2)</f>
        <v>0</v>
      </c>
      <c r="K208" s="177" t="s">
        <v>143</v>
      </c>
      <c r="L208" s="41"/>
      <c r="M208" s="182" t="s">
        <v>3</v>
      </c>
      <c r="N208" s="183" t="s">
        <v>41</v>
      </c>
      <c r="O208" s="74"/>
      <c r="P208" s="184">
        <f>O208*H208</f>
        <v>0</v>
      </c>
      <c r="Q208" s="184">
        <v>0.00083850999999999999</v>
      </c>
      <c r="R208" s="184">
        <f>Q208*H208</f>
        <v>0.55864890239999998</v>
      </c>
      <c r="S208" s="184">
        <v>0</v>
      </c>
      <c r="T208" s="18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86" t="s">
        <v>144</v>
      </c>
      <c r="AT208" s="186" t="s">
        <v>139</v>
      </c>
      <c r="AU208" s="186" t="s">
        <v>79</v>
      </c>
      <c r="AY208" s="21" t="s">
        <v>137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1" t="s">
        <v>77</v>
      </c>
      <c r="BK208" s="187">
        <f>ROUND(I208*H208,2)</f>
        <v>0</v>
      </c>
      <c r="BL208" s="21" t="s">
        <v>144</v>
      </c>
      <c r="BM208" s="186" t="s">
        <v>258</v>
      </c>
    </row>
    <row r="209" s="2" customFormat="1">
      <c r="A209" s="40"/>
      <c r="B209" s="41"/>
      <c r="C209" s="40"/>
      <c r="D209" s="188" t="s">
        <v>146</v>
      </c>
      <c r="E209" s="40"/>
      <c r="F209" s="189" t="s">
        <v>259</v>
      </c>
      <c r="G209" s="40"/>
      <c r="H209" s="40"/>
      <c r="I209" s="190"/>
      <c r="J209" s="40"/>
      <c r="K209" s="40"/>
      <c r="L209" s="41"/>
      <c r="M209" s="191"/>
      <c r="N209" s="192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146</v>
      </c>
      <c r="AU209" s="21" t="s">
        <v>79</v>
      </c>
    </row>
    <row r="210" s="14" customFormat="1">
      <c r="A210" s="14"/>
      <c r="B210" s="201"/>
      <c r="C210" s="14"/>
      <c r="D210" s="194" t="s">
        <v>148</v>
      </c>
      <c r="E210" s="202" t="s">
        <v>3</v>
      </c>
      <c r="F210" s="203" t="s">
        <v>260</v>
      </c>
      <c r="G210" s="14"/>
      <c r="H210" s="204">
        <v>666.24000000000001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148</v>
      </c>
      <c r="AU210" s="202" t="s">
        <v>79</v>
      </c>
      <c r="AV210" s="14" t="s">
        <v>79</v>
      </c>
      <c r="AW210" s="14" t="s">
        <v>32</v>
      </c>
      <c r="AX210" s="14" t="s">
        <v>70</v>
      </c>
      <c r="AY210" s="202" t="s">
        <v>137</v>
      </c>
    </row>
    <row r="211" s="15" customFormat="1">
      <c r="A211" s="15"/>
      <c r="B211" s="209"/>
      <c r="C211" s="15"/>
      <c r="D211" s="194" t="s">
        <v>148</v>
      </c>
      <c r="E211" s="210" t="s">
        <v>3</v>
      </c>
      <c r="F211" s="211" t="s">
        <v>152</v>
      </c>
      <c r="G211" s="15"/>
      <c r="H211" s="212">
        <v>666.24000000000001</v>
      </c>
      <c r="I211" s="213"/>
      <c r="J211" s="15"/>
      <c r="K211" s="15"/>
      <c r="L211" s="209"/>
      <c r="M211" s="214"/>
      <c r="N211" s="215"/>
      <c r="O211" s="215"/>
      <c r="P211" s="215"/>
      <c r="Q211" s="215"/>
      <c r="R211" s="215"/>
      <c r="S211" s="215"/>
      <c r="T211" s="21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10" t="s">
        <v>148</v>
      </c>
      <c r="AU211" s="210" t="s">
        <v>79</v>
      </c>
      <c r="AV211" s="15" t="s">
        <v>144</v>
      </c>
      <c r="AW211" s="15" t="s">
        <v>32</v>
      </c>
      <c r="AX211" s="15" t="s">
        <v>77</v>
      </c>
      <c r="AY211" s="210" t="s">
        <v>137</v>
      </c>
    </row>
    <row r="212" s="2" customFormat="1" ht="24.15" customHeight="1">
      <c r="A212" s="40"/>
      <c r="B212" s="174"/>
      <c r="C212" s="175" t="s">
        <v>261</v>
      </c>
      <c r="D212" s="175" t="s">
        <v>139</v>
      </c>
      <c r="E212" s="176" t="s">
        <v>262</v>
      </c>
      <c r="F212" s="177" t="s">
        <v>263</v>
      </c>
      <c r="G212" s="178" t="s">
        <v>142</v>
      </c>
      <c r="H212" s="179">
        <v>666.24000000000001</v>
      </c>
      <c r="I212" s="180"/>
      <c r="J212" s="181">
        <f>ROUND(I212*H212,2)</f>
        <v>0</v>
      </c>
      <c r="K212" s="177" t="s">
        <v>143</v>
      </c>
      <c r="L212" s="41"/>
      <c r="M212" s="182" t="s">
        <v>3</v>
      </c>
      <c r="N212" s="183" t="s">
        <v>41</v>
      </c>
      <c r="O212" s="74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86" t="s">
        <v>144</v>
      </c>
      <c r="AT212" s="186" t="s">
        <v>139</v>
      </c>
      <c r="AU212" s="186" t="s">
        <v>79</v>
      </c>
      <c r="AY212" s="21" t="s">
        <v>137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1" t="s">
        <v>77</v>
      </c>
      <c r="BK212" s="187">
        <f>ROUND(I212*H212,2)</f>
        <v>0</v>
      </c>
      <c r="BL212" s="21" t="s">
        <v>144</v>
      </c>
      <c r="BM212" s="186" t="s">
        <v>264</v>
      </c>
    </row>
    <row r="213" s="2" customFormat="1">
      <c r="A213" s="40"/>
      <c r="B213" s="41"/>
      <c r="C213" s="40"/>
      <c r="D213" s="188" t="s">
        <v>146</v>
      </c>
      <c r="E213" s="40"/>
      <c r="F213" s="189" t="s">
        <v>265</v>
      </c>
      <c r="G213" s="40"/>
      <c r="H213" s="40"/>
      <c r="I213" s="190"/>
      <c r="J213" s="40"/>
      <c r="K213" s="40"/>
      <c r="L213" s="41"/>
      <c r="M213" s="191"/>
      <c r="N213" s="192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146</v>
      </c>
      <c r="AU213" s="21" t="s">
        <v>79</v>
      </c>
    </row>
    <row r="214" s="2" customFormat="1" ht="24.15" customHeight="1">
      <c r="A214" s="40"/>
      <c r="B214" s="174"/>
      <c r="C214" s="175" t="s">
        <v>266</v>
      </c>
      <c r="D214" s="175" t="s">
        <v>139</v>
      </c>
      <c r="E214" s="176" t="s">
        <v>267</v>
      </c>
      <c r="F214" s="177" t="s">
        <v>268</v>
      </c>
      <c r="G214" s="178" t="s">
        <v>142</v>
      </c>
      <c r="H214" s="179">
        <v>961.60000000000002</v>
      </c>
      <c r="I214" s="180"/>
      <c r="J214" s="181">
        <f>ROUND(I214*H214,2)</f>
        <v>0</v>
      </c>
      <c r="K214" s="177" t="s">
        <v>143</v>
      </c>
      <c r="L214" s="41"/>
      <c r="M214" s="182" t="s">
        <v>3</v>
      </c>
      <c r="N214" s="183" t="s">
        <v>41</v>
      </c>
      <c r="O214" s="74"/>
      <c r="P214" s="184">
        <f>O214*H214</f>
        <v>0</v>
      </c>
      <c r="Q214" s="184">
        <v>0.00058135999999999995</v>
      </c>
      <c r="R214" s="184">
        <f>Q214*H214</f>
        <v>0.55903577599999998</v>
      </c>
      <c r="S214" s="184">
        <v>0</v>
      </c>
      <c r="T214" s="18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86" t="s">
        <v>144</v>
      </c>
      <c r="AT214" s="186" t="s">
        <v>139</v>
      </c>
      <c r="AU214" s="186" t="s">
        <v>79</v>
      </c>
      <c r="AY214" s="21" t="s">
        <v>137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21" t="s">
        <v>77</v>
      </c>
      <c r="BK214" s="187">
        <f>ROUND(I214*H214,2)</f>
        <v>0</v>
      </c>
      <c r="BL214" s="21" t="s">
        <v>144</v>
      </c>
      <c r="BM214" s="186" t="s">
        <v>269</v>
      </c>
    </row>
    <row r="215" s="2" customFormat="1">
      <c r="A215" s="40"/>
      <c r="B215" s="41"/>
      <c r="C215" s="40"/>
      <c r="D215" s="188" t="s">
        <v>146</v>
      </c>
      <c r="E215" s="40"/>
      <c r="F215" s="189" t="s">
        <v>270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146</v>
      </c>
      <c r="AU215" s="21" t="s">
        <v>79</v>
      </c>
    </row>
    <row r="216" s="14" customFormat="1">
      <c r="A216" s="14"/>
      <c r="B216" s="201"/>
      <c r="C216" s="14"/>
      <c r="D216" s="194" t="s">
        <v>148</v>
      </c>
      <c r="E216" s="202" t="s">
        <v>3</v>
      </c>
      <c r="F216" s="203" t="s">
        <v>271</v>
      </c>
      <c r="G216" s="14"/>
      <c r="H216" s="204">
        <v>961.60000000000002</v>
      </c>
      <c r="I216" s="205"/>
      <c r="J216" s="14"/>
      <c r="K216" s="14"/>
      <c r="L216" s="201"/>
      <c r="M216" s="206"/>
      <c r="N216" s="207"/>
      <c r="O216" s="207"/>
      <c r="P216" s="207"/>
      <c r="Q216" s="207"/>
      <c r="R216" s="207"/>
      <c r="S216" s="207"/>
      <c r="T216" s="20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2" t="s">
        <v>148</v>
      </c>
      <c r="AU216" s="202" t="s">
        <v>79</v>
      </c>
      <c r="AV216" s="14" t="s">
        <v>79</v>
      </c>
      <c r="AW216" s="14" t="s">
        <v>32</v>
      </c>
      <c r="AX216" s="14" t="s">
        <v>70</v>
      </c>
      <c r="AY216" s="202" t="s">
        <v>137</v>
      </c>
    </row>
    <row r="217" s="15" customFormat="1">
      <c r="A217" s="15"/>
      <c r="B217" s="209"/>
      <c r="C217" s="15"/>
      <c r="D217" s="194" t="s">
        <v>148</v>
      </c>
      <c r="E217" s="210" t="s">
        <v>3</v>
      </c>
      <c r="F217" s="211" t="s">
        <v>152</v>
      </c>
      <c r="G217" s="15"/>
      <c r="H217" s="212">
        <v>961.60000000000002</v>
      </c>
      <c r="I217" s="213"/>
      <c r="J217" s="15"/>
      <c r="K217" s="15"/>
      <c r="L217" s="209"/>
      <c r="M217" s="214"/>
      <c r="N217" s="215"/>
      <c r="O217" s="215"/>
      <c r="P217" s="215"/>
      <c r="Q217" s="215"/>
      <c r="R217" s="215"/>
      <c r="S217" s="215"/>
      <c r="T217" s="21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10" t="s">
        <v>148</v>
      </c>
      <c r="AU217" s="210" t="s">
        <v>79</v>
      </c>
      <c r="AV217" s="15" t="s">
        <v>144</v>
      </c>
      <c r="AW217" s="15" t="s">
        <v>32</v>
      </c>
      <c r="AX217" s="15" t="s">
        <v>77</v>
      </c>
      <c r="AY217" s="210" t="s">
        <v>137</v>
      </c>
    </row>
    <row r="218" s="2" customFormat="1" ht="24.15" customHeight="1">
      <c r="A218" s="40"/>
      <c r="B218" s="174"/>
      <c r="C218" s="175" t="s">
        <v>272</v>
      </c>
      <c r="D218" s="175" t="s">
        <v>139</v>
      </c>
      <c r="E218" s="176" t="s">
        <v>273</v>
      </c>
      <c r="F218" s="177" t="s">
        <v>274</v>
      </c>
      <c r="G218" s="178" t="s">
        <v>142</v>
      </c>
      <c r="H218" s="179">
        <v>961.60000000000002</v>
      </c>
      <c r="I218" s="180"/>
      <c r="J218" s="181">
        <f>ROUND(I218*H218,2)</f>
        <v>0</v>
      </c>
      <c r="K218" s="177" t="s">
        <v>143</v>
      </c>
      <c r="L218" s="41"/>
      <c r="M218" s="182" t="s">
        <v>3</v>
      </c>
      <c r="N218" s="183" t="s">
        <v>41</v>
      </c>
      <c r="O218" s="74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186" t="s">
        <v>144</v>
      </c>
      <c r="AT218" s="186" t="s">
        <v>139</v>
      </c>
      <c r="AU218" s="186" t="s">
        <v>79</v>
      </c>
      <c r="AY218" s="21" t="s">
        <v>137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21" t="s">
        <v>77</v>
      </c>
      <c r="BK218" s="187">
        <f>ROUND(I218*H218,2)</f>
        <v>0</v>
      </c>
      <c r="BL218" s="21" t="s">
        <v>144</v>
      </c>
      <c r="BM218" s="186" t="s">
        <v>275</v>
      </c>
    </row>
    <row r="219" s="2" customFormat="1">
      <c r="A219" s="40"/>
      <c r="B219" s="41"/>
      <c r="C219" s="40"/>
      <c r="D219" s="188" t="s">
        <v>146</v>
      </c>
      <c r="E219" s="40"/>
      <c r="F219" s="189" t="s">
        <v>276</v>
      </c>
      <c r="G219" s="40"/>
      <c r="H219" s="40"/>
      <c r="I219" s="190"/>
      <c r="J219" s="40"/>
      <c r="K219" s="40"/>
      <c r="L219" s="41"/>
      <c r="M219" s="191"/>
      <c r="N219" s="192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146</v>
      </c>
      <c r="AU219" s="21" t="s">
        <v>79</v>
      </c>
    </row>
    <row r="220" s="2" customFormat="1" ht="37.8" customHeight="1">
      <c r="A220" s="40"/>
      <c r="B220" s="174"/>
      <c r="C220" s="175" t="s">
        <v>277</v>
      </c>
      <c r="D220" s="175" t="s">
        <v>139</v>
      </c>
      <c r="E220" s="176" t="s">
        <v>278</v>
      </c>
      <c r="F220" s="177" t="s">
        <v>279</v>
      </c>
      <c r="G220" s="178" t="s">
        <v>226</v>
      </c>
      <c r="H220" s="179">
        <v>292.72000000000003</v>
      </c>
      <c r="I220" s="180"/>
      <c r="J220" s="181">
        <f>ROUND(I220*H220,2)</f>
        <v>0</v>
      </c>
      <c r="K220" s="177" t="s">
        <v>143</v>
      </c>
      <c r="L220" s="41"/>
      <c r="M220" s="182" t="s">
        <v>3</v>
      </c>
      <c r="N220" s="183" t="s">
        <v>41</v>
      </c>
      <c r="O220" s="74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86" t="s">
        <v>144</v>
      </c>
      <c r="AT220" s="186" t="s">
        <v>139</v>
      </c>
      <c r="AU220" s="186" t="s">
        <v>79</v>
      </c>
      <c r="AY220" s="21" t="s">
        <v>137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21" t="s">
        <v>77</v>
      </c>
      <c r="BK220" s="187">
        <f>ROUND(I220*H220,2)</f>
        <v>0</v>
      </c>
      <c r="BL220" s="21" t="s">
        <v>144</v>
      </c>
      <c r="BM220" s="186" t="s">
        <v>280</v>
      </c>
    </row>
    <row r="221" s="2" customFormat="1">
      <c r="A221" s="40"/>
      <c r="B221" s="41"/>
      <c r="C221" s="40"/>
      <c r="D221" s="188" t="s">
        <v>146</v>
      </c>
      <c r="E221" s="40"/>
      <c r="F221" s="189" t="s">
        <v>281</v>
      </c>
      <c r="G221" s="40"/>
      <c r="H221" s="40"/>
      <c r="I221" s="190"/>
      <c r="J221" s="40"/>
      <c r="K221" s="40"/>
      <c r="L221" s="41"/>
      <c r="M221" s="191"/>
      <c r="N221" s="192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146</v>
      </c>
      <c r="AU221" s="21" t="s">
        <v>79</v>
      </c>
    </row>
    <row r="222" s="13" customFormat="1">
      <c r="A222" s="13"/>
      <c r="B222" s="193"/>
      <c r="C222" s="13"/>
      <c r="D222" s="194" t="s">
        <v>148</v>
      </c>
      <c r="E222" s="195" t="s">
        <v>3</v>
      </c>
      <c r="F222" s="196" t="s">
        <v>282</v>
      </c>
      <c r="G222" s="13"/>
      <c r="H222" s="195" t="s">
        <v>3</v>
      </c>
      <c r="I222" s="197"/>
      <c r="J222" s="13"/>
      <c r="K222" s="13"/>
      <c r="L222" s="193"/>
      <c r="M222" s="198"/>
      <c r="N222" s="199"/>
      <c r="O222" s="199"/>
      <c r="P222" s="199"/>
      <c r="Q222" s="199"/>
      <c r="R222" s="199"/>
      <c r="S222" s="199"/>
      <c r="T222" s="20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5" t="s">
        <v>148</v>
      </c>
      <c r="AU222" s="195" t="s">
        <v>79</v>
      </c>
      <c r="AV222" s="13" t="s">
        <v>77</v>
      </c>
      <c r="AW222" s="13" t="s">
        <v>32</v>
      </c>
      <c r="AX222" s="13" t="s">
        <v>70</v>
      </c>
      <c r="AY222" s="195" t="s">
        <v>137</v>
      </c>
    </row>
    <row r="223" s="14" customFormat="1">
      <c r="A223" s="14"/>
      <c r="B223" s="201"/>
      <c r="C223" s="14"/>
      <c r="D223" s="194" t="s">
        <v>148</v>
      </c>
      <c r="E223" s="202" t="s">
        <v>3</v>
      </c>
      <c r="F223" s="203" t="s">
        <v>283</v>
      </c>
      <c r="G223" s="14"/>
      <c r="H223" s="204">
        <v>146.36000000000001</v>
      </c>
      <c r="I223" s="205"/>
      <c r="J223" s="14"/>
      <c r="K223" s="14"/>
      <c r="L223" s="201"/>
      <c r="M223" s="206"/>
      <c r="N223" s="207"/>
      <c r="O223" s="207"/>
      <c r="P223" s="207"/>
      <c r="Q223" s="207"/>
      <c r="R223" s="207"/>
      <c r="S223" s="207"/>
      <c r="T223" s="20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2" t="s">
        <v>148</v>
      </c>
      <c r="AU223" s="202" t="s">
        <v>79</v>
      </c>
      <c r="AV223" s="14" t="s">
        <v>79</v>
      </c>
      <c r="AW223" s="14" t="s">
        <v>32</v>
      </c>
      <c r="AX223" s="14" t="s">
        <v>70</v>
      </c>
      <c r="AY223" s="202" t="s">
        <v>137</v>
      </c>
    </row>
    <row r="224" s="14" customFormat="1">
      <c r="A224" s="14"/>
      <c r="B224" s="201"/>
      <c r="C224" s="14"/>
      <c r="D224" s="194" t="s">
        <v>148</v>
      </c>
      <c r="E224" s="202" t="s">
        <v>3</v>
      </c>
      <c r="F224" s="203" t="s">
        <v>284</v>
      </c>
      <c r="G224" s="14"/>
      <c r="H224" s="204">
        <v>0</v>
      </c>
      <c r="I224" s="205"/>
      <c r="J224" s="14"/>
      <c r="K224" s="14"/>
      <c r="L224" s="201"/>
      <c r="M224" s="206"/>
      <c r="N224" s="207"/>
      <c r="O224" s="207"/>
      <c r="P224" s="207"/>
      <c r="Q224" s="207"/>
      <c r="R224" s="207"/>
      <c r="S224" s="207"/>
      <c r="T224" s="20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2" t="s">
        <v>148</v>
      </c>
      <c r="AU224" s="202" t="s">
        <v>79</v>
      </c>
      <c r="AV224" s="14" t="s">
        <v>79</v>
      </c>
      <c r="AW224" s="14" t="s">
        <v>32</v>
      </c>
      <c r="AX224" s="14" t="s">
        <v>70</v>
      </c>
      <c r="AY224" s="202" t="s">
        <v>137</v>
      </c>
    </row>
    <row r="225" s="13" customFormat="1">
      <c r="A225" s="13"/>
      <c r="B225" s="193"/>
      <c r="C225" s="13"/>
      <c r="D225" s="194" t="s">
        <v>148</v>
      </c>
      <c r="E225" s="195" t="s">
        <v>3</v>
      </c>
      <c r="F225" s="196" t="s">
        <v>285</v>
      </c>
      <c r="G225" s="13"/>
      <c r="H225" s="195" t="s">
        <v>3</v>
      </c>
      <c r="I225" s="197"/>
      <c r="J225" s="13"/>
      <c r="K225" s="13"/>
      <c r="L225" s="193"/>
      <c r="M225" s="198"/>
      <c r="N225" s="199"/>
      <c r="O225" s="199"/>
      <c r="P225" s="199"/>
      <c r="Q225" s="199"/>
      <c r="R225" s="199"/>
      <c r="S225" s="199"/>
      <c r="T225" s="20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5" t="s">
        <v>148</v>
      </c>
      <c r="AU225" s="195" t="s">
        <v>79</v>
      </c>
      <c r="AV225" s="13" t="s">
        <v>77</v>
      </c>
      <c r="AW225" s="13" t="s">
        <v>32</v>
      </c>
      <c r="AX225" s="13" t="s">
        <v>70</v>
      </c>
      <c r="AY225" s="195" t="s">
        <v>137</v>
      </c>
    </row>
    <row r="226" s="14" customFormat="1">
      <c r="A226" s="14"/>
      <c r="B226" s="201"/>
      <c r="C226" s="14"/>
      <c r="D226" s="194" t="s">
        <v>148</v>
      </c>
      <c r="E226" s="202" t="s">
        <v>3</v>
      </c>
      <c r="F226" s="203" t="s">
        <v>283</v>
      </c>
      <c r="G226" s="14"/>
      <c r="H226" s="204">
        <v>146.36000000000001</v>
      </c>
      <c r="I226" s="205"/>
      <c r="J226" s="14"/>
      <c r="K226" s="14"/>
      <c r="L226" s="201"/>
      <c r="M226" s="206"/>
      <c r="N226" s="207"/>
      <c r="O226" s="207"/>
      <c r="P226" s="207"/>
      <c r="Q226" s="207"/>
      <c r="R226" s="207"/>
      <c r="S226" s="207"/>
      <c r="T226" s="20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2" t="s">
        <v>148</v>
      </c>
      <c r="AU226" s="202" t="s">
        <v>79</v>
      </c>
      <c r="AV226" s="14" t="s">
        <v>79</v>
      </c>
      <c r="AW226" s="14" t="s">
        <v>32</v>
      </c>
      <c r="AX226" s="14" t="s">
        <v>70</v>
      </c>
      <c r="AY226" s="202" t="s">
        <v>137</v>
      </c>
    </row>
    <row r="227" s="14" customFormat="1">
      <c r="A227" s="14"/>
      <c r="B227" s="201"/>
      <c r="C227" s="14"/>
      <c r="D227" s="194" t="s">
        <v>148</v>
      </c>
      <c r="E227" s="202" t="s">
        <v>3</v>
      </c>
      <c r="F227" s="203" t="s">
        <v>284</v>
      </c>
      <c r="G227" s="14"/>
      <c r="H227" s="204">
        <v>0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148</v>
      </c>
      <c r="AU227" s="202" t="s">
        <v>79</v>
      </c>
      <c r="AV227" s="14" t="s">
        <v>79</v>
      </c>
      <c r="AW227" s="14" t="s">
        <v>32</v>
      </c>
      <c r="AX227" s="14" t="s">
        <v>70</v>
      </c>
      <c r="AY227" s="202" t="s">
        <v>137</v>
      </c>
    </row>
    <row r="228" s="15" customFormat="1">
      <c r="A228" s="15"/>
      <c r="B228" s="209"/>
      <c r="C228" s="15"/>
      <c r="D228" s="194" t="s">
        <v>148</v>
      </c>
      <c r="E228" s="210" t="s">
        <v>3</v>
      </c>
      <c r="F228" s="211" t="s">
        <v>152</v>
      </c>
      <c r="G228" s="15"/>
      <c r="H228" s="212">
        <v>292.72000000000003</v>
      </c>
      <c r="I228" s="213"/>
      <c r="J228" s="15"/>
      <c r="K228" s="15"/>
      <c r="L228" s="209"/>
      <c r="M228" s="214"/>
      <c r="N228" s="215"/>
      <c r="O228" s="215"/>
      <c r="P228" s="215"/>
      <c r="Q228" s="215"/>
      <c r="R228" s="215"/>
      <c r="S228" s="215"/>
      <c r="T228" s="21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10" t="s">
        <v>148</v>
      </c>
      <c r="AU228" s="210" t="s">
        <v>79</v>
      </c>
      <c r="AV228" s="15" t="s">
        <v>144</v>
      </c>
      <c r="AW228" s="15" t="s">
        <v>32</v>
      </c>
      <c r="AX228" s="15" t="s">
        <v>77</v>
      </c>
      <c r="AY228" s="210" t="s">
        <v>137</v>
      </c>
    </row>
    <row r="229" s="2" customFormat="1" ht="37.8" customHeight="1">
      <c r="A229" s="40"/>
      <c r="B229" s="174"/>
      <c r="C229" s="175" t="s">
        <v>286</v>
      </c>
      <c r="D229" s="175" t="s">
        <v>139</v>
      </c>
      <c r="E229" s="176" t="s">
        <v>287</v>
      </c>
      <c r="F229" s="177" t="s">
        <v>288</v>
      </c>
      <c r="G229" s="178" t="s">
        <v>226</v>
      </c>
      <c r="H229" s="179">
        <v>438.54599999999999</v>
      </c>
      <c r="I229" s="180"/>
      <c r="J229" s="181">
        <f>ROUND(I229*H229,2)</f>
        <v>0</v>
      </c>
      <c r="K229" s="177" t="s">
        <v>143</v>
      </c>
      <c r="L229" s="41"/>
      <c r="M229" s="182" t="s">
        <v>3</v>
      </c>
      <c r="N229" s="183" t="s">
        <v>41</v>
      </c>
      <c r="O229" s="74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86" t="s">
        <v>144</v>
      </c>
      <c r="AT229" s="186" t="s">
        <v>139</v>
      </c>
      <c r="AU229" s="186" t="s">
        <v>79</v>
      </c>
      <c r="AY229" s="21" t="s">
        <v>137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21" t="s">
        <v>77</v>
      </c>
      <c r="BK229" s="187">
        <f>ROUND(I229*H229,2)</f>
        <v>0</v>
      </c>
      <c r="BL229" s="21" t="s">
        <v>144</v>
      </c>
      <c r="BM229" s="186" t="s">
        <v>289</v>
      </c>
    </row>
    <row r="230" s="2" customFormat="1">
      <c r="A230" s="40"/>
      <c r="B230" s="41"/>
      <c r="C230" s="40"/>
      <c r="D230" s="188" t="s">
        <v>146</v>
      </c>
      <c r="E230" s="40"/>
      <c r="F230" s="189" t="s">
        <v>290</v>
      </c>
      <c r="G230" s="40"/>
      <c r="H230" s="40"/>
      <c r="I230" s="190"/>
      <c r="J230" s="40"/>
      <c r="K230" s="40"/>
      <c r="L230" s="41"/>
      <c r="M230" s="191"/>
      <c r="N230" s="192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146</v>
      </c>
      <c r="AU230" s="21" t="s">
        <v>79</v>
      </c>
    </row>
    <row r="231" s="13" customFormat="1">
      <c r="A231" s="13"/>
      <c r="B231" s="193"/>
      <c r="C231" s="13"/>
      <c r="D231" s="194" t="s">
        <v>148</v>
      </c>
      <c r="E231" s="195" t="s">
        <v>3</v>
      </c>
      <c r="F231" s="196" t="s">
        <v>291</v>
      </c>
      <c r="G231" s="13"/>
      <c r="H231" s="195" t="s">
        <v>3</v>
      </c>
      <c r="I231" s="197"/>
      <c r="J231" s="13"/>
      <c r="K231" s="13"/>
      <c r="L231" s="193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148</v>
      </c>
      <c r="AU231" s="195" t="s">
        <v>79</v>
      </c>
      <c r="AV231" s="13" t="s">
        <v>77</v>
      </c>
      <c r="AW231" s="13" t="s">
        <v>32</v>
      </c>
      <c r="AX231" s="13" t="s">
        <v>70</v>
      </c>
      <c r="AY231" s="195" t="s">
        <v>137</v>
      </c>
    </row>
    <row r="232" s="14" customFormat="1">
      <c r="A232" s="14"/>
      <c r="B232" s="201"/>
      <c r="C232" s="14"/>
      <c r="D232" s="194" t="s">
        <v>148</v>
      </c>
      <c r="E232" s="202" t="s">
        <v>3</v>
      </c>
      <c r="F232" s="203" t="s">
        <v>229</v>
      </c>
      <c r="G232" s="14"/>
      <c r="H232" s="204">
        <v>480.80000000000001</v>
      </c>
      <c r="I232" s="205"/>
      <c r="J232" s="14"/>
      <c r="K232" s="14"/>
      <c r="L232" s="201"/>
      <c r="M232" s="206"/>
      <c r="N232" s="207"/>
      <c r="O232" s="207"/>
      <c r="P232" s="207"/>
      <c r="Q232" s="207"/>
      <c r="R232" s="207"/>
      <c r="S232" s="207"/>
      <c r="T232" s="20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2" t="s">
        <v>148</v>
      </c>
      <c r="AU232" s="202" t="s">
        <v>79</v>
      </c>
      <c r="AV232" s="14" t="s">
        <v>79</v>
      </c>
      <c r="AW232" s="14" t="s">
        <v>32</v>
      </c>
      <c r="AX232" s="14" t="s">
        <v>70</v>
      </c>
      <c r="AY232" s="202" t="s">
        <v>137</v>
      </c>
    </row>
    <row r="233" s="13" customFormat="1">
      <c r="A233" s="13"/>
      <c r="B233" s="193"/>
      <c r="C233" s="13"/>
      <c r="D233" s="194" t="s">
        <v>148</v>
      </c>
      <c r="E233" s="195" t="s">
        <v>3</v>
      </c>
      <c r="F233" s="196" t="s">
        <v>230</v>
      </c>
      <c r="G233" s="13"/>
      <c r="H233" s="195" t="s">
        <v>3</v>
      </c>
      <c r="I233" s="197"/>
      <c r="J233" s="13"/>
      <c r="K233" s="13"/>
      <c r="L233" s="193"/>
      <c r="M233" s="198"/>
      <c r="N233" s="199"/>
      <c r="O233" s="199"/>
      <c r="P233" s="199"/>
      <c r="Q233" s="199"/>
      <c r="R233" s="199"/>
      <c r="S233" s="199"/>
      <c r="T233" s="20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5" t="s">
        <v>148</v>
      </c>
      <c r="AU233" s="195" t="s">
        <v>79</v>
      </c>
      <c r="AV233" s="13" t="s">
        <v>77</v>
      </c>
      <c r="AW233" s="13" t="s">
        <v>32</v>
      </c>
      <c r="AX233" s="13" t="s">
        <v>70</v>
      </c>
      <c r="AY233" s="195" t="s">
        <v>137</v>
      </c>
    </row>
    <row r="234" s="14" customFormat="1">
      <c r="A234" s="14"/>
      <c r="B234" s="201"/>
      <c r="C234" s="14"/>
      <c r="D234" s="194" t="s">
        <v>148</v>
      </c>
      <c r="E234" s="202" t="s">
        <v>3</v>
      </c>
      <c r="F234" s="203" t="s">
        <v>231</v>
      </c>
      <c r="G234" s="14"/>
      <c r="H234" s="204">
        <v>-61.600000000000001</v>
      </c>
      <c r="I234" s="205"/>
      <c r="J234" s="14"/>
      <c r="K234" s="14"/>
      <c r="L234" s="201"/>
      <c r="M234" s="206"/>
      <c r="N234" s="207"/>
      <c r="O234" s="207"/>
      <c r="P234" s="207"/>
      <c r="Q234" s="207"/>
      <c r="R234" s="207"/>
      <c r="S234" s="207"/>
      <c r="T234" s="20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2" t="s">
        <v>148</v>
      </c>
      <c r="AU234" s="202" t="s">
        <v>79</v>
      </c>
      <c r="AV234" s="14" t="s">
        <v>79</v>
      </c>
      <c r="AW234" s="14" t="s">
        <v>32</v>
      </c>
      <c r="AX234" s="14" t="s">
        <v>70</v>
      </c>
      <c r="AY234" s="202" t="s">
        <v>137</v>
      </c>
    </row>
    <row r="235" s="14" customFormat="1">
      <c r="A235" s="14"/>
      <c r="B235" s="201"/>
      <c r="C235" s="14"/>
      <c r="D235" s="194" t="s">
        <v>148</v>
      </c>
      <c r="E235" s="202" t="s">
        <v>3</v>
      </c>
      <c r="F235" s="203" t="s">
        <v>232</v>
      </c>
      <c r="G235" s="14"/>
      <c r="H235" s="204">
        <v>-13.08</v>
      </c>
      <c r="I235" s="205"/>
      <c r="J235" s="14"/>
      <c r="K235" s="14"/>
      <c r="L235" s="201"/>
      <c r="M235" s="206"/>
      <c r="N235" s="207"/>
      <c r="O235" s="207"/>
      <c r="P235" s="207"/>
      <c r="Q235" s="207"/>
      <c r="R235" s="207"/>
      <c r="S235" s="207"/>
      <c r="T235" s="20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2" t="s">
        <v>148</v>
      </c>
      <c r="AU235" s="202" t="s">
        <v>79</v>
      </c>
      <c r="AV235" s="14" t="s">
        <v>79</v>
      </c>
      <c r="AW235" s="14" t="s">
        <v>32</v>
      </c>
      <c r="AX235" s="14" t="s">
        <v>70</v>
      </c>
      <c r="AY235" s="202" t="s">
        <v>137</v>
      </c>
    </row>
    <row r="236" s="14" customFormat="1">
      <c r="A236" s="14"/>
      <c r="B236" s="201"/>
      <c r="C236" s="14"/>
      <c r="D236" s="194" t="s">
        <v>148</v>
      </c>
      <c r="E236" s="202" t="s">
        <v>3</v>
      </c>
      <c r="F236" s="203" t="s">
        <v>233</v>
      </c>
      <c r="G236" s="14"/>
      <c r="H236" s="204">
        <v>-2.7000000000000002</v>
      </c>
      <c r="I236" s="205"/>
      <c r="J236" s="14"/>
      <c r="K236" s="14"/>
      <c r="L236" s="201"/>
      <c r="M236" s="206"/>
      <c r="N236" s="207"/>
      <c r="O236" s="207"/>
      <c r="P236" s="207"/>
      <c r="Q236" s="207"/>
      <c r="R236" s="207"/>
      <c r="S236" s="207"/>
      <c r="T236" s="20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2" t="s">
        <v>148</v>
      </c>
      <c r="AU236" s="202" t="s">
        <v>79</v>
      </c>
      <c r="AV236" s="14" t="s">
        <v>79</v>
      </c>
      <c r="AW236" s="14" t="s">
        <v>32</v>
      </c>
      <c r="AX236" s="14" t="s">
        <v>70</v>
      </c>
      <c r="AY236" s="202" t="s">
        <v>137</v>
      </c>
    </row>
    <row r="237" s="14" customFormat="1">
      <c r="A237" s="14"/>
      <c r="B237" s="201"/>
      <c r="C237" s="14"/>
      <c r="D237" s="194" t="s">
        <v>148</v>
      </c>
      <c r="E237" s="202" t="s">
        <v>3</v>
      </c>
      <c r="F237" s="203" t="s">
        <v>234</v>
      </c>
      <c r="G237" s="14"/>
      <c r="H237" s="204">
        <v>-0.78000000000000003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148</v>
      </c>
      <c r="AU237" s="202" t="s">
        <v>79</v>
      </c>
      <c r="AV237" s="14" t="s">
        <v>79</v>
      </c>
      <c r="AW237" s="14" t="s">
        <v>32</v>
      </c>
      <c r="AX237" s="14" t="s">
        <v>70</v>
      </c>
      <c r="AY237" s="202" t="s">
        <v>137</v>
      </c>
    </row>
    <row r="238" s="14" customFormat="1">
      <c r="A238" s="14"/>
      <c r="B238" s="201"/>
      <c r="C238" s="14"/>
      <c r="D238" s="194" t="s">
        <v>148</v>
      </c>
      <c r="E238" s="202" t="s">
        <v>3</v>
      </c>
      <c r="F238" s="203" t="s">
        <v>235</v>
      </c>
      <c r="G238" s="14"/>
      <c r="H238" s="204">
        <v>-4.1699999999999999</v>
      </c>
      <c r="I238" s="205"/>
      <c r="J238" s="14"/>
      <c r="K238" s="14"/>
      <c r="L238" s="201"/>
      <c r="M238" s="206"/>
      <c r="N238" s="207"/>
      <c r="O238" s="207"/>
      <c r="P238" s="207"/>
      <c r="Q238" s="207"/>
      <c r="R238" s="207"/>
      <c r="S238" s="207"/>
      <c r="T238" s="20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2" t="s">
        <v>148</v>
      </c>
      <c r="AU238" s="202" t="s">
        <v>79</v>
      </c>
      <c r="AV238" s="14" t="s">
        <v>79</v>
      </c>
      <c r="AW238" s="14" t="s">
        <v>32</v>
      </c>
      <c r="AX238" s="14" t="s">
        <v>70</v>
      </c>
      <c r="AY238" s="202" t="s">
        <v>137</v>
      </c>
    </row>
    <row r="239" s="14" customFormat="1">
      <c r="A239" s="14"/>
      <c r="B239" s="201"/>
      <c r="C239" s="14"/>
      <c r="D239" s="194" t="s">
        <v>148</v>
      </c>
      <c r="E239" s="202" t="s">
        <v>3</v>
      </c>
      <c r="F239" s="203" t="s">
        <v>236</v>
      </c>
      <c r="G239" s="14"/>
      <c r="H239" s="204">
        <v>-17.760000000000002</v>
      </c>
      <c r="I239" s="205"/>
      <c r="J239" s="14"/>
      <c r="K239" s="14"/>
      <c r="L239" s="201"/>
      <c r="M239" s="206"/>
      <c r="N239" s="207"/>
      <c r="O239" s="207"/>
      <c r="P239" s="207"/>
      <c r="Q239" s="207"/>
      <c r="R239" s="207"/>
      <c r="S239" s="207"/>
      <c r="T239" s="20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2" t="s">
        <v>148</v>
      </c>
      <c r="AU239" s="202" t="s">
        <v>79</v>
      </c>
      <c r="AV239" s="14" t="s">
        <v>79</v>
      </c>
      <c r="AW239" s="14" t="s">
        <v>32</v>
      </c>
      <c r="AX239" s="14" t="s">
        <v>70</v>
      </c>
      <c r="AY239" s="202" t="s">
        <v>137</v>
      </c>
    </row>
    <row r="240" s="16" customFormat="1">
      <c r="A240" s="16"/>
      <c r="B240" s="217"/>
      <c r="C240" s="16"/>
      <c r="D240" s="194" t="s">
        <v>148</v>
      </c>
      <c r="E240" s="218" t="s">
        <v>3</v>
      </c>
      <c r="F240" s="219" t="s">
        <v>180</v>
      </c>
      <c r="G240" s="16"/>
      <c r="H240" s="220">
        <v>380.71000000000004</v>
      </c>
      <c r="I240" s="221"/>
      <c r="J240" s="16"/>
      <c r="K240" s="16"/>
      <c r="L240" s="217"/>
      <c r="M240" s="222"/>
      <c r="N240" s="223"/>
      <c r="O240" s="223"/>
      <c r="P240" s="223"/>
      <c r="Q240" s="223"/>
      <c r="R240" s="223"/>
      <c r="S240" s="223"/>
      <c r="T240" s="224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18" t="s">
        <v>148</v>
      </c>
      <c r="AU240" s="218" t="s">
        <v>79</v>
      </c>
      <c r="AV240" s="16" t="s">
        <v>159</v>
      </c>
      <c r="AW240" s="16" t="s">
        <v>32</v>
      </c>
      <c r="AX240" s="16" t="s">
        <v>70</v>
      </c>
      <c r="AY240" s="218" t="s">
        <v>137</v>
      </c>
    </row>
    <row r="241" s="14" customFormat="1">
      <c r="A241" s="14"/>
      <c r="B241" s="201"/>
      <c r="C241" s="14"/>
      <c r="D241" s="194" t="s">
        <v>148</v>
      </c>
      <c r="E241" s="202" t="s">
        <v>3</v>
      </c>
      <c r="F241" s="203" t="s">
        <v>237</v>
      </c>
      <c r="G241" s="14"/>
      <c r="H241" s="204">
        <v>266.49599999999998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148</v>
      </c>
      <c r="AU241" s="202" t="s">
        <v>79</v>
      </c>
      <c r="AV241" s="14" t="s">
        <v>79</v>
      </c>
      <c r="AW241" s="14" t="s">
        <v>32</v>
      </c>
      <c r="AX241" s="14" t="s">
        <v>70</v>
      </c>
      <c r="AY241" s="202" t="s">
        <v>137</v>
      </c>
    </row>
    <row r="242" s="13" customFormat="1">
      <c r="A242" s="13"/>
      <c r="B242" s="193"/>
      <c r="C242" s="13"/>
      <c r="D242" s="194" t="s">
        <v>148</v>
      </c>
      <c r="E242" s="195" t="s">
        <v>3</v>
      </c>
      <c r="F242" s="196" t="s">
        <v>230</v>
      </c>
      <c r="G242" s="13"/>
      <c r="H242" s="195" t="s">
        <v>3</v>
      </c>
      <c r="I242" s="197"/>
      <c r="J242" s="13"/>
      <c r="K242" s="13"/>
      <c r="L242" s="193"/>
      <c r="M242" s="198"/>
      <c r="N242" s="199"/>
      <c r="O242" s="199"/>
      <c r="P242" s="199"/>
      <c r="Q242" s="199"/>
      <c r="R242" s="199"/>
      <c r="S242" s="199"/>
      <c r="T242" s="20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5" t="s">
        <v>148</v>
      </c>
      <c r="AU242" s="195" t="s">
        <v>79</v>
      </c>
      <c r="AV242" s="13" t="s">
        <v>77</v>
      </c>
      <c r="AW242" s="13" t="s">
        <v>32</v>
      </c>
      <c r="AX242" s="13" t="s">
        <v>70</v>
      </c>
      <c r="AY242" s="195" t="s">
        <v>137</v>
      </c>
    </row>
    <row r="243" s="14" customFormat="1">
      <c r="A243" s="14"/>
      <c r="B243" s="201"/>
      <c r="C243" s="14"/>
      <c r="D243" s="194" t="s">
        <v>148</v>
      </c>
      <c r="E243" s="202" t="s">
        <v>3</v>
      </c>
      <c r="F243" s="203" t="s">
        <v>238</v>
      </c>
      <c r="G243" s="14"/>
      <c r="H243" s="204">
        <v>-18.079999999999998</v>
      </c>
      <c r="I243" s="205"/>
      <c r="J243" s="14"/>
      <c r="K243" s="14"/>
      <c r="L243" s="201"/>
      <c r="M243" s="206"/>
      <c r="N243" s="207"/>
      <c r="O243" s="207"/>
      <c r="P243" s="207"/>
      <c r="Q243" s="207"/>
      <c r="R243" s="207"/>
      <c r="S243" s="207"/>
      <c r="T243" s="20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2" t="s">
        <v>148</v>
      </c>
      <c r="AU243" s="202" t="s">
        <v>79</v>
      </c>
      <c r="AV243" s="14" t="s">
        <v>79</v>
      </c>
      <c r="AW243" s="14" t="s">
        <v>32</v>
      </c>
      <c r="AX243" s="14" t="s">
        <v>70</v>
      </c>
      <c r="AY243" s="202" t="s">
        <v>137</v>
      </c>
    </row>
    <row r="244" s="14" customFormat="1">
      <c r="A244" s="14"/>
      <c r="B244" s="201"/>
      <c r="C244" s="14"/>
      <c r="D244" s="194" t="s">
        <v>148</v>
      </c>
      <c r="E244" s="202" t="s">
        <v>3</v>
      </c>
      <c r="F244" s="203" t="s">
        <v>239</v>
      </c>
      <c r="G244" s="14"/>
      <c r="H244" s="204">
        <v>-17.68</v>
      </c>
      <c r="I244" s="205"/>
      <c r="J244" s="14"/>
      <c r="K244" s="14"/>
      <c r="L244" s="201"/>
      <c r="M244" s="206"/>
      <c r="N244" s="207"/>
      <c r="O244" s="207"/>
      <c r="P244" s="207"/>
      <c r="Q244" s="207"/>
      <c r="R244" s="207"/>
      <c r="S244" s="207"/>
      <c r="T244" s="20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2" t="s">
        <v>148</v>
      </c>
      <c r="AU244" s="202" t="s">
        <v>79</v>
      </c>
      <c r="AV244" s="14" t="s">
        <v>79</v>
      </c>
      <c r="AW244" s="14" t="s">
        <v>32</v>
      </c>
      <c r="AX244" s="14" t="s">
        <v>70</v>
      </c>
      <c r="AY244" s="202" t="s">
        <v>137</v>
      </c>
    </row>
    <row r="245" s="14" customFormat="1">
      <c r="A245" s="14"/>
      <c r="B245" s="201"/>
      <c r="C245" s="14"/>
      <c r="D245" s="194" t="s">
        <v>148</v>
      </c>
      <c r="E245" s="202" t="s">
        <v>3</v>
      </c>
      <c r="F245" s="203" t="s">
        <v>240</v>
      </c>
      <c r="G245" s="14"/>
      <c r="H245" s="204">
        <v>-2.5800000000000001</v>
      </c>
      <c r="I245" s="205"/>
      <c r="J245" s="14"/>
      <c r="K245" s="14"/>
      <c r="L245" s="201"/>
      <c r="M245" s="206"/>
      <c r="N245" s="207"/>
      <c r="O245" s="207"/>
      <c r="P245" s="207"/>
      <c r="Q245" s="207"/>
      <c r="R245" s="207"/>
      <c r="S245" s="207"/>
      <c r="T245" s="20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2" t="s">
        <v>148</v>
      </c>
      <c r="AU245" s="202" t="s">
        <v>79</v>
      </c>
      <c r="AV245" s="14" t="s">
        <v>79</v>
      </c>
      <c r="AW245" s="14" t="s">
        <v>32</v>
      </c>
      <c r="AX245" s="14" t="s">
        <v>70</v>
      </c>
      <c r="AY245" s="202" t="s">
        <v>137</v>
      </c>
    </row>
    <row r="246" s="14" customFormat="1">
      <c r="A246" s="14"/>
      <c r="B246" s="201"/>
      <c r="C246" s="14"/>
      <c r="D246" s="194" t="s">
        <v>148</v>
      </c>
      <c r="E246" s="202" t="s">
        <v>3</v>
      </c>
      <c r="F246" s="203" t="s">
        <v>241</v>
      </c>
      <c r="G246" s="14"/>
      <c r="H246" s="204">
        <v>-4.71</v>
      </c>
      <c r="I246" s="205"/>
      <c r="J246" s="14"/>
      <c r="K246" s="14"/>
      <c r="L246" s="201"/>
      <c r="M246" s="206"/>
      <c r="N246" s="207"/>
      <c r="O246" s="207"/>
      <c r="P246" s="207"/>
      <c r="Q246" s="207"/>
      <c r="R246" s="207"/>
      <c r="S246" s="207"/>
      <c r="T246" s="20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2" t="s">
        <v>148</v>
      </c>
      <c r="AU246" s="202" t="s">
        <v>79</v>
      </c>
      <c r="AV246" s="14" t="s">
        <v>79</v>
      </c>
      <c r="AW246" s="14" t="s">
        <v>32</v>
      </c>
      <c r="AX246" s="14" t="s">
        <v>70</v>
      </c>
      <c r="AY246" s="202" t="s">
        <v>137</v>
      </c>
    </row>
    <row r="247" s="14" customFormat="1">
      <c r="A247" s="14"/>
      <c r="B247" s="201"/>
      <c r="C247" s="14"/>
      <c r="D247" s="194" t="s">
        <v>148</v>
      </c>
      <c r="E247" s="202" t="s">
        <v>3</v>
      </c>
      <c r="F247" s="203" t="s">
        <v>242</v>
      </c>
      <c r="G247" s="14"/>
      <c r="H247" s="204">
        <v>-1.53</v>
      </c>
      <c r="I247" s="205"/>
      <c r="J247" s="14"/>
      <c r="K247" s="14"/>
      <c r="L247" s="201"/>
      <c r="M247" s="206"/>
      <c r="N247" s="207"/>
      <c r="O247" s="207"/>
      <c r="P247" s="207"/>
      <c r="Q247" s="207"/>
      <c r="R247" s="207"/>
      <c r="S247" s="207"/>
      <c r="T247" s="20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2" t="s">
        <v>148</v>
      </c>
      <c r="AU247" s="202" t="s">
        <v>79</v>
      </c>
      <c r="AV247" s="14" t="s">
        <v>79</v>
      </c>
      <c r="AW247" s="14" t="s">
        <v>32</v>
      </c>
      <c r="AX247" s="14" t="s">
        <v>70</v>
      </c>
      <c r="AY247" s="202" t="s">
        <v>137</v>
      </c>
    </row>
    <row r="248" s="14" customFormat="1">
      <c r="A248" s="14"/>
      <c r="B248" s="201"/>
      <c r="C248" s="14"/>
      <c r="D248" s="194" t="s">
        <v>148</v>
      </c>
      <c r="E248" s="202" t="s">
        <v>3</v>
      </c>
      <c r="F248" s="203" t="s">
        <v>243</v>
      </c>
      <c r="G248" s="14"/>
      <c r="H248" s="204">
        <v>-17.719999999999999</v>
      </c>
      <c r="I248" s="205"/>
      <c r="J248" s="14"/>
      <c r="K248" s="14"/>
      <c r="L248" s="201"/>
      <c r="M248" s="206"/>
      <c r="N248" s="207"/>
      <c r="O248" s="207"/>
      <c r="P248" s="207"/>
      <c r="Q248" s="207"/>
      <c r="R248" s="207"/>
      <c r="S248" s="207"/>
      <c r="T248" s="20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2" t="s">
        <v>148</v>
      </c>
      <c r="AU248" s="202" t="s">
        <v>79</v>
      </c>
      <c r="AV248" s="14" t="s">
        <v>79</v>
      </c>
      <c r="AW248" s="14" t="s">
        <v>32</v>
      </c>
      <c r="AX248" s="14" t="s">
        <v>70</v>
      </c>
      <c r="AY248" s="202" t="s">
        <v>137</v>
      </c>
    </row>
    <row r="249" s="16" customFormat="1">
      <c r="A249" s="16"/>
      <c r="B249" s="217"/>
      <c r="C249" s="16"/>
      <c r="D249" s="194" t="s">
        <v>148</v>
      </c>
      <c r="E249" s="218" t="s">
        <v>3</v>
      </c>
      <c r="F249" s="219" t="s">
        <v>180</v>
      </c>
      <c r="G249" s="16"/>
      <c r="H249" s="220">
        <v>204.19599999999997</v>
      </c>
      <c r="I249" s="221"/>
      <c r="J249" s="16"/>
      <c r="K249" s="16"/>
      <c r="L249" s="217"/>
      <c r="M249" s="222"/>
      <c r="N249" s="223"/>
      <c r="O249" s="223"/>
      <c r="P249" s="223"/>
      <c r="Q249" s="223"/>
      <c r="R249" s="223"/>
      <c r="S249" s="223"/>
      <c r="T249" s="224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18" t="s">
        <v>148</v>
      </c>
      <c r="AU249" s="218" t="s">
        <v>79</v>
      </c>
      <c r="AV249" s="16" t="s">
        <v>159</v>
      </c>
      <c r="AW249" s="16" t="s">
        <v>32</v>
      </c>
      <c r="AX249" s="16" t="s">
        <v>70</v>
      </c>
      <c r="AY249" s="218" t="s">
        <v>137</v>
      </c>
    </row>
    <row r="250" s="14" customFormat="1">
      <c r="A250" s="14"/>
      <c r="B250" s="201"/>
      <c r="C250" s="14"/>
      <c r="D250" s="194" t="s">
        <v>148</v>
      </c>
      <c r="E250" s="202" t="s">
        <v>3</v>
      </c>
      <c r="F250" s="203" t="s">
        <v>292</v>
      </c>
      <c r="G250" s="14"/>
      <c r="H250" s="204">
        <v>-146.36000000000001</v>
      </c>
      <c r="I250" s="205"/>
      <c r="J250" s="14"/>
      <c r="K250" s="14"/>
      <c r="L250" s="201"/>
      <c r="M250" s="206"/>
      <c r="N250" s="207"/>
      <c r="O250" s="207"/>
      <c r="P250" s="207"/>
      <c r="Q250" s="207"/>
      <c r="R250" s="207"/>
      <c r="S250" s="207"/>
      <c r="T250" s="20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2" t="s">
        <v>148</v>
      </c>
      <c r="AU250" s="202" t="s">
        <v>79</v>
      </c>
      <c r="AV250" s="14" t="s">
        <v>79</v>
      </c>
      <c r="AW250" s="14" t="s">
        <v>32</v>
      </c>
      <c r="AX250" s="14" t="s">
        <v>70</v>
      </c>
      <c r="AY250" s="202" t="s">
        <v>137</v>
      </c>
    </row>
    <row r="251" s="16" customFormat="1">
      <c r="A251" s="16"/>
      <c r="B251" s="217"/>
      <c r="C251" s="16"/>
      <c r="D251" s="194" t="s">
        <v>148</v>
      </c>
      <c r="E251" s="218" t="s">
        <v>3</v>
      </c>
      <c r="F251" s="219" t="s">
        <v>180</v>
      </c>
      <c r="G251" s="16"/>
      <c r="H251" s="220">
        <v>-146.36000000000001</v>
      </c>
      <c r="I251" s="221"/>
      <c r="J251" s="16"/>
      <c r="K251" s="16"/>
      <c r="L251" s="217"/>
      <c r="M251" s="222"/>
      <c r="N251" s="223"/>
      <c r="O251" s="223"/>
      <c r="P251" s="223"/>
      <c r="Q251" s="223"/>
      <c r="R251" s="223"/>
      <c r="S251" s="223"/>
      <c r="T251" s="224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18" t="s">
        <v>148</v>
      </c>
      <c r="AU251" s="218" t="s">
        <v>79</v>
      </c>
      <c r="AV251" s="16" t="s">
        <v>159</v>
      </c>
      <c r="AW251" s="16" t="s">
        <v>32</v>
      </c>
      <c r="AX251" s="16" t="s">
        <v>70</v>
      </c>
      <c r="AY251" s="218" t="s">
        <v>137</v>
      </c>
    </row>
    <row r="252" s="15" customFormat="1">
      <c r="A252" s="15"/>
      <c r="B252" s="209"/>
      <c r="C252" s="15"/>
      <c r="D252" s="194" t="s">
        <v>148</v>
      </c>
      <c r="E252" s="210" t="s">
        <v>3</v>
      </c>
      <c r="F252" s="211" t="s">
        <v>152</v>
      </c>
      <c r="G252" s="15"/>
      <c r="H252" s="212">
        <v>438.54599999999994</v>
      </c>
      <c r="I252" s="213"/>
      <c r="J252" s="15"/>
      <c r="K252" s="15"/>
      <c r="L252" s="209"/>
      <c r="M252" s="214"/>
      <c r="N252" s="215"/>
      <c r="O252" s="215"/>
      <c r="P252" s="215"/>
      <c r="Q252" s="215"/>
      <c r="R252" s="215"/>
      <c r="S252" s="215"/>
      <c r="T252" s="21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10" t="s">
        <v>148</v>
      </c>
      <c r="AU252" s="210" t="s">
        <v>79</v>
      </c>
      <c r="AV252" s="15" t="s">
        <v>144</v>
      </c>
      <c r="AW252" s="15" t="s">
        <v>32</v>
      </c>
      <c r="AX252" s="15" t="s">
        <v>77</v>
      </c>
      <c r="AY252" s="210" t="s">
        <v>137</v>
      </c>
    </row>
    <row r="253" s="2" customFormat="1" ht="24.15" customHeight="1">
      <c r="A253" s="40"/>
      <c r="B253" s="174"/>
      <c r="C253" s="175" t="s">
        <v>293</v>
      </c>
      <c r="D253" s="175" t="s">
        <v>139</v>
      </c>
      <c r="E253" s="176" t="s">
        <v>294</v>
      </c>
      <c r="F253" s="177" t="s">
        <v>295</v>
      </c>
      <c r="G253" s="178" t="s">
        <v>226</v>
      </c>
      <c r="H253" s="179">
        <v>146.36000000000001</v>
      </c>
      <c r="I253" s="180"/>
      <c r="J253" s="181">
        <f>ROUND(I253*H253,2)</f>
        <v>0</v>
      </c>
      <c r="K253" s="177" t="s">
        <v>143</v>
      </c>
      <c r="L253" s="41"/>
      <c r="M253" s="182" t="s">
        <v>3</v>
      </c>
      <c r="N253" s="183" t="s">
        <v>41</v>
      </c>
      <c r="O253" s="74"/>
      <c r="P253" s="184">
        <f>O253*H253</f>
        <v>0</v>
      </c>
      <c r="Q253" s="184">
        <v>0</v>
      </c>
      <c r="R253" s="184">
        <f>Q253*H253</f>
        <v>0</v>
      </c>
      <c r="S253" s="184">
        <v>0</v>
      </c>
      <c r="T253" s="18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186" t="s">
        <v>144</v>
      </c>
      <c r="AT253" s="186" t="s">
        <v>139</v>
      </c>
      <c r="AU253" s="186" t="s">
        <v>79</v>
      </c>
      <c r="AY253" s="21" t="s">
        <v>137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21" t="s">
        <v>77</v>
      </c>
      <c r="BK253" s="187">
        <f>ROUND(I253*H253,2)</f>
        <v>0</v>
      </c>
      <c r="BL253" s="21" t="s">
        <v>144</v>
      </c>
      <c r="BM253" s="186" t="s">
        <v>296</v>
      </c>
    </row>
    <row r="254" s="2" customFormat="1">
      <c r="A254" s="40"/>
      <c r="B254" s="41"/>
      <c r="C254" s="40"/>
      <c r="D254" s="188" t="s">
        <v>146</v>
      </c>
      <c r="E254" s="40"/>
      <c r="F254" s="189" t="s">
        <v>297</v>
      </c>
      <c r="G254" s="40"/>
      <c r="H254" s="40"/>
      <c r="I254" s="190"/>
      <c r="J254" s="40"/>
      <c r="K254" s="40"/>
      <c r="L254" s="41"/>
      <c r="M254" s="191"/>
      <c r="N254" s="192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146</v>
      </c>
      <c r="AU254" s="21" t="s">
        <v>79</v>
      </c>
    </row>
    <row r="255" s="13" customFormat="1">
      <c r="A255" s="13"/>
      <c r="B255" s="193"/>
      <c r="C255" s="13"/>
      <c r="D255" s="194" t="s">
        <v>148</v>
      </c>
      <c r="E255" s="195" t="s">
        <v>3</v>
      </c>
      <c r="F255" s="196" t="s">
        <v>298</v>
      </c>
      <c r="G255" s="13"/>
      <c r="H255" s="195" t="s">
        <v>3</v>
      </c>
      <c r="I255" s="197"/>
      <c r="J255" s="13"/>
      <c r="K255" s="13"/>
      <c r="L255" s="193"/>
      <c r="M255" s="198"/>
      <c r="N255" s="199"/>
      <c r="O255" s="199"/>
      <c r="P255" s="199"/>
      <c r="Q255" s="199"/>
      <c r="R255" s="199"/>
      <c r="S255" s="199"/>
      <c r="T255" s="20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5" t="s">
        <v>148</v>
      </c>
      <c r="AU255" s="195" t="s">
        <v>79</v>
      </c>
      <c r="AV255" s="13" t="s">
        <v>77</v>
      </c>
      <c r="AW255" s="13" t="s">
        <v>32</v>
      </c>
      <c r="AX255" s="13" t="s">
        <v>70</v>
      </c>
      <c r="AY255" s="195" t="s">
        <v>137</v>
      </c>
    </row>
    <row r="256" s="14" customFormat="1">
      <c r="A256" s="14"/>
      <c r="B256" s="201"/>
      <c r="C256" s="14"/>
      <c r="D256" s="194" t="s">
        <v>148</v>
      </c>
      <c r="E256" s="202" t="s">
        <v>3</v>
      </c>
      <c r="F256" s="203" t="s">
        <v>283</v>
      </c>
      <c r="G256" s="14"/>
      <c r="H256" s="204">
        <v>146.36000000000001</v>
      </c>
      <c r="I256" s="205"/>
      <c r="J256" s="14"/>
      <c r="K256" s="14"/>
      <c r="L256" s="201"/>
      <c r="M256" s="206"/>
      <c r="N256" s="207"/>
      <c r="O256" s="207"/>
      <c r="P256" s="207"/>
      <c r="Q256" s="207"/>
      <c r="R256" s="207"/>
      <c r="S256" s="207"/>
      <c r="T256" s="20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2" t="s">
        <v>148</v>
      </c>
      <c r="AU256" s="202" t="s">
        <v>79</v>
      </c>
      <c r="AV256" s="14" t="s">
        <v>79</v>
      </c>
      <c r="AW256" s="14" t="s">
        <v>32</v>
      </c>
      <c r="AX256" s="14" t="s">
        <v>70</v>
      </c>
      <c r="AY256" s="202" t="s">
        <v>137</v>
      </c>
    </row>
    <row r="257" s="14" customFormat="1">
      <c r="A257" s="14"/>
      <c r="B257" s="201"/>
      <c r="C257" s="14"/>
      <c r="D257" s="194" t="s">
        <v>148</v>
      </c>
      <c r="E257" s="202" t="s">
        <v>3</v>
      </c>
      <c r="F257" s="203" t="s">
        <v>284</v>
      </c>
      <c r="G257" s="14"/>
      <c r="H257" s="204">
        <v>0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148</v>
      </c>
      <c r="AU257" s="202" t="s">
        <v>79</v>
      </c>
      <c r="AV257" s="14" t="s">
        <v>79</v>
      </c>
      <c r="AW257" s="14" t="s">
        <v>32</v>
      </c>
      <c r="AX257" s="14" t="s">
        <v>70</v>
      </c>
      <c r="AY257" s="202" t="s">
        <v>137</v>
      </c>
    </row>
    <row r="258" s="15" customFormat="1">
      <c r="A258" s="15"/>
      <c r="B258" s="209"/>
      <c r="C258" s="15"/>
      <c r="D258" s="194" t="s">
        <v>148</v>
      </c>
      <c r="E258" s="210" t="s">
        <v>3</v>
      </c>
      <c r="F258" s="211" t="s">
        <v>152</v>
      </c>
      <c r="G258" s="15"/>
      <c r="H258" s="212">
        <v>146.36000000000001</v>
      </c>
      <c r="I258" s="213"/>
      <c r="J258" s="15"/>
      <c r="K258" s="15"/>
      <c r="L258" s="209"/>
      <c r="M258" s="214"/>
      <c r="N258" s="215"/>
      <c r="O258" s="215"/>
      <c r="P258" s="215"/>
      <c r="Q258" s="215"/>
      <c r="R258" s="215"/>
      <c r="S258" s="215"/>
      <c r="T258" s="21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0" t="s">
        <v>148</v>
      </c>
      <c r="AU258" s="210" t="s">
        <v>79</v>
      </c>
      <c r="AV258" s="15" t="s">
        <v>144</v>
      </c>
      <c r="AW258" s="15" t="s">
        <v>32</v>
      </c>
      <c r="AX258" s="15" t="s">
        <v>77</v>
      </c>
      <c r="AY258" s="210" t="s">
        <v>137</v>
      </c>
    </row>
    <row r="259" s="2" customFormat="1" ht="24.15" customHeight="1">
      <c r="A259" s="40"/>
      <c r="B259" s="174"/>
      <c r="C259" s="175" t="s">
        <v>8</v>
      </c>
      <c r="D259" s="175" t="s">
        <v>139</v>
      </c>
      <c r="E259" s="176" t="s">
        <v>299</v>
      </c>
      <c r="F259" s="177" t="s">
        <v>300</v>
      </c>
      <c r="G259" s="178" t="s">
        <v>301</v>
      </c>
      <c r="H259" s="179">
        <v>877.09199999999998</v>
      </c>
      <c r="I259" s="180"/>
      <c r="J259" s="181">
        <f>ROUND(I259*H259,2)</f>
        <v>0</v>
      </c>
      <c r="K259" s="177" t="s">
        <v>143</v>
      </c>
      <c r="L259" s="41"/>
      <c r="M259" s="182" t="s">
        <v>3</v>
      </c>
      <c r="N259" s="183" t="s">
        <v>41</v>
      </c>
      <c r="O259" s="74"/>
      <c r="P259" s="184">
        <f>O259*H259</f>
        <v>0</v>
      </c>
      <c r="Q259" s="184">
        <v>0</v>
      </c>
      <c r="R259" s="184">
        <f>Q259*H259</f>
        <v>0</v>
      </c>
      <c r="S259" s="184">
        <v>0</v>
      </c>
      <c r="T259" s="18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86" t="s">
        <v>144</v>
      </c>
      <c r="AT259" s="186" t="s">
        <v>139</v>
      </c>
      <c r="AU259" s="186" t="s">
        <v>79</v>
      </c>
      <c r="AY259" s="21" t="s">
        <v>137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21" t="s">
        <v>77</v>
      </c>
      <c r="BK259" s="187">
        <f>ROUND(I259*H259,2)</f>
        <v>0</v>
      </c>
      <c r="BL259" s="21" t="s">
        <v>144</v>
      </c>
      <c r="BM259" s="186" t="s">
        <v>302</v>
      </c>
    </row>
    <row r="260" s="2" customFormat="1">
      <c r="A260" s="40"/>
      <c r="B260" s="41"/>
      <c r="C260" s="40"/>
      <c r="D260" s="188" t="s">
        <v>146</v>
      </c>
      <c r="E260" s="40"/>
      <c r="F260" s="189" t="s">
        <v>303</v>
      </c>
      <c r="G260" s="40"/>
      <c r="H260" s="40"/>
      <c r="I260" s="190"/>
      <c r="J260" s="40"/>
      <c r="K260" s="40"/>
      <c r="L260" s="41"/>
      <c r="M260" s="191"/>
      <c r="N260" s="192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146</v>
      </c>
      <c r="AU260" s="21" t="s">
        <v>79</v>
      </c>
    </row>
    <row r="261" s="13" customFormat="1">
      <c r="A261" s="13"/>
      <c r="B261" s="193"/>
      <c r="C261" s="13"/>
      <c r="D261" s="194" t="s">
        <v>148</v>
      </c>
      <c r="E261" s="195" t="s">
        <v>3</v>
      </c>
      <c r="F261" s="196" t="s">
        <v>304</v>
      </c>
      <c r="G261" s="13"/>
      <c r="H261" s="195" t="s">
        <v>3</v>
      </c>
      <c r="I261" s="197"/>
      <c r="J261" s="13"/>
      <c r="K261" s="13"/>
      <c r="L261" s="193"/>
      <c r="M261" s="198"/>
      <c r="N261" s="199"/>
      <c r="O261" s="199"/>
      <c r="P261" s="199"/>
      <c r="Q261" s="199"/>
      <c r="R261" s="199"/>
      <c r="S261" s="199"/>
      <c r="T261" s="20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5" t="s">
        <v>148</v>
      </c>
      <c r="AU261" s="195" t="s">
        <v>79</v>
      </c>
      <c r="AV261" s="13" t="s">
        <v>77</v>
      </c>
      <c r="AW261" s="13" t="s">
        <v>32</v>
      </c>
      <c r="AX261" s="13" t="s">
        <v>70</v>
      </c>
      <c r="AY261" s="195" t="s">
        <v>137</v>
      </c>
    </row>
    <row r="262" s="14" customFormat="1">
      <c r="A262" s="14"/>
      <c r="B262" s="201"/>
      <c r="C262" s="14"/>
      <c r="D262" s="194" t="s">
        <v>148</v>
      </c>
      <c r="E262" s="202" t="s">
        <v>3</v>
      </c>
      <c r="F262" s="203" t="s">
        <v>229</v>
      </c>
      <c r="G262" s="14"/>
      <c r="H262" s="204">
        <v>480.80000000000001</v>
      </c>
      <c r="I262" s="205"/>
      <c r="J262" s="14"/>
      <c r="K262" s="14"/>
      <c r="L262" s="201"/>
      <c r="M262" s="206"/>
      <c r="N262" s="207"/>
      <c r="O262" s="207"/>
      <c r="P262" s="207"/>
      <c r="Q262" s="207"/>
      <c r="R262" s="207"/>
      <c r="S262" s="207"/>
      <c r="T262" s="20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2" t="s">
        <v>148</v>
      </c>
      <c r="AU262" s="202" t="s">
        <v>79</v>
      </c>
      <c r="AV262" s="14" t="s">
        <v>79</v>
      </c>
      <c r="AW262" s="14" t="s">
        <v>32</v>
      </c>
      <c r="AX262" s="14" t="s">
        <v>70</v>
      </c>
      <c r="AY262" s="202" t="s">
        <v>137</v>
      </c>
    </row>
    <row r="263" s="13" customFormat="1">
      <c r="A263" s="13"/>
      <c r="B263" s="193"/>
      <c r="C263" s="13"/>
      <c r="D263" s="194" t="s">
        <v>148</v>
      </c>
      <c r="E263" s="195" t="s">
        <v>3</v>
      </c>
      <c r="F263" s="196" t="s">
        <v>230</v>
      </c>
      <c r="G263" s="13"/>
      <c r="H263" s="195" t="s">
        <v>3</v>
      </c>
      <c r="I263" s="197"/>
      <c r="J263" s="13"/>
      <c r="K263" s="13"/>
      <c r="L263" s="193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5" t="s">
        <v>148</v>
      </c>
      <c r="AU263" s="195" t="s">
        <v>79</v>
      </c>
      <c r="AV263" s="13" t="s">
        <v>77</v>
      </c>
      <c r="AW263" s="13" t="s">
        <v>32</v>
      </c>
      <c r="AX263" s="13" t="s">
        <v>70</v>
      </c>
      <c r="AY263" s="195" t="s">
        <v>137</v>
      </c>
    </row>
    <row r="264" s="14" customFormat="1">
      <c r="A264" s="14"/>
      <c r="B264" s="201"/>
      <c r="C264" s="14"/>
      <c r="D264" s="194" t="s">
        <v>148</v>
      </c>
      <c r="E264" s="202" t="s">
        <v>3</v>
      </c>
      <c r="F264" s="203" t="s">
        <v>231</v>
      </c>
      <c r="G264" s="14"/>
      <c r="H264" s="204">
        <v>-61.600000000000001</v>
      </c>
      <c r="I264" s="205"/>
      <c r="J264" s="14"/>
      <c r="K264" s="14"/>
      <c r="L264" s="201"/>
      <c r="M264" s="206"/>
      <c r="N264" s="207"/>
      <c r="O264" s="207"/>
      <c r="P264" s="207"/>
      <c r="Q264" s="207"/>
      <c r="R264" s="207"/>
      <c r="S264" s="207"/>
      <c r="T264" s="20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2" t="s">
        <v>148</v>
      </c>
      <c r="AU264" s="202" t="s">
        <v>79</v>
      </c>
      <c r="AV264" s="14" t="s">
        <v>79</v>
      </c>
      <c r="AW264" s="14" t="s">
        <v>32</v>
      </c>
      <c r="AX264" s="14" t="s">
        <v>70</v>
      </c>
      <c r="AY264" s="202" t="s">
        <v>137</v>
      </c>
    </row>
    <row r="265" s="14" customFormat="1">
      <c r="A265" s="14"/>
      <c r="B265" s="201"/>
      <c r="C265" s="14"/>
      <c r="D265" s="194" t="s">
        <v>148</v>
      </c>
      <c r="E265" s="202" t="s">
        <v>3</v>
      </c>
      <c r="F265" s="203" t="s">
        <v>232</v>
      </c>
      <c r="G265" s="14"/>
      <c r="H265" s="204">
        <v>-13.08</v>
      </c>
      <c r="I265" s="205"/>
      <c r="J265" s="14"/>
      <c r="K265" s="14"/>
      <c r="L265" s="201"/>
      <c r="M265" s="206"/>
      <c r="N265" s="207"/>
      <c r="O265" s="207"/>
      <c r="P265" s="207"/>
      <c r="Q265" s="207"/>
      <c r="R265" s="207"/>
      <c r="S265" s="207"/>
      <c r="T265" s="20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2" t="s">
        <v>148</v>
      </c>
      <c r="AU265" s="202" t="s">
        <v>79</v>
      </c>
      <c r="AV265" s="14" t="s">
        <v>79</v>
      </c>
      <c r="AW265" s="14" t="s">
        <v>32</v>
      </c>
      <c r="AX265" s="14" t="s">
        <v>70</v>
      </c>
      <c r="AY265" s="202" t="s">
        <v>137</v>
      </c>
    </row>
    <row r="266" s="14" customFormat="1">
      <c r="A266" s="14"/>
      <c r="B266" s="201"/>
      <c r="C266" s="14"/>
      <c r="D266" s="194" t="s">
        <v>148</v>
      </c>
      <c r="E266" s="202" t="s">
        <v>3</v>
      </c>
      <c r="F266" s="203" t="s">
        <v>233</v>
      </c>
      <c r="G266" s="14"/>
      <c r="H266" s="204">
        <v>-2.7000000000000002</v>
      </c>
      <c r="I266" s="205"/>
      <c r="J266" s="14"/>
      <c r="K266" s="14"/>
      <c r="L266" s="201"/>
      <c r="M266" s="206"/>
      <c r="N266" s="207"/>
      <c r="O266" s="207"/>
      <c r="P266" s="207"/>
      <c r="Q266" s="207"/>
      <c r="R266" s="207"/>
      <c r="S266" s="207"/>
      <c r="T266" s="20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2" t="s">
        <v>148</v>
      </c>
      <c r="AU266" s="202" t="s">
        <v>79</v>
      </c>
      <c r="AV266" s="14" t="s">
        <v>79</v>
      </c>
      <c r="AW266" s="14" t="s">
        <v>32</v>
      </c>
      <c r="AX266" s="14" t="s">
        <v>70</v>
      </c>
      <c r="AY266" s="202" t="s">
        <v>137</v>
      </c>
    </row>
    <row r="267" s="14" customFormat="1">
      <c r="A267" s="14"/>
      <c r="B267" s="201"/>
      <c r="C267" s="14"/>
      <c r="D267" s="194" t="s">
        <v>148</v>
      </c>
      <c r="E267" s="202" t="s">
        <v>3</v>
      </c>
      <c r="F267" s="203" t="s">
        <v>234</v>
      </c>
      <c r="G267" s="14"/>
      <c r="H267" s="204">
        <v>-0.78000000000000003</v>
      </c>
      <c r="I267" s="205"/>
      <c r="J267" s="14"/>
      <c r="K267" s="14"/>
      <c r="L267" s="201"/>
      <c r="M267" s="206"/>
      <c r="N267" s="207"/>
      <c r="O267" s="207"/>
      <c r="P267" s="207"/>
      <c r="Q267" s="207"/>
      <c r="R267" s="207"/>
      <c r="S267" s="207"/>
      <c r="T267" s="20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2" t="s">
        <v>148</v>
      </c>
      <c r="AU267" s="202" t="s">
        <v>79</v>
      </c>
      <c r="AV267" s="14" t="s">
        <v>79</v>
      </c>
      <c r="AW267" s="14" t="s">
        <v>32</v>
      </c>
      <c r="AX267" s="14" t="s">
        <v>70</v>
      </c>
      <c r="AY267" s="202" t="s">
        <v>137</v>
      </c>
    </row>
    <row r="268" s="14" customFormat="1">
      <c r="A268" s="14"/>
      <c r="B268" s="201"/>
      <c r="C268" s="14"/>
      <c r="D268" s="194" t="s">
        <v>148</v>
      </c>
      <c r="E268" s="202" t="s">
        <v>3</v>
      </c>
      <c r="F268" s="203" t="s">
        <v>235</v>
      </c>
      <c r="G268" s="14"/>
      <c r="H268" s="204">
        <v>-4.1699999999999999</v>
      </c>
      <c r="I268" s="205"/>
      <c r="J268" s="14"/>
      <c r="K268" s="14"/>
      <c r="L268" s="201"/>
      <c r="M268" s="206"/>
      <c r="N268" s="207"/>
      <c r="O268" s="207"/>
      <c r="P268" s="207"/>
      <c r="Q268" s="207"/>
      <c r="R268" s="207"/>
      <c r="S268" s="207"/>
      <c r="T268" s="20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2" t="s">
        <v>148</v>
      </c>
      <c r="AU268" s="202" t="s">
        <v>79</v>
      </c>
      <c r="AV268" s="14" t="s">
        <v>79</v>
      </c>
      <c r="AW268" s="14" t="s">
        <v>32</v>
      </c>
      <c r="AX268" s="14" t="s">
        <v>70</v>
      </c>
      <c r="AY268" s="202" t="s">
        <v>137</v>
      </c>
    </row>
    <row r="269" s="14" customFormat="1">
      <c r="A269" s="14"/>
      <c r="B269" s="201"/>
      <c r="C269" s="14"/>
      <c r="D269" s="194" t="s">
        <v>148</v>
      </c>
      <c r="E269" s="202" t="s">
        <v>3</v>
      </c>
      <c r="F269" s="203" t="s">
        <v>236</v>
      </c>
      <c r="G269" s="14"/>
      <c r="H269" s="204">
        <v>-17.760000000000002</v>
      </c>
      <c r="I269" s="205"/>
      <c r="J269" s="14"/>
      <c r="K269" s="14"/>
      <c r="L269" s="201"/>
      <c r="M269" s="206"/>
      <c r="N269" s="207"/>
      <c r="O269" s="207"/>
      <c r="P269" s="207"/>
      <c r="Q269" s="207"/>
      <c r="R269" s="207"/>
      <c r="S269" s="207"/>
      <c r="T269" s="20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2" t="s">
        <v>148</v>
      </c>
      <c r="AU269" s="202" t="s">
        <v>79</v>
      </c>
      <c r="AV269" s="14" t="s">
        <v>79</v>
      </c>
      <c r="AW269" s="14" t="s">
        <v>32</v>
      </c>
      <c r="AX269" s="14" t="s">
        <v>70</v>
      </c>
      <c r="AY269" s="202" t="s">
        <v>137</v>
      </c>
    </row>
    <row r="270" s="16" customFormat="1">
      <c r="A270" s="16"/>
      <c r="B270" s="217"/>
      <c r="C270" s="16"/>
      <c r="D270" s="194" t="s">
        <v>148</v>
      </c>
      <c r="E270" s="218" t="s">
        <v>3</v>
      </c>
      <c r="F270" s="219" t="s">
        <v>180</v>
      </c>
      <c r="G270" s="16"/>
      <c r="H270" s="220">
        <v>380.70999999999998</v>
      </c>
      <c r="I270" s="221"/>
      <c r="J270" s="16"/>
      <c r="K270" s="16"/>
      <c r="L270" s="217"/>
      <c r="M270" s="222"/>
      <c r="N270" s="223"/>
      <c r="O270" s="223"/>
      <c r="P270" s="223"/>
      <c r="Q270" s="223"/>
      <c r="R270" s="223"/>
      <c r="S270" s="223"/>
      <c r="T270" s="224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18" t="s">
        <v>148</v>
      </c>
      <c r="AU270" s="218" t="s">
        <v>79</v>
      </c>
      <c r="AV270" s="16" t="s">
        <v>159</v>
      </c>
      <c r="AW270" s="16" t="s">
        <v>32</v>
      </c>
      <c r="AX270" s="16" t="s">
        <v>70</v>
      </c>
      <c r="AY270" s="218" t="s">
        <v>137</v>
      </c>
    </row>
    <row r="271" s="14" customFormat="1">
      <c r="A271" s="14"/>
      <c r="B271" s="201"/>
      <c r="C271" s="14"/>
      <c r="D271" s="194" t="s">
        <v>148</v>
      </c>
      <c r="E271" s="202" t="s">
        <v>3</v>
      </c>
      <c r="F271" s="203" t="s">
        <v>237</v>
      </c>
      <c r="G271" s="14"/>
      <c r="H271" s="204">
        <v>266.49599999999998</v>
      </c>
      <c r="I271" s="205"/>
      <c r="J271" s="14"/>
      <c r="K271" s="14"/>
      <c r="L271" s="201"/>
      <c r="M271" s="206"/>
      <c r="N271" s="207"/>
      <c r="O271" s="207"/>
      <c r="P271" s="207"/>
      <c r="Q271" s="207"/>
      <c r="R271" s="207"/>
      <c r="S271" s="207"/>
      <c r="T271" s="20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2" t="s">
        <v>148</v>
      </c>
      <c r="AU271" s="202" t="s">
        <v>79</v>
      </c>
      <c r="AV271" s="14" t="s">
        <v>79</v>
      </c>
      <c r="AW271" s="14" t="s">
        <v>32</v>
      </c>
      <c r="AX271" s="14" t="s">
        <v>70</v>
      </c>
      <c r="AY271" s="202" t="s">
        <v>137</v>
      </c>
    </row>
    <row r="272" s="13" customFormat="1">
      <c r="A272" s="13"/>
      <c r="B272" s="193"/>
      <c r="C272" s="13"/>
      <c r="D272" s="194" t="s">
        <v>148</v>
      </c>
      <c r="E272" s="195" t="s">
        <v>3</v>
      </c>
      <c r="F272" s="196" t="s">
        <v>230</v>
      </c>
      <c r="G272" s="13"/>
      <c r="H272" s="195" t="s">
        <v>3</v>
      </c>
      <c r="I272" s="197"/>
      <c r="J272" s="13"/>
      <c r="K272" s="13"/>
      <c r="L272" s="193"/>
      <c r="M272" s="198"/>
      <c r="N272" s="199"/>
      <c r="O272" s="199"/>
      <c r="P272" s="199"/>
      <c r="Q272" s="199"/>
      <c r="R272" s="199"/>
      <c r="S272" s="199"/>
      <c r="T272" s="20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5" t="s">
        <v>148</v>
      </c>
      <c r="AU272" s="195" t="s">
        <v>79</v>
      </c>
      <c r="AV272" s="13" t="s">
        <v>77</v>
      </c>
      <c r="AW272" s="13" t="s">
        <v>32</v>
      </c>
      <c r="AX272" s="13" t="s">
        <v>70</v>
      </c>
      <c r="AY272" s="195" t="s">
        <v>137</v>
      </c>
    </row>
    <row r="273" s="14" customFormat="1">
      <c r="A273" s="14"/>
      <c r="B273" s="201"/>
      <c r="C273" s="14"/>
      <c r="D273" s="194" t="s">
        <v>148</v>
      </c>
      <c r="E273" s="202" t="s">
        <v>3</v>
      </c>
      <c r="F273" s="203" t="s">
        <v>238</v>
      </c>
      <c r="G273" s="14"/>
      <c r="H273" s="204">
        <v>-18.079999999999998</v>
      </c>
      <c r="I273" s="205"/>
      <c r="J273" s="14"/>
      <c r="K273" s="14"/>
      <c r="L273" s="201"/>
      <c r="M273" s="206"/>
      <c r="N273" s="207"/>
      <c r="O273" s="207"/>
      <c r="P273" s="207"/>
      <c r="Q273" s="207"/>
      <c r="R273" s="207"/>
      <c r="S273" s="207"/>
      <c r="T273" s="20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2" t="s">
        <v>148</v>
      </c>
      <c r="AU273" s="202" t="s">
        <v>79</v>
      </c>
      <c r="AV273" s="14" t="s">
        <v>79</v>
      </c>
      <c r="AW273" s="14" t="s">
        <v>32</v>
      </c>
      <c r="AX273" s="14" t="s">
        <v>70</v>
      </c>
      <c r="AY273" s="202" t="s">
        <v>137</v>
      </c>
    </row>
    <row r="274" s="14" customFormat="1">
      <c r="A274" s="14"/>
      <c r="B274" s="201"/>
      <c r="C274" s="14"/>
      <c r="D274" s="194" t="s">
        <v>148</v>
      </c>
      <c r="E274" s="202" t="s">
        <v>3</v>
      </c>
      <c r="F274" s="203" t="s">
        <v>239</v>
      </c>
      <c r="G274" s="14"/>
      <c r="H274" s="204">
        <v>-17.68</v>
      </c>
      <c r="I274" s="205"/>
      <c r="J274" s="14"/>
      <c r="K274" s="14"/>
      <c r="L274" s="201"/>
      <c r="M274" s="206"/>
      <c r="N274" s="207"/>
      <c r="O274" s="207"/>
      <c r="P274" s="207"/>
      <c r="Q274" s="207"/>
      <c r="R274" s="207"/>
      <c r="S274" s="207"/>
      <c r="T274" s="20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2" t="s">
        <v>148</v>
      </c>
      <c r="AU274" s="202" t="s">
        <v>79</v>
      </c>
      <c r="AV274" s="14" t="s">
        <v>79</v>
      </c>
      <c r="AW274" s="14" t="s">
        <v>32</v>
      </c>
      <c r="AX274" s="14" t="s">
        <v>70</v>
      </c>
      <c r="AY274" s="202" t="s">
        <v>137</v>
      </c>
    </row>
    <row r="275" s="14" customFormat="1">
      <c r="A275" s="14"/>
      <c r="B275" s="201"/>
      <c r="C275" s="14"/>
      <c r="D275" s="194" t="s">
        <v>148</v>
      </c>
      <c r="E275" s="202" t="s">
        <v>3</v>
      </c>
      <c r="F275" s="203" t="s">
        <v>240</v>
      </c>
      <c r="G275" s="14"/>
      <c r="H275" s="204">
        <v>-2.5800000000000001</v>
      </c>
      <c r="I275" s="205"/>
      <c r="J275" s="14"/>
      <c r="K275" s="14"/>
      <c r="L275" s="201"/>
      <c r="M275" s="206"/>
      <c r="N275" s="207"/>
      <c r="O275" s="207"/>
      <c r="P275" s="207"/>
      <c r="Q275" s="207"/>
      <c r="R275" s="207"/>
      <c r="S275" s="207"/>
      <c r="T275" s="20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2" t="s">
        <v>148</v>
      </c>
      <c r="AU275" s="202" t="s">
        <v>79</v>
      </c>
      <c r="AV275" s="14" t="s">
        <v>79</v>
      </c>
      <c r="AW275" s="14" t="s">
        <v>32</v>
      </c>
      <c r="AX275" s="14" t="s">
        <v>70</v>
      </c>
      <c r="AY275" s="202" t="s">
        <v>137</v>
      </c>
    </row>
    <row r="276" s="14" customFormat="1">
      <c r="A276" s="14"/>
      <c r="B276" s="201"/>
      <c r="C276" s="14"/>
      <c r="D276" s="194" t="s">
        <v>148</v>
      </c>
      <c r="E276" s="202" t="s">
        <v>3</v>
      </c>
      <c r="F276" s="203" t="s">
        <v>241</v>
      </c>
      <c r="G276" s="14"/>
      <c r="H276" s="204">
        <v>-4.71</v>
      </c>
      <c r="I276" s="205"/>
      <c r="J276" s="14"/>
      <c r="K276" s="14"/>
      <c r="L276" s="201"/>
      <c r="M276" s="206"/>
      <c r="N276" s="207"/>
      <c r="O276" s="207"/>
      <c r="P276" s="207"/>
      <c r="Q276" s="207"/>
      <c r="R276" s="207"/>
      <c r="S276" s="207"/>
      <c r="T276" s="20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2" t="s">
        <v>148</v>
      </c>
      <c r="AU276" s="202" t="s">
        <v>79</v>
      </c>
      <c r="AV276" s="14" t="s">
        <v>79</v>
      </c>
      <c r="AW276" s="14" t="s">
        <v>32</v>
      </c>
      <c r="AX276" s="14" t="s">
        <v>70</v>
      </c>
      <c r="AY276" s="202" t="s">
        <v>137</v>
      </c>
    </row>
    <row r="277" s="14" customFormat="1">
      <c r="A277" s="14"/>
      <c r="B277" s="201"/>
      <c r="C277" s="14"/>
      <c r="D277" s="194" t="s">
        <v>148</v>
      </c>
      <c r="E277" s="202" t="s">
        <v>3</v>
      </c>
      <c r="F277" s="203" t="s">
        <v>242</v>
      </c>
      <c r="G277" s="14"/>
      <c r="H277" s="204">
        <v>-1.53</v>
      </c>
      <c r="I277" s="205"/>
      <c r="J277" s="14"/>
      <c r="K277" s="14"/>
      <c r="L277" s="201"/>
      <c r="M277" s="206"/>
      <c r="N277" s="207"/>
      <c r="O277" s="207"/>
      <c r="P277" s="207"/>
      <c r="Q277" s="207"/>
      <c r="R277" s="207"/>
      <c r="S277" s="207"/>
      <c r="T277" s="20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2" t="s">
        <v>148</v>
      </c>
      <c r="AU277" s="202" t="s">
        <v>79</v>
      </c>
      <c r="AV277" s="14" t="s">
        <v>79</v>
      </c>
      <c r="AW277" s="14" t="s">
        <v>32</v>
      </c>
      <c r="AX277" s="14" t="s">
        <v>70</v>
      </c>
      <c r="AY277" s="202" t="s">
        <v>137</v>
      </c>
    </row>
    <row r="278" s="14" customFormat="1">
      <c r="A278" s="14"/>
      <c r="B278" s="201"/>
      <c r="C278" s="14"/>
      <c r="D278" s="194" t="s">
        <v>148</v>
      </c>
      <c r="E278" s="202" t="s">
        <v>3</v>
      </c>
      <c r="F278" s="203" t="s">
        <v>243</v>
      </c>
      <c r="G278" s="14"/>
      <c r="H278" s="204">
        <v>-17.719999999999999</v>
      </c>
      <c r="I278" s="205"/>
      <c r="J278" s="14"/>
      <c r="K278" s="14"/>
      <c r="L278" s="201"/>
      <c r="M278" s="206"/>
      <c r="N278" s="207"/>
      <c r="O278" s="207"/>
      <c r="P278" s="207"/>
      <c r="Q278" s="207"/>
      <c r="R278" s="207"/>
      <c r="S278" s="207"/>
      <c r="T278" s="20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2" t="s">
        <v>148</v>
      </c>
      <c r="AU278" s="202" t="s">
        <v>79</v>
      </c>
      <c r="AV278" s="14" t="s">
        <v>79</v>
      </c>
      <c r="AW278" s="14" t="s">
        <v>32</v>
      </c>
      <c r="AX278" s="14" t="s">
        <v>70</v>
      </c>
      <c r="AY278" s="202" t="s">
        <v>137</v>
      </c>
    </row>
    <row r="279" s="16" customFormat="1">
      <c r="A279" s="16"/>
      <c r="B279" s="217"/>
      <c r="C279" s="16"/>
      <c r="D279" s="194" t="s">
        <v>148</v>
      </c>
      <c r="E279" s="218" t="s">
        <v>3</v>
      </c>
      <c r="F279" s="219" t="s">
        <v>180</v>
      </c>
      <c r="G279" s="16"/>
      <c r="H279" s="220">
        <v>204.196</v>
      </c>
      <c r="I279" s="221"/>
      <c r="J279" s="16"/>
      <c r="K279" s="16"/>
      <c r="L279" s="217"/>
      <c r="M279" s="222"/>
      <c r="N279" s="223"/>
      <c r="O279" s="223"/>
      <c r="P279" s="223"/>
      <c r="Q279" s="223"/>
      <c r="R279" s="223"/>
      <c r="S279" s="223"/>
      <c r="T279" s="224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18" t="s">
        <v>148</v>
      </c>
      <c r="AU279" s="218" t="s">
        <v>79</v>
      </c>
      <c r="AV279" s="16" t="s">
        <v>159</v>
      </c>
      <c r="AW279" s="16" t="s">
        <v>32</v>
      </c>
      <c r="AX279" s="16" t="s">
        <v>70</v>
      </c>
      <c r="AY279" s="218" t="s">
        <v>137</v>
      </c>
    </row>
    <row r="280" s="14" customFormat="1">
      <c r="A280" s="14"/>
      <c r="B280" s="201"/>
      <c r="C280" s="14"/>
      <c r="D280" s="194" t="s">
        <v>148</v>
      </c>
      <c r="E280" s="202" t="s">
        <v>3</v>
      </c>
      <c r="F280" s="203" t="s">
        <v>292</v>
      </c>
      <c r="G280" s="14"/>
      <c r="H280" s="204">
        <v>-146.36000000000001</v>
      </c>
      <c r="I280" s="205"/>
      <c r="J280" s="14"/>
      <c r="K280" s="14"/>
      <c r="L280" s="201"/>
      <c r="M280" s="206"/>
      <c r="N280" s="207"/>
      <c r="O280" s="207"/>
      <c r="P280" s="207"/>
      <c r="Q280" s="207"/>
      <c r="R280" s="207"/>
      <c r="S280" s="207"/>
      <c r="T280" s="20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2" t="s">
        <v>148</v>
      </c>
      <c r="AU280" s="202" t="s">
        <v>79</v>
      </c>
      <c r="AV280" s="14" t="s">
        <v>79</v>
      </c>
      <c r="AW280" s="14" t="s">
        <v>32</v>
      </c>
      <c r="AX280" s="14" t="s">
        <v>70</v>
      </c>
      <c r="AY280" s="202" t="s">
        <v>137</v>
      </c>
    </row>
    <row r="281" s="16" customFormat="1">
      <c r="A281" s="16"/>
      <c r="B281" s="217"/>
      <c r="C281" s="16"/>
      <c r="D281" s="194" t="s">
        <v>148</v>
      </c>
      <c r="E281" s="218" t="s">
        <v>3</v>
      </c>
      <c r="F281" s="219" t="s">
        <v>180</v>
      </c>
      <c r="G281" s="16"/>
      <c r="H281" s="220">
        <v>-146.36000000000001</v>
      </c>
      <c r="I281" s="221"/>
      <c r="J281" s="16"/>
      <c r="K281" s="16"/>
      <c r="L281" s="217"/>
      <c r="M281" s="222"/>
      <c r="N281" s="223"/>
      <c r="O281" s="223"/>
      <c r="P281" s="223"/>
      <c r="Q281" s="223"/>
      <c r="R281" s="223"/>
      <c r="S281" s="223"/>
      <c r="T281" s="224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18" t="s">
        <v>148</v>
      </c>
      <c r="AU281" s="218" t="s">
        <v>79</v>
      </c>
      <c r="AV281" s="16" t="s">
        <v>159</v>
      </c>
      <c r="AW281" s="16" t="s">
        <v>32</v>
      </c>
      <c r="AX281" s="16" t="s">
        <v>70</v>
      </c>
      <c r="AY281" s="218" t="s">
        <v>137</v>
      </c>
    </row>
    <row r="282" s="15" customFormat="1">
      <c r="A282" s="15"/>
      <c r="B282" s="209"/>
      <c r="C282" s="15"/>
      <c r="D282" s="194" t="s">
        <v>148</v>
      </c>
      <c r="E282" s="210" t="s">
        <v>3</v>
      </c>
      <c r="F282" s="211" t="s">
        <v>152</v>
      </c>
      <c r="G282" s="15"/>
      <c r="H282" s="212">
        <v>438.54599999999999</v>
      </c>
      <c r="I282" s="213"/>
      <c r="J282" s="15"/>
      <c r="K282" s="15"/>
      <c r="L282" s="209"/>
      <c r="M282" s="214"/>
      <c r="N282" s="215"/>
      <c r="O282" s="215"/>
      <c r="P282" s="215"/>
      <c r="Q282" s="215"/>
      <c r="R282" s="215"/>
      <c r="S282" s="215"/>
      <c r="T282" s="21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10" t="s">
        <v>148</v>
      </c>
      <c r="AU282" s="210" t="s">
        <v>79</v>
      </c>
      <c r="AV282" s="15" t="s">
        <v>144</v>
      </c>
      <c r="AW282" s="15" t="s">
        <v>32</v>
      </c>
      <c r="AX282" s="15" t="s">
        <v>77</v>
      </c>
      <c r="AY282" s="210" t="s">
        <v>137</v>
      </c>
    </row>
    <row r="283" s="14" customFormat="1">
      <c r="A283" s="14"/>
      <c r="B283" s="201"/>
      <c r="C283" s="14"/>
      <c r="D283" s="194" t="s">
        <v>148</v>
      </c>
      <c r="E283" s="14"/>
      <c r="F283" s="203" t="s">
        <v>305</v>
      </c>
      <c r="G283" s="14"/>
      <c r="H283" s="204">
        <v>877.09199999999998</v>
      </c>
      <c r="I283" s="205"/>
      <c r="J283" s="14"/>
      <c r="K283" s="14"/>
      <c r="L283" s="201"/>
      <c r="M283" s="206"/>
      <c r="N283" s="207"/>
      <c r="O283" s="207"/>
      <c r="P283" s="207"/>
      <c r="Q283" s="207"/>
      <c r="R283" s="207"/>
      <c r="S283" s="207"/>
      <c r="T283" s="20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2" t="s">
        <v>148</v>
      </c>
      <c r="AU283" s="202" t="s">
        <v>79</v>
      </c>
      <c r="AV283" s="14" t="s">
        <v>79</v>
      </c>
      <c r="AW283" s="14" t="s">
        <v>4</v>
      </c>
      <c r="AX283" s="14" t="s">
        <v>77</v>
      </c>
      <c r="AY283" s="202" t="s">
        <v>137</v>
      </c>
    </row>
    <row r="284" s="2" customFormat="1" ht="24.15" customHeight="1">
      <c r="A284" s="40"/>
      <c r="B284" s="174"/>
      <c r="C284" s="175" t="s">
        <v>306</v>
      </c>
      <c r="D284" s="175" t="s">
        <v>139</v>
      </c>
      <c r="E284" s="176" t="s">
        <v>307</v>
      </c>
      <c r="F284" s="177" t="s">
        <v>308</v>
      </c>
      <c r="G284" s="178" t="s">
        <v>226</v>
      </c>
      <c r="H284" s="179">
        <v>146.36000000000001</v>
      </c>
      <c r="I284" s="180"/>
      <c r="J284" s="181">
        <f>ROUND(I284*H284,2)</f>
        <v>0</v>
      </c>
      <c r="K284" s="177" t="s">
        <v>143</v>
      </c>
      <c r="L284" s="41"/>
      <c r="M284" s="182" t="s">
        <v>3</v>
      </c>
      <c r="N284" s="183" t="s">
        <v>41</v>
      </c>
      <c r="O284" s="74"/>
      <c r="P284" s="184">
        <f>O284*H284</f>
        <v>0</v>
      </c>
      <c r="Q284" s="184">
        <v>0</v>
      </c>
      <c r="R284" s="184">
        <f>Q284*H284</f>
        <v>0</v>
      </c>
      <c r="S284" s="184">
        <v>0</v>
      </c>
      <c r="T284" s="185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186" t="s">
        <v>144</v>
      </c>
      <c r="AT284" s="186" t="s">
        <v>139</v>
      </c>
      <c r="AU284" s="186" t="s">
        <v>79</v>
      </c>
      <c r="AY284" s="21" t="s">
        <v>137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21" t="s">
        <v>77</v>
      </c>
      <c r="BK284" s="187">
        <f>ROUND(I284*H284,2)</f>
        <v>0</v>
      </c>
      <c r="BL284" s="21" t="s">
        <v>144</v>
      </c>
      <c r="BM284" s="186" t="s">
        <v>309</v>
      </c>
    </row>
    <row r="285" s="2" customFormat="1">
      <c r="A285" s="40"/>
      <c r="B285" s="41"/>
      <c r="C285" s="40"/>
      <c r="D285" s="188" t="s">
        <v>146</v>
      </c>
      <c r="E285" s="40"/>
      <c r="F285" s="189" t="s">
        <v>310</v>
      </c>
      <c r="G285" s="40"/>
      <c r="H285" s="40"/>
      <c r="I285" s="190"/>
      <c r="J285" s="40"/>
      <c r="K285" s="40"/>
      <c r="L285" s="41"/>
      <c r="M285" s="191"/>
      <c r="N285" s="192"/>
      <c r="O285" s="74"/>
      <c r="P285" s="74"/>
      <c r="Q285" s="74"/>
      <c r="R285" s="74"/>
      <c r="S285" s="74"/>
      <c r="T285" s="75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21" t="s">
        <v>146</v>
      </c>
      <c r="AU285" s="21" t="s">
        <v>79</v>
      </c>
    </row>
    <row r="286" s="13" customFormat="1">
      <c r="A286" s="13"/>
      <c r="B286" s="193"/>
      <c r="C286" s="13"/>
      <c r="D286" s="194" t="s">
        <v>148</v>
      </c>
      <c r="E286" s="195" t="s">
        <v>3</v>
      </c>
      <c r="F286" s="196" t="s">
        <v>311</v>
      </c>
      <c r="G286" s="13"/>
      <c r="H286" s="195" t="s">
        <v>3</v>
      </c>
      <c r="I286" s="197"/>
      <c r="J286" s="13"/>
      <c r="K286" s="13"/>
      <c r="L286" s="193"/>
      <c r="M286" s="198"/>
      <c r="N286" s="199"/>
      <c r="O286" s="199"/>
      <c r="P286" s="199"/>
      <c r="Q286" s="199"/>
      <c r="R286" s="199"/>
      <c r="S286" s="199"/>
      <c r="T286" s="20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5" t="s">
        <v>148</v>
      </c>
      <c r="AU286" s="195" t="s">
        <v>79</v>
      </c>
      <c r="AV286" s="13" t="s">
        <v>77</v>
      </c>
      <c r="AW286" s="13" t="s">
        <v>32</v>
      </c>
      <c r="AX286" s="13" t="s">
        <v>70</v>
      </c>
      <c r="AY286" s="195" t="s">
        <v>137</v>
      </c>
    </row>
    <row r="287" s="14" customFormat="1">
      <c r="A287" s="14"/>
      <c r="B287" s="201"/>
      <c r="C287" s="14"/>
      <c r="D287" s="194" t="s">
        <v>148</v>
      </c>
      <c r="E287" s="202" t="s">
        <v>3</v>
      </c>
      <c r="F287" s="203" t="s">
        <v>283</v>
      </c>
      <c r="G287" s="14"/>
      <c r="H287" s="204">
        <v>146.36000000000001</v>
      </c>
      <c r="I287" s="205"/>
      <c r="J287" s="14"/>
      <c r="K287" s="14"/>
      <c r="L287" s="201"/>
      <c r="M287" s="206"/>
      <c r="N287" s="207"/>
      <c r="O287" s="207"/>
      <c r="P287" s="207"/>
      <c r="Q287" s="207"/>
      <c r="R287" s="207"/>
      <c r="S287" s="207"/>
      <c r="T287" s="20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2" t="s">
        <v>148</v>
      </c>
      <c r="AU287" s="202" t="s">
        <v>79</v>
      </c>
      <c r="AV287" s="14" t="s">
        <v>79</v>
      </c>
      <c r="AW287" s="14" t="s">
        <v>32</v>
      </c>
      <c r="AX287" s="14" t="s">
        <v>70</v>
      </c>
      <c r="AY287" s="202" t="s">
        <v>137</v>
      </c>
    </row>
    <row r="288" s="14" customFormat="1">
      <c r="A288" s="14"/>
      <c r="B288" s="201"/>
      <c r="C288" s="14"/>
      <c r="D288" s="194" t="s">
        <v>148</v>
      </c>
      <c r="E288" s="202" t="s">
        <v>3</v>
      </c>
      <c r="F288" s="203" t="s">
        <v>284</v>
      </c>
      <c r="G288" s="14"/>
      <c r="H288" s="204">
        <v>0</v>
      </c>
      <c r="I288" s="205"/>
      <c r="J288" s="14"/>
      <c r="K288" s="14"/>
      <c r="L288" s="201"/>
      <c r="M288" s="206"/>
      <c r="N288" s="207"/>
      <c r="O288" s="207"/>
      <c r="P288" s="207"/>
      <c r="Q288" s="207"/>
      <c r="R288" s="207"/>
      <c r="S288" s="207"/>
      <c r="T288" s="20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2" t="s">
        <v>148</v>
      </c>
      <c r="AU288" s="202" t="s">
        <v>79</v>
      </c>
      <c r="AV288" s="14" t="s">
        <v>79</v>
      </c>
      <c r="AW288" s="14" t="s">
        <v>32</v>
      </c>
      <c r="AX288" s="14" t="s">
        <v>70</v>
      </c>
      <c r="AY288" s="202" t="s">
        <v>137</v>
      </c>
    </row>
    <row r="289" s="15" customFormat="1">
      <c r="A289" s="15"/>
      <c r="B289" s="209"/>
      <c r="C289" s="15"/>
      <c r="D289" s="194" t="s">
        <v>148</v>
      </c>
      <c r="E289" s="210" t="s">
        <v>3</v>
      </c>
      <c r="F289" s="211" t="s">
        <v>152</v>
      </c>
      <c r="G289" s="15"/>
      <c r="H289" s="212">
        <v>146.36000000000001</v>
      </c>
      <c r="I289" s="213"/>
      <c r="J289" s="15"/>
      <c r="K289" s="15"/>
      <c r="L289" s="209"/>
      <c r="M289" s="214"/>
      <c r="N289" s="215"/>
      <c r="O289" s="215"/>
      <c r="P289" s="215"/>
      <c r="Q289" s="215"/>
      <c r="R289" s="215"/>
      <c r="S289" s="215"/>
      <c r="T289" s="21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10" t="s">
        <v>148</v>
      </c>
      <c r="AU289" s="210" t="s">
        <v>79</v>
      </c>
      <c r="AV289" s="15" t="s">
        <v>144</v>
      </c>
      <c r="AW289" s="15" t="s">
        <v>32</v>
      </c>
      <c r="AX289" s="15" t="s">
        <v>77</v>
      </c>
      <c r="AY289" s="210" t="s">
        <v>137</v>
      </c>
    </row>
    <row r="290" s="2" customFormat="1" ht="24.15" customHeight="1">
      <c r="A290" s="40"/>
      <c r="B290" s="174"/>
      <c r="C290" s="175" t="s">
        <v>312</v>
      </c>
      <c r="D290" s="175" t="s">
        <v>139</v>
      </c>
      <c r="E290" s="176" t="s">
        <v>313</v>
      </c>
      <c r="F290" s="177" t="s">
        <v>314</v>
      </c>
      <c r="G290" s="178" t="s">
        <v>226</v>
      </c>
      <c r="H290" s="179">
        <v>146.36000000000001</v>
      </c>
      <c r="I290" s="180"/>
      <c r="J290" s="181">
        <f>ROUND(I290*H290,2)</f>
        <v>0</v>
      </c>
      <c r="K290" s="177" t="s">
        <v>143</v>
      </c>
      <c r="L290" s="41"/>
      <c r="M290" s="182" t="s">
        <v>3</v>
      </c>
      <c r="N290" s="183" t="s">
        <v>41</v>
      </c>
      <c r="O290" s="74"/>
      <c r="P290" s="184">
        <f>O290*H290</f>
        <v>0</v>
      </c>
      <c r="Q290" s="184">
        <v>0</v>
      </c>
      <c r="R290" s="184">
        <f>Q290*H290</f>
        <v>0</v>
      </c>
      <c r="S290" s="184">
        <v>0</v>
      </c>
      <c r="T290" s="185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186" t="s">
        <v>144</v>
      </c>
      <c r="AT290" s="186" t="s">
        <v>139</v>
      </c>
      <c r="AU290" s="186" t="s">
        <v>79</v>
      </c>
      <c r="AY290" s="21" t="s">
        <v>137</v>
      </c>
      <c r="BE290" s="187">
        <f>IF(N290="základní",J290,0)</f>
        <v>0</v>
      </c>
      <c r="BF290" s="187">
        <f>IF(N290="snížená",J290,0)</f>
        <v>0</v>
      </c>
      <c r="BG290" s="187">
        <f>IF(N290="zákl. přenesená",J290,0)</f>
        <v>0</v>
      </c>
      <c r="BH290" s="187">
        <f>IF(N290="sníž. přenesená",J290,0)</f>
        <v>0</v>
      </c>
      <c r="BI290" s="187">
        <f>IF(N290="nulová",J290,0)</f>
        <v>0</v>
      </c>
      <c r="BJ290" s="21" t="s">
        <v>77</v>
      </c>
      <c r="BK290" s="187">
        <f>ROUND(I290*H290,2)</f>
        <v>0</v>
      </c>
      <c r="BL290" s="21" t="s">
        <v>144</v>
      </c>
      <c r="BM290" s="186" t="s">
        <v>315</v>
      </c>
    </row>
    <row r="291" s="2" customFormat="1">
      <c r="A291" s="40"/>
      <c r="B291" s="41"/>
      <c r="C291" s="40"/>
      <c r="D291" s="188" t="s">
        <v>146</v>
      </c>
      <c r="E291" s="40"/>
      <c r="F291" s="189" t="s">
        <v>316</v>
      </c>
      <c r="G291" s="40"/>
      <c r="H291" s="40"/>
      <c r="I291" s="190"/>
      <c r="J291" s="40"/>
      <c r="K291" s="40"/>
      <c r="L291" s="41"/>
      <c r="M291" s="191"/>
      <c r="N291" s="192"/>
      <c r="O291" s="74"/>
      <c r="P291" s="74"/>
      <c r="Q291" s="74"/>
      <c r="R291" s="74"/>
      <c r="S291" s="74"/>
      <c r="T291" s="75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21" t="s">
        <v>146</v>
      </c>
      <c r="AU291" s="21" t="s">
        <v>79</v>
      </c>
    </row>
    <row r="292" s="13" customFormat="1">
      <c r="A292" s="13"/>
      <c r="B292" s="193"/>
      <c r="C292" s="13"/>
      <c r="D292" s="194" t="s">
        <v>148</v>
      </c>
      <c r="E292" s="195" t="s">
        <v>3</v>
      </c>
      <c r="F292" s="196" t="s">
        <v>317</v>
      </c>
      <c r="G292" s="13"/>
      <c r="H292" s="195" t="s">
        <v>3</v>
      </c>
      <c r="I292" s="197"/>
      <c r="J292" s="13"/>
      <c r="K292" s="13"/>
      <c r="L292" s="193"/>
      <c r="M292" s="198"/>
      <c r="N292" s="199"/>
      <c r="O292" s="199"/>
      <c r="P292" s="199"/>
      <c r="Q292" s="199"/>
      <c r="R292" s="199"/>
      <c r="S292" s="199"/>
      <c r="T292" s="20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5" t="s">
        <v>148</v>
      </c>
      <c r="AU292" s="195" t="s">
        <v>79</v>
      </c>
      <c r="AV292" s="13" t="s">
        <v>77</v>
      </c>
      <c r="AW292" s="13" t="s">
        <v>32</v>
      </c>
      <c r="AX292" s="13" t="s">
        <v>70</v>
      </c>
      <c r="AY292" s="195" t="s">
        <v>137</v>
      </c>
    </row>
    <row r="293" s="14" customFormat="1">
      <c r="A293" s="14"/>
      <c r="B293" s="201"/>
      <c r="C293" s="14"/>
      <c r="D293" s="194" t="s">
        <v>148</v>
      </c>
      <c r="E293" s="202" t="s">
        <v>3</v>
      </c>
      <c r="F293" s="203" t="s">
        <v>318</v>
      </c>
      <c r="G293" s="14"/>
      <c r="H293" s="204">
        <v>75.480000000000004</v>
      </c>
      <c r="I293" s="205"/>
      <c r="J293" s="14"/>
      <c r="K293" s="14"/>
      <c r="L293" s="201"/>
      <c r="M293" s="206"/>
      <c r="N293" s="207"/>
      <c r="O293" s="207"/>
      <c r="P293" s="207"/>
      <c r="Q293" s="207"/>
      <c r="R293" s="207"/>
      <c r="S293" s="207"/>
      <c r="T293" s="20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2" t="s">
        <v>148</v>
      </c>
      <c r="AU293" s="202" t="s">
        <v>79</v>
      </c>
      <c r="AV293" s="14" t="s">
        <v>79</v>
      </c>
      <c r="AW293" s="14" t="s">
        <v>32</v>
      </c>
      <c r="AX293" s="14" t="s">
        <v>70</v>
      </c>
      <c r="AY293" s="202" t="s">
        <v>137</v>
      </c>
    </row>
    <row r="294" s="14" customFormat="1">
      <c r="A294" s="14"/>
      <c r="B294" s="201"/>
      <c r="C294" s="14"/>
      <c r="D294" s="194" t="s">
        <v>148</v>
      </c>
      <c r="E294" s="202" t="s">
        <v>3</v>
      </c>
      <c r="F294" s="203" t="s">
        <v>319</v>
      </c>
      <c r="G294" s="14"/>
      <c r="H294" s="204">
        <v>70.879999999999995</v>
      </c>
      <c r="I294" s="205"/>
      <c r="J294" s="14"/>
      <c r="K294" s="14"/>
      <c r="L294" s="201"/>
      <c r="M294" s="206"/>
      <c r="N294" s="207"/>
      <c r="O294" s="207"/>
      <c r="P294" s="207"/>
      <c r="Q294" s="207"/>
      <c r="R294" s="207"/>
      <c r="S294" s="207"/>
      <c r="T294" s="20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2" t="s">
        <v>148</v>
      </c>
      <c r="AU294" s="202" t="s">
        <v>79</v>
      </c>
      <c r="AV294" s="14" t="s">
        <v>79</v>
      </c>
      <c r="AW294" s="14" t="s">
        <v>32</v>
      </c>
      <c r="AX294" s="14" t="s">
        <v>70</v>
      </c>
      <c r="AY294" s="202" t="s">
        <v>137</v>
      </c>
    </row>
    <row r="295" s="15" customFormat="1">
      <c r="A295" s="15"/>
      <c r="B295" s="209"/>
      <c r="C295" s="15"/>
      <c r="D295" s="194" t="s">
        <v>148</v>
      </c>
      <c r="E295" s="210" t="s">
        <v>3</v>
      </c>
      <c r="F295" s="211" t="s">
        <v>152</v>
      </c>
      <c r="G295" s="15"/>
      <c r="H295" s="212">
        <v>146.36000000000001</v>
      </c>
      <c r="I295" s="213"/>
      <c r="J295" s="15"/>
      <c r="K295" s="15"/>
      <c r="L295" s="209"/>
      <c r="M295" s="214"/>
      <c r="N295" s="215"/>
      <c r="O295" s="215"/>
      <c r="P295" s="215"/>
      <c r="Q295" s="215"/>
      <c r="R295" s="215"/>
      <c r="S295" s="215"/>
      <c r="T295" s="21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10" t="s">
        <v>148</v>
      </c>
      <c r="AU295" s="210" t="s">
        <v>79</v>
      </c>
      <c r="AV295" s="15" t="s">
        <v>144</v>
      </c>
      <c r="AW295" s="15" t="s">
        <v>32</v>
      </c>
      <c r="AX295" s="15" t="s">
        <v>77</v>
      </c>
      <c r="AY295" s="210" t="s">
        <v>137</v>
      </c>
    </row>
    <row r="296" s="2" customFormat="1" ht="24.15" customHeight="1">
      <c r="A296" s="40"/>
      <c r="B296" s="174"/>
      <c r="C296" s="175" t="s">
        <v>320</v>
      </c>
      <c r="D296" s="175" t="s">
        <v>139</v>
      </c>
      <c r="E296" s="176" t="s">
        <v>313</v>
      </c>
      <c r="F296" s="177" t="s">
        <v>314</v>
      </c>
      <c r="G296" s="178" t="s">
        <v>226</v>
      </c>
      <c r="H296" s="179">
        <v>206.64699999999999</v>
      </c>
      <c r="I296" s="180"/>
      <c r="J296" s="181">
        <f>ROUND(I296*H296,2)</f>
        <v>0</v>
      </c>
      <c r="K296" s="177" t="s">
        <v>143</v>
      </c>
      <c r="L296" s="41"/>
      <c r="M296" s="182" t="s">
        <v>3</v>
      </c>
      <c r="N296" s="183" t="s">
        <v>41</v>
      </c>
      <c r="O296" s="74"/>
      <c r="P296" s="184">
        <f>O296*H296</f>
        <v>0</v>
      </c>
      <c r="Q296" s="184">
        <v>0</v>
      </c>
      <c r="R296" s="184">
        <f>Q296*H296</f>
        <v>0</v>
      </c>
      <c r="S296" s="184">
        <v>0</v>
      </c>
      <c r="T296" s="185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186" t="s">
        <v>144</v>
      </c>
      <c r="AT296" s="186" t="s">
        <v>139</v>
      </c>
      <c r="AU296" s="186" t="s">
        <v>79</v>
      </c>
      <c r="AY296" s="21" t="s">
        <v>137</v>
      </c>
      <c r="BE296" s="187">
        <f>IF(N296="základní",J296,0)</f>
        <v>0</v>
      </c>
      <c r="BF296" s="187">
        <f>IF(N296="snížená",J296,0)</f>
        <v>0</v>
      </c>
      <c r="BG296" s="187">
        <f>IF(N296="zákl. přenesená",J296,0)</f>
        <v>0</v>
      </c>
      <c r="BH296" s="187">
        <f>IF(N296="sníž. přenesená",J296,0)</f>
        <v>0</v>
      </c>
      <c r="BI296" s="187">
        <f>IF(N296="nulová",J296,0)</f>
        <v>0</v>
      </c>
      <c r="BJ296" s="21" t="s">
        <v>77</v>
      </c>
      <c r="BK296" s="187">
        <f>ROUND(I296*H296,2)</f>
        <v>0</v>
      </c>
      <c r="BL296" s="21" t="s">
        <v>144</v>
      </c>
      <c r="BM296" s="186" t="s">
        <v>321</v>
      </c>
    </row>
    <row r="297" s="2" customFormat="1">
      <c r="A297" s="40"/>
      <c r="B297" s="41"/>
      <c r="C297" s="40"/>
      <c r="D297" s="188" t="s">
        <v>146</v>
      </c>
      <c r="E297" s="40"/>
      <c r="F297" s="189" t="s">
        <v>316</v>
      </c>
      <c r="G297" s="40"/>
      <c r="H297" s="40"/>
      <c r="I297" s="190"/>
      <c r="J297" s="40"/>
      <c r="K297" s="40"/>
      <c r="L297" s="41"/>
      <c r="M297" s="191"/>
      <c r="N297" s="192"/>
      <c r="O297" s="74"/>
      <c r="P297" s="74"/>
      <c r="Q297" s="74"/>
      <c r="R297" s="74"/>
      <c r="S297" s="74"/>
      <c r="T297" s="75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21" t="s">
        <v>146</v>
      </c>
      <c r="AU297" s="21" t="s">
        <v>79</v>
      </c>
    </row>
    <row r="298" s="13" customFormat="1">
      <c r="A298" s="13"/>
      <c r="B298" s="193"/>
      <c r="C298" s="13"/>
      <c r="D298" s="194" t="s">
        <v>148</v>
      </c>
      <c r="E298" s="195" t="s">
        <v>3</v>
      </c>
      <c r="F298" s="196" t="s">
        <v>322</v>
      </c>
      <c r="G298" s="13"/>
      <c r="H298" s="195" t="s">
        <v>3</v>
      </c>
      <c r="I298" s="197"/>
      <c r="J298" s="13"/>
      <c r="K298" s="13"/>
      <c r="L298" s="193"/>
      <c r="M298" s="198"/>
      <c r="N298" s="199"/>
      <c r="O298" s="199"/>
      <c r="P298" s="199"/>
      <c r="Q298" s="199"/>
      <c r="R298" s="199"/>
      <c r="S298" s="199"/>
      <c r="T298" s="20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5" t="s">
        <v>148</v>
      </c>
      <c r="AU298" s="195" t="s">
        <v>79</v>
      </c>
      <c r="AV298" s="13" t="s">
        <v>77</v>
      </c>
      <c r="AW298" s="13" t="s">
        <v>32</v>
      </c>
      <c r="AX298" s="13" t="s">
        <v>70</v>
      </c>
      <c r="AY298" s="195" t="s">
        <v>137</v>
      </c>
    </row>
    <row r="299" s="14" customFormat="1">
      <c r="A299" s="14"/>
      <c r="B299" s="201"/>
      <c r="C299" s="14"/>
      <c r="D299" s="194" t="s">
        <v>148</v>
      </c>
      <c r="E299" s="202" t="s">
        <v>3</v>
      </c>
      <c r="F299" s="203" t="s">
        <v>229</v>
      </c>
      <c r="G299" s="14"/>
      <c r="H299" s="204">
        <v>480.80000000000001</v>
      </c>
      <c r="I299" s="205"/>
      <c r="J299" s="14"/>
      <c r="K299" s="14"/>
      <c r="L299" s="201"/>
      <c r="M299" s="206"/>
      <c r="N299" s="207"/>
      <c r="O299" s="207"/>
      <c r="P299" s="207"/>
      <c r="Q299" s="207"/>
      <c r="R299" s="207"/>
      <c r="S299" s="207"/>
      <c r="T299" s="20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2" t="s">
        <v>148</v>
      </c>
      <c r="AU299" s="202" t="s">
        <v>79</v>
      </c>
      <c r="AV299" s="14" t="s">
        <v>79</v>
      </c>
      <c r="AW299" s="14" t="s">
        <v>32</v>
      </c>
      <c r="AX299" s="14" t="s">
        <v>70</v>
      </c>
      <c r="AY299" s="202" t="s">
        <v>137</v>
      </c>
    </row>
    <row r="300" s="13" customFormat="1">
      <c r="A300" s="13"/>
      <c r="B300" s="193"/>
      <c r="C300" s="13"/>
      <c r="D300" s="194" t="s">
        <v>148</v>
      </c>
      <c r="E300" s="195" t="s">
        <v>3</v>
      </c>
      <c r="F300" s="196" t="s">
        <v>230</v>
      </c>
      <c r="G300" s="13"/>
      <c r="H300" s="195" t="s">
        <v>3</v>
      </c>
      <c r="I300" s="197"/>
      <c r="J300" s="13"/>
      <c r="K300" s="13"/>
      <c r="L300" s="193"/>
      <c r="M300" s="198"/>
      <c r="N300" s="199"/>
      <c r="O300" s="199"/>
      <c r="P300" s="199"/>
      <c r="Q300" s="199"/>
      <c r="R300" s="199"/>
      <c r="S300" s="199"/>
      <c r="T300" s="20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5" t="s">
        <v>148</v>
      </c>
      <c r="AU300" s="195" t="s">
        <v>79</v>
      </c>
      <c r="AV300" s="13" t="s">
        <v>77</v>
      </c>
      <c r="AW300" s="13" t="s">
        <v>32</v>
      </c>
      <c r="AX300" s="13" t="s">
        <v>70</v>
      </c>
      <c r="AY300" s="195" t="s">
        <v>137</v>
      </c>
    </row>
    <row r="301" s="14" customFormat="1">
      <c r="A301" s="14"/>
      <c r="B301" s="201"/>
      <c r="C301" s="14"/>
      <c r="D301" s="194" t="s">
        <v>148</v>
      </c>
      <c r="E301" s="202" t="s">
        <v>3</v>
      </c>
      <c r="F301" s="203" t="s">
        <v>231</v>
      </c>
      <c r="G301" s="14"/>
      <c r="H301" s="204">
        <v>-61.600000000000001</v>
      </c>
      <c r="I301" s="205"/>
      <c r="J301" s="14"/>
      <c r="K301" s="14"/>
      <c r="L301" s="201"/>
      <c r="M301" s="206"/>
      <c r="N301" s="207"/>
      <c r="O301" s="207"/>
      <c r="P301" s="207"/>
      <c r="Q301" s="207"/>
      <c r="R301" s="207"/>
      <c r="S301" s="207"/>
      <c r="T301" s="20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2" t="s">
        <v>148</v>
      </c>
      <c r="AU301" s="202" t="s">
        <v>79</v>
      </c>
      <c r="AV301" s="14" t="s">
        <v>79</v>
      </c>
      <c r="AW301" s="14" t="s">
        <v>32</v>
      </c>
      <c r="AX301" s="14" t="s">
        <v>70</v>
      </c>
      <c r="AY301" s="202" t="s">
        <v>137</v>
      </c>
    </row>
    <row r="302" s="14" customFormat="1">
      <c r="A302" s="14"/>
      <c r="B302" s="201"/>
      <c r="C302" s="14"/>
      <c r="D302" s="194" t="s">
        <v>148</v>
      </c>
      <c r="E302" s="202" t="s">
        <v>3</v>
      </c>
      <c r="F302" s="203" t="s">
        <v>232</v>
      </c>
      <c r="G302" s="14"/>
      <c r="H302" s="204">
        <v>-13.08</v>
      </c>
      <c r="I302" s="205"/>
      <c r="J302" s="14"/>
      <c r="K302" s="14"/>
      <c r="L302" s="201"/>
      <c r="M302" s="206"/>
      <c r="N302" s="207"/>
      <c r="O302" s="207"/>
      <c r="P302" s="207"/>
      <c r="Q302" s="207"/>
      <c r="R302" s="207"/>
      <c r="S302" s="207"/>
      <c r="T302" s="20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2" t="s">
        <v>148</v>
      </c>
      <c r="AU302" s="202" t="s">
        <v>79</v>
      </c>
      <c r="AV302" s="14" t="s">
        <v>79</v>
      </c>
      <c r="AW302" s="14" t="s">
        <v>32</v>
      </c>
      <c r="AX302" s="14" t="s">
        <v>70</v>
      </c>
      <c r="AY302" s="202" t="s">
        <v>137</v>
      </c>
    </row>
    <row r="303" s="14" customFormat="1">
      <c r="A303" s="14"/>
      <c r="B303" s="201"/>
      <c r="C303" s="14"/>
      <c r="D303" s="194" t="s">
        <v>148</v>
      </c>
      <c r="E303" s="202" t="s">
        <v>3</v>
      </c>
      <c r="F303" s="203" t="s">
        <v>233</v>
      </c>
      <c r="G303" s="14"/>
      <c r="H303" s="204">
        <v>-2.7000000000000002</v>
      </c>
      <c r="I303" s="205"/>
      <c r="J303" s="14"/>
      <c r="K303" s="14"/>
      <c r="L303" s="201"/>
      <c r="M303" s="206"/>
      <c r="N303" s="207"/>
      <c r="O303" s="207"/>
      <c r="P303" s="207"/>
      <c r="Q303" s="207"/>
      <c r="R303" s="207"/>
      <c r="S303" s="207"/>
      <c r="T303" s="20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2" t="s">
        <v>148</v>
      </c>
      <c r="AU303" s="202" t="s">
        <v>79</v>
      </c>
      <c r="AV303" s="14" t="s">
        <v>79</v>
      </c>
      <c r="AW303" s="14" t="s">
        <v>32</v>
      </c>
      <c r="AX303" s="14" t="s">
        <v>70</v>
      </c>
      <c r="AY303" s="202" t="s">
        <v>137</v>
      </c>
    </row>
    <row r="304" s="14" customFormat="1">
      <c r="A304" s="14"/>
      <c r="B304" s="201"/>
      <c r="C304" s="14"/>
      <c r="D304" s="194" t="s">
        <v>148</v>
      </c>
      <c r="E304" s="202" t="s">
        <v>3</v>
      </c>
      <c r="F304" s="203" t="s">
        <v>234</v>
      </c>
      <c r="G304" s="14"/>
      <c r="H304" s="204">
        <v>-0.78000000000000003</v>
      </c>
      <c r="I304" s="205"/>
      <c r="J304" s="14"/>
      <c r="K304" s="14"/>
      <c r="L304" s="201"/>
      <c r="M304" s="206"/>
      <c r="N304" s="207"/>
      <c r="O304" s="207"/>
      <c r="P304" s="207"/>
      <c r="Q304" s="207"/>
      <c r="R304" s="207"/>
      <c r="S304" s="207"/>
      <c r="T304" s="20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2" t="s">
        <v>148</v>
      </c>
      <c r="AU304" s="202" t="s">
        <v>79</v>
      </c>
      <c r="AV304" s="14" t="s">
        <v>79</v>
      </c>
      <c r="AW304" s="14" t="s">
        <v>32</v>
      </c>
      <c r="AX304" s="14" t="s">
        <v>70</v>
      </c>
      <c r="AY304" s="202" t="s">
        <v>137</v>
      </c>
    </row>
    <row r="305" s="14" customFormat="1">
      <c r="A305" s="14"/>
      <c r="B305" s="201"/>
      <c r="C305" s="14"/>
      <c r="D305" s="194" t="s">
        <v>148</v>
      </c>
      <c r="E305" s="202" t="s">
        <v>3</v>
      </c>
      <c r="F305" s="203" t="s">
        <v>235</v>
      </c>
      <c r="G305" s="14"/>
      <c r="H305" s="204">
        <v>-4.1699999999999999</v>
      </c>
      <c r="I305" s="205"/>
      <c r="J305" s="14"/>
      <c r="K305" s="14"/>
      <c r="L305" s="201"/>
      <c r="M305" s="206"/>
      <c r="N305" s="207"/>
      <c r="O305" s="207"/>
      <c r="P305" s="207"/>
      <c r="Q305" s="207"/>
      <c r="R305" s="207"/>
      <c r="S305" s="207"/>
      <c r="T305" s="20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2" t="s">
        <v>148</v>
      </c>
      <c r="AU305" s="202" t="s">
        <v>79</v>
      </c>
      <c r="AV305" s="14" t="s">
        <v>79</v>
      </c>
      <c r="AW305" s="14" t="s">
        <v>32</v>
      </c>
      <c r="AX305" s="14" t="s">
        <v>70</v>
      </c>
      <c r="AY305" s="202" t="s">
        <v>137</v>
      </c>
    </row>
    <row r="306" s="14" customFormat="1">
      <c r="A306" s="14"/>
      <c r="B306" s="201"/>
      <c r="C306" s="14"/>
      <c r="D306" s="194" t="s">
        <v>148</v>
      </c>
      <c r="E306" s="202" t="s">
        <v>3</v>
      </c>
      <c r="F306" s="203" t="s">
        <v>236</v>
      </c>
      <c r="G306" s="14"/>
      <c r="H306" s="204">
        <v>-17.760000000000002</v>
      </c>
      <c r="I306" s="205"/>
      <c r="J306" s="14"/>
      <c r="K306" s="14"/>
      <c r="L306" s="201"/>
      <c r="M306" s="206"/>
      <c r="N306" s="207"/>
      <c r="O306" s="207"/>
      <c r="P306" s="207"/>
      <c r="Q306" s="207"/>
      <c r="R306" s="207"/>
      <c r="S306" s="207"/>
      <c r="T306" s="20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2" t="s">
        <v>148</v>
      </c>
      <c r="AU306" s="202" t="s">
        <v>79</v>
      </c>
      <c r="AV306" s="14" t="s">
        <v>79</v>
      </c>
      <c r="AW306" s="14" t="s">
        <v>32</v>
      </c>
      <c r="AX306" s="14" t="s">
        <v>70</v>
      </c>
      <c r="AY306" s="202" t="s">
        <v>137</v>
      </c>
    </row>
    <row r="307" s="16" customFormat="1">
      <c r="A307" s="16"/>
      <c r="B307" s="217"/>
      <c r="C307" s="16"/>
      <c r="D307" s="194" t="s">
        <v>148</v>
      </c>
      <c r="E307" s="218" t="s">
        <v>3</v>
      </c>
      <c r="F307" s="219" t="s">
        <v>180</v>
      </c>
      <c r="G307" s="16"/>
      <c r="H307" s="220">
        <v>380.70999999999998</v>
      </c>
      <c r="I307" s="221"/>
      <c r="J307" s="16"/>
      <c r="K307" s="16"/>
      <c r="L307" s="217"/>
      <c r="M307" s="222"/>
      <c r="N307" s="223"/>
      <c r="O307" s="223"/>
      <c r="P307" s="223"/>
      <c r="Q307" s="223"/>
      <c r="R307" s="223"/>
      <c r="S307" s="223"/>
      <c r="T307" s="224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18" t="s">
        <v>148</v>
      </c>
      <c r="AU307" s="218" t="s">
        <v>79</v>
      </c>
      <c r="AV307" s="16" t="s">
        <v>159</v>
      </c>
      <c r="AW307" s="16" t="s">
        <v>32</v>
      </c>
      <c r="AX307" s="16" t="s">
        <v>70</v>
      </c>
      <c r="AY307" s="218" t="s">
        <v>137</v>
      </c>
    </row>
    <row r="308" s="14" customFormat="1">
      <c r="A308" s="14"/>
      <c r="B308" s="201"/>
      <c r="C308" s="14"/>
      <c r="D308" s="194" t="s">
        <v>148</v>
      </c>
      <c r="E308" s="202" t="s">
        <v>3</v>
      </c>
      <c r="F308" s="203" t="s">
        <v>237</v>
      </c>
      <c r="G308" s="14"/>
      <c r="H308" s="204">
        <v>266.49599999999998</v>
      </c>
      <c r="I308" s="205"/>
      <c r="J308" s="14"/>
      <c r="K308" s="14"/>
      <c r="L308" s="201"/>
      <c r="M308" s="206"/>
      <c r="N308" s="207"/>
      <c r="O308" s="207"/>
      <c r="P308" s="207"/>
      <c r="Q308" s="207"/>
      <c r="R308" s="207"/>
      <c r="S308" s="207"/>
      <c r="T308" s="20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2" t="s">
        <v>148</v>
      </c>
      <c r="AU308" s="202" t="s">
        <v>79</v>
      </c>
      <c r="AV308" s="14" t="s">
        <v>79</v>
      </c>
      <c r="AW308" s="14" t="s">
        <v>32</v>
      </c>
      <c r="AX308" s="14" t="s">
        <v>70</v>
      </c>
      <c r="AY308" s="202" t="s">
        <v>137</v>
      </c>
    </row>
    <row r="309" s="13" customFormat="1">
      <c r="A309" s="13"/>
      <c r="B309" s="193"/>
      <c r="C309" s="13"/>
      <c r="D309" s="194" t="s">
        <v>148</v>
      </c>
      <c r="E309" s="195" t="s">
        <v>3</v>
      </c>
      <c r="F309" s="196" t="s">
        <v>230</v>
      </c>
      <c r="G309" s="13"/>
      <c r="H309" s="195" t="s">
        <v>3</v>
      </c>
      <c r="I309" s="197"/>
      <c r="J309" s="13"/>
      <c r="K309" s="13"/>
      <c r="L309" s="193"/>
      <c r="M309" s="198"/>
      <c r="N309" s="199"/>
      <c r="O309" s="199"/>
      <c r="P309" s="199"/>
      <c r="Q309" s="199"/>
      <c r="R309" s="199"/>
      <c r="S309" s="199"/>
      <c r="T309" s="20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5" t="s">
        <v>148</v>
      </c>
      <c r="AU309" s="195" t="s">
        <v>79</v>
      </c>
      <c r="AV309" s="13" t="s">
        <v>77</v>
      </c>
      <c r="AW309" s="13" t="s">
        <v>32</v>
      </c>
      <c r="AX309" s="13" t="s">
        <v>70</v>
      </c>
      <c r="AY309" s="195" t="s">
        <v>137</v>
      </c>
    </row>
    <row r="310" s="14" customFormat="1">
      <c r="A310" s="14"/>
      <c r="B310" s="201"/>
      <c r="C310" s="14"/>
      <c r="D310" s="194" t="s">
        <v>148</v>
      </c>
      <c r="E310" s="202" t="s">
        <v>3</v>
      </c>
      <c r="F310" s="203" t="s">
        <v>238</v>
      </c>
      <c r="G310" s="14"/>
      <c r="H310" s="204">
        <v>-18.079999999999998</v>
      </c>
      <c r="I310" s="205"/>
      <c r="J310" s="14"/>
      <c r="K310" s="14"/>
      <c r="L310" s="201"/>
      <c r="M310" s="206"/>
      <c r="N310" s="207"/>
      <c r="O310" s="207"/>
      <c r="P310" s="207"/>
      <c r="Q310" s="207"/>
      <c r="R310" s="207"/>
      <c r="S310" s="207"/>
      <c r="T310" s="20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2" t="s">
        <v>148</v>
      </c>
      <c r="AU310" s="202" t="s">
        <v>79</v>
      </c>
      <c r="AV310" s="14" t="s">
        <v>79</v>
      </c>
      <c r="AW310" s="14" t="s">
        <v>32</v>
      </c>
      <c r="AX310" s="14" t="s">
        <v>70</v>
      </c>
      <c r="AY310" s="202" t="s">
        <v>137</v>
      </c>
    </row>
    <row r="311" s="14" customFormat="1">
      <c r="A311" s="14"/>
      <c r="B311" s="201"/>
      <c r="C311" s="14"/>
      <c r="D311" s="194" t="s">
        <v>148</v>
      </c>
      <c r="E311" s="202" t="s">
        <v>3</v>
      </c>
      <c r="F311" s="203" t="s">
        <v>239</v>
      </c>
      <c r="G311" s="14"/>
      <c r="H311" s="204">
        <v>-17.68</v>
      </c>
      <c r="I311" s="205"/>
      <c r="J311" s="14"/>
      <c r="K311" s="14"/>
      <c r="L311" s="201"/>
      <c r="M311" s="206"/>
      <c r="N311" s="207"/>
      <c r="O311" s="207"/>
      <c r="P311" s="207"/>
      <c r="Q311" s="207"/>
      <c r="R311" s="207"/>
      <c r="S311" s="207"/>
      <c r="T311" s="20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2" t="s">
        <v>148</v>
      </c>
      <c r="AU311" s="202" t="s">
        <v>79</v>
      </c>
      <c r="AV311" s="14" t="s">
        <v>79</v>
      </c>
      <c r="AW311" s="14" t="s">
        <v>32</v>
      </c>
      <c r="AX311" s="14" t="s">
        <v>70</v>
      </c>
      <c r="AY311" s="202" t="s">
        <v>137</v>
      </c>
    </row>
    <row r="312" s="14" customFormat="1">
      <c r="A312" s="14"/>
      <c r="B312" s="201"/>
      <c r="C312" s="14"/>
      <c r="D312" s="194" t="s">
        <v>148</v>
      </c>
      <c r="E312" s="202" t="s">
        <v>3</v>
      </c>
      <c r="F312" s="203" t="s">
        <v>240</v>
      </c>
      <c r="G312" s="14"/>
      <c r="H312" s="204">
        <v>-2.5800000000000001</v>
      </c>
      <c r="I312" s="205"/>
      <c r="J312" s="14"/>
      <c r="K312" s="14"/>
      <c r="L312" s="201"/>
      <c r="M312" s="206"/>
      <c r="N312" s="207"/>
      <c r="O312" s="207"/>
      <c r="P312" s="207"/>
      <c r="Q312" s="207"/>
      <c r="R312" s="207"/>
      <c r="S312" s="207"/>
      <c r="T312" s="20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2" t="s">
        <v>148</v>
      </c>
      <c r="AU312" s="202" t="s">
        <v>79</v>
      </c>
      <c r="AV312" s="14" t="s">
        <v>79</v>
      </c>
      <c r="AW312" s="14" t="s">
        <v>32</v>
      </c>
      <c r="AX312" s="14" t="s">
        <v>70</v>
      </c>
      <c r="AY312" s="202" t="s">
        <v>137</v>
      </c>
    </row>
    <row r="313" s="14" customFormat="1">
      <c r="A313" s="14"/>
      <c r="B313" s="201"/>
      <c r="C313" s="14"/>
      <c r="D313" s="194" t="s">
        <v>148</v>
      </c>
      <c r="E313" s="202" t="s">
        <v>3</v>
      </c>
      <c r="F313" s="203" t="s">
        <v>241</v>
      </c>
      <c r="G313" s="14"/>
      <c r="H313" s="204">
        <v>-4.71</v>
      </c>
      <c r="I313" s="205"/>
      <c r="J313" s="14"/>
      <c r="K313" s="14"/>
      <c r="L313" s="201"/>
      <c r="M313" s="206"/>
      <c r="N313" s="207"/>
      <c r="O313" s="207"/>
      <c r="P313" s="207"/>
      <c r="Q313" s="207"/>
      <c r="R313" s="207"/>
      <c r="S313" s="207"/>
      <c r="T313" s="20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2" t="s">
        <v>148</v>
      </c>
      <c r="AU313" s="202" t="s">
        <v>79</v>
      </c>
      <c r="AV313" s="14" t="s">
        <v>79</v>
      </c>
      <c r="AW313" s="14" t="s">
        <v>32</v>
      </c>
      <c r="AX313" s="14" t="s">
        <v>70</v>
      </c>
      <c r="AY313" s="202" t="s">
        <v>137</v>
      </c>
    </row>
    <row r="314" s="14" customFormat="1">
      <c r="A314" s="14"/>
      <c r="B314" s="201"/>
      <c r="C314" s="14"/>
      <c r="D314" s="194" t="s">
        <v>148</v>
      </c>
      <c r="E314" s="202" t="s">
        <v>3</v>
      </c>
      <c r="F314" s="203" t="s">
        <v>242</v>
      </c>
      <c r="G314" s="14"/>
      <c r="H314" s="204">
        <v>-1.53</v>
      </c>
      <c r="I314" s="205"/>
      <c r="J314" s="14"/>
      <c r="K314" s="14"/>
      <c r="L314" s="201"/>
      <c r="M314" s="206"/>
      <c r="N314" s="207"/>
      <c r="O314" s="207"/>
      <c r="P314" s="207"/>
      <c r="Q314" s="207"/>
      <c r="R314" s="207"/>
      <c r="S314" s="207"/>
      <c r="T314" s="20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2" t="s">
        <v>148</v>
      </c>
      <c r="AU314" s="202" t="s">
        <v>79</v>
      </c>
      <c r="AV314" s="14" t="s">
        <v>79</v>
      </c>
      <c r="AW314" s="14" t="s">
        <v>32</v>
      </c>
      <c r="AX314" s="14" t="s">
        <v>70</v>
      </c>
      <c r="AY314" s="202" t="s">
        <v>137</v>
      </c>
    </row>
    <row r="315" s="14" customFormat="1">
      <c r="A315" s="14"/>
      <c r="B315" s="201"/>
      <c r="C315" s="14"/>
      <c r="D315" s="194" t="s">
        <v>148</v>
      </c>
      <c r="E315" s="202" t="s">
        <v>3</v>
      </c>
      <c r="F315" s="203" t="s">
        <v>243</v>
      </c>
      <c r="G315" s="14"/>
      <c r="H315" s="204">
        <v>-17.719999999999999</v>
      </c>
      <c r="I315" s="205"/>
      <c r="J315" s="14"/>
      <c r="K315" s="14"/>
      <c r="L315" s="201"/>
      <c r="M315" s="206"/>
      <c r="N315" s="207"/>
      <c r="O315" s="207"/>
      <c r="P315" s="207"/>
      <c r="Q315" s="207"/>
      <c r="R315" s="207"/>
      <c r="S315" s="207"/>
      <c r="T315" s="20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2" t="s">
        <v>148</v>
      </c>
      <c r="AU315" s="202" t="s">
        <v>79</v>
      </c>
      <c r="AV315" s="14" t="s">
        <v>79</v>
      </c>
      <c r="AW315" s="14" t="s">
        <v>32</v>
      </c>
      <c r="AX315" s="14" t="s">
        <v>70</v>
      </c>
      <c r="AY315" s="202" t="s">
        <v>137</v>
      </c>
    </row>
    <row r="316" s="16" customFormat="1">
      <c r="A316" s="16"/>
      <c r="B316" s="217"/>
      <c r="C316" s="16"/>
      <c r="D316" s="194" t="s">
        <v>148</v>
      </c>
      <c r="E316" s="218" t="s">
        <v>3</v>
      </c>
      <c r="F316" s="219" t="s">
        <v>180</v>
      </c>
      <c r="G316" s="16"/>
      <c r="H316" s="220">
        <v>204.196</v>
      </c>
      <c r="I316" s="221"/>
      <c r="J316" s="16"/>
      <c r="K316" s="16"/>
      <c r="L316" s="217"/>
      <c r="M316" s="222"/>
      <c r="N316" s="223"/>
      <c r="O316" s="223"/>
      <c r="P316" s="223"/>
      <c r="Q316" s="223"/>
      <c r="R316" s="223"/>
      <c r="S316" s="223"/>
      <c r="T316" s="224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18" t="s">
        <v>148</v>
      </c>
      <c r="AU316" s="218" t="s">
        <v>79</v>
      </c>
      <c r="AV316" s="16" t="s">
        <v>159</v>
      </c>
      <c r="AW316" s="16" t="s">
        <v>32</v>
      </c>
      <c r="AX316" s="16" t="s">
        <v>70</v>
      </c>
      <c r="AY316" s="218" t="s">
        <v>137</v>
      </c>
    </row>
    <row r="317" s="13" customFormat="1">
      <c r="A317" s="13"/>
      <c r="B317" s="193"/>
      <c r="C317" s="13"/>
      <c r="D317" s="194" t="s">
        <v>148</v>
      </c>
      <c r="E317" s="195" t="s">
        <v>3</v>
      </c>
      <c r="F317" s="196" t="s">
        <v>323</v>
      </c>
      <c r="G317" s="13"/>
      <c r="H317" s="195" t="s">
        <v>3</v>
      </c>
      <c r="I317" s="197"/>
      <c r="J317" s="13"/>
      <c r="K317" s="13"/>
      <c r="L317" s="193"/>
      <c r="M317" s="198"/>
      <c r="N317" s="199"/>
      <c r="O317" s="199"/>
      <c r="P317" s="199"/>
      <c r="Q317" s="199"/>
      <c r="R317" s="199"/>
      <c r="S317" s="199"/>
      <c r="T317" s="20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5" t="s">
        <v>148</v>
      </c>
      <c r="AU317" s="195" t="s">
        <v>79</v>
      </c>
      <c r="AV317" s="13" t="s">
        <v>77</v>
      </c>
      <c r="AW317" s="13" t="s">
        <v>32</v>
      </c>
      <c r="AX317" s="13" t="s">
        <v>70</v>
      </c>
      <c r="AY317" s="195" t="s">
        <v>137</v>
      </c>
    </row>
    <row r="318" s="14" customFormat="1">
      <c r="A318" s="14"/>
      <c r="B318" s="201"/>
      <c r="C318" s="14"/>
      <c r="D318" s="194" t="s">
        <v>148</v>
      </c>
      <c r="E318" s="202" t="s">
        <v>3</v>
      </c>
      <c r="F318" s="203" t="s">
        <v>324</v>
      </c>
      <c r="G318" s="14"/>
      <c r="H318" s="204">
        <v>-30.050000000000001</v>
      </c>
      <c r="I318" s="205"/>
      <c r="J318" s="14"/>
      <c r="K318" s="14"/>
      <c r="L318" s="201"/>
      <c r="M318" s="206"/>
      <c r="N318" s="207"/>
      <c r="O318" s="207"/>
      <c r="P318" s="207"/>
      <c r="Q318" s="207"/>
      <c r="R318" s="207"/>
      <c r="S318" s="207"/>
      <c r="T318" s="20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2" t="s">
        <v>148</v>
      </c>
      <c r="AU318" s="202" t="s">
        <v>79</v>
      </c>
      <c r="AV318" s="14" t="s">
        <v>79</v>
      </c>
      <c r="AW318" s="14" t="s">
        <v>32</v>
      </c>
      <c r="AX318" s="14" t="s">
        <v>70</v>
      </c>
      <c r="AY318" s="202" t="s">
        <v>137</v>
      </c>
    </row>
    <row r="319" s="14" customFormat="1">
      <c r="A319" s="14"/>
      <c r="B319" s="201"/>
      <c r="C319" s="14"/>
      <c r="D319" s="194" t="s">
        <v>148</v>
      </c>
      <c r="E319" s="202" t="s">
        <v>3</v>
      </c>
      <c r="F319" s="203" t="s">
        <v>325</v>
      </c>
      <c r="G319" s="14"/>
      <c r="H319" s="204">
        <v>-16.655999999999999</v>
      </c>
      <c r="I319" s="205"/>
      <c r="J319" s="14"/>
      <c r="K319" s="14"/>
      <c r="L319" s="201"/>
      <c r="M319" s="206"/>
      <c r="N319" s="207"/>
      <c r="O319" s="207"/>
      <c r="P319" s="207"/>
      <c r="Q319" s="207"/>
      <c r="R319" s="207"/>
      <c r="S319" s="207"/>
      <c r="T319" s="208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2" t="s">
        <v>148</v>
      </c>
      <c r="AU319" s="202" t="s">
        <v>79</v>
      </c>
      <c r="AV319" s="14" t="s">
        <v>79</v>
      </c>
      <c r="AW319" s="14" t="s">
        <v>32</v>
      </c>
      <c r="AX319" s="14" t="s">
        <v>70</v>
      </c>
      <c r="AY319" s="202" t="s">
        <v>137</v>
      </c>
    </row>
    <row r="320" s="14" customFormat="1">
      <c r="A320" s="14"/>
      <c r="B320" s="201"/>
      <c r="C320" s="14"/>
      <c r="D320" s="194" t="s">
        <v>148</v>
      </c>
      <c r="E320" s="202" t="s">
        <v>3</v>
      </c>
      <c r="F320" s="203" t="s">
        <v>326</v>
      </c>
      <c r="G320" s="14"/>
      <c r="H320" s="204">
        <v>-135.22499999999999</v>
      </c>
      <c r="I320" s="205"/>
      <c r="J320" s="14"/>
      <c r="K320" s="14"/>
      <c r="L320" s="201"/>
      <c r="M320" s="206"/>
      <c r="N320" s="207"/>
      <c r="O320" s="207"/>
      <c r="P320" s="207"/>
      <c r="Q320" s="207"/>
      <c r="R320" s="207"/>
      <c r="S320" s="207"/>
      <c r="T320" s="20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2" t="s">
        <v>148</v>
      </c>
      <c r="AU320" s="202" t="s">
        <v>79</v>
      </c>
      <c r="AV320" s="14" t="s">
        <v>79</v>
      </c>
      <c r="AW320" s="14" t="s">
        <v>32</v>
      </c>
      <c r="AX320" s="14" t="s">
        <v>70</v>
      </c>
      <c r="AY320" s="202" t="s">
        <v>137</v>
      </c>
    </row>
    <row r="321" s="14" customFormat="1">
      <c r="A321" s="14"/>
      <c r="B321" s="201"/>
      <c r="C321" s="14"/>
      <c r="D321" s="194" t="s">
        <v>148</v>
      </c>
      <c r="E321" s="202" t="s">
        <v>3</v>
      </c>
      <c r="F321" s="203" t="s">
        <v>327</v>
      </c>
      <c r="G321" s="14"/>
      <c r="H321" s="204">
        <v>-49.968000000000004</v>
      </c>
      <c r="I321" s="205"/>
      <c r="J321" s="14"/>
      <c r="K321" s="14"/>
      <c r="L321" s="201"/>
      <c r="M321" s="206"/>
      <c r="N321" s="207"/>
      <c r="O321" s="207"/>
      <c r="P321" s="207"/>
      <c r="Q321" s="207"/>
      <c r="R321" s="207"/>
      <c r="S321" s="207"/>
      <c r="T321" s="208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2" t="s">
        <v>148</v>
      </c>
      <c r="AU321" s="202" t="s">
        <v>79</v>
      </c>
      <c r="AV321" s="14" t="s">
        <v>79</v>
      </c>
      <c r="AW321" s="14" t="s">
        <v>32</v>
      </c>
      <c r="AX321" s="14" t="s">
        <v>70</v>
      </c>
      <c r="AY321" s="202" t="s">
        <v>137</v>
      </c>
    </row>
    <row r="322" s="16" customFormat="1">
      <c r="A322" s="16"/>
      <c r="B322" s="217"/>
      <c r="C322" s="16"/>
      <c r="D322" s="194" t="s">
        <v>148</v>
      </c>
      <c r="E322" s="218" t="s">
        <v>3</v>
      </c>
      <c r="F322" s="219" t="s">
        <v>180</v>
      </c>
      <c r="G322" s="16"/>
      <c r="H322" s="220">
        <v>-231.899</v>
      </c>
      <c r="I322" s="221"/>
      <c r="J322" s="16"/>
      <c r="K322" s="16"/>
      <c r="L322" s="217"/>
      <c r="M322" s="222"/>
      <c r="N322" s="223"/>
      <c r="O322" s="223"/>
      <c r="P322" s="223"/>
      <c r="Q322" s="223"/>
      <c r="R322" s="223"/>
      <c r="S322" s="223"/>
      <c r="T322" s="224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18" t="s">
        <v>148</v>
      </c>
      <c r="AU322" s="218" t="s">
        <v>79</v>
      </c>
      <c r="AV322" s="16" t="s">
        <v>159</v>
      </c>
      <c r="AW322" s="16" t="s">
        <v>32</v>
      </c>
      <c r="AX322" s="16" t="s">
        <v>70</v>
      </c>
      <c r="AY322" s="218" t="s">
        <v>137</v>
      </c>
    </row>
    <row r="323" s="14" customFormat="1">
      <c r="A323" s="14"/>
      <c r="B323" s="201"/>
      <c r="C323" s="14"/>
      <c r="D323" s="194" t="s">
        <v>148</v>
      </c>
      <c r="E323" s="202" t="s">
        <v>3</v>
      </c>
      <c r="F323" s="203" t="s">
        <v>328</v>
      </c>
      <c r="G323" s="14"/>
      <c r="H323" s="204">
        <v>-146.36000000000001</v>
      </c>
      <c r="I323" s="205"/>
      <c r="J323" s="14"/>
      <c r="K323" s="14"/>
      <c r="L323" s="201"/>
      <c r="M323" s="206"/>
      <c r="N323" s="207"/>
      <c r="O323" s="207"/>
      <c r="P323" s="207"/>
      <c r="Q323" s="207"/>
      <c r="R323" s="207"/>
      <c r="S323" s="207"/>
      <c r="T323" s="20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2" t="s">
        <v>148</v>
      </c>
      <c r="AU323" s="202" t="s">
        <v>79</v>
      </c>
      <c r="AV323" s="14" t="s">
        <v>79</v>
      </c>
      <c r="AW323" s="14" t="s">
        <v>32</v>
      </c>
      <c r="AX323" s="14" t="s">
        <v>70</v>
      </c>
      <c r="AY323" s="202" t="s">
        <v>137</v>
      </c>
    </row>
    <row r="324" s="16" customFormat="1">
      <c r="A324" s="16"/>
      <c r="B324" s="217"/>
      <c r="C324" s="16"/>
      <c r="D324" s="194" t="s">
        <v>148</v>
      </c>
      <c r="E324" s="218" t="s">
        <v>3</v>
      </c>
      <c r="F324" s="219" t="s">
        <v>180</v>
      </c>
      <c r="G324" s="16"/>
      <c r="H324" s="220">
        <v>-146.36000000000001</v>
      </c>
      <c r="I324" s="221"/>
      <c r="J324" s="16"/>
      <c r="K324" s="16"/>
      <c r="L324" s="217"/>
      <c r="M324" s="222"/>
      <c r="N324" s="223"/>
      <c r="O324" s="223"/>
      <c r="P324" s="223"/>
      <c r="Q324" s="223"/>
      <c r="R324" s="223"/>
      <c r="S324" s="223"/>
      <c r="T324" s="224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18" t="s">
        <v>148</v>
      </c>
      <c r="AU324" s="218" t="s">
        <v>79</v>
      </c>
      <c r="AV324" s="16" t="s">
        <v>159</v>
      </c>
      <c r="AW324" s="16" t="s">
        <v>32</v>
      </c>
      <c r="AX324" s="16" t="s">
        <v>70</v>
      </c>
      <c r="AY324" s="218" t="s">
        <v>137</v>
      </c>
    </row>
    <row r="325" s="15" customFormat="1">
      <c r="A325" s="15"/>
      <c r="B325" s="209"/>
      <c r="C325" s="15"/>
      <c r="D325" s="194" t="s">
        <v>148</v>
      </c>
      <c r="E325" s="210" t="s">
        <v>3</v>
      </c>
      <c r="F325" s="211" t="s">
        <v>152</v>
      </c>
      <c r="G325" s="15"/>
      <c r="H325" s="212">
        <v>206.64699999999999</v>
      </c>
      <c r="I325" s="213"/>
      <c r="J325" s="15"/>
      <c r="K325" s="15"/>
      <c r="L325" s="209"/>
      <c r="M325" s="214"/>
      <c r="N325" s="215"/>
      <c r="O325" s="215"/>
      <c r="P325" s="215"/>
      <c r="Q325" s="215"/>
      <c r="R325" s="215"/>
      <c r="S325" s="215"/>
      <c r="T325" s="21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10" t="s">
        <v>148</v>
      </c>
      <c r="AU325" s="210" t="s">
        <v>79</v>
      </c>
      <c r="AV325" s="15" t="s">
        <v>144</v>
      </c>
      <c r="AW325" s="15" t="s">
        <v>32</v>
      </c>
      <c r="AX325" s="15" t="s">
        <v>77</v>
      </c>
      <c r="AY325" s="210" t="s">
        <v>137</v>
      </c>
    </row>
    <row r="326" s="2" customFormat="1" ht="16.5" customHeight="1">
      <c r="A326" s="40"/>
      <c r="B326" s="174"/>
      <c r="C326" s="225" t="s">
        <v>329</v>
      </c>
      <c r="D326" s="225" t="s">
        <v>330</v>
      </c>
      <c r="E326" s="226" t="s">
        <v>331</v>
      </c>
      <c r="F326" s="227" t="s">
        <v>332</v>
      </c>
      <c r="G326" s="228" t="s">
        <v>301</v>
      </c>
      <c r="H326" s="229">
        <v>413.29399999999998</v>
      </c>
      <c r="I326" s="230"/>
      <c r="J326" s="231">
        <f>ROUND(I326*H326,2)</f>
        <v>0</v>
      </c>
      <c r="K326" s="227" t="s">
        <v>143</v>
      </c>
      <c r="L326" s="232"/>
      <c r="M326" s="233" t="s">
        <v>3</v>
      </c>
      <c r="N326" s="234" t="s">
        <v>41</v>
      </c>
      <c r="O326" s="74"/>
      <c r="P326" s="184">
        <f>O326*H326</f>
        <v>0</v>
      </c>
      <c r="Q326" s="184">
        <v>0</v>
      </c>
      <c r="R326" s="184">
        <f>Q326*H326</f>
        <v>0</v>
      </c>
      <c r="S326" s="184">
        <v>0</v>
      </c>
      <c r="T326" s="185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86" t="s">
        <v>195</v>
      </c>
      <c r="AT326" s="186" t="s">
        <v>330</v>
      </c>
      <c r="AU326" s="186" t="s">
        <v>79</v>
      </c>
      <c r="AY326" s="21" t="s">
        <v>137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21" t="s">
        <v>77</v>
      </c>
      <c r="BK326" s="187">
        <f>ROUND(I326*H326,2)</f>
        <v>0</v>
      </c>
      <c r="BL326" s="21" t="s">
        <v>144</v>
      </c>
      <c r="BM326" s="186" t="s">
        <v>333</v>
      </c>
    </row>
    <row r="327" s="14" customFormat="1">
      <c r="A327" s="14"/>
      <c r="B327" s="201"/>
      <c r="C327" s="14"/>
      <c r="D327" s="194" t="s">
        <v>148</v>
      </c>
      <c r="E327" s="14"/>
      <c r="F327" s="203" t="s">
        <v>334</v>
      </c>
      <c r="G327" s="14"/>
      <c r="H327" s="204">
        <v>413.29399999999998</v>
      </c>
      <c r="I327" s="205"/>
      <c r="J327" s="14"/>
      <c r="K327" s="14"/>
      <c r="L327" s="201"/>
      <c r="M327" s="206"/>
      <c r="N327" s="207"/>
      <c r="O327" s="207"/>
      <c r="P327" s="207"/>
      <c r="Q327" s="207"/>
      <c r="R327" s="207"/>
      <c r="S327" s="207"/>
      <c r="T327" s="20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02" t="s">
        <v>148</v>
      </c>
      <c r="AU327" s="202" t="s">
        <v>79</v>
      </c>
      <c r="AV327" s="14" t="s">
        <v>79</v>
      </c>
      <c r="AW327" s="14" t="s">
        <v>4</v>
      </c>
      <c r="AX327" s="14" t="s">
        <v>77</v>
      </c>
      <c r="AY327" s="202" t="s">
        <v>137</v>
      </c>
    </row>
    <row r="328" s="2" customFormat="1" ht="37.8" customHeight="1">
      <c r="A328" s="40"/>
      <c r="B328" s="174"/>
      <c r="C328" s="175" t="s">
        <v>335</v>
      </c>
      <c r="D328" s="175" t="s">
        <v>139</v>
      </c>
      <c r="E328" s="176" t="s">
        <v>336</v>
      </c>
      <c r="F328" s="177" t="s">
        <v>337</v>
      </c>
      <c r="G328" s="178" t="s">
        <v>226</v>
      </c>
      <c r="H328" s="179">
        <v>185.19300000000001</v>
      </c>
      <c r="I328" s="180"/>
      <c r="J328" s="181">
        <f>ROUND(I328*H328,2)</f>
        <v>0</v>
      </c>
      <c r="K328" s="177" t="s">
        <v>143</v>
      </c>
      <c r="L328" s="41"/>
      <c r="M328" s="182" t="s">
        <v>3</v>
      </c>
      <c r="N328" s="183" t="s">
        <v>41</v>
      </c>
      <c r="O328" s="74"/>
      <c r="P328" s="184">
        <f>O328*H328</f>
        <v>0</v>
      </c>
      <c r="Q328" s="184">
        <v>0</v>
      </c>
      <c r="R328" s="184">
        <f>Q328*H328</f>
        <v>0</v>
      </c>
      <c r="S328" s="184">
        <v>0</v>
      </c>
      <c r="T328" s="185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186" t="s">
        <v>144</v>
      </c>
      <c r="AT328" s="186" t="s">
        <v>139</v>
      </c>
      <c r="AU328" s="186" t="s">
        <v>79</v>
      </c>
      <c r="AY328" s="21" t="s">
        <v>137</v>
      </c>
      <c r="BE328" s="187">
        <f>IF(N328="základní",J328,0)</f>
        <v>0</v>
      </c>
      <c r="BF328" s="187">
        <f>IF(N328="snížená",J328,0)</f>
        <v>0</v>
      </c>
      <c r="BG328" s="187">
        <f>IF(N328="zákl. přenesená",J328,0)</f>
        <v>0</v>
      </c>
      <c r="BH328" s="187">
        <f>IF(N328="sníž. přenesená",J328,0)</f>
        <v>0</v>
      </c>
      <c r="BI328" s="187">
        <f>IF(N328="nulová",J328,0)</f>
        <v>0</v>
      </c>
      <c r="BJ328" s="21" t="s">
        <v>77</v>
      </c>
      <c r="BK328" s="187">
        <f>ROUND(I328*H328,2)</f>
        <v>0</v>
      </c>
      <c r="BL328" s="21" t="s">
        <v>144</v>
      </c>
      <c r="BM328" s="186" t="s">
        <v>338</v>
      </c>
    </row>
    <row r="329" s="2" customFormat="1">
      <c r="A329" s="40"/>
      <c r="B329" s="41"/>
      <c r="C329" s="40"/>
      <c r="D329" s="188" t="s">
        <v>146</v>
      </c>
      <c r="E329" s="40"/>
      <c r="F329" s="189" t="s">
        <v>339</v>
      </c>
      <c r="G329" s="40"/>
      <c r="H329" s="40"/>
      <c r="I329" s="190"/>
      <c r="J329" s="40"/>
      <c r="K329" s="40"/>
      <c r="L329" s="41"/>
      <c r="M329" s="191"/>
      <c r="N329" s="192"/>
      <c r="O329" s="74"/>
      <c r="P329" s="74"/>
      <c r="Q329" s="74"/>
      <c r="R329" s="74"/>
      <c r="S329" s="74"/>
      <c r="T329" s="75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21" t="s">
        <v>146</v>
      </c>
      <c r="AU329" s="21" t="s">
        <v>79</v>
      </c>
    </row>
    <row r="330" s="14" customFormat="1">
      <c r="A330" s="14"/>
      <c r="B330" s="201"/>
      <c r="C330" s="14"/>
      <c r="D330" s="194" t="s">
        <v>148</v>
      </c>
      <c r="E330" s="202" t="s">
        <v>3</v>
      </c>
      <c r="F330" s="203" t="s">
        <v>340</v>
      </c>
      <c r="G330" s="14"/>
      <c r="H330" s="204">
        <v>135.22499999999999</v>
      </c>
      <c r="I330" s="205"/>
      <c r="J330" s="14"/>
      <c r="K330" s="14"/>
      <c r="L330" s="201"/>
      <c r="M330" s="206"/>
      <c r="N330" s="207"/>
      <c r="O330" s="207"/>
      <c r="P330" s="207"/>
      <c r="Q330" s="207"/>
      <c r="R330" s="207"/>
      <c r="S330" s="207"/>
      <c r="T330" s="20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2" t="s">
        <v>148</v>
      </c>
      <c r="AU330" s="202" t="s">
        <v>79</v>
      </c>
      <c r="AV330" s="14" t="s">
        <v>79</v>
      </c>
      <c r="AW330" s="14" t="s">
        <v>32</v>
      </c>
      <c r="AX330" s="14" t="s">
        <v>70</v>
      </c>
      <c r="AY330" s="202" t="s">
        <v>137</v>
      </c>
    </row>
    <row r="331" s="14" customFormat="1">
      <c r="A331" s="14"/>
      <c r="B331" s="201"/>
      <c r="C331" s="14"/>
      <c r="D331" s="194" t="s">
        <v>148</v>
      </c>
      <c r="E331" s="202" t="s">
        <v>3</v>
      </c>
      <c r="F331" s="203" t="s">
        <v>341</v>
      </c>
      <c r="G331" s="14"/>
      <c r="H331" s="204">
        <v>49.968000000000004</v>
      </c>
      <c r="I331" s="205"/>
      <c r="J331" s="14"/>
      <c r="K331" s="14"/>
      <c r="L331" s="201"/>
      <c r="M331" s="206"/>
      <c r="N331" s="207"/>
      <c r="O331" s="207"/>
      <c r="P331" s="207"/>
      <c r="Q331" s="207"/>
      <c r="R331" s="207"/>
      <c r="S331" s="207"/>
      <c r="T331" s="20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2" t="s">
        <v>148</v>
      </c>
      <c r="AU331" s="202" t="s">
        <v>79</v>
      </c>
      <c r="AV331" s="14" t="s">
        <v>79</v>
      </c>
      <c r="AW331" s="14" t="s">
        <v>32</v>
      </c>
      <c r="AX331" s="14" t="s">
        <v>70</v>
      </c>
      <c r="AY331" s="202" t="s">
        <v>137</v>
      </c>
    </row>
    <row r="332" s="15" customFormat="1">
      <c r="A332" s="15"/>
      <c r="B332" s="209"/>
      <c r="C332" s="15"/>
      <c r="D332" s="194" t="s">
        <v>148</v>
      </c>
      <c r="E332" s="210" t="s">
        <v>3</v>
      </c>
      <c r="F332" s="211" t="s">
        <v>152</v>
      </c>
      <c r="G332" s="15"/>
      <c r="H332" s="212">
        <v>185.19300000000001</v>
      </c>
      <c r="I332" s="213"/>
      <c r="J332" s="15"/>
      <c r="K332" s="15"/>
      <c r="L332" s="209"/>
      <c r="M332" s="214"/>
      <c r="N332" s="215"/>
      <c r="O332" s="215"/>
      <c r="P332" s="215"/>
      <c r="Q332" s="215"/>
      <c r="R332" s="215"/>
      <c r="S332" s="215"/>
      <c r="T332" s="21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10" t="s">
        <v>148</v>
      </c>
      <c r="AU332" s="210" t="s">
        <v>79</v>
      </c>
      <c r="AV332" s="15" t="s">
        <v>144</v>
      </c>
      <c r="AW332" s="15" t="s">
        <v>32</v>
      </c>
      <c r="AX332" s="15" t="s">
        <v>77</v>
      </c>
      <c r="AY332" s="210" t="s">
        <v>137</v>
      </c>
    </row>
    <row r="333" s="2" customFormat="1" ht="16.5" customHeight="1">
      <c r="A333" s="40"/>
      <c r="B333" s="174"/>
      <c r="C333" s="225" t="s">
        <v>342</v>
      </c>
      <c r="D333" s="225" t="s">
        <v>330</v>
      </c>
      <c r="E333" s="226" t="s">
        <v>343</v>
      </c>
      <c r="F333" s="227" t="s">
        <v>344</v>
      </c>
      <c r="G333" s="228" t="s">
        <v>301</v>
      </c>
      <c r="H333" s="229">
        <v>370.38600000000002</v>
      </c>
      <c r="I333" s="230"/>
      <c r="J333" s="231">
        <f>ROUND(I333*H333,2)</f>
        <v>0</v>
      </c>
      <c r="K333" s="227" t="s">
        <v>143</v>
      </c>
      <c r="L333" s="232"/>
      <c r="M333" s="233" t="s">
        <v>3</v>
      </c>
      <c r="N333" s="234" t="s">
        <v>41</v>
      </c>
      <c r="O333" s="74"/>
      <c r="P333" s="184">
        <f>O333*H333</f>
        <v>0</v>
      </c>
      <c r="Q333" s="184">
        <v>0</v>
      </c>
      <c r="R333" s="184">
        <f>Q333*H333</f>
        <v>0</v>
      </c>
      <c r="S333" s="184">
        <v>0</v>
      </c>
      <c r="T333" s="185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186" t="s">
        <v>195</v>
      </c>
      <c r="AT333" s="186" t="s">
        <v>330</v>
      </c>
      <c r="AU333" s="186" t="s">
        <v>79</v>
      </c>
      <c r="AY333" s="21" t="s">
        <v>137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21" t="s">
        <v>77</v>
      </c>
      <c r="BK333" s="187">
        <f>ROUND(I333*H333,2)</f>
        <v>0</v>
      </c>
      <c r="BL333" s="21" t="s">
        <v>144</v>
      </c>
      <c r="BM333" s="186" t="s">
        <v>345</v>
      </c>
    </row>
    <row r="334" s="14" customFormat="1">
      <c r="A334" s="14"/>
      <c r="B334" s="201"/>
      <c r="C334" s="14"/>
      <c r="D334" s="194" t="s">
        <v>148</v>
      </c>
      <c r="E334" s="14"/>
      <c r="F334" s="203" t="s">
        <v>346</v>
      </c>
      <c r="G334" s="14"/>
      <c r="H334" s="204">
        <v>370.38600000000002</v>
      </c>
      <c r="I334" s="205"/>
      <c r="J334" s="14"/>
      <c r="K334" s="14"/>
      <c r="L334" s="201"/>
      <c r="M334" s="206"/>
      <c r="N334" s="207"/>
      <c r="O334" s="207"/>
      <c r="P334" s="207"/>
      <c r="Q334" s="207"/>
      <c r="R334" s="207"/>
      <c r="S334" s="207"/>
      <c r="T334" s="20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2" t="s">
        <v>148</v>
      </c>
      <c r="AU334" s="202" t="s">
        <v>79</v>
      </c>
      <c r="AV334" s="14" t="s">
        <v>79</v>
      </c>
      <c r="AW334" s="14" t="s">
        <v>4</v>
      </c>
      <c r="AX334" s="14" t="s">
        <v>77</v>
      </c>
      <c r="AY334" s="202" t="s">
        <v>137</v>
      </c>
    </row>
    <row r="335" s="2" customFormat="1" ht="24.15" customHeight="1">
      <c r="A335" s="40"/>
      <c r="B335" s="174"/>
      <c r="C335" s="175" t="s">
        <v>347</v>
      </c>
      <c r="D335" s="175" t="s">
        <v>139</v>
      </c>
      <c r="E335" s="176" t="s">
        <v>348</v>
      </c>
      <c r="F335" s="177" t="s">
        <v>349</v>
      </c>
      <c r="G335" s="178" t="s">
        <v>142</v>
      </c>
      <c r="H335" s="179">
        <v>60</v>
      </c>
      <c r="I335" s="180"/>
      <c r="J335" s="181">
        <f>ROUND(I335*H335,2)</f>
        <v>0</v>
      </c>
      <c r="K335" s="177" t="s">
        <v>143</v>
      </c>
      <c r="L335" s="41"/>
      <c r="M335" s="182" t="s">
        <v>3</v>
      </c>
      <c r="N335" s="183" t="s">
        <v>41</v>
      </c>
      <c r="O335" s="74"/>
      <c r="P335" s="184">
        <f>O335*H335</f>
        <v>0</v>
      </c>
      <c r="Q335" s="184">
        <v>0</v>
      </c>
      <c r="R335" s="184">
        <f>Q335*H335</f>
        <v>0</v>
      </c>
      <c r="S335" s="184">
        <v>0</v>
      </c>
      <c r="T335" s="185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186" t="s">
        <v>144</v>
      </c>
      <c r="AT335" s="186" t="s">
        <v>139</v>
      </c>
      <c r="AU335" s="186" t="s">
        <v>79</v>
      </c>
      <c r="AY335" s="21" t="s">
        <v>137</v>
      </c>
      <c r="BE335" s="187">
        <f>IF(N335="základní",J335,0)</f>
        <v>0</v>
      </c>
      <c r="BF335" s="187">
        <f>IF(N335="snížená",J335,0)</f>
        <v>0</v>
      </c>
      <c r="BG335" s="187">
        <f>IF(N335="zákl. přenesená",J335,0)</f>
        <v>0</v>
      </c>
      <c r="BH335" s="187">
        <f>IF(N335="sníž. přenesená",J335,0)</f>
        <v>0</v>
      </c>
      <c r="BI335" s="187">
        <f>IF(N335="nulová",J335,0)</f>
        <v>0</v>
      </c>
      <c r="BJ335" s="21" t="s">
        <v>77</v>
      </c>
      <c r="BK335" s="187">
        <f>ROUND(I335*H335,2)</f>
        <v>0</v>
      </c>
      <c r="BL335" s="21" t="s">
        <v>144</v>
      </c>
      <c r="BM335" s="186" t="s">
        <v>350</v>
      </c>
    </row>
    <row r="336" s="2" customFormat="1">
      <c r="A336" s="40"/>
      <c r="B336" s="41"/>
      <c r="C336" s="40"/>
      <c r="D336" s="188" t="s">
        <v>146</v>
      </c>
      <c r="E336" s="40"/>
      <c r="F336" s="189" t="s">
        <v>351</v>
      </c>
      <c r="G336" s="40"/>
      <c r="H336" s="40"/>
      <c r="I336" s="190"/>
      <c r="J336" s="40"/>
      <c r="K336" s="40"/>
      <c r="L336" s="41"/>
      <c r="M336" s="191"/>
      <c r="N336" s="192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146</v>
      </c>
      <c r="AU336" s="21" t="s">
        <v>79</v>
      </c>
    </row>
    <row r="337" s="13" customFormat="1">
      <c r="A337" s="13"/>
      <c r="B337" s="193"/>
      <c r="C337" s="13"/>
      <c r="D337" s="194" t="s">
        <v>148</v>
      </c>
      <c r="E337" s="195" t="s">
        <v>3</v>
      </c>
      <c r="F337" s="196" t="s">
        <v>149</v>
      </c>
      <c r="G337" s="13"/>
      <c r="H337" s="195" t="s">
        <v>3</v>
      </c>
      <c r="I337" s="197"/>
      <c r="J337" s="13"/>
      <c r="K337" s="13"/>
      <c r="L337" s="193"/>
      <c r="M337" s="198"/>
      <c r="N337" s="199"/>
      <c r="O337" s="199"/>
      <c r="P337" s="199"/>
      <c r="Q337" s="199"/>
      <c r="R337" s="199"/>
      <c r="S337" s="199"/>
      <c r="T337" s="20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5" t="s">
        <v>148</v>
      </c>
      <c r="AU337" s="195" t="s">
        <v>79</v>
      </c>
      <c r="AV337" s="13" t="s">
        <v>77</v>
      </c>
      <c r="AW337" s="13" t="s">
        <v>32</v>
      </c>
      <c r="AX337" s="13" t="s">
        <v>70</v>
      </c>
      <c r="AY337" s="195" t="s">
        <v>137</v>
      </c>
    </row>
    <row r="338" s="14" customFormat="1">
      <c r="A338" s="14"/>
      <c r="B338" s="201"/>
      <c r="C338" s="14"/>
      <c r="D338" s="194" t="s">
        <v>148</v>
      </c>
      <c r="E338" s="202" t="s">
        <v>3</v>
      </c>
      <c r="F338" s="203" t="s">
        <v>223</v>
      </c>
      <c r="G338" s="14"/>
      <c r="H338" s="204">
        <v>60</v>
      </c>
      <c r="I338" s="205"/>
      <c r="J338" s="14"/>
      <c r="K338" s="14"/>
      <c r="L338" s="201"/>
      <c r="M338" s="206"/>
      <c r="N338" s="207"/>
      <c r="O338" s="207"/>
      <c r="P338" s="207"/>
      <c r="Q338" s="207"/>
      <c r="R338" s="207"/>
      <c r="S338" s="207"/>
      <c r="T338" s="20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2" t="s">
        <v>148</v>
      </c>
      <c r="AU338" s="202" t="s">
        <v>79</v>
      </c>
      <c r="AV338" s="14" t="s">
        <v>79</v>
      </c>
      <c r="AW338" s="14" t="s">
        <v>32</v>
      </c>
      <c r="AX338" s="14" t="s">
        <v>70</v>
      </c>
      <c r="AY338" s="202" t="s">
        <v>137</v>
      </c>
    </row>
    <row r="339" s="15" customFormat="1">
      <c r="A339" s="15"/>
      <c r="B339" s="209"/>
      <c r="C339" s="15"/>
      <c r="D339" s="194" t="s">
        <v>148</v>
      </c>
      <c r="E339" s="210" t="s">
        <v>3</v>
      </c>
      <c r="F339" s="211" t="s">
        <v>152</v>
      </c>
      <c r="G339" s="15"/>
      <c r="H339" s="212">
        <v>60</v>
      </c>
      <c r="I339" s="213"/>
      <c r="J339" s="15"/>
      <c r="K339" s="15"/>
      <c r="L339" s="209"/>
      <c r="M339" s="214"/>
      <c r="N339" s="215"/>
      <c r="O339" s="215"/>
      <c r="P339" s="215"/>
      <c r="Q339" s="215"/>
      <c r="R339" s="215"/>
      <c r="S339" s="215"/>
      <c r="T339" s="21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10" t="s">
        <v>148</v>
      </c>
      <c r="AU339" s="210" t="s">
        <v>79</v>
      </c>
      <c r="AV339" s="15" t="s">
        <v>144</v>
      </c>
      <c r="AW339" s="15" t="s">
        <v>32</v>
      </c>
      <c r="AX339" s="15" t="s">
        <v>77</v>
      </c>
      <c r="AY339" s="210" t="s">
        <v>137</v>
      </c>
    </row>
    <row r="340" s="2" customFormat="1" ht="24.15" customHeight="1">
      <c r="A340" s="40"/>
      <c r="B340" s="174"/>
      <c r="C340" s="175" t="s">
        <v>352</v>
      </c>
      <c r="D340" s="175" t="s">
        <v>139</v>
      </c>
      <c r="E340" s="176" t="s">
        <v>353</v>
      </c>
      <c r="F340" s="177" t="s">
        <v>354</v>
      </c>
      <c r="G340" s="178" t="s">
        <v>142</v>
      </c>
      <c r="H340" s="179">
        <v>300</v>
      </c>
      <c r="I340" s="180"/>
      <c r="J340" s="181">
        <f>ROUND(I340*H340,2)</f>
        <v>0</v>
      </c>
      <c r="K340" s="177" t="s">
        <v>143</v>
      </c>
      <c r="L340" s="41"/>
      <c r="M340" s="182" t="s">
        <v>3</v>
      </c>
      <c r="N340" s="183" t="s">
        <v>41</v>
      </c>
      <c r="O340" s="74"/>
      <c r="P340" s="184">
        <f>O340*H340</f>
        <v>0</v>
      </c>
      <c r="Q340" s="184">
        <v>0</v>
      </c>
      <c r="R340" s="184">
        <f>Q340*H340</f>
        <v>0</v>
      </c>
      <c r="S340" s="184">
        <v>0</v>
      </c>
      <c r="T340" s="185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186" t="s">
        <v>144</v>
      </c>
      <c r="AT340" s="186" t="s">
        <v>139</v>
      </c>
      <c r="AU340" s="186" t="s">
        <v>79</v>
      </c>
      <c r="AY340" s="21" t="s">
        <v>137</v>
      </c>
      <c r="BE340" s="187">
        <f>IF(N340="základní",J340,0)</f>
        <v>0</v>
      </c>
      <c r="BF340" s="187">
        <f>IF(N340="snížená",J340,0)</f>
        <v>0</v>
      </c>
      <c r="BG340" s="187">
        <f>IF(N340="zákl. přenesená",J340,0)</f>
        <v>0</v>
      </c>
      <c r="BH340" s="187">
        <f>IF(N340="sníž. přenesená",J340,0)</f>
        <v>0</v>
      </c>
      <c r="BI340" s="187">
        <f>IF(N340="nulová",J340,0)</f>
        <v>0</v>
      </c>
      <c r="BJ340" s="21" t="s">
        <v>77</v>
      </c>
      <c r="BK340" s="187">
        <f>ROUND(I340*H340,2)</f>
        <v>0</v>
      </c>
      <c r="BL340" s="21" t="s">
        <v>144</v>
      </c>
      <c r="BM340" s="186" t="s">
        <v>355</v>
      </c>
    </row>
    <row r="341" s="2" customFormat="1">
      <c r="A341" s="40"/>
      <c r="B341" s="41"/>
      <c r="C341" s="40"/>
      <c r="D341" s="188" t="s">
        <v>146</v>
      </c>
      <c r="E341" s="40"/>
      <c r="F341" s="189" t="s">
        <v>356</v>
      </c>
      <c r="G341" s="40"/>
      <c r="H341" s="40"/>
      <c r="I341" s="190"/>
      <c r="J341" s="40"/>
      <c r="K341" s="40"/>
      <c r="L341" s="41"/>
      <c r="M341" s="191"/>
      <c r="N341" s="192"/>
      <c r="O341" s="74"/>
      <c r="P341" s="74"/>
      <c r="Q341" s="74"/>
      <c r="R341" s="74"/>
      <c r="S341" s="74"/>
      <c r="T341" s="75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21" t="s">
        <v>146</v>
      </c>
      <c r="AU341" s="21" t="s">
        <v>79</v>
      </c>
    </row>
    <row r="342" s="13" customFormat="1">
      <c r="A342" s="13"/>
      <c r="B342" s="193"/>
      <c r="C342" s="13"/>
      <c r="D342" s="194" t="s">
        <v>148</v>
      </c>
      <c r="E342" s="195" t="s">
        <v>3</v>
      </c>
      <c r="F342" s="196" t="s">
        <v>149</v>
      </c>
      <c r="G342" s="13"/>
      <c r="H342" s="195" t="s">
        <v>3</v>
      </c>
      <c r="I342" s="197"/>
      <c r="J342" s="13"/>
      <c r="K342" s="13"/>
      <c r="L342" s="193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5" t="s">
        <v>148</v>
      </c>
      <c r="AU342" s="195" t="s">
        <v>79</v>
      </c>
      <c r="AV342" s="13" t="s">
        <v>77</v>
      </c>
      <c r="AW342" s="13" t="s">
        <v>32</v>
      </c>
      <c r="AX342" s="13" t="s">
        <v>70</v>
      </c>
      <c r="AY342" s="195" t="s">
        <v>137</v>
      </c>
    </row>
    <row r="343" s="14" customFormat="1">
      <c r="A343" s="14"/>
      <c r="B343" s="201"/>
      <c r="C343" s="14"/>
      <c r="D343" s="194" t="s">
        <v>148</v>
      </c>
      <c r="E343" s="202" t="s">
        <v>3</v>
      </c>
      <c r="F343" s="203" t="s">
        <v>357</v>
      </c>
      <c r="G343" s="14"/>
      <c r="H343" s="204">
        <v>300</v>
      </c>
      <c r="I343" s="205"/>
      <c r="J343" s="14"/>
      <c r="K343" s="14"/>
      <c r="L343" s="201"/>
      <c r="M343" s="206"/>
      <c r="N343" s="207"/>
      <c r="O343" s="207"/>
      <c r="P343" s="207"/>
      <c r="Q343" s="207"/>
      <c r="R343" s="207"/>
      <c r="S343" s="207"/>
      <c r="T343" s="20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2" t="s">
        <v>148</v>
      </c>
      <c r="AU343" s="202" t="s">
        <v>79</v>
      </c>
      <c r="AV343" s="14" t="s">
        <v>79</v>
      </c>
      <c r="AW343" s="14" t="s">
        <v>32</v>
      </c>
      <c r="AX343" s="14" t="s">
        <v>70</v>
      </c>
      <c r="AY343" s="202" t="s">
        <v>137</v>
      </c>
    </row>
    <row r="344" s="15" customFormat="1">
      <c r="A344" s="15"/>
      <c r="B344" s="209"/>
      <c r="C344" s="15"/>
      <c r="D344" s="194" t="s">
        <v>148</v>
      </c>
      <c r="E344" s="210" t="s">
        <v>3</v>
      </c>
      <c r="F344" s="211" t="s">
        <v>152</v>
      </c>
      <c r="G344" s="15"/>
      <c r="H344" s="212">
        <v>300</v>
      </c>
      <c r="I344" s="213"/>
      <c r="J344" s="15"/>
      <c r="K344" s="15"/>
      <c r="L344" s="209"/>
      <c r="M344" s="214"/>
      <c r="N344" s="215"/>
      <c r="O344" s="215"/>
      <c r="P344" s="215"/>
      <c r="Q344" s="215"/>
      <c r="R344" s="215"/>
      <c r="S344" s="215"/>
      <c r="T344" s="21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10" t="s">
        <v>148</v>
      </c>
      <c r="AU344" s="210" t="s">
        <v>79</v>
      </c>
      <c r="AV344" s="15" t="s">
        <v>144</v>
      </c>
      <c r="AW344" s="15" t="s">
        <v>32</v>
      </c>
      <c r="AX344" s="15" t="s">
        <v>77</v>
      </c>
      <c r="AY344" s="210" t="s">
        <v>137</v>
      </c>
    </row>
    <row r="345" s="2" customFormat="1" ht="16.5" customHeight="1">
      <c r="A345" s="40"/>
      <c r="B345" s="174"/>
      <c r="C345" s="225" t="s">
        <v>358</v>
      </c>
      <c r="D345" s="225" t="s">
        <v>330</v>
      </c>
      <c r="E345" s="226" t="s">
        <v>359</v>
      </c>
      <c r="F345" s="227" t="s">
        <v>360</v>
      </c>
      <c r="G345" s="228" t="s">
        <v>361</v>
      </c>
      <c r="H345" s="229">
        <v>6</v>
      </c>
      <c r="I345" s="230"/>
      <c r="J345" s="231">
        <f>ROUND(I345*H345,2)</f>
        <v>0</v>
      </c>
      <c r="K345" s="227" t="s">
        <v>143</v>
      </c>
      <c r="L345" s="232"/>
      <c r="M345" s="233" t="s">
        <v>3</v>
      </c>
      <c r="N345" s="234" t="s">
        <v>41</v>
      </c>
      <c r="O345" s="74"/>
      <c r="P345" s="184">
        <f>O345*H345</f>
        <v>0</v>
      </c>
      <c r="Q345" s="184">
        <v>0.001</v>
      </c>
      <c r="R345" s="184">
        <f>Q345*H345</f>
        <v>0.0060000000000000001</v>
      </c>
      <c r="S345" s="184">
        <v>0</v>
      </c>
      <c r="T345" s="185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186" t="s">
        <v>195</v>
      </c>
      <c r="AT345" s="186" t="s">
        <v>330</v>
      </c>
      <c r="AU345" s="186" t="s">
        <v>79</v>
      </c>
      <c r="AY345" s="21" t="s">
        <v>137</v>
      </c>
      <c r="BE345" s="187">
        <f>IF(N345="základní",J345,0)</f>
        <v>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21" t="s">
        <v>77</v>
      </c>
      <c r="BK345" s="187">
        <f>ROUND(I345*H345,2)</f>
        <v>0</v>
      </c>
      <c r="BL345" s="21" t="s">
        <v>144</v>
      </c>
      <c r="BM345" s="186" t="s">
        <v>362</v>
      </c>
    </row>
    <row r="346" s="14" customFormat="1">
      <c r="A346" s="14"/>
      <c r="B346" s="201"/>
      <c r="C346" s="14"/>
      <c r="D346" s="194" t="s">
        <v>148</v>
      </c>
      <c r="E346" s="14"/>
      <c r="F346" s="203" t="s">
        <v>363</v>
      </c>
      <c r="G346" s="14"/>
      <c r="H346" s="204">
        <v>6</v>
      </c>
      <c r="I346" s="205"/>
      <c r="J346" s="14"/>
      <c r="K346" s="14"/>
      <c r="L346" s="201"/>
      <c r="M346" s="206"/>
      <c r="N346" s="207"/>
      <c r="O346" s="207"/>
      <c r="P346" s="207"/>
      <c r="Q346" s="207"/>
      <c r="R346" s="207"/>
      <c r="S346" s="207"/>
      <c r="T346" s="20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02" t="s">
        <v>148</v>
      </c>
      <c r="AU346" s="202" t="s">
        <v>79</v>
      </c>
      <c r="AV346" s="14" t="s">
        <v>79</v>
      </c>
      <c r="AW346" s="14" t="s">
        <v>4</v>
      </c>
      <c r="AX346" s="14" t="s">
        <v>77</v>
      </c>
      <c r="AY346" s="202" t="s">
        <v>137</v>
      </c>
    </row>
    <row r="347" s="2" customFormat="1" ht="21.75" customHeight="1">
      <c r="A347" s="40"/>
      <c r="B347" s="174"/>
      <c r="C347" s="175" t="s">
        <v>364</v>
      </c>
      <c r="D347" s="175" t="s">
        <v>139</v>
      </c>
      <c r="E347" s="176" t="s">
        <v>365</v>
      </c>
      <c r="F347" s="177" t="s">
        <v>366</v>
      </c>
      <c r="G347" s="178" t="s">
        <v>142</v>
      </c>
      <c r="H347" s="179">
        <v>300</v>
      </c>
      <c r="I347" s="180"/>
      <c r="J347" s="181">
        <f>ROUND(I347*H347,2)</f>
        <v>0</v>
      </c>
      <c r="K347" s="177" t="s">
        <v>143</v>
      </c>
      <c r="L347" s="41"/>
      <c r="M347" s="182" t="s">
        <v>3</v>
      </c>
      <c r="N347" s="183" t="s">
        <v>41</v>
      </c>
      <c r="O347" s="74"/>
      <c r="P347" s="184">
        <f>O347*H347</f>
        <v>0</v>
      </c>
      <c r="Q347" s="184">
        <v>0</v>
      </c>
      <c r="R347" s="184">
        <f>Q347*H347</f>
        <v>0</v>
      </c>
      <c r="S347" s="184">
        <v>0</v>
      </c>
      <c r="T347" s="185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186" t="s">
        <v>144</v>
      </c>
      <c r="AT347" s="186" t="s">
        <v>139</v>
      </c>
      <c r="AU347" s="186" t="s">
        <v>79</v>
      </c>
      <c r="AY347" s="21" t="s">
        <v>137</v>
      </c>
      <c r="BE347" s="187">
        <f>IF(N347="základní",J347,0)</f>
        <v>0</v>
      </c>
      <c r="BF347" s="187">
        <f>IF(N347="snížená",J347,0)</f>
        <v>0</v>
      </c>
      <c r="BG347" s="187">
        <f>IF(N347="zákl. přenesená",J347,0)</f>
        <v>0</v>
      </c>
      <c r="BH347" s="187">
        <f>IF(N347="sníž. přenesená",J347,0)</f>
        <v>0</v>
      </c>
      <c r="BI347" s="187">
        <f>IF(N347="nulová",J347,0)</f>
        <v>0</v>
      </c>
      <c r="BJ347" s="21" t="s">
        <v>77</v>
      </c>
      <c r="BK347" s="187">
        <f>ROUND(I347*H347,2)</f>
        <v>0</v>
      </c>
      <c r="BL347" s="21" t="s">
        <v>144</v>
      </c>
      <c r="BM347" s="186" t="s">
        <v>367</v>
      </c>
    </row>
    <row r="348" s="2" customFormat="1">
      <c r="A348" s="40"/>
      <c r="B348" s="41"/>
      <c r="C348" s="40"/>
      <c r="D348" s="188" t="s">
        <v>146</v>
      </c>
      <c r="E348" s="40"/>
      <c r="F348" s="189" t="s">
        <v>368</v>
      </c>
      <c r="G348" s="40"/>
      <c r="H348" s="40"/>
      <c r="I348" s="190"/>
      <c r="J348" s="40"/>
      <c r="K348" s="40"/>
      <c r="L348" s="41"/>
      <c r="M348" s="191"/>
      <c r="N348" s="192"/>
      <c r="O348" s="74"/>
      <c r="P348" s="74"/>
      <c r="Q348" s="74"/>
      <c r="R348" s="74"/>
      <c r="S348" s="74"/>
      <c r="T348" s="75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21" t="s">
        <v>146</v>
      </c>
      <c r="AU348" s="21" t="s">
        <v>79</v>
      </c>
    </row>
    <row r="349" s="13" customFormat="1">
      <c r="A349" s="13"/>
      <c r="B349" s="193"/>
      <c r="C349" s="13"/>
      <c r="D349" s="194" t="s">
        <v>148</v>
      </c>
      <c r="E349" s="195" t="s">
        <v>3</v>
      </c>
      <c r="F349" s="196" t="s">
        <v>149</v>
      </c>
      <c r="G349" s="13"/>
      <c r="H349" s="195" t="s">
        <v>3</v>
      </c>
      <c r="I349" s="197"/>
      <c r="J349" s="13"/>
      <c r="K349" s="13"/>
      <c r="L349" s="193"/>
      <c r="M349" s="198"/>
      <c r="N349" s="199"/>
      <c r="O349" s="199"/>
      <c r="P349" s="199"/>
      <c r="Q349" s="199"/>
      <c r="R349" s="199"/>
      <c r="S349" s="199"/>
      <c r="T349" s="20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5" t="s">
        <v>148</v>
      </c>
      <c r="AU349" s="195" t="s">
        <v>79</v>
      </c>
      <c r="AV349" s="13" t="s">
        <v>77</v>
      </c>
      <c r="AW349" s="13" t="s">
        <v>32</v>
      </c>
      <c r="AX349" s="13" t="s">
        <v>70</v>
      </c>
      <c r="AY349" s="195" t="s">
        <v>137</v>
      </c>
    </row>
    <row r="350" s="14" customFormat="1">
      <c r="A350" s="14"/>
      <c r="B350" s="201"/>
      <c r="C350" s="14"/>
      <c r="D350" s="194" t="s">
        <v>148</v>
      </c>
      <c r="E350" s="202" t="s">
        <v>3</v>
      </c>
      <c r="F350" s="203" t="s">
        <v>357</v>
      </c>
      <c r="G350" s="14"/>
      <c r="H350" s="204">
        <v>300</v>
      </c>
      <c r="I350" s="205"/>
      <c r="J350" s="14"/>
      <c r="K350" s="14"/>
      <c r="L350" s="201"/>
      <c r="M350" s="206"/>
      <c r="N350" s="207"/>
      <c r="O350" s="207"/>
      <c r="P350" s="207"/>
      <c r="Q350" s="207"/>
      <c r="R350" s="207"/>
      <c r="S350" s="207"/>
      <c r="T350" s="20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02" t="s">
        <v>148</v>
      </c>
      <c r="AU350" s="202" t="s">
        <v>79</v>
      </c>
      <c r="AV350" s="14" t="s">
        <v>79</v>
      </c>
      <c r="AW350" s="14" t="s">
        <v>32</v>
      </c>
      <c r="AX350" s="14" t="s">
        <v>70</v>
      </c>
      <c r="AY350" s="202" t="s">
        <v>137</v>
      </c>
    </row>
    <row r="351" s="15" customFormat="1">
      <c r="A351" s="15"/>
      <c r="B351" s="209"/>
      <c r="C351" s="15"/>
      <c r="D351" s="194" t="s">
        <v>148</v>
      </c>
      <c r="E351" s="210" t="s">
        <v>3</v>
      </c>
      <c r="F351" s="211" t="s">
        <v>152</v>
      </c>
      <c r="G351" s="15"/>
      <c r="H351" s="212">
        <v>300</v>
      </c>
      <c r="I351" s="213"/>
      <c r="J351" s="15"/>
      <c r="K351" s="15"/>
      <c r="L351" s="209"/>
      <c r="M351" s="214"/>
      <c r="N351" s="215"/>
      <c r="O351" s="215"/>
      <c r="P351" s="215"/>
      <c r="Q351" s="215"/>
      <c r="R351" s="215"/>
      <c r="S351" s="215"/>
      <c r="T351" s="21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10" t="s">
        <v>148</v>
      </c>
      <c r="AU351" s="210" t="s">
        <v>79</v>
      </c>
      <c r="AV351" s="15" t="s">
        <v>144</v>
      </c>
      <c r="AW351" s="15" t="s">
        <v>32</v>
      </c>
      <c r="AX351" s="15" t="s">
        <v>77</v>
      </c>
      <c r="AY351" s="210" t="s">
        <v>137</v>
      </c>
    </row>
    <row r="352" s="12" customFormat="1" ht="22.8" customHeight="1">
      <c r="A352" s="12"/>
      <c r="B352" s="161"/>
      <c r="C352" s="12"/>
      <c r="D352" s="162" t="s">
        <v>69</v>
      </c>
      <c r="E352" s="172" t="s">
        <v>144</v>
      </c>
      <c r="F352" s="172" t="s">
        <v>369</v>
      </c>
      <c r="G352" s="12"/>
      <c r="H352" s="12"/>
      <c r="I352" s="164"/>
      <c r="J352" s="173">
        <f>BK352</f>
        <v>0</v>
      </c>
      <c r="K352" s="12"/>
      <c r="L352" s="161"/>
      <c r="M352" s="166"/>
      <c r="N352" s="167"/>
      <c r="O352" s="167"/>
      <c r="P352" s="168">
        <f>SUM(P353:P357)</f>
        <v>0</v>
      </c>
      <c r="Q352" s="167"/>
      <c r="R352" s="168">
        <f>SUM(R353:R357)</f>
        <v>0</v>
      </c>
      <c r="S352" s="167"/>
      <c r="T352" s="169">
        <f>SUM(T353:T357)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62" t="s">
        <v>77</v>
      </c>
      <c r="AT352" s="170" t="s">
        <v>69</v>
      </c>
      <c r="AU352" s="170" t="s">
        <v>77</v>
      </c>
      <c r="AY352" s="162" t="s">
        <v>137</v>
      </c>
      <c r="BK352" s="171">
        <f>SUM(BK353:BK357)</f>
        <v>0</v>
      </c>
    </row>
    <row r="353" s="2" customFormat="1" ht="16.5" customHeight="1">
      <c r="A353" s="40"/>
      <c r="B353" s="174"/>
      <c r="C353" s="175" t="s">
        <v>370</v>
      </c>
      <c r="D353" s="175" t="s">
        <v>139</v>
      </c>
      <c r="E353" s="176" t="s">
        <v>371</v>
      </c>
      <c r="F353" s="177" t="s">
        <v>372</v>
      </c>
      <c r="G353" s="178" t="s">
        <v>226</v>
      </c>
      <c r="H353" s="179">
        <v>46.706000000000003</v>
      </c>
      <c r="I353" s="180"/>
      <c r="J353" s="181">
        <f>ROUND(I353*H353,2)</f>
        <v>0</v>
      </c>
      <c r="K353" s="177" t="s">
        <v>143</v>
      </c>
      <c r="L353" s="41"/>
      <c r="M353" s="182" t="s">
        <v>3</v>
      </c>
      <c r="N353" s="183" t="s">
        <v>41</v>
      </c>
      <c r="O353" s="74"/>
      <c r="P353" s="184">
        <f>O353*H353</f>
        <v>0</v>
      </c>
      <c r="Q353" s="184">
        <v>0</v>
      </c>
      <c r="R353" s="184">
        <f>Q353*H353</f>
        <v>0</v>
      </c>
      <c r="S353" s="184">
        <v>0</v>
      </c>
      <c r="T353" s="185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186" t="s">
        <v>144</v>
      </c>
      <c r="AT353" s="186" t="s">
        <v>139</v>
      </c>
      <c r="AU353" s="186" t="s">
        <v>79</v>
      </c>
      <c r="AY353" s="21" t="s">
        <v>137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21" t="s">
        <v>77</v>
      </c>
      <c r="BK353" s="187">
        <f>ROUND(I353*H353,2)</f>
        <v>0</v>
      </c>
      <c r="BL353" s="21" t="s">
        <v>144</v>
      </c>
      <c r="BM353" s="186" t="s">
        <v>373</v>
      </c>
    </row>
    <row r="354" s="2" customFormat="1">
      <c r="A354" s="40"/>
      <c r="B354" s="41"/>
      <c r="C354" s="40"/>
      <c r="D354" s="188" t="s">
        <v>146</v>
      </c>
      <c r="E354" s="40"/>
      <c r="F354" s="189" t="s">
        <v>374</v>
      </c>
      <c r="G354" s="40"/>
      <c r="H354" s="40"/>
      <c r="I354" s="190"/>
      <c r="J354" s="40"/>
      <c r="K354" s="40"/>
      <c r="L354" s="41"/>
      <c r="M354" s="191"/>
      <c r="N354" s="192"/>
      <c r="O354" s="74"/>
      <c r="P354" s="74"/>
      <c r="Q354" s="74"/>
      <c r="R354" s="74"/>
      <c r="S354" s="74"/>
      <c r="T354" s="75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21" t="s">
        <v>146</v>
      </c>
      <c r="AU354" s="21" t="s">
        <v>79</v>
      </c>
    </row>
    <row r="355" s="14" customFormat="1">
      <c r="A355" s="14"/>
      <c r="B355" s="201"/>
      <c r="C355" s="14"/>
      <c r="D355" s="194" t="s">
        <v>148</v>
      </c>
      <c r="E355" s="202" t="s">
        <v>3</v>
      </c>
      <c r="F355" s="203" t="s">
        <v>375</v>
      </c>
      <c r="G355" s="14"/>
      <c r="H355" s="204">
        <v>30.050000000000001</v>
      </c>
      <c r="I355" s="205"/>
      <c r="J355" s="14"/>
      <c r="K355" s="14"/>
      <c r="L355" s="201"/>
      <c r="M355" s="206"/>
      <c r="N355" s="207"/>
      <c r="O355" s="207"/>
      <c r="P355" s="207"/>
      <c r="Q355" s="207"/>
      <c r="R355" s="207"/>
      <c r="S355" s="207"/>
      <c r="T355" s="208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2" t="s">
        <v>148</v>
      </c>
      <c r="AU355" s="202" t="s">
        <v>79</v>
      </c>
      <c r="AV355" s="14" t="s">
        <v>79</v>
      </c>
      <c r="AW355" s="14" t="s">
        <v>32</v>
      </c>
      <c r="AX355" s="14" t="s">
        <v>70</v>
      </c>
      <c r="AY355" s="202" t="s">
        <v>137</v>
      </c>
    </row>
    <row r="356" s="14" customFormat="1">
      <c r="A356" s="14"/>
      <c r="B356" s="201"/>
      <c r="C356" s="14"/>
      <c r="D356" s="194" t="s">
        <v>148</v>
      </c>
      <c r="E356" s="202" t="s">
        <v>3</v>
      </c>
      <c r="F356" s="203" t="s">
        <v>376</v>
      </c>
      <c r="G356" s="14"/>
      <c r="H356" s="204">
        <v>16.655999999999999</v>
      </c>
      <c r="I356" s="205"/>
      <c r="J356" s="14"/>
      <c r="K356" s="14"/>
      <c r="L356" s="201"/>
      <c r="M356" s="206"/>
      <c r="N356" s="207"/>
      <c r="O356" s="207"/>
      <c r="P356" s="207"/>
      <c r="Q356" s="207"/>
      <c r="R356" s="207"/>
      <c r="S356" s="207"/>
      <c r="T356" s="20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2" t="s">
        <v>148</v>
      </c>
      <c r="AU356" s="202" t="s">
        <v>79</v>
      </c>
      <c r="AV356" s="14" t="s">
        <v>79</v>
      </c>
      <c r="AW356" s="14" t="s">
        <v>32</v>
      </c>
      <c r="AX356" s="14" t="s">
        <v>70</v>
      </c>
      <c r="AY356" s="202" t="s">
        <v>137</v>
      </c>
    </row>
    <row r="357" s="15" customFormat="1">
      <c r="A357" s="15"/>
      <c r="B357" s="209"/>
      <c r="C357" s="15"/>
      <c r="D357" s="194" t="s">
        <v>148</v>
      </c>
      <c r="E357" s="210" t="s">
        <v>3</v>
      </c>
      <c r="F357" s="211" t="s">
        <v>152</v>
      </c>
      <c r="G357" s="15"/>
      <c r="H357" s="212">
        <v>46.706000000000003</v>
      </c>
      <c r="I357" s="213"/>
      <c r="J357" s="15"/>
      <c r="K357" s="15"/>
      <c r="L357" s="209"/>
      <c r="M357" s="214"/>
      <c r="N357" s="215"/>
      <c r="O357" s="215"/>
      <c r="P357" s="215"/>
      <c r="Q357" s="215"/>
      <c r="R357" s="215"/>
      <c r="S357" s="215"/>
      <c r="T357" s="21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10" t="s">
        <v>148</v>
      </c>
      <c r="AU357" s="210" t="s">
        <v>79</v>
      </c>
      <c r="AV357" s="15" t="s">
        <v>144</v>
      </c>
      <c r="AW357" s="15" t="s">
        <v>32</v>
      </c>
      <c r="AX357" s="15" t="s">
        <v>77</v>
      </c>
      <c r="AY357" s="210" t="s">
        <v>137</v>
      </c>
    </row>
    <row r="358" s="12" customFormat="1" ht="22.8" customHeight="1">
      <c r="A358" s="12"/>
      <c r="B358" s="161"/>
      <c r="C358" s="12"/>
      <c r="D358" s="162" t="s">
        <v>69</v>
      </c>
      <c r="E358" s="172" t="s">
        <v>173</v>
      </c>
      <c r="F358" s="172" t="s">
        <v>377</v>
      </c>
      <c r="G358" s="12"/>
      <c r="H358" s="12"/>
      <c r="I358" s="164"/>
      <c r="J358" s="173">
        <f>BK358</f>
        <v>0</v>
      </c>
      <c r="K358" s="12"/>
      <c r="L358" s="161"/>
      <c r="M358" s="166"/>
      <c r="N358" s="167"/>
      <c r="O358" s="167"/>
      <c r="P358" s="168">
        <f>SUM(P359:P403)</f>
        <v>0</v>
      </c>
      <c r="Q358" s="167"/>
      <c r="R358" s="168">
        <f>SUM(R359:R403)</f>
        <v>9.1779030000000006</v>
      </c>
      <c r="S358" s="167"/>
      <c r="T358" s="169">
        <f>SUM(T359:T403)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62" t="s">
        <v>77</v>
      </c>
      <c r="AT358" s="170" t="s">
        <v>69</v>
      </c>
      <c r="AU358" s="170" t="s">
        <v>77</v>
      </c>
      <c r="AY358" s="162" t="s">
        <v>137</v>
      </c>
      <c r="BK358" s="171">
        <f>SUM(BK359:BK403)</f>
        <v>0</v>
      </c>
    </row>
    <row r="359" s="2" customFormat="1" ht="21.75" customHeight="1">
      <c r="A359" s="40"/>
      <c r="B359" s="174"/>
      <c r="C359" s="175" t="s">
        <v>378</v>
      </c>
      <c r="D359" s="175" t="s">
        <v>139</v>
      </c>
      <c r="E359" s="176" t="s">
        <v>379</v>
      </c>
      <c r="F359" s="177" t="s">
        <v>380</v>
      </c>
      <c r="G359" s="178" t="s">
        <v>142</v>
      </c>
      <c r="H359" s="179">
        <v>2</v>
      </c>
      <c r="I359" s="180"/>
      <c r="J359" s="181">
        <f>ROUND(I359*H359,2)</f>
        <v>0</v>
      </c>
      <c r="K359" s="177" t="s">
        <v>143</v>
      </c>
      <c r="L359" s="41"/>
      <c r="M359" s="182" t="s">
        <v>3</v>
      </c>
      <c r="N359" s="183" t="s">
        <v>41</v>
      </c>
      <c r="O359" s="74"/>
      <c r="P359" s="184">
        <f>O359*H359</f>
        <v>0</v>
      </c>
      <c r="Q359" s="184">
        <v>0</v>
      </c>
      <c r="R359" s="184">
        <f>Q359*H359</f>
        <v>0</v>
      </c>
      <c r="S359" s="184">
        <v>0</v>
      </c>
      <c r="T359" s="185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186" t="s">
        <v>144</v>
      </c>
      <c r="AT359" s="186" t="s">
        <v>139</v>
      </c>
      <c r="AU359" s="186" t="s">
        <v>79</v>
      </c>
      <c r="AY359" s="21" t="s">
        <v>137</v>
      </c>
      <c r="BE359" s="187">
        <f>IF(N359="základní",J359,0)</f>
        <v>0</v>
      </c>
      <c r="BF359" s="187">
        <f>IF(N359="snížená",J359,0)</f>
        <v>0</v>
      </c>
      <c r="BG359" s="187">
        <f>IF(N359="zákl. přenesená",J359,0)</f>
        <v>0</v>
      </c>
      <c r="BH359" s="187">
        <f>IF(N359="sníž. přenesená",J359,0)</f>
        <v>0</v>
      </c>
      <c r="BI359" s="187">
        <f>IF(N359="nulová",J359,0)</f>
        <v>0</v>
      </c>
      <c r="BJ359" s="21" t="s">
        <v>77</v>
      </c>
      <c r="BK359" s="187">
        <f>ROUND(I359*H359,2)</f>
        <v>0</v>
      </c>
      <c r="BL359" s="21" t="s">
        <v>144</v>
      </c>
      <c r="BM359" s="186" t="s">
        <v>381</v>
      </c>
    </row>
    <row r="360" s="2" customFormat="1">
      <c r="A360" s="40"/>
      <c r="B360" s="41"/>
      <c r="C360" s="40"/>
      <c r="D360" s="188" t="s">
        <v>146</v>
      </c>
      <c r="E360" s="40"/>
      <c r="F360" s="189" t="s">
        <v>382</v>
      </c>
      <c r="G360" s="40"/>
      <c r="H360" s="40"/>
      <c r="I360" s="190"/>
      <c r="J360" s="40"/>
      <c r="K360" s="40"/>
      <c r="L360" s="41"/>
      <c r="M360" s="191"/>
      <c r="N360" s="192"/>
      <c r="O360" s="74"/>
      <c r="P360" s="74"/>
      <c r="Q360" s="74"/>
      <c r="R360" s="74"/>
      <c r="S360" s="74"/>
      <c r="T360" s="75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21" t="s">
        <v>146</v>
      </c>
      <c r="AU360" s="21" t="s">
        <v>79</v>
      </c>
    </row>
    <row r="361" s="13" customFormat="1">
      <c r="A361" s="13"/>
      <c r="B361" s="193"/>
      <c r="C361" s="13"/>
      <c r="D361" s="194" t="s">
        <v>148</v>
      </c>
      <c r="E361" s="195" t="s">
        <v>3</v>
      </c>
      <c r="F361" s="196" t="s">
        <v>164</v>
      </c>
      <c r="G361" s="13"/>
      <c r="H361" s="195" t="s">
        <v>3</v>
      </c>
      <c r="I361" s="197"/>
      <c r="J361" s="13"/>
      <c r="K361" s="13"/>
      <c r="L361" s="193"/>
      <c r="M361" s="198"/>
      <c r="N361" s="199"/>
      <c r="O361" s="199"/>
      <c r="P361" s="199"/>
      <c r="Q361" s="199"/>
      <c r="R361" s="199"/>
      <c r="S361" s="199"/>
      <c r="T361" s="20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5" t="s">
        <v>148</v>
      </c>
      <c r="AU361" s="195" t="s">
        <v>79</v>
      </c>
      <c r="AV361" s="13" t="s">
        <v>77</v>
      </c>
      <c r="AW361" s="13" t="s">
        <v>32</v>
      </c>
      <c r="AX361" s="13" t="s">
        <v>70</v>
      </c>
      <c r="AY361" s="195" t="s">
        <v>137</v>
      </c>
    </row>
    <row r="362" s="14" customFormat="1">
      <c r="A362" s="14"/>
      <c r="B362" s="201"/>
      <c r="C362" s="14"/>
      <c r="D362" s="194" t="s">
        <v>148</v>
      </c>
      <c r="E362" s="202" t="s">
        <v>3</v>
      </c>
      <c r="F362" s="203" t="s">
        <v>383</v>
      </c>
      <c r="G362" s="14"/>
      <c r="H362" s="204">
        <v>2</v>
      </c>
      <c r="I362" s="205"/>
      <c r="J362" s="14"/>
      <c r="K362" s="14"/>
      <c r="L362" s="201"/>
      <c r="M362" s="206"/>
      <c r="N362" s="207"/>
      <c r="O362" s="207"/>
      <c r="P362" s="207"/>
      <c r="Q362" s="207"/>
      <c r="R362" s="207"/>
      <c r="S362" s="207"/>
      <c r="T362" s="20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2" t="s">
        <v>148</v>
      </c>
      <c r="AU362" s="202" t="s">
        <v>79</v>
      </c>
      <c r="AV362" s="14" t="s">
        <v>79</v>
      </c>
      <c r="AW362" s="14" t="s">
        <v>32</v>
      </c>
      <c r="AX362" s="14" t="s">
        <v>70</v>
      </c>
      <c r="AY362" s="202" t="s">
        <v>137</v>
      </c>
    </row>
    <row r="363" s="15" customFormat="1">
      <c r="A363" s="15"/>
      <c r="B363" s="209"/>
      <c r="C363" s="15"/>
      <c r="D363" s="194" t="s">
        <v>148</v>
      </c>
      <c r="E363" s="210" t="s">
        <v>3</v>
      </c>
      <c r="F363" s="211" t="s">
        <v>152</v>
      </c>
      <c r="G363" s="15"/>
      <c r="H363" s="212">
        <v>2</v>
      </c>
      <c r="I363" s="213"/>
      <c r="J363" s="15"/>
      <c r="K363" s="15"/>
      <c r="L363" s="209"/>
      <c r="M363" s="214"/>
      <c r="N363" s="215"/>
      <c r="O363" s="215"/>
      <c r="P363" s="215"/>
      <c r="Q363" s="215"/>
      <c r="R363" s="215"/>
      <c r="S363" s="215"/>
      <c r="T363" s="21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10" t="s">
        <v>148</v>
      </c>
      <c r="AU363" s="210" t="s">
        <v>79</v>
      </c>
      <c r="AV363" s="15" t="s">
        <v>144</v>
      </c>
      <c r="AW363" s="15" t="s">
        <v>32</v>
      </c>
      <c r="AX363" s="15" t="s">
        <v>77</v>
      </c>
      <c r="AY363" s="210" t="s">
        <v>137</v>
      </c>
    </row>
    <row r="364" s="2" customFormat="1" ht="21.75" customHeight="1">
      <c r="A364" s="40"/>
      <c r="B364" s="174"/>
      <c r="C364" s="175" t="s">
        <v>384</v>
      </c>
      <c r="D364" s="175" t="s">
        <v>139</v>
      </c>
      <c r="E364" s="176" t="s">
        <v>385</v>
      </c>
      <c r="F364" s="177" t="s">
        <v>386</v>
      </c>
      <c r="G364" s="178" t="s">
        <v>142</v>
      </c>
      <c r="H364" s="179">
        <v>2</v>
      </c>
      <c r="I364" s="180"/>
      <c r="J364" s="181">
        <f>ROUND(I364*H364,2)</f>
        <v>0</v>
      </c>
      <c r="K364" s="177" t="s">
        <v>143</v>
      </c>
      <c r="L364" s="41"/>
      <c r="M364" s="182" t="s">
        <v>3</v>
      </c>
      <c r="N364" s="183" t="s">
        <v>41</v>
      </c>
      <c r="O364" s="74"/>
      <c r="P364" s="184">
        <f>O364*H364</f>
        <v>0</v>
      </c>
      <c r="Q364" s="184">
        <v>0</v>
      </c>
      <c r="R364" s="184">
        <f>Q364*H364</f>
        <v>0</v>
      </c>
      <c r="S364" s="184">
        <v>0</v>
      </c>
      <c r="T364" s="185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186" t="s">
        <v>144</v>
      </c>
      <c r="AT364" s="186" t="s">
        <v>139</v>
      </c>
      <c r="AU364" s="186" t="s">
        <v>79</v>
      </c>
      <c r="AY364" s="21" t="s">
        <v>137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21" t="s">
        <v>77</v>
      </c>
      <c r="BK364" s="187">
        <f>ROUND(I364*H364,2)</f>
        <v>0</v>
      </c>
      <c r="BL364" s="21" t="s">
        <v>144</v>
      </c>
      <c r="BM364" s="186" t="s">
        <v>387</v>
      </c>
    </row>
    <row r="365" s="2" customFormat="1">
      <c r="A365" s="40"/>
      <c r="B365" s="41"/>
      <c r="C365" s="40"/>
      <c r="D365" s="188" t="s">
        <v>146</v>
      </c>
      <c r="E365" s="40"/>
      <c r="F365" s="189" t="s">
        <v>388</v>
      </c>
      <c r="G365" s="40"/>
      <c r="H365" s="40"/>
      <c r="I365" s="190"/>
      <c r="J365" s="40"/>
      <c r="K365" s="40"/>
      <c r="L365" s="41"/>
      <c r="M365" s="191"/>
      <c r="N365" s="192"/>
      <c r="O365" s="74"/>
      <c r="P365" s="74"/>
      <c r="Q365" s="74"/>
      <c r="R365" s="74"/>
      <c r="S365" s="74"/>
      <c r="T365" s="75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21" t="s">
        <v>146</v>
      </c>
      <c r="AU365" s="21" t="s">
        <v>79</v>
      </c>
    </row>
    <row r="366" s="13" customFormat="1">
      <c r="A366" s="13"/>
      <c r="B366" s="193"/>
      <c r="C366" s="13"/>
      <c r="D366" s="194" t="s">
        <v>148</v>
      </c>
      <c r="E366" s="195" t="s">
        <v>3</v>
      </c>
      <c r="F366" s="196" t="s">
        <v>164</v>
      </c>
      <c r="G366" s="13"/>
      <c r="H366" s="195" t="s">
        <v>3</v>
      </c>
      <c r="I366" s="197"/>
      <c r="J366" s="13"/>
      <c r="K366" s="13"/>
      <c r="L366" s="193"/>
      <c r="M366" s="198"/>
      <c r="N366" s="199"/>
      <c r="O366" s="199"/>
      <c r="P366" s="199"/>
      <c r="Q366" s="199"/>
      <c r="R366" s="199"/>
      <c r="S366" s="199"/>
      <c r="T366" s="20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5" t="s">
        <v>148</v>
      </c>
      <c r="AU366" s="195" t="s">
        <v>79</v>
      </c>
      <c r="AV366" s="13" t="s">
        <v>77</v>
      </c>
      <c r="AW366" s="13" t="s">
        <v>32</v>
      </c>
      <c r="AX366" s="13" t="s">
        <v>70</v>
      </c>
      <c r="AY366" s="195" t="s">
        <v>137</v>
      </c>
    </row>
    <row r="367" s="14" customFormat="1">
      <c r="A367" s="14"/>
      <c r="B367" s="201"/>
      <c r="C367" s="14"/>
      <c r="D367" s="194" t="s">
        <v>148</v>
      </c>
      <c r="E367" s="202" t="s">
        <v>3</v>
      </c>
      <c r="F367" s="203" t="s">
        <v>383</v>
      </c>
      <c r="G367" s="14"/>
      <c r="H367" s="204">
        <v>2</v>
      </c>
      <c r="I367" s="205"/>
      <c r="J367" s="14"/>
      <c r="K367" s="14"/>
      <c r="L367" s="201"/>
      <c r="M367" s="206"/>
      <c r="N367" s="207"/>
      <c r="O367" s="207"/>
      <c r="P367" s="207"/>
      <c r="Q367" s="207"/>
      <c r="R367" s="207"/>
      <c r="S367" s="207"/>
      <c r="T367" s="20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2" t="s">
        <v>148</v>
      </c>
      <c r="AU367" s="202" t="s">
        <v>79</v>
      </c>
      <c r="AV367" s="14" t="s">
        <v>79</v>
      </c>
      <c r="AW367" s="14" t="s">
        <v>32</v>
      </c>
      <c r="AX367" s="14" t="s">
        <v>70</v>
      </c>
      <c r="AY367" s="202" t="s">
        <v>137</v>
      </c>
    </row>
    <row r="368" s="15" customFormat="1">
      <c r="A368" s="15"/>
      <c r="B368" s="209"/>
      <c r="C368" s="15"/>
      <c r="D368" s="194" t="s">
        <v>148</v>
      </c>
      <c r="E368" s="210" t="s">
        <v>3</v>
      </c>
      <c r="F368" s="211" t="s">
        <v>152</v>
      </c>
      <c r="G368" s="15"/>
      <c r="H368" s="212">
        <v>2</v>
      </c>
      <c r="I368" s="213"/>
      <c r="J368" s="15"/>
      <c r="K368" s="15"/>
      <c r="L368" s="209"/>
      <c r="M368" s="214"/>
      <c r="N368" s="215"/>
      <c r="O368" s="215"/>
      <c r="P368" s="215"/>
      <c r="Q368" s="215"/>
      <c r="R368" s="215"/>
      <c r="S368" s="215"/>
      <c r="T368" s="21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10" t="s">
        <v>148</v>
      </c>
      <c r="AU368" s="210" t="s">
        <v>79</v>
      </c>
      <c r="AV368" s="15" t="s">
        <v>144</v>
      </c>
      <c r="AW368" s="15" t="s">
        <v>32</v>
      </c>
      <c r="AX368" s="15" t="s">
        <v>77</v>
      </c>
      <c r="AY368" s="210" t="s">
        <v>137</v>
      </c>
    </row>
    <row r="369" s="2" customFormat="1" ht="21.75" customHeight="1">
      <c r="A369" s="40"/>
      <c r="B369" s="174"/>
      <c r="C369" s="175" t="s">
        <v>389</v>
      </c>
      <c r="D369" s="175" t="s">
        <v>139</v>
      </c>
      <c r="E369" s="176" t="s">
        <v>390</v>
      </c>
      <c r="F369" s="177" t="s">
        <v>391</v>
      </c>
      <c r="G369" s="178" t="s">
        <v>142</v>
      </c>
      <c r="H369" s="179">
        <v>715.29999999999995</v>
      </c>
      <c r="I369" s="180"/>
      <c r="J369" s="181">
        <f>ROUND(I369*H369,2)</f>
        <v>0</v>
      </c>
      <c r="K369" s="177" t="s">
        <v>143</v>
      </c>
      <c r="L369" s="41"/>
      <c r="M369" s="182" t="s">
        <v>3</v>
      </c>
      <c r="N369" s="183" t="s">
        <v>41</v>
      </c>
      <c r="O369" s="74"/>
      <c r="P369" s="184">
        <f>O369*H369</f>
        <v>0</v>
      </c>
      <c r="Q369" s="184">
        <v>0</v>
      </c>
      <c r="R369" s="184">
        <f>Q369*H369</f>
        <v>0</v>
      </c>
      <c r="S369" s="184">
        <v>0</v>
      </c>
      <c r="T369" s="185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186" t="s">
        <v>144</v>
      </c>
      <c r="AT369" s="186" t="s">
        <v>139</v>
      </c>
      <c r="AU369" s="186" t="s">
        <v>79</v>
      </c>
      <c r="AY369" s="21" t="s">
        <v>137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21" t="s">
        <v>77</v>
      </c>
      <c r="BK369" s="187">
        <f>ROUND(I369*H369,2)</f>
        <v>0</v>
      </c>
      <c r="BL369" s="21" t="s">
        <v>144</v>
      </c>
      <c r="BM369" s="186" t="s">
        <v>392</v>
      </c>
    </row>
    <row r="370" s="2" customFormat="1">
      <c r="A370" s="40"/>
      <c r="B370" s="41"/>
      <c r="C370" s="40"/>
      <c r="D370" s="188" t="s">
        <v>146</v>
      </c>
      <c r="E370" s="40"/>
      <c r="F370" s="189" t="s">
        <v>393</v>
      </c>
      <c r="G370" s="40"/>
      <c r="H370" s="40"/>
      <c r="I370" s="190"/>
      <c r="J370" s="40"/>
      <c r="K370" s="40"/>
      <c r="L370" s="41"/>
      <c r="M370" s="191"/>
      <c r="N370" s="192"/>
      <c r="O370" s="74"/>
      <c r="P370" s="74"/>
      <c r="Q370" s="74"/>
      <c r="R370" s="74"/>
      <c r="S370" s="74"/>
      <c r="T370" s="75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21" t="s">
        <v>146</v>
      </c>
      <c r="AU370" s="21" t="s">
        <v>79</v>
      </c>
    </row>
    <row r="371" s="13" customFormat="1">
      <c r="A371" s="13"/>
      <c r="B371" s="193"/>
      <c r="C371" s="13"/>
      <c r="D371" s="194" t="s">
        <v>148</v>
      </c>
      <c r="E371" s="195" t="s">
        <v>3</v>
      </c>
      <c r="F371" s="196" t="s">
        <v>164</v>
      </c>
      <c r="G371" s="13"/>
      <c r="H371" s="195" t="s">
        <v>3</v>
      </c>
      <c r="I371" s="197"/>
      <c r="J371" s="13"/>
      <c r="K371" s="13"/>
      <c r="L371" s="193"/>
      <c r="M371" s="198"/>
      <c r="N371" s="199"/>
      <c r="O371" s="199"/>
      <c r="P371" s="199"/>
      <c r="Q371" s="199"/>
      <c r="R371" s="199"/>
      <c r="S371" s="199"/>
      <c r="T371" s="20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5" t="s">
        <v>148</v>
      </c>
      <c r="AU371" s="195" t="s">
        <v>79</v>
      </c>
      <c r="AV371" s="13" t="s">
        <v>77</v>
      </c>
      <c r="AW371" s="13" t="s">
        <v>32</v>
      </c>
      <c r="AX371" s="13" t="s">
        <v>70</v>
      </c>
      <c r="AY371" s="195" t="s">
        <v>137</v>
      </c>
    </row>
    <row r="372" s="14" customFormat="1">
      <c r="A372" s="14"/>
      <c r="B372" s="201"/>
      <c r="C372" s="14"/>
      <c r="D372" s="194" t="s">
        <v>148</v>
      </c>
      <c r="E372" s="202" t="s">
        <v>3</v>
      </c>
      <c r="F372" s="203" t="s">
        <v>394</v>
      </c>
      <c r="G372" s="14"/>
      <c r="H372" s="204">
        <v>21.300000000000001</v>
      </c>
      <c r="I372" s="205"/>
      <c r="J372" s="14"/>
      <c r="K372" s="14"/>
      <c r="L372" s="201"/>
      <c r="M372" s="206"/>
      <c r="N372" s="207"/>
      <c r="O372" s="207"/>
      <c r="P372" s="207"/>
      <c r="Q372" s="207"/>
      <c r="R372" s="207"/>
      <c r="S372" s="207"/>
      <c r="T372" s="208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2" t="s">
        <v>148</v>
      </c>
      <c r="AU372" s="202" t="s">
        <v>79</v>
      </c>
      <c r="AV372" s="14" t="s">
        <v>79</v>
      </c>
      <c r="AW372" s="14" t="s">
        <v>32</v>
      </c>
      <c r="AX372" s="14" t="s">
        <v>70</v>
      </c>
      <c r="AY372" s="202" t="s">
        <v>137</v>
      </c>
    </row>
    <row r="373" s="14" customFormat="1">
      <c r="A373" s="14"/>
      <c r="B373" s="201"/>
      <c r="C373" s="14"/>
      <c r="D373" s="194" t="s">
        <v>148</v>
      </c>
      <c r="E373" s="202" t="s">
        <v>3</v>
      </c>
      <c r="F373" s="203" t="s">
        <v>395</v>
      </c>
      <c r="G373" s="14"/>
      <c r="H373" s="204">
        <v>4</v>
      </c>
      <c r="I373" s="205"/>
      <c r="J373" s="14"/>
      <c r="K373" s="14"/>
      <c r="L373" s="201"/>
      <c r="M373" s="206"/>
      <c r="N373" s="207"/>
      <c r="O373" s="207"/>
      <c r="P373" s="207"/>
      <c r="Q373" s="207"/>
      <c r="R373" s="207"/>
      <c r="S373" s="207"/>
      <c r="T373" s="20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02" t="s">
        <v>148</v>
      </c>
      <c r="AU373" s="202" t="s">
        <v>79</v>
      </c>
      <c r="AV373" s="14" t="s">
        <v>79</v>
      </c>
      <c r="AW373" s="14" t="s">
        <v>32</v>
      </c>
      <c r="AX373" s="14" t="s">
        <v>70</v>
      </c>
      <c r="AY373" s="202" t="s">
        <v>137</v>
      </c>
    </row>
    <row r="374" s="16" customFormat="1">
      <c r="A374" s="16"/>
      <c r="B374" s="217"/>
      <c r="C374" s="16"/>
      <c r="D374" s="194" t="s">
        <v>148</v>
      </c>
      <c r="E374" s="218" t="s">
        <v>3</v>
      </c>
      <c r="F374" s="219" t="s">
        <v>180</v>
      </c>
      <c r="G374" s="16"/>
      <c r="H374" s="220">
        <v>25.300000000000001</v>
      </c>
      <c r="I374" s="221"/>
      <c r="J374" s="16"/>
      <c r="K374" s="16"/>
      <c r="L374" s="217"/>
      <c r="M374" s="222"/>
      <c r="N374" s="223"/>
      <c r="O374" s="223"/>
      <c r="P374" s="223"/>
      <c r="Q374" s="223"/>
      <c r="R374" s="223"/>
      <c r="S374" s="223"/>
      <c r="T374" s="224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18" t="s">
        <v>148</v>
      </c>
      <c r="AU374" s="218" t="s">
        <v>79</v>
      </c>
      <c r="AV374" s="16" t="s">
        <v>159</v>
      </c>
      <c r="AW374" s="16" t="s">
        <v>32</v>
      </c>
      <c r="AX374" s="16" t="s">
        <v>70</v>
      </c>
      <c r="AY374" s="218" t="s">
        <v>137</v>
      </c>
    </row>
    <row r="375" s="13" customFormat="1">
      <c r="A375" s="13"/>
      <c r="B375" s="193"/>
      <c r="C375" s="13"/>
      <c r="D375" s="194" t="s">
        <v>148</v>
      </c>
      <c r="E375" s="195" t="s">
        <v>3</v>
      </c>
      <c r="F375" s="196" t="s">
        <v>164</v>
      </c>
      <c r="G375" s="13"/>
      <c r="H375" s="195" t="s">
        <v>3</v>
      </c>
      <c r="I375" s="197"/>
      <c r="J375" s="13"/>
      <c r="K375" s="13"/>
      <c r="L375" s="193"/>
      <c r="M375" s="198"/>
      <c r="N375" s="199"/>
      <c r="O375" s="199"/>
      <c r="P375" s="199"/>
      <c r="Q375" s="199"/>
      <c r="R375" s="199"/>
      <c r="S375" s="199"/>
      <c r="T375" s="20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5" t="s">
        <v>148</v>
      </c>
      <c r="AU375" s="195" t="s">
        <v>79</v>
      </c>
      <c r="AV375" s="13" t="s">
        <v>77</v>
      </c>
      <c r="AW375" s="13" t="s">
        <v>32</v>
      </c>
      <c r="AX375" s="13" t="s">
        <v>70</v>
      </c>
      <c r="AY375" s="195" t="s">
        <v>137</v>
      </c>
    </row>
    <row r="376" s="14" customFormat="1">
      <c r="A376" s="14"/>
      <c r="B376" s="201"/>
      <c r="C376" s="14"/>
      <c r="D376" s="194" t="s">
        <v>148</v>
      </c>
      <c r="E376" s="202" t="s">
        <v>3</v>
      </c>
      <c r="F376" s="203" t="s">
        <v>396</v>
      </c>
      <c r="G376" s="14"/>
      <c r="H376" s="204">
        <v>690</v>
      </c>
      <c r="I376" s="205"/>
      <c r="J376" s="14"/>
      <c r="K376" s="14"/>
      <c r="L376" s="201"/>
      <c r="M376" s="206"/>
      <c r="N376" s="207"/>
      <c r="O376" s="207"/>
      <c r="P376" s="207"/>
      <c r="Q376" s="207"/>
      <c r="R376" s="207"/>
      <c r="S376" s="207"/>
      <c r="T376" s="20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2" t="s">
        <v>148</v>
      </c>
      <c r="AU376" s="202" t="s">
        <v>79</v>
      </c>
      <c r="AV376" s="14" t="s">
        <v>79</v>
      </c>
      <c r="AW376" s="14" t="s">
        <v>32</v>
      </c>
      <c r="AX376" s="14" t="s">
        <v>70</v>
      </c>
      <c r="AY376" s="202" t="s">
        <v>137</v>
      </c>
    </row>
    <row r="377" s="16" customFormat="1">
      <c r="A377" s="16"/>
      <c r="B377" s="217"/>
      <c r="C377" s="16"/>
      <c r="D377" s="194" t="s">
        <v>148</v>
      </c>
      <c r="E377" s="218" t="s">
        <v>3</v>
      </c>
      <c r="F377" s="219" t="s">
        <v>180</v>
      </c>
      <c r="G377" s="16"/>
      <c r="H377" s="220">
        <v>690</v>
      </c>
      <c r="I377" s="221"/>
      <c r="J377" s="16"/>
      <c r="K377" s="16"/>
      <c r="L377" s="217"/>
      <c r="M377" s="222"/>
      <c r="N377" s="223"/>
      <c r="O377" s="223"/>
      <c r="P377" s="223"/>
      <c r="Q377" s="223"/>
      <c r="R377" s="223"/>
      <c r="S377" s="223"/>
      <c r="T377" s="224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18" t="s">
        <v>148</v>
      </c>
      <c r="AU377" s="218" t="s">
        <v>79</v>
      </c>
      <c r="AV377" s="16" t="s">
        <v>159</v>
      </c>
      <c r="AW377" s="16" t="s">
        <v>32</v>
      </c>
      <c r="AX377" s="16" t="s">
        <v>70</v>
      </c>
      <c r="AY377" s="218" t="s">
        <v>137</v>
      </c>
    </row>
    <row r="378" s="15" customFormat="1">
      <c r="A378" s="15"/>
      <c r="B378" s="209"/>
      <c r="C378" s="15"/>
      <c r="D378" s="194" t="s">
        <v>148</v>
      </c>
      <c r="E378" s="210" t="s">
        <v>3</v>
      </c>
      <c r="F378" s="211" t="s">
        <v>152</v>
      </c>
      <c r="G378" s="15"/>
      <c r="H378" s="212">
        <v>715.29999999999995</v>
      </c>
      <c r="I378" s="213"/>
      <c r="J378" s="15"/>
      <c r="K378" s="15"/>
      <c r="L378" s="209"/>
      <c r="M378" s="214"/>
      <c r="N378" s="215"/>
      <c r="O378" s="215"/>
      <c r="P378" s="215"/>
      <c r="Q378" s="215"/>
      <c r="R378" s="215"/>
      <c r="S378" s="215"/>
      <c r="T378" s="21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10" t="s">
        <v>148</v>
      </c>
      <c r="AU378" s="210" t="s">
        <v>79</v>
      </c>
      <c r="AV378" s="15" t="s">
        <v>144</v>
      </c>
      <c r="AW378" s="15" t="s">
        <v>32</v>
      </c>
      <c r="AX378" s="15" t="s">
        <v>77</v>
      </c>
      <c r="AY378" s="210" t="s">
        <v>137</v>
      </c>
    </row>
    <row r="379" s="2" customFormat="1" ht="24.15" customHeight="1">
      <c r="A379" s="40"/>
      <c r="B379" s="174"/>
      <c r="C379" s="175" t="s">
        <v>397</v>
      </c>
      <c r="D379" s="175" t="s">
        <v>139</v>
      </c>
      <c r="E379" s="176" t="s">
        <v>398</v>
      </c>
      <c r="F379" s="177" t="s">
        <v>399</v>
      </c>
      <c r="G379" s="178" t="s">
        <v>142</v>
      </c>
      <c r="H379" s="179">
        <v>345</v>
      </c>
      <c r="I379" s="180"/>
      <c r="J379" s="181">
        <f>ROUND(I379*H379,2)</f>
        <v>0</v>
      </c>
      <c r="K379" s="177" t="s">
        <v>143</v>
      </c>
      <c r="L379" s="41"/>
      <c r="M379" s="182" t="s">
        <v>3</v>
      </c>
      <c r="N379" s="183" t="s">
        <v>41</v>
      </c>
      <c r="O379" s="74"/>
      <c r="P379" s="184">
        <f>O379*H379</f>
        <v>0</v>
      </c>
      <c r="Q379" s="184">
        <v>0</v>
      </c>
      <c r="R379" s="184">
        <f>Q379*H379</f>
        <v>0</v>
      </c>
      <c r="S379" s="184">
        <v>0</v>
      </c>
      <c r="T379" s="185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186" t="s">
        <v>144</v>
      </c>
      <c r="AT379" s="186" t="s">
        <v>139</v>
      </c>
      <c r="AU379" s="186" t="s">
        <v>79</v>
      </c>
      <c r="AY379" s="21" t="s">
        <v>137</v>
      </c>
      <c r="BE379" s="187">
        <f>IF(N379="základní",J379,0)</f>
        <v>0</v>
      </c>
      <c r="BF379" s="187">
        <f>IF(N379="snížená",J379,0)</f>
        <v>0</v>
      </c>
      <c r="BG379" s="187">
        <f>IF(N379="zákl. přenesená",J379,0)</f>
        <v>0</v>
      </c>
      <c r="BH379" s="187">
        <f>IF(N379="sníž. přenesená",J379,0)</f>
        <v>0</v>
      </c>
      <c r="BI379" s="187">
        <f>IF(N379="nulová",J379,0)</f>
        <v>0</v>
      </c>
      <c r="BJ379" s="21" t="s">
        <v>77</v>
      </c>
      <c r="BK379" s="187">
        <f>ROUND(I379*H379,2)</f>
        <v>0</v>
      </c>
      <c r="BL379" s="21" t="s">
        <v>144</v>
      </c>
      <c r="BM379" s="186" t="s">
        <v>400</v>
      </c>
    </row>
    <row r="380" s="2" customFormat="1">
      <c r="A380" s="40"/>
      <c r="B380" s="41"/>
      <c r="C380" s="40"/>
      <c r="D380" s="188" t="s">
        <v>146</v>
      </c>
      <c r="E380" s="40"/>
      <c r="F380" s="189" t="s">
        <v>401</v>
      </c>
      <c r="G380" s="40"/>
      <c r="H380" s="40"/>
      <c r="I380" s="190"/>
      <c r="J380" s="40"/>
      <c r="K380" s="40"/>
      <c r="L380" s="41"/>
      <c r="M380" s="191"/>
      <c r="N380" s="192"/>
      <c r="O380" s="74"/>
      <c r="P380" s="74"/>
      <c r="Q380" s="74"/>
      <c r="R380" s="74"/>
      <c r="S380" s="74"/>
      <c r="T380" s="75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21" t="s">
        <v>146</v>
      </c>
      <c r="AU380" s="21" t="s">
        <v>79</v>
      </c>
    </row>
    <row r="381" s="13" customFormat="1">
      <c r="A381" s="13"/>
      <c r="B381" s="193"/>
      <c r="C381" s="13"/>
      <c r="D381" s="194" t="s">
        <v>148</v>
      </c>
      <c r="E381" s="195" t="s">
        <v>3</v>
      </c>
      <c r="F381" s="196" t="s">
        <v>164</v>
      </c>
      <c r="G381" s="13"/>
      <c r="H381" s="195" t="s">
        <v>3</v>
      </c>
      <c r="I381" s="197"/>
      <c r="J381" s="13"/>
      <c r="K381" s="13"/>
      <c r="L381" s="193"/>
      <c r="M381" s="198"/>
      <c r="N381" s="199"/>
      <c r="O381" s="199"/>
      <c r="P381" s="199"/>
      <c r="Q381" s="199"/>
      <c r="R381" s="199"/>
      <c r="S381" s="199"/>
      <c r="T381" s="20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5" t="s">
        <v>148</v>
      </c>
      <c r="AU381" s="195" t="s">
        <v>79</v>
      </c>
      <c r="AV381" s="13" t="s">
        <v>77</v>
      </c>
      <c r="AW381" s="13" t="s">
        <v>32</v>
      </c>
      <c r="AX381" s="13" t="s">
        <v>70</v>
      </c>
      <c r="AY381" s="195" t="s">
        <v>137</v>
      </c>
    </row>
    <row r="382" s="14" customFormat="1">
      <c r="A382" s="14"/>
      <c r="B382" s="201"/>
      <c r="C382" s="14"/>
      <c r="D382" s="194" t="s">
        <v>148</v>
      </c>
      <c r="E382" s="202" t="s">
        <v>3</v>
      </c>
      <c r="F382" s="203" t="s">
        <v>402</v>
      </c>
      <c r="G382" s="14"/>
      <c r="H382" s="204">
        <v>345</v>
      </c>
      <c r="I382" s="205"/>
      <c r="J382" s="14"/>
      <c r="K382" s="14"/>
      <c r="L382" s="201"/>
      <c r="M382" s="206"/>
      <c r="N382" s="207"/>
      <c r="O382" s="207"/>
      <c r="P382" s="207"/>
      <c r="Q382" s="207"/>
      <c r="R382" s="207"/>
      <c r="S382" s="207"/>
      <c r="T382" s="20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2" t="s">
        <v>148</v>
      </c>
      <c r="AU382" s="202" t="s">
        <v>79</v>
      </c>
      <c r="AV382" s="14" t="s">
        <v>79</v>
      </c>
      <c r="AW382" s="14" t="s">
        <v>32</v>
      </c>
      <c r="AX382" s="14" t="s">
        <v>70</v>
      </c>
      <c r="AY382" s="202" t="s">
        <v>137</v>
      </c>
    </row>
    <row r="383" s="15" customFormat="1">
      <c r="A383" s="15"/>
      <c r="B383" s="209"/>
      <c r="C383" s="15"/>
      <c r="D383" s="194" t="s">
        <v>148</v>
      </c>
      <c r="E383" s="210" t="s">
        <v>3</v>
      </c>
      <c r="F383" s="211" t="s">
        <v>152</v>
      </c>
      <c r="G383" s="15"/>
      <c r="H383" s="212">
        <v>345</v>
      </c>
      <c r="I383" s="213"/>
      <c r="J383" s="15"/>
      <c r="K383" s="15"/>
      <c r="L383" s="209"/>
      <c r="M383" s="214"/>
      <c r="N383" s="215"/>
      <c r="O383" s="215"/>
      <c r="P383" s="215"/>
      <c r="Q383" s="215"/>
      <c r="R383" s="215"/>
      <c r="S383" s="215"/>
      <c r="T383" s="21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10" t="s">
        <v>148</v>
      </c>
      <c r="AU383" s="210" t="s">
        <v>79</v>
      </c>
      <c r="AV383" s="15" t="s">
        <v>144</v>
      </c>
      <c r="AW383" s="15" t="s">
        <v>32</v>
      </c>
      <c r="AX383" s="15" t="s">
        <v>77</v>
      </c>
      <c r="AY383" s="210" t="s">
        <v>137</v>
      </c>
    </row>
    <row r="384" s="2" customFormat="1" ht="24.15" customHeight="1">
      <c r="A384" s="40"/>
      <c r="B384" s="174"/>
      <c r="C384" s="175" t="s">
        <v>403</v>
      </c>
      <c r="D384" s="175" t="s">
        <v>139</v>
      </c>
      <c r="E384" s="176" t="s">
        <v>404</v>
      </c>
      <c r="F384" s="177" t="s">
        <v>405</v>
      </c>
      <c r="G384" s="178" t="s">
        <v>142</v>
      </c>
      <c r="H384" s="179">
        <v>34.079999999999998</v>
      </c>
      <c r="I384" s="180"/>
      <c r="J384" s="181">
        <f>ROUND(I384*H384,2)</f>
        <v>0</v>
      </c>
      <c r="K384" s="177" t="s">
        <v>143</v>
      </c>
      <c r="L384" s="41"/>
      <c r="M384" s="182" t="s">
        <v>3</v>
      </c>
      <c r="N384" s="183" t="s">
        <v>41</v>
      </c>
      <c r="O384" s="74"/>
      <c r="P384" s="184">
        <f>O384*H384</f>
        <v>0</v>
      </c>
      <c r="Q384" s="184">
        <v>0</v>
      </c>
      <c r="R384" s="184">
        <f>Q384*H384</f>
        <v>0</v>
      </c>
      <c r="S384" s="184">
        <v>0</v>
      </c>
      <c r="T384" s="185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186" t="s">
        <v>144</v>
      </c>
      <c r="AT384" s="186" t="s">
        <v>139</v>
      </c>
      <c r="AU384" s="186" t="s">
        <v>79</v>
      </c>
      <c r="AY384" s="21" t="s">
        <v>137</v>
      </c>
      <c r="BE384" s="187">
        <f>IF(N384="základní",J384,0)</f>
        <v>0</v>
      </c>
      <c r="BF384" s="187">
        <f>IF(N384="snížená",J384,0)</f>
        <v>0</v>
      </c>
      <c r="BG384" s="187">
        <f>IF(N384="zákl. přenesená",J384,0)</f>
        <v>0</v>
      </c>
      <c r="BH384" s="187">
        <f>IF(N384="sníž. přenesená",J384,0)</f>
        <v>0</v>
      </c>
      <c r="BI384" s="187">
        <f>IF(N384="nulová",J384,0)</f>
        <v>0</v>
      </c>
      <c r="BJ384" s="21" t="s">
        <v>77</v>
      </c>
      <c r="BK384" s="187">
        <f>ROUND(I384*H384,2)</f>
        <v>0</v>
      </c>
      <c r="BL384" s="21" t="s">
        <v>144</v>
      </c>
      <c r="BM384" s="186" t="s">
        <v>406</v>
      </c>
    </row>
    <row r="385" s="2" customFormat="1">
      <c r="A385" s="40"/>
      <c r="B385" s="41"/>
      <c r="C385" s="40"/>
      <c r="D385" s="188" t="s">
        <v>146</v>
      </c>
      <c r="E385" s="40"/>
      <c r="F385" s="189" t="s">
        <v>407</v>
      </c>
      <c r="G385" s="40"/>
      <c r="H385" s="40"/>
      <c r="I385" s="190"/>
      <c r="J385" s="40"/>
      <c r="K385" s="40"/>
      <c r="L385" s="41"/>
      <c r="M385" s="191"/>
      <c r="N385" s="192"/>
      <c r="O385" s="74"/>
      <c r="P385" s="74"/>
      <c r="Q385" s="74"/>
      <c r="R385" s="74"/>
      <c r="S385" s="74"/>
      <c r="T385" s="75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21" t="s">
        <v>146</v>
      </c>
      <c r="AU385" s="21" t="s">
        <v>79</v>
      </c>
    </row>
    <row r="386" s="13" customFormat="1">
      <c r="A386" s="13"/>
      <c r="B386" s="193"/>
      <c r="C386" s="13"/>
      <c r="D386" s="194" t="s">
        <v>148</v>
      </c>
      <c r="E386" s="195" t="s">
        <v>3</v>
      </c>
      <c r="F386" s="196" t="s">
        <v>164</v>
      </c>
      <c r="G386" s="13"/>
      <c r="H386" s="195" t="s">
        <v>3</v>
      </c>
      <c r="I386" s="197"/>
      <c r="J386" s="13"/>
      <c r="K386" s="13"/>
      <c r="L386" s="193"/>
      <c r="M386" s="198"/>
      <c r="N386" s="199"/>
      <c r="O386" s="199"/>
      <c r="P386" s="199"/>
      <c r="Q386" s="199"/>
      <c r="R386" s="199"/>
      <c r="S386" s="199"/>
      <c r="T386" s="20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5" t="s">
        <v>148</v>
      </c>
      <c r="AU386" s="195" t="s">
        <v>79</v>
      </c>
      <c r="AV386" s="13" t="s">
        <v>77</v>
      </c>
      <c r="AW386" s="13" t="s">
        <v>32</v>
      </c>
      <c r="AX386" s="13" t="s">
        <v>70</v>
      </c>
      <c r="AY386" s="195" t="s">
        <v>137</v>
      </c>
    </row>
    <row r="387" s="14" customFormat="1">
      <c r="A387" s="14"/>
      <c r="B387" s="201"/>
      <c r="C387" s="14"/>
      <c r="D387" s="194" t="s">
        <v>148</v>
      </c>
      <c r="E387" s="202" t="s">
        <v>3</v>
      </c>
      <c r="F387" s="203" t="s">
        <v>408</v>
      </c>
      <c r="G387" s="14"/>
      <c r="H387" s="204">
        <v>34.079999999999998</v>
      </c>
      <c r="I387" s="205"/>
      <c r="J387" s="14"/>
      <c r="K387" s="14"/>
      <c r="L387" s="201"/>
      <c r="M387" s="206"/>
      <c r="N387" s="207"/>
      <c r="O387" s="207"/>
      <c r="P387" s="207"/>
      <c r="Q387" s="207"/>
      <c r="R387" s="207"/>
      <c r="S387" s="207"/>
      <c r="T387" s="208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2" t="s">
        <v>148</v>
      </c>
      <c r="AU387" s="202" t="s">
        <v>79</v>
      </c>
      <c r="AV387" s="14" t="s">
        <v>79</v>
      </c>
      <c r="AW387" s="14" t="s">
        <v>32</v>
      </c>
      <c r="AX387" s="14" t="s">
        <v>70</v>
      </c>
      <c r="AY387" s="202" t="s">
        <v>137</v>
      </c>
    </row>
    <row r="388" s="15" customFormat="1">
      <c r="A388" s="15"/>
      <c r="B388" s="209"/>
      <c r="C388" s="15"/>
      <c r="D388" s="194" t="s">
        <v>148</v>
      </c>
      <c r="E388" s="210" t="s">
        <v>3</v>
      </c>
      <c r="F388" s="211" t="s">
        <v>152</v>
      </c>
      <c r="G388" s="15"/>
      <c r="H388" s="212">
        <v>34.079999999999998</v>
      </c>
      <c r="I388" s="213"/>
      <c r="J388" s="15"/>
      <c r="K388" s="15"/>
      <c r="L388" s="209"/>
      <c r="M388" s="214"/>
      <c r="N388" s="215"/>
      <c r="O388" s="215"/>
      <c r="P388" s="215"/>
      <c r="Q388" s="215"/>
      <c r="R388" s="215"/>
      <c r="S388" s="215"/>
      <c r="T388" s="216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10" t="s">
        <v>148</v>
      </c>
      <c r="AU388" s="210" t="s">
        <v>79</v>
      </c>
      <c r="AV388" s="15" t="s">
        <v>144</v>
      </c>
      <c r="AW388" s="15" t="s">
        <v>32</v>
      </c>
      <c r="AX388" s="15" t="s">
        <v>77</v>
      </c>
      <c r="AY388" s="210" t="s">
        <v>137</v>
      </c>
    </row>
    <row r="389" s="2" customFormat="1" ht="16.5" customHeight="1">
      <c r="A389" s="40"/>
      <c r="B389" s="174"/>
      <c r="C389" s="175" t="s">
        <v>409</v>
      </c>
      <c r="D389" s="175" t="s">
        <v>139</v>
      </c>
      <c r="E389" s="176" t="s">
        <v>410</v>
      </c>
      <c r="F389" s="177" t="s">
        <v>411</v>
      </c>
      <c r="G389" s="178" t="s">
        <v>142</v>
      </c>
      <c r="H389" s="179">
        <v>4</v>
      </c>
      <c r="I389" s="180"/>
      <c r="J389" s="181">
        <f>ROUND(I389*H389,2)</f>
        <v>0</v>
      </c>
      <c r="K389" s="177" t="s">
        <v>143</v>
      </c>
      <c r="L389" s="41"/>
      <c r="M389" s="182" t="s">
        <v>3</v>
      </c>
      <c r="N389" s="183" t="s">
        <v>41</v>
      </c>
      <c r="O389" s="74"/>
      <c r="P389" s="184">
        <f>O389*H389</f>
        <v>0</v>
      </c>
      <c r="Q389" s="184">
        <v>0</v>
      </c>
      <c r="R389" s="184">
        <f>Q389*H389</f>
        <v>0</v>
      </c>
      <c r="S389" s="184">
        <v>0</v>
      </c>
      <c r="T389" s="185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186" t="s">
        <v>144</v>
      </c>
      <c r="AT389" s="186" t="s">
        <v>139</v>
      </c>
      <c r="AU389" s="186" t="s">
        <v>79</v>
      </c>
      <c r="AY389" s="21" t="s">
        <v>137</v>
      </c>
      <c r="BE389" s="187">
        <f>IF(N389="základní",J389,0)</f>
        <v>0</v>
      </c>
      <c r="BF389" s="187">
        <f>IF(N389="snížená",J389,0)</f>
        <v>0</v>
      </c>
      <c r="BG389" s="187">
        <f>IF(N389="zákl. přenesená",J389,0)</f>
        <v>0</v>
      </c>
      <c r="BH389" s="187">
        <f>IF(N389="sníž. přenesená",J389,0)</f>
        <v>0</v>
      </c>
      <c r="BI389" s="187">
        <f>IF(N389="nulová",J389,0)</f>
        <v>0</v>
      </c>
      <c r="BJ389" s="21" t="s">
        <v>77</v>
      </c>
      <c r="BK389" s="187">
        <f>ROUND(I389*H389,2)</f>
        <v>0</v>
      </c>
      <c r="BL389" s="21" t="s">
        <v>144</v>
      </c>
      <c r="BM389" s="186" t="s">
        <v>412</v>
      </c>
    </row>
    <row r="390" s="2" customFormat="1">
      <c r="A390" s="40"/>
      <c r="B390" s="41"/>
      <c r="C390" s="40"/>
      <c r="D390" s="188" t="s">
        <v>146</v>
      </c>
      <c r="E390" s="40"/>
      <c r="F390" s="189" t="s">
        <v>413</v>
      </c>
      <c r="G390" s="40"/>
      <c r="H390" s="40"/>
      <c r="I390" s="190"/>
      <c r="J390" s="40"/>
      <c r="K390" s="40"/>
      <c r="L390" s="41"/>
      <c r="M390" s="191"/>
      <c r="N390" s="192"/>
      <c r="O390" s="74"/>
      <c r="P390" s="74"/>
      <c r="Q390" s="74"/>
      <c r="R390" s="74"/>
      <c r="S390" s="74"/>
      <c r="T390" s="75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21" t="s">
        <v>146</v>
      </c>
      <c r="AU390" s="21" t="s">
        <v>79</v>
      </c>
    </row>
    <row r="391" s="13" customFormat="1">
      <c r="A391" s="13"/>
      <c r="B391" s="193"/>
      <c r="C391" s="13"/>
      <c r="D391" s="194" t="s">
        <v>148</v>
      </c>
      <c r="E391" s="195" t="s">
        <v>3</v>
      </c>
      <c r="F391" s="196" t="s">
        <v>164</v>
      </c>
      <c r="G391" s="13"/>
      <c r="H391" s="195" t="s">
        <v>3</v>
      </c>
      <c r="I391" s="197"/>
      <c r="J391" s="13"/>
      <c r="K391" s="13"/>
      <c r="L391" s="193"/>
      <c r="M391" s="198"/>
      <c r="N391" s="199"/>
      <c r="O391" s="199"/>
      <c r="P391" s="199"/>
      <c r="Q391" s="199"/>
      <c r="R391" s="199"/>
      <c r="S391" s="199"/>
      <c r="T391" s="20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5" t="s">
        <v>148</v>
      </c>
      <c r="AU391" s="195" t="s">
        <v>79</v>
      </c>
      <c r="AV391" s="13" t="s">
        <v>77</v>
      </c>
      <c r="AW391" s="13" t="s">
        <v>32</v>
      </c>
      <c r="AX391" s="13" t="s">
        <v>70</v>
      </c>
      <c r="AY391" s="195" t="s">
        <v>137</v>
      </c>
    </row>
    <row r="392" s="14" customFormat="1">
      <c r="A392" s="14"/>
      <c r="B392" s="201"/>
      <c r="C392" s="14"/>
      <c r="D392" s="194" t="s">
        <v>148</v>
      </c>
      <c r="E392" s="202" t="s">
        <v>3</v>
      </c>
      <c r="F392" s="203" t="s">
        <v>395</v>
      </c>
      <c r="G392" s="14"/>
      <c r="H392" s="204">
        <v>4</v>
      </c>
      <c r="I392" s="205"/>
      <c r="J392" s="14"/>
      <c r="K392" s="14"/>
      <c r="L392" s="201"/>
      <c r="M392" s="206"/>
      <c r="N392" s="207"/>
      <c r="O392" s="207"/>
      <c r="P392" s="207"/>
      <c r="Q392" s="207"/>
      <c r="R392" s="207"/>
      <c r="S392" s="207"/>
      <c r="T392" s="20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2" t="s">
        <v>148</v>
      </c>
      <c r="AU392" s="202" t="s">
        <v>79</v>
      </c>
      <c r="AV392" s="14" t="s">
        <v>79</v>
      </c>
      <c r="AW392" s="14" t="s">
        <v>32</v>
      </c>
      <c r="AX392" s="14" t="s">
        <v>70</v>
      </c>
      <c r="AY392" s="202" t="s">
        <v>137</v>
      </c>
    </row>
    <row r="393" s="15" customFormat="1">
      <c r="A393" s="15"/>
      <c r="B393" s="209"/>
      <c r="C393" s="15"/>
      <c r="D393" s="194" t="s">
        <v>148</v>
      </c>
      <c r="E393" s="210" t="s">
        <v>3</v>
      </c>
      <c r="F393" s="211" t="s">
        <v>152</v>
      </c>
      <c r="G393" s="15"/>
      <c r="H393" s="212">
        <v>4</v>
      </c>
      <c r="I393" s="213"/>
      <c r="J393" s="15"/>
      <c r="K393" s="15"/>
      <c r="L393" s="209"/>
      <c r="M393" s="214"/>
      <c r="N393" s="215"/>
      <c r="O393" s="215"/>
      <c r="P393" s="215"/>
      <c r="Q393" s="215"/>
      <c r="R393" s="215"/>
      <c r="S393" s="215"/>
      <c r="T393" s="216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10" t="s">
        <v>148</v>
      </c>
      <c r="AU393" s="210" t="s">
        <v>79</v>
      </c>
      <c r="AV393" s="15" t="s">
        <v>144</v>
      </c>
      <c r="AW393" s="15" t="s">
        <v>32</v>
      </c>
      <c r="AX393" s="15" t="s">
        <v>77</v>
      </c>
      <c r="AY393" s="210" t="s">
        <v>137</v>
      </c>
    </row>
    <row r="394" s="2" customFormat="1" ht="33" customHeight="1">
      <c r="A394" s="40"/>
      <c r="B394" s="174"/>
      <c r="C394" s="175" t="s">
        <v>414</v>
      </c>
      <c r="D394" s="175" t="s">
        <v>139</v>
      </c>
      <c r="E394" s="176" t="s">
        <v>415</v>
      </c>
      <c r="F394" s="177" t="s">
        <v>416</v>
      </c>
      <c r="G394" s="178" t="s">
        <v>142</v>
      </c>
      <c r="H394" s="179">
        <v>48.990000000000002</v>
      </c>
      <c r="I394" s="180"/>
      <c r="J394" s="181">
        <f>ROUND(I394*H394,2)</f>
        <v>0</v>
      </c>
      <c r="K394" s="177" t="s">
        <v>143</v>
      </c>
      <c r="L394" s="41"/>
      <c r="M394" s="182" t="s">
        <v>3</v>
      </c>
      <c r="N394" s="183" t="s">
        <v>41</v>
      </c>
      <c r="O394" s="74"/>
      <c r="P394" s="184">
        <f>O394*H394</f>
        <v>0</v>
      </c>
      <c r="Q394" s="184">
        <v>0.1837</v>
      </c>
      <c r="R394" s="184">
        <f>Q394*H394</f>
        <v>8.9994630000000004</v>
      </c>
      <c r="S394" s="184">
        <v>0</v>
      </c>
      <c r="T394" s="185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186" t="s">
        <v>144</v>
      </c>
      <c r="AT394" s="186" t="s">
        <v>139</v>
      </c>
      <c r="AU394" s="186" t="s">
        <v>79</v>
      </c>
      <c r="AY394" s="21" t="s">
        <v>137</v>
      </c>
      <c r="BE394" s="187">
        <f>IF(N394="základní",J394,0)</f>
        <v>0</v>
      </c>
      <c r="BF394" s="187">
        <f>IF(N394="snížená",J394,0)</f>
        <v>0</v>
      </c>
      <c r="BG394" s="187">
        <f>IF(N394="zákl. přenesená",J394,0)</f>
        <v>0</v>
      </c>
      <c r="BH394" s="187">
        <f>IF(N394="sníž. přenesená",J394,0)</f>
        <v>0</v>
      </c>
      <c r="BI394" s="187">
        <f>IF(N394="nulová",J394,0)</f>
        <v>0</v>
      </c>
      <c r="BJ394" s="21" t="s">
        <v>77</v>
      </c>
      <c r="BK394" s="187">
        <f>ROUND(I394*H394,2)</f>
        <v>0</v>
      </c>
      <c r="BL394" s="21" t="s">
        <v>144</v>
      </c>
      <c r="BM394" s="186" t="s">
        <v>417</v>
      </c>
    </row>
    <row r="395" s="2" customFormat="1">
      <c r="A395" s="40"/>
      <c r="B395" s="41"/>
      <c r="C395" s="40"/>
      <c r="D395" s="188" t="s">
        <v>146</v>
      </c>
      <c r="E395" s="40"/>
      <c r="F395" s="189" t="s">
        <v>418</v>
      </c>
      <c r="G395" s="40"/>
      <c r="H395" s="40"/>
      <c r="I395" s="190"/>
      <c r="J395" s="40"/>
      <c r="K395" s="40"/>
      <c r="L395" s="41"/>
      <c r="M395" s="191"/>
      <c r="N395" s="192"/>
      <c r="O395" s="74"/>
      <c r="P395" s="74"/>
      <c r="Q395" s="74"/>
      <c r="R395" s="74"/>
      <c r="S395" s="74"/>
      <c r="T395" s="75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21" t="s">
        <v>146</v>
      </c>
      <c r="AU395" s="21" t="s">
        <v>79</v>
      </c>
    </row>
    <row r="396" s="13" customFormat="1">
      <c r="A396" s="13"/>
      <c r="B396" s="193"/>
      <c r="C396" s="13"/>
      <c r="D396" s="194" t="s">
        <v>148</v>
      </c>
      <c r="E396" s="195" t="s">
        <v>3</v>
      </c>
      <c r="F396" s="196" t="s">
        <v>164</v>
      </c>
      <c r="G396" s="13"/>
      <c r="H396" s="195" t="s">
        <v>3</v>
      </c>
      <c r="I396" s="197"/>
      <c r="J396" s="13"/>
      <c r="K396" s="13"/>
      <c r="L396" s="193"/>
      <c r="M396" s="198"/>
      <c r="N396" s="199"/>
      <c r="O396" s="199"/>
      <c r="P396" s="199"/>
      <c r="Q396" s="199"/>
      <c r="R396" s="199"/>
      <c r="S396" s="199"/>
      <c r="T396" s="20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5" t="s">
        <v>148</v>
      </c>
      <c r="AU396" s="195" t="s">
        <v>79</v>
      </c>
      <c r="AV396" s="13" t="s">
        <v>77</v>
      </c>
      <c r="AW396" s="13" t="s">
        <v>32</v>
      </c>
      <c r="AX396" s="13" t="s">
        <v>70</v>
      </c>
      <c r="AY396" s="195" t="s">
        <v>137</v>
      </c>
    </row>
    <row r="397" s="14" customFormat="1">
      <c r="A397" s="14"/>
      <c r="B397" s="201"/>
      <c r="C397" s="14"/>
      <c r="D397" s="194" t="s">
        <v>148</v>
      </c>
      <c r="E397" s="202" t="s">
        <v>3</v>
      </c>
      <c r="F397" s="203" t="s">
        <v>419</v>
      </c>
      <c r="G397" s="14"/>
      <c r="H397" s="204">
        <v>48.990000000000002</v>
      </c>
      <c r="I397" s="205"/>
      <c r="J397" s="14"/>
      <c r="K397" s="14"/>
      <c r="L397" s="201"/>
      <c r="M397" s="206"/>
      <c r="N397" s="207"/>
      <c r="O397" s="207"/>
      <c r="P397" s="207"/>
      <c r="Q397" s="207"/>
      <c r="R397" s="207"/>
      <c r="S397" s="207"/>
      <c r="T397" s="208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2" t="s">
        <v>148</v>
      </c>
      <c r="AU397" s="202" t="s">
        <v>79</v>
      </c>
      <c r="AV397" s="14" t="s">
        <v>79</v>
      </c>
      <c r="AW397" s="14" t="s">
        <v>32</v>
      </c>
      <c r="AX397" s="14" t="s">
        <v>70</v>
      </c>
      <c r="AY397" s="202" t="s">
        <v>137</v>
      </c>
    </row>
    <row r="398" s="15" customFormat="1">
      <c r="A398" s="15"/>
      <c r="B398" s="209"/>
      <c r="C398" s="15"/>
      <c r="D398" s="194" t="s">
        <v>148</v>
      </c>
      <c r="E398" s="210" t="s">
        <v>3</v>
      </c>
      <c r="F398" s="211" t="s">
        <v>152</v>
      </c>
      <c r="G398" s="15"/>
      <c r="H398" s="212">
        <v>48.990000000000002</v>
      </c>
      <c r="I398" s="213"/>
      <c r="J398" s="15"/>
      <c r="K398" s="15"/>
      <c r="L398" s="209"/>
      <c r="M398" s="214"/>
      <c r="N398" s="215"/>
      <c r="O398" s="215"/>
      <c r="P398" s="215"/>
      <c r="Q398" s="215"/>
      <c r="R398" s="215"/>
      <c r="S398" s="215"/>
      <c r="T398" s="21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10" t="s">
        <v>148</v>
      </c>
      <c r="AU398" s="210" t="s">
        <v>79</v>
      </c>
      <c r="AV398" s="15" t="s">
        <v>144</v>
      </c>
      <c r="AW398" s="15" t="s">
        <v>32</v>
      </c>
      <c r="AX398" s="15" t="s">
        <v>77</v>
      </c>
      <c r="AY398" s="210" t="s">
        <v>137</v>
      </c>
    </row>
    <row r="399" s="2" customFormat="1" ht="37.8" customHeight="1">
      <c r="A399" s="40"/>
      <c r="B399" s="174"/>
      <c r="C399" s="175" t="s">
        <v>420</v>
      </c>
      <c r="D399" s="175" t="s">
        <v>139</v>
      </c>
      <c r="E399" s="176" t="s">
        <v>421</v>
      </c>
      <c r="F399" s="177" t="s">
        <v>422</v>
      </c>
      <c r="G399" s="178" t="s">
        <v>142</v>
      </c>
      <c r="H399" s="179">
        <v>2</v>
      </c>
      <c r="I399" s="180"/>
      <c r="J399" s="181">
        <f>ROUND(I399*H399,2)</f>
        <v>0</v>
      </c>
      <c r="K399" s="177" t="s">
        <v>143</v>
      </c>
      <c r="L399" s="41"/>
      <c r="M399" s="182" t="s">
        <v>3</v>
      </c>
      <c r="N399" s="183" t="s">
        <v>41</v>
      </c>
      <c r="O399" s="74"/>
      <c r="P399" s="184">
        <f>O399*H399</f>
        <v>0</v>
      </c>
      <c r="Q399" s="184">
        <v>0.089219999999999994</v>
      </c>
      <c r="R399" s="184">
        <f>Q399*H399</f>
        <v>0.17843999999999999</v>
      </c>
      <c r="S399" s="184">
        <v>0</v>
      </c>
      <c r="T399" s="185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186" t="s">
        <v>144</v>
      </c>
      <c r="AT399" s="186" t="s">
        <v>139</v>
      </c>
      <c r="AU399" s="186" t="s">
        <v>79</v>
      </c>
      <c r="AY399" s="21" t="s">
        <v>137</v>
      </c>
      <c r="BE399" s="187">
        <f>IF(N399="základní",J399,0)</f>
        <v>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21" t="s">
        <v>77</v>
      </c>
      <c r="BK399" s="187">
        <f>ROUND(I399*H399,2)</f>
        <v>0</v>
      </c>
      <c r="BL399" s="21" t="s">
        <v>144</v>
      </c>
      <c r="BM399" s="186" t="s">
        <v>423</v>
      </c>
    </row>
    <row r="400" s="2" customFormat="1">
      <c r="A400" s="40"/>
      <c r="B400" s="41"/>
      <c r="C400" s="40"/>
      <c r="D400" s="188" t="s">
        <v>146</v>
      </c>
      <c r="E400" s="40"/>
      <c r="F400" s="189" t="s">
        <v>424</v>
      </c>
      <c r="G400" s="40"/>
      <c r="H400" s="40"/>
      <c r="I400" s="190"/>
      <c r="J400" s="40"/>
      <c r="K400" s="40"/>
      <c r="L400" s="41"/>
      <c r="M400" s="191"/>
      <c r="N400" s="192"/>
      <c r="O400" s="74"/>
      <c r="P400" s="74"/>
      <c r="Q400" s="74"/>
      <c r="R400" s="74"/>
      <c r="S400" s="74"/>
      <c r="T400" s="75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21" t="s">
        <v>146</v>
      </c>
      <c r="AU400" s="21" t="s">
        <v>79</v>
      </c>
    </row>
    <row r="401" s="13" customFormat="1">
      <c r="A401" s="13"/>
      <c r="B401" s="193"/>
      <c r="C401" s="13"/>
      <c r="D401" s="194" t="s">
        <v>148</v>
      </c>
      <c r="E401" s="195" t="s">
        <v>3</v>
      </c>
      <c r="F401" s="196" t="s">
        <v>164</v>
      </c>
      <c r="G401" s="13"/>
      <c r="H401" s="195" t="s">
        <v>3</v>
      </c>
      <c r="I401" s="197"/>
      <c r="J401" s="13"/>
      <c r="K401" s="13"/>
      <c r="L401" s="193"/>
      <c r="M401" s="198"/>
      <c r="N401" s="199"/>
      <c r="O401" s="199"/>
      <c r="P401" s="199"/>
      <c r="Q401" s="199"/>
      <c r="R401" s="199"/>
      <c r="S401" s="199"/>
      <c r="T401" s="20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5" t="s">
        <v>148</v>
      </c>
      <c r="AU401" s="195" t="s">
        <v>79</v>
      </c>
      <c r="AV401" s="13" t="s">
        <v>77</v>
      </c>
      <c r="AW401" s="13" t="s">
        <v>32</v>
      </c>
      <c r="AX401" s="13" t="s">
        <v>70</v>
      </c>
      <c r="AY401" s="195" t="s">
        <v>137</v>
      </c>
    </row>
    <row r="402" s="14" customFormat="1">
      <c r="A402" s="14"/>
      <c r="B402" s="201"/>
      <c r="C402" s="14"/>
      <c r="D402" s="194" t="s">
        <v>148</v>
      </c>
      <c r="E402" s="202" t="s">
        <v>3</v>
      </c>
      <c r="F402" s="203" t="s">
        <v>425</v>
      </c>
      <c r="G402" s="14"/>
      <c r="H402" s="204">
        <v>2</v>
      </c>
      <c r="I402" s="205"/>
      <c r="J402" s="14"/>
      <c r="K402" s="14"/>
      <c r="L402" s="201"/>
      <c r="M402" s="206"/>
      <c r="N402" s="207"/>
      <c r="O402" s="207"/>
      <c r="P402" s="207"/>
      <c r="Q402" s="207"/>
      <c r="R402" s="207"/>
      <c r="S402" s="207"/>
      <c r="T402" s="20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02" t="s">
        <v>148</v>
      </c>
      <c r="AU402" s="202" t="s">
        <v>79</v>
      </c>
      <c r="AV402" s="14" t="s">
        <v>79</v>
      </c>
      <c r="AW402" s="14" t="s">
        <v>32</v>
      </c>
      <c r="AX402" s="14" t="s">
        <v>70</v>
      </c>
      <c r="AY402" s="202" t="s">
        <v>137</v>
      </c>
    </row>
    <row r="403" s="15" customFormat="1">
      <c r="A403" s="15"/>
      <c r="B403" s="209"/>
      <c r="C403" s="15"/>
      <c r="D403" s="194" t="s">
        <v>148</v>
      </c>
      <c r="E403" s="210" t="s">
        <v>3</v>
      </c>
      <c r="F403" s="211" t="s">
        <v>152</v>
      </c>
      <c r="G403" s="15"/>
      <c r="H403" s="212">
        <v>2</v>
      </c>
      <c r="I403" s="213"/>
      <c r="J403" s="15"/>
      <c r="K403" s="15"/>
      <c r="L403" s="209"/>
      <c r="M403" s="214"/>
      <c r="N403" s="215"/>
      <c r="O403" s="215"/>
      <c r="P403" s="215"/>
      <c r="Q403" s="215"/>
      <c r="R403" s="215"/>
      <c r="S403" s="215"/>
      <c r="T403" s="216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10" t="s">
        <v>148</v>
      </c>
      <c r="AU403" s="210" t="s">
        <v>79</v>
      </c>
      <c r="AV403" s="15" t="s">
        <v>144</v>
      </c>
      <c r="AW403" s="15" t="s">
        <v>32</v>
      </c>
      <c r="AX403" s="15" t="s">
        <v>77</v>
      </c>
      <c r="AY403" s="210" t="s">
        <v>137</v>
      </c>
    </row>
    <row r="404" s="12" customFormat="1" ht="22.8" customHeight="1">
      <c r="A404" s="12"/>
      <c r="B404" s="161"/>
      <c r="C404" s="12"/>
      <c r="D404" s="162" t="s">
        <v>69</v>
      </c>
      <c r="E404" s="172" t="s">
        <v>204</v>
      </c>
      <c r="F404" s="172" t="s">
        <v>426</v>
      </c>
      <c r="G404" s="12"/>
      <c r="H404" s="12"/>
      <c r="I404" s="164"/>
      <c r="J404" s="173">
        <f>BK404</f>
        <v>0</v>
      </c>
      <c r="K404" s="12"/>
      <c r="L404" s="161"/>
      <c r="M404" s="166"/>
      <c r="N404" s="167"/>
      <c r="O404" s="167"/>
      <c r="P404" s="168">
        <f>SUM(P405:P429)</f>
        <v>0</v>
      </c>
      <c r="Q404" s="167"/>
      <c r="R404" s="168">
        <f>SUM(R405:R429)</f>
        <v>0.00065536799999999992</v>
      </c>
      <c r="S404" s="167"/>
      <c r="T404" s="169">
        <f>SUM(T405:T429)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62" t="s">
        <v>77</v>
      </c>
      <c r="AT404" s="170" t="s">
        <v>69</v>
      </c>
      <c r="AU404" s="170" t="s">
        <v>77</v>
      </c>
      <c r="AY404" s="162" t="s">
        <v>137</v>
      </c>
      <c r="BK404" s="171">
        <f>SUM(BK405:BK429)</f>
        <v>0</v>
      </c>
    </row>
    <row r="405" s="2" customFormat="1" ht="16.5" customHeight="1">
      <c r="A405" s="40"/>
      <c r="B405" s="174"/>
      <c r="C405" s="175" t="s">
        <v>427</v>
      </c>
      <c r="D405" s="175" t="s">
        <v>139</v>
      </c>
      <c r="E405" s="176" t="s">
        <v>428</v>
      </c>
      <c r="F405" s="177" t="s">
        <v>429</v>
      </c>
      <c r="G405" s="178" t="s">
        <v>198</v>
      </c>
      <c r="H405" s="179">
        <v>398.39999999999998</v>
      </c>
      <c r="I405" s="180"/>
      <c r="J405" s="181">
        <f>ROUND(I405*H405,2)</f>
        <v>0</v>
      </c>
      <c r="K405" s="177" t="s">
        <v>143</v>
      </c>
      <c r="L405" s="41"/>
      <c r="M405" s="182" t="s">
        <v>3</v>
      </c>
      <c r="N405" s="183" t="s">
        <v>41</v>
      </c>
      <c r="O405" s="74"/>
      <c r="P405" s="184">
        <f>O405*H405</f>
        <v>0</v>
      </c>
      <c r="Q405" s="184">
        <v>1.6449999999999999E-06</v>
      </c>
      <c r="R405" s="184">
        <f>Q405*H405</f>
        <v>0.00065536799999999992</v>
      </c>
      <c r="S405" s="184">
        <v>0</v>
      </c>
      <c r="T405" s="185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186" t="s">
        <v>144</v>
      </c>
      <c r="AT405" s="186" t="s">
        <v>139</v>
      </c>
      <c r="AU405" s="186" t="s">
        <v>79</v>
      </c>
      <c r="AY405" s="21" t="s">
        <v>137</v>
      </c>
      <c r="BE405" s="187">
        <f>IF(N405="základní",J405,0)</f>
        <v>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21" t="s">
        <v>77</v>
      </c>
      <c r="BK405" s="187">
        <f>ROUND(I405*H405,2)</f>
        <v>0</v>
      </c>
      <c r="BL405" s="21" t="s">
        <v>144</v>
      </c>
      <c r="BM405" s="186" t="s">
        <v>430</v>
      </c>
    </row>
    <row r="406" s="2" customFormat="1">
      <c r="A406" s="40"/>
      <c r="B406" s="41"/>
      <c r="C406" s="40"/>
      <c r="D406" s="188" t="s">
        <v>146</v>
      </c>
      <c r="E406" s="40"/>
      <c r="F406" s="189" t="s">
        <v>431</v>
      </c>
      <c r="G406" s="40"/>
      <c r="H406" s="40"/>
      <c r="I406" s="190"/>
      <c r="J406" s="40"/>
      <c r="K406" s="40"/>
      <c r="L406" s="41"/>
      <c r="M406" s="191"/>
      <c r="N406" s="192"/>
      <c r="O406" s="74"/>
      <c r="P406" s="74"/>
      <c r="Q406" s="74"/>
      <c r="R406" s="74"/>
      <c r="S406" s="74"/>
      <c r="T406" s="75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21" t="s">
        <v>146</v>
      </c>
      <c r="AU406" s="21" t="s">
        <v>79</v>
      </c>
    </row>
    <row r="407" s="13" customFormat="1">
      <c r="A407" s="13"/>
      <c r="B407" s="193"/>
      <c r="C407" s="13"/>
      <c r="D407" s="194" t="s">
        <v>148</v>
      </c>
      <c r="E407" s="195" t="s">
        <v>3</v>
      </c>
      <c r="F407" s="196" t="s">
        <v>432</v>
      </c>
      <c r="G407" s="13"/>
      <c r="H407" s="195" t="s">
        <v>3</v>
      </c>
      <c r="I407" s="197"/>
      <c r="J407" s="13"/>
      <c r="K407" s="13"/>
      <c r="L407" s="193"/>
      <c r="M407" s="198"/>
      <c r="N407" s="199"/>
      <c r="O407" s="199"/>
      <c r="P407" s="199"/>
      <c r="Q407" s="199"/>
      <c r="R407" s="199"/>
      <c r="S407" s="199"/>
      <c r="T407" s="20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5" t="s">
        <v>148</v>
      </c>
      <c r="AU407" s="195" t="s">
        <v>79</v>
      </c>
      <c r="AV407" s="13" t="s">
        <v>77</v>
      </c>
      <c r="AW407" s="13" t="s">
        <v>32</v>
      </c>
      <c r="AX407" s="13" t="s">
        <v>70</v>
      </c>
      <c r="AY407" s="195" t="s">
        <v>137</v>
      </c>
    </row>
    <row r="408" s="13" customFormat="1">
      <c r="A408" s="13"/>
      <c r="B408" s="193"/>
      <c r="C408" s="13"/>
      <c r="D408" s="194" t="s">
        <v>148</v>
      </c>
      <c r="E408" s="195" t="s">
        <v>3</v>
      </c>
      <c r="F408" s="196" t="s">
        <v>164</v>
      </c>
      <c r="G408" s="13"/>
      <c r="H408" s="195" t="s">
        <v>3</v>
      </c>
      <c r="I408" s="197"/>
      <c r="J408" s="13"/>
      <c r="K408" s="13"/>
      <c r="L408" s="193"/>
      <c r="M408" s="198"/>
      <c r="N408" s="199"/>
      <c r="O408" s="199"/>
      <c r="P408" s="199"/>
      <c r="Q408" s="199"/>
      <c r="R408" s="199"/>
      <c r="S408" s="199"/>
      <c r="T408" s="20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5" t="s">
        <v>148</v>
      </c>
      <c r="AU408" s="195" t="s">
        <v>79</v>
      </c>
      <c r="AV408" s="13" t="s">
        <v>77</v>
      </c>
      <c r="AW408" s="13" t="s">
        <v>32</v>
      </c>
      <c r="AX408" s="13" t="s">
        <v>70</v>
      </c>
      <c r="AY408" s="195" t="s">
        <v>137</v>
      </c>
    </row>
    <row r="409" s="14" customFormat="1">
      <c r="A409" s="14"/>
      <c r="B409" s="201"/>
      <c r="C409" s="14"/>
      <c r="D409" s="194" t="s">
        <v>148</v>
      </c>
      <c r="E409" s="202" t="s">
        <v>3</v>
      </c>
      <c r="F409" s="203" t="s">
        <v>433</v>
      </c>
      <c r="G409" s="14"/>
      <c r="H409" s="204">
        <v>308</v>
      </c>
      <c r="I409" s="205"/>
      <c r="J409" s="14"/>
      <c r="K409" s="14"/>
      <c r="L409" s="201"/>
      <c r="M409" s="206"/>
      <c r="N409" s="207"/>
      <c r="O409" s="207"/>
      <c r="P409" s="207"/>
      <c r="Q409" s="207"/>
      <c r="R409" s="207"/>
      <c r="S409" s="207"/>
      <c r="T409" s="208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2" t="s">
        <v>148</v>
      </c>
      <c r="AU409" s="202" t="s">
        <v>79</v>
      </c>
      <c r="AV409" s="14" t="s">
        <v>79</v>
      </c>
      <c r="AW409" s="14" t="s">
        <v>32</v>
      </c>
      <c r="AX409" s="14" t="s">
        <v>70</v>
      </c>
      <c r="AY409" s="202" t="s">
        <v>137</v>
      </c>
    </row>
    <row r="410" s="14" customFormat="1">
      <c r="A410" s="14"/>
      <c r="B410" s="201"/>
      <c r="C410" s="14"/>
      <c r="D410" s="194" t="s">
        <v>148</v>
      </c>
      <c r="E410" s="202" t="s">
        <v>3</v>
      </c>
      <c r="F410" s="203" t="s">
        <v>434</v>
      </c>
      <c r="G410" s="14"/>
      <c r="H410" s="204">
        <v>90.400000000000006</v>
      </c>
      <c r="I410" s="205"/>
      <c r="J410" s="14"/>
      <c r="K410" s="14"/>
      <c r="L410" s="201"/>
      <c r="M410" s="206"/>
      <c r="N410" s="207"/>
      <c r="O410" s="207"/>
      <c r="P410" s="207"/>
      <c r="Q410" s="207"/>
      <c r="R410" s="207"/>
      <c r="S410" s="207"/>
      <c r="T410" s="20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2" t="s">
        <v>148</v>
      </c>
      <c r="AU410" s="202" t="s">
        <v>79</v>
      </c>
      <c r="AV410" s="14" t="s">
        <v>79</v>
      </c>
      <c r="AW410" s="14" t="s">
        <v>32</v>
      </c>
      <c r="AX410" s="14" t="s">
        <v>70</v>
      </c>
      <c r="AY410" s="202" t="s">
        <v>137</v>
      </c>
    </row>
    <row r="411" s="15" customFormat="1">
      <c r="A411" s="15"/>
      <c r="B411" s="209"/>
      <c r="C411" s="15"/>
      <c r="D411" s="194" t="s">
        <v>148</v>
      </c>
      <c r="E411" s="210" t="s">
        <v>3</v>
      </c>
      <c r="F411" s="211" t="s">
        <v>152</v>
      </c>
      <c r="G411" s="15"/>
      <c r="H411" s="212">
        <v>398.39999999999998</v>
      </c>
      <c r="I411" s="213"/>
      <c r="J411" s="15"/>
      <c r="K411" s="15"/>
      <c r="L411" s="209"/>
      <c r="M411" s="214"/>
      <c r="N411" s="215"/>
      <c r="O411" s="215"/>
      <c r="P411" s="215"/>
      <c r="Q411" s="215"/>
      <c r="R411" s="215"/>
      <c r="S411" s="215"/>
      <c r="T411" s="21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10" t="s">
        <v>148</v>
      </c>
      <c r="AU411" s="210" t="s">
        <v>79</v>
      </c>
      <c r="AV411" s="15" t="s">
        <v>144</v>
      </c>
      <c r="AW411" s="15" t="s">
        <v>32</v>
      </c>
      <c r="AX411" s="15" t="s">
        <v>77</v>
      </c>
      <c r="AY411" s="210" t="s">
        <v>137</v>
      </c>
    </row>
    <row r="412" s="2" customFormat="1" ht="44.25" customHeight="1">
      <c r="A412" s="40"/>
      <c r="B412" s="174"/>
      <c r="C412" s="175" t="s">
        <v>435</v>
      </c>
      <c r="D412" s="175" t="s">
        <v>139</v>
      </c>
      <c r="E412" s="176" t="s">
        <v>436</v>
      </c>
      <c r="F412" s="177" t="s">
        <v>437</v>
      </c>
      <c r="G412" s="178" t="s">
        <v>142</v>
      </c>
      <c r="H412" s="179">
        <v>2</v>
      </c>
      <c r="I412" s="180"/>
      <c r="J412" s="181">
        <f>ROUND(I412*H412,2)</f>
        <v>0</v>
      </c>
      <c r="K412" s="177" t="s">
        <v>143</v>
      </c>
      <c r="L412" s="41"/>
      <c r="M412" s="182" t="s">
        <v>3</v>
      </c>
      <c r="N412" s="183" t="s">
        <v>41</v>
      </c>
      <c r="O412" s="74"/>
      <c r="P412" s="184">
        <f>O412*H412</f>
        <v>0</v>
      </c>
      <c r="Q412" s="184">
        <v>0</v>
      </c>
      <c r="R412" s="184">
        <f>Q412*H412</f>
        <v>0</v>
      </c>
      <c r="S412" s="184">
        <v>0</v>
      </c>
      <c r="T412" s="185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186" t="s">
        <v>144</v>
      </c>
      <c r="AT412" s="186" t="s">
        <v>139</v>
      </c>
      <c r="AU412" s="186" t="s">
        <v>79</v>
      </c>
      <c r="AY412" s="21" t="s">
        <v>137</v>
      </c>
      <c r="BE412" s="187">
        <f>IF(N412="základní",J412,0)</f>
        <v>0</v>
      </c>
      <c r="BF412" s="187">
        <f>IF(N412="snížená",J412,0)</f>
        <v>0</v>
      </c>
      <c r="BG412" s="187">
        <f>IF(N412="zákl. přenesená",J412,0)</f>
        <v>0</v>
      </c>
      <c r="BH412" s="187">
        <f>IF(N412="sníž. přenesená",J412,0)</f>
        <v>0</v>
      </c>
      <c r="BI412" s="187">
        <f>IF(N412="nulová",J412,0)</f>
        <v>0</v>
      </c>
      <c r="BJ412" s="21" t="s">
        <v>77</v>
      </c>
      <c r="BK412" s="187">
        <f>ROUND(I412*H412,2)</f>
        <v>0</v>
      </c>
      <c r="BL412" s="21" t="s">
        <v>144</v>
      </c>
      <c r="BM412" s="186" t="s">
        <v>438</v>
      </c>
    </row>
    <row r="413" s="2" customFormat="1">
      <c r="A413" s="40"/>
      <c r="B413" s="41"/>
      <c r="C413" s="40"/>
      <c r="D413" s="188" t="s">
        <v>146</v>
      </c>
      <c r="E413" s="40"/>
      <c r="F413" s="189" t="s">
        <v>439</v>
      </c>
      <c r="G413" s="40"/>
      <c r="H413" s="40"/>
      <c r="I413" s="190"/>
      <c r="J413" s="40"/>
      <c r="K413" s="40"/>
      <c r="L413" s="41"/>
      <c r="M413" s="191"/>
      <c r="N413" s="192"/>
      <c r="O413" s="74"/>
      <c r="P413" s="74"/>
      <c r="Q413" s="74"/>
      <c r="R413" s="74"/>
      <c r="S413" s="74"/>
      <c r="T413" s="75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21" t="s">
        <v>146</v>
      </c>
      <c r="AU413" s="21" t="s">
        <v>79</v>
      </c>
    </row>
    <row r="414" s="13" customFormat="1">
      <c r="A414" s="13"/>
      <c r="B414" s="193"/>
      <c r="C414" s="13"/>
      <c r="D414" s="194" t="s">
        <v>148</v>
      </c>
      <c r="E414" s="195" t="s">
        <v>3</v>
      </c>
      <c r="F414" s="196" t="s">
        <v>164</v>
      </c>
      <c r="G414" s="13"/>
      <c r="H414" s="195" t="s">
        <v>3</v>
      </c>
      <c r="I414" s="197"/>
      <c r="J414" s="13"/>
      <c r="K414" s="13"/>
      <c r="L414" s="193"/>
      <c r="M414" s="198"/>
      <c r="N414" s="199"/>
      <c r="O414" s="199"/>
      <c r="P414" s="199"/>
      <c r="Q414" s="199"/>
      <c r="R414" s="199"/>
      <c r="S414" s="199"/>
      <c r="T414" s="20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5" t="s">
        <v>148</v>
      </c>
      <c r="AU414" s="195" t="s">
        <v>79</v>
      </c>
      <c r="AV414" s="13" t="s">
        <v>77</v>
      </c>
      <c r="AW414" s="13" t="s">
        <v>32</v>
      </c>
      <c r="AX414" s="13" t="s">
        <v>70</v>
      </c>
      <c r="AY414" s="195" t="s">
        <v>137</v>
      </c>
    </row>
    <row r="415" s="14" customFormat="1">
      <c r="A415" s="14"/>
      <c r="B415" s="201"/>
      <c r="C415" s="14"/>
      <c r="D415" s="194" t="s">
        <v>148</v>
      </c>
      <c r="E415" s="202" t="s">
        <v>3</v>
      </c>
      <c r="F415" s="203" t="s">
        <v>383</v>
      </c>
      <c r="G415" s="14"/>
      <c r="H415" s="204">
        <v>2</v>
      </c>
      <c r="I415" s="205"/>
      <c r="J415" s="14"/>
      <c r="K415" s="14"/>
      <c r="L415" s="201"/>
      <c r="M415" s="206"/>
      <c r="N415" s="207"/>
      <c r="O415" s="207"/>
      <c r="P415" s="207"/>
      <c r="Q415" s="207"/>
      <c r="R415" s="207"/>
      <c r="S415" s="207"/>
      <c r="T415" s="208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2" t="s">
        <v>148</v>
      </c>
      <c r="AU415" s="202" t="s">
        <v>79</v>
      </c>
      <c r="AV415" s="14" t="s">
        <v>79</v>
      </c>
      <c r="AW415" s="14" t="s">
        <v>32</v>
      </c>
      <c r="AX415" s="14" t="s">
        <v>70</v>
      </c>
      <c r="AY415" s="202" t="s">
        <v>137</v>
      </c>
    </row>
    <row r="416" s="15" customFormat="1">
      <c r="A416" s="15"/>
      <c r="B416" s="209"/>
      <c r="C416" s="15"/>
      <c r="D416" s="194" t="s">
        <v>148</v>
      </c>
      <c r="E416" s="210" t="s">
        <v>3</v>
      </c>
      <c r="F416" s="211" t="s">
        <v>152</v>
      </c>
      <c r="G416" s="15"/>
      <c r="H416" s="212">
        <v>2</v>
      </c>
      <c r="I416" s="213"/>
      <c r="J416" s="15"/>
      <c r="K416" s="15"/>
      <c r="L416" s="209"/>
      <c r="M416" s="214"/>
      <c r="N416" s="215"/>
      <c r="O416" s="215"/>
      <c r="P416" s="215"/>
      <c r="Q416" s="215"/>
      <c r="R416" s="215"/>
      <c r="S416" s="215"/>
      <c r="T416" s="21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10" t="s">
        <v>148</v>
      </c>
      <c r="AU416" s="210" t="s">
        <v>79</v>
      </c>
      <c r="AV416" s="15" t="s">
        <v>144</v>
      </c>
      <c r="AW416" s="15" t="s">
        <v>32</v>
      </c>
      <c r="AX416" s="15" t="s">
        <v>77</v>
      </c>
      <c r="AY416" s="210" t="s">
        <v>137</v>
      </c>
    </row>
    <row r="417" s="2" customFormat="1" ht="37.8" customHeight="1">
      <c r="A417" s="40"/>
      <c r="B417" s="174"/>
      <c r="C417" s="175" t="s">
        <v>440</v>
      </c>
      <c r="D417" s="175" t="s">
        <v>139</v>
      </c>
      <c r="E417" s="176" t="s">
        <v>441</v>
      </c>
      <c r="F417" s="177" t="s">
        <v>442</v>
      </c>
      <c r="G417" s="178" t="s">
        <v>142</v>
      </c>
      <c r="H417" s="179">
        <v>60.390000000000001</v>
      </c>
      <c r="I417" s="180"/>
      <c r="J417" s="181">
        <f>ROUND(I417*H417,2)</f>
        <v>0</v>
      </c>
      <c r="K417" s="177" t="s">
        <v>143</v>
      </c>
      <c r="L417" s="41"/>
      <c r="M417" s="182" t="s">
        <v>3</v>
      </c>
      <c r="N417" s="183" t="s">
        <v>41</v>
      </c>
      <c r="O417" s="74"/>
      <c r="P417" s="184">
        <f>O417*H417</f>
        <v>0</v>
      </c>
      <c r="Q417" s="184">
        <v>0</v>
      </c>
      <c r="R417" s="184">
        <f>Q417*H417</f>
        <v>0</v>
      </c>
      <c r="S417" s="184">
        <v>0</v>
      </c>
      <c r="T417" s="185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186" t="s">
        <v>144</v>
      </c>
      <c r="AT417" s="186" t="s">
        <v>139</v>
      </c>
      <c r="AU417" s="186" t="s">
        <v>79</v>
      </c>
      <c r="AY417" s="21" t="s">
        <v>137</v>
      </c>
      <c r="BE417" s="187">
        <f>IF(N417="základní",J417,0)</f>
        <v>0</v>
      </c>
      <c r="BF417" s="187">
        <f>IF(N417="snížená",J417,0)</f>
        <v>0</v>
      </c>
      <c r="BG417" s="187">
        <f>IF(N417="zákl. přenesená",J417,0)</f>
        <v>0</v>
      </c>
      <c r="BH417" s="187">
        <f>IF(N417="sníž. přenesená",J417,0)</f>
        <v>0</v>
      </c>
      <c r="BI417" s="187">
        <f>IF(N417="nulová",J417,0)</f>
        <v>0</v>
      </c>
      <c r="BJ417" s="21" t="s">
        <v>77</v>
      </c>
      <c r="BK417" s="187">
        <f>ROUND(I417*H417,2)</f>
        <v>0</v>
      </c>
      <c r="BL417" s="21" t="s">
        <v>144</v>
      </c>
      <c r="BM417" s="186" t="s">
        <v>443</v>
      </c>
    </row>
    <row r="418" s="2" customFormat="1">
      <c r="A418" s="40"/>
      <c r="B418" s="41"/>
      <c r="C418" s="40"/>
      <c r="D418" s="188" t="s">
        <v>146</v>
      </c>
      <c r="E418" s="40"/>
      <c r="F418" s="189" t="s">
        <v>444</v>
      </c>
      <c r="G418" s="40"/>
      <c r="H418" s="40"/>
      <c r="I418" s="190"/>
      <c r="J418" s="40"/>
      <c r="K418" s="40"/>
      <c r="L418" s="41"/>
      <c r="M418" s="191"/>
      <c r="N418" s="192"/>
      <c r="O418" s="74"/>
      <c r="P418" s="74"/>
      <c r="Q418" s="74"/>
      <c r="R418" s="74"/>
      <c r="S418" s="74"/>
      <c r="T418" s="75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21" t="s">
        <v>146</v>
      </c>
      <c r="AU418" s="21" t="s">
        <v>79</v>
      </c>
    </row>
    <row r="419" s="13" customFormat="1">
      <c r="A419" s="13"/>
      <c r="B419" s="193"/>
      <c r="C419" s="13"/>
      <c r="D419" s="194" t="s">
        <v>148</v>
      </c>
      <c r="E419" s="195" t="s">
        <v>3</v>
      </c>
      <c r="F419" s="196" t="s">
        <v>164</v>
      </c>
      <c r="G419" s="13"/>
      <c r="H419" s="195" t="s">
        <v>3</v>
      </c>
      <c r="I419" s="197"/>
      <c r="J419" s="13"/>
      <c r="K419" s="13"/>
      <c r="L419" s="193"/>
      <c r="M419" s="198"/>
      <c r="N419" s="199"/>
      <c r="O419" s="199"/>
      <c r="P419" s="199"/>
      <c r="Q419" s="199"/>
      <c r="R419" s="199"/>
      <c r="S419" s="199"/>
      <c r="T419" s="20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95" t="s">
        <v>148</v>
      </c>
      <c r="AU419" s="195" t="s">
        <v>79</v>
      </c>
      <c r="AV419" s="13" t="s">
        <v>77</v>
      </c>
      <c r="AW419" s="13" t="s">
        <v>32</v>
      </c>
      <c r="AX419" s="13" t="s">
        <v>70</v>
      </c>
      <c r="AY419" s="195" t="s">
        <v>137</v>
      </c>
    </row>
    <row r="420" s="14" customFormat="1">
      <c r="A420" s="14"/>
      <c r="B420" s="201"/>
      <c r="C420" s="14"/>
      <c r="D420" s="194" t="s">
        <v>148</v>
      </c>
      <c r="E420" s="202" t="s">
        <v>3</v>
      </c>
      <c r="F420" s="203" t="s">
        <v>165</v>
      </c>
      <c r="G420" s="14"/>
      <c r="H420" s="204">
        <v>48.990000000000002</v>
      </c>
      <c r="I420" s="205"/>
      <c r="J420" s="14"/>
      <c r="K420" s="14"/>
      <c r="L420" s="201"/>
      <c r="M420" s="206"/>
      <c r="N420" s="207"/>
      <c r="O420" s="207"/>
      <c r="P420" s="207"/>
      <c r="Q420" s="207"/>
      <c r="R420" s="207"/>
      <c r="S420" s="207"/>
      <c r="T420" s="208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2" t="s">
        <v>148</v>
      </c>
      <c r="AU420" s="202" t="s">
        <v>79</v>
      </c>
      <c r="AV420" s="14" t="s">
        <v>79</v>
      </c>
      <c r="AW420" s="14" t="s">
        <v>32</v>
      </c>
      <c r="AX420" s="14" t="s">
        <v>70</v>
      </c>
      <c r="AY420" s="202" t="s">
        <v>137</v>
      </c>
    </row>
    <row r="421" s="14" customFormat="1">
      <c r="A421" s="14"/>
      <c r="B421" s="201"/>
      <c r="C421" s="14"/>
      <c r="D421" s="194" t="s">
        <v>148</v>
      </c>
      <c r="E421" s="202" t="s">
        <v>3</v>
      </c>
      <c r="F421" s="203" t="s">
        <v>166</v>
      </c>
      <c r="G421" s="14"/>
      <c r="H421" s="204">
        <v>11.4</v>
      </c>
      <c r="I421" s="205"/>
      <c r="J421" s="14"/>
      <c r="K421" s="14"/>
      <c r="L421" s="201"/>
      <c r="M421" s="206"/>
      <c r="N421" s="207"/>
      <c r="O421" s="207"/>
      <c r="P421" s="207"/>
      <c r="Q421" s="207"/>
      <c r="R421" s="207"/>
      <c r="S421" s="207"/>
      <c r="T421" s="20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2" t="s">
        <v>148</v>
      </c>
      <c r="AU421" s="202" t="s">
        <v>79</v>
      </c>
      <c r="AV421" s="14" t="s">
        <v>79</v>
      </c>
      <c r="AW421" s="14" t="s">
        <v>32</v>
      </c>
      <c r="AX421" s="14" t="s">
        <v>70</v>
      </c>
      <c r="AY421" s="202" t="s">
        <v>137</v>
      </c>
    </row>
    <row r="422" s="15" customFormat="1">
      <c r="A422" s="15"/>
      <c r="B422" s="209"/>
      <c r="C422" s="15"/>
      <c r="D422" s="194" t="s">
        <v>148</v>
      </c>
      <c r="E422" s="210" t="s">
        <v>3</v>
      </c>
      <c r="F422" s="211" t="s">
        <v>152</v>
      </c>
      <c r="G422" s="15"/>
      <c r="H422" s="212">
        <v>60.390000000000001</v>
      </c>
      <c r="I422" s="213"/>
      <c r="J422" s="15"/>
      <c r="K422" s="15"/>
      <c r="L422" s="209"/>
      <c r="M422" s="214"/>
      <c r="N422" s="215"/>
      <c r="O422" s="215"/>
      <c r="P422" s="215"/>
      <c r="Q422" s="215"/>
      <c r="R422" s="215"/>
      <c r="S422" s="215"/>
      <c r="T422" s="21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10" t="s">
        <v>148</v>
      </c>
      <c r="AU422" s="210" t="s">
        <v>79</v>
      </c>
      <c r="AV422" s="15" t="s">
        <v>144</v>
      </c>
      <c r="AW422" s="15" t="s">
        <v>32</v>
      </c>
      <c r="AX422" s="15" t="s">
        <v>77</v>
      </c>
      <c r="AY422" s="210" t="s">
        <v>137</v>
      </c>
    </row>
    <row r="423" s="2" customFormat="1" ht="33" customHeight="1">
      <c r="A423" s="40"/>
      <c r="B423" s="174"/>
      <c r="C423" s="175" t="s">
        <v>445</v>
      </c>
      <c r="D423" s="175" t="s">
        <v>139</v>
      </c>
      <c r="E423" s="176" t="s">
        <v>446</v>
      </c>
      <c r="F423" s="177" t="s">
        <v>447</v>
      </c>
      <c r="G423" s="178" t="s">
        <v>448</v>
      </c>
      <c r="H423" s="179">
        <v>1</v>
      </c>
      <c r="I423" s="180"/>
      <c r="J423" s="181">
        <f>ROUND(I423*H423,2)</f>
        <v>0</v>
      </c>
      <c r="K423" s="177" t="s">
        <v>3</v>
      </c>
      <c r="L423" s="41"/>
      <c r="M423" s="182" t="s">
        <v>3</v>
      </c>
      <c r="N423" s="183" t="s">
        <v>41</v>
      </c>
      <c r="O423" s="74"/>
      <c r="P423" s="184">
        <f>O423*H423</f>
        <v>0</v>
      </c>
      <c r="Q423" s="184">
        <v>0</v>
      </c>
      <c r="R423" s="184">
        <f>Q423*H423</f>
        <v>0</v>
      </c>
      <c r="S423" s="184">
        <v>0</v>
      </c>
      <c r="T423" s="185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186" t="s">
        <v>144</v>
      </c>
      <c r="AT423" s="186" t="s">
        <v>139</v>
      </c>
      <c r="AU423" s="186" t="s">
        <v>79</v>
      </c>
      <c r="AY423" s="21" t="s">
        <v>137</v>
      </c>
      <c r="BE423" s="187">
        <f>IF(N423="základní",J423,0)</f>
        <v>0</v>
      </c>
      <c r="BF423" s="187">
        <f>IF(N423="snížená",J423,0)</f>
        <v>0</v>
      </c>
      <c r="BG423" s="187">
        <f>IF(N423="zákl. přenesená",J423,0)</f>
        <v>0</v>
      </c>
      <c r="BH423" s="187">
        <f>IF(N423="sníž. přenesená",J423,0)</f>
        <v>0</v>
      </c>
      <c r="BI423" s="187">
        <f>IF(N423="nulová",J423,0)</f>
        <v>0</v>
      </c>
      <c r="BJ423" s="21" t="s">
        <v>77</v>
      </c>
      <c r="BK423" s="187">
        <f>ROUND(I423*H423,2)</f>
        <v>0</v>
      </c>
      <c r="BL423" s="21" t="s">
        <v>144</v>
      </c>
      <c r="BM423" s="186" t="s">
        <v>449</v>
      </c>
    </row>
    <row r="424" s="2" customFormat="1" ht="33" customHeight="1">
      <c r="A424" s="40"/>
      <c r="B424" s="174"/>
      <c r="C424" s="175" t="s">
        <v>450</v>
      </c>
      <c r="D424" s="175" t="s">
        <v>139</v>
      </c>
      <c r="E424" s="176" t="s">
        <v>451</v>
      </c>
      <c r="F424" s="177" t="s">
        <v>452</v>
      </c>
      <c r="G424" s="178" t="s">
        <v>448</v>
      </c>
      <c r="H424" s="179">
        <v>1</v>
      </c>
      <c r="I424" s="180"/>
      <c r="J424" s="181">
        <f>ROUND(I424*H424,2)</f>
        <v>0</v>
      </c>
      <c r="K424" s="177" t="s">
        <v>3</v>
      </c>
      <c r="L424" s="41"/>
      <c r="M424" s="182" t="s">
        <v>3</v>
      </c>
      <c r="N424" s="183" t="s">
        <v>41</v>
      </c>
      <c r="O424" s="74"/>
      <c r="P424" s="184">
        <f>O424*H424</f>
        <v>0</v>
      </c>
      <c r="Q424" s="184">
        <v>0</v>
      </c>
      <c r="R424" s="184">
        <f>Q424*H424</f>
        <v>0</v>
      </c>
      <c r="S424" s="184">
        <v>0</v>
      </c>
      <c r="T424" s="185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186" t="s">
        <v>144</v>
      </c>
      <c r="AT424" s="186" t="s">
        <v>139</v>
      </c>
      <c r="AU424" s="186" t="s">
        <v>79</v>
      </c>
      <c r="AY424" s="21" t="s">
        <v>137</v>
      </c>
      <c r="BE424" s="187">
        <f>IF(N424="základní",J424,0)</f>
        <v>0</v>
      </c>
      <c r="BF424" s="187">
        <f>IF(N424="snížená",J424,0)</f>
        <v>0</v>
      </c>
      <c r="BG424" s="187">
        <f>IF(N424="zákl. přenesená",J424,0)</f>
        <v>0</v>
      </c>
      <c r="BH424" s="187">
        <f>IF(N424="sníž. přenesená",J424,0)</f>
        <v>0</v>
      </c>
      <c r="BI424" s="187">
        <f>IF(N424="nulová",J424,0)</f>
        <v>0</v>
      </c>
      <c r="BJ424" s="21" t="s">
        <v>77</v>
      </c>
      <c r="BK424" s="187">
        <f>ROUND(I424*H424,2)</f>
        <v>0</v>
      </c>
      <c r="BL424" s="21" t="s">
        <v>144</v>
      </c>
      <c r="BM424" s="186" t="s">
        <v>453</v>
      </c>
    </row>
    <row r="425" s="2" customFormat="1" ht="24.15" customHeight="1">
      <c r="A425" s="40"/>
      <c r="B425" s="174"/>
      <c r="C425" s="175" t="s">
        <v>454</v>
      </c>
      <c r="D425" s="175" t="s">
        <v>139</v>
      </c>
      <c r="E425" s="176" t="s">
        <v>455</v>
      </c>
      <c r="F425" s="177" t="s">
        <v>456</v>
      </c>
      <c r="G425" s="178" t="s">
        <v>457</v>
      </c>
      <c r="H425" s="179">
        <v>1</v>
      </c>
      <c r="I425" s="180"/>
      <c r="J425" s="181">
        <f>ROUND(I425*H425,2)</f>
        <v>0</v>
      </c>
      <c r="K425" s="177" t="s">
        <v>3</v>
      </c>
      <c r="L425" s="41"/>
      <c r="M425" s="182" t="s">
        <v>3</v>
      </c>
      <c r="N425" s="183" t="s">
        <v>41</v>
      </c>
      <c r="O425" s="74"/>
      <c r="P425" s="184">
        <f>O425*H425</f>
        <v>0</v>
      </c>
      <c r="Q425" s="184">
        <v>0</v>
      </c>
      <c r="R425" s="184">
        <f>Q425*H425</f>
        <v>0</v>
      </c>
      <c r="S425" s="184">
        <v>0</v>
      </c>
      <c r="T425" s="185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186" t="s">
        <v>144</v>
      </c>
      <c r="AT425" s="186" t="s">
        <v>139</v>
      </c>
      <c r="AU425" s="186" t="s">
        <v>79</v>
      </c>
      <c r="AY425" s="21" t="s">
        <v>137</v>
      </c>
      <c r="BE425" s="187">
        <f>IF(N425="základní",J425,0)</f>
        <v>0</v>
      </c>
      <c r="BF425" s="187">
        <f>IF(N425="snížená",J425,0)</f>
        <v>0</v>
      </c>
      <c r="BG425" s="187">
        <f>IF(N425="zákl. přenesená",J425,0)</f>
        <v>0</v>
      </c>
      <c r="BH425" s="187">
        <f>IF(N425="sníž. přenesená",J425,0)</f>
        <v>0</v>
      </c>
      <c r="BI425" s="187">
        <f>IF(N425="nulová",J425,0)</f>
        <v>0</v>
      </c>
      <c r="BJ425" s="21" t="s">
        <v>77</v>
      </c>
      <c r="BK425" s="187">
        <f>ROUND(I425*H425,2)</f>
        <v>0</v>
      </c>
      <c r="BL425" s="21" t="s">
        <v>144</v>
      </c>
      <c r="BM425" s="186" t="s">
        <v>458</v>
      </c>
    </row>
    <row r="426" s="2" customFormat="1" ht="37.8" customHeight="1">
      <c r="A426" s="40"/>
      <c r="B426" s="174"/>
      <c r="C426" s="175" t="s">
        <v>459</v>
      </c>
      <c r="D426" s="175" t="s">
        <v>139</v>
      </c>
      <c r="E426" s="176" t="s">
        <v>460</v>
      </c>
      <c r="F426" s="177" t="s">
        <v>461</v>
      </c>
      <c r="G426" s="178" t="s">
        <v>448</v>
      </c>
      <c r="H426" s="179">
        <v>1</v>
      </c>
      <c r="I426" s="180"/>
      <c r="J426" s="181">
        <f>ROUND(I426*H426,2)</f>
        <v>0</v>
      </c>
      <c r="K426" s="177" t="s">
        <v>3</v>
      </c>
      <c r="L426" s="41"/>
      <c r="M426" s="182" t="s">
        <v>3</v>
      </c>
      <c r="N426" s="183" t="s">
        <v>41</v>
      </c>
      <c r="O426" s="74"/>
      <c r="P426" s="184">
        <f>O426*H426</f>
        <v>0</v>
      </c>
      <c r="Q426" s="184">
        <v>0</v>
      </c>
      <c r="R426" s="184">
        <f>Q426*H426</f>
        <v>0</v>
      </c>
      <c r="S426" s="184">
        <v>0</v>
      </c>
      <c r="T426" s="185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186" t="s">
        <v>144</v>
      </c>
      <c r="AT426" s="186" t="s">
        <v>139</v>
      </c>
      <c r="AU426" s="186" t="s">
        <v>79</v>
      </c>
      <c r="AY426" s="21" t="s">
        <v>137</v>
      </c>
      <c r="BE426" s="187">
        <f>IF(N426="základní",J426,0)</f>
        <v>0</v>
      </c>
      <c r="BF426" s="187">
        <f>IF(N426="snížená",J426,0)</f>
        <v>0</v>
      </c>
      <c r="BG426" s="187">
        <f>IF(N426="zákl. přenesená",J426,0)</f>
        <v>0</v>
      </c>
      <c r="BH426" s="187">
        <f>IF(N426="sníž. přenesená",J426,0)</f>
        <v>0</v>
      </c>
      <c r="BI426" s="187">
        <f>IF(N426="nulová",J426,0)</f>
        <v>0</v>
      </c>
      <c r="BJ426" s="21" t="s">
        <v>77</v>
      </c>
      <c r="BK426" s="187">
        <f>ROUND(I426*H426,2)</f>
        <v>0</v>
      </c>
      <c r="BL426" s="21" t="s">
        <v>144</v>
      </c>
      <c r="BM426" s="186" t="s">
        <v>462</v>
      </c>
    </row>
    <row r="427" s="2" customFormat="1" ht="24.15" customHeight="1">
      <c r="A427" s="40"/>
      <c r="B427" s="174"/>
      <c r="C427" s="175" t="s">
        <v>463</v>
      </c>
      <c r="D427" s="175" t="s">
        <v>139</v>
      </c>
      <c r="E427" s="176" t="s">
        <v>464</v>
      </c>
      <c r="F427" s="177" t="s">
        <v>465</v>
      </c>
      <c r="G427" s="178" t="s">
        <v>198</v>
      </c>
      <c r="H427" s="179">
        <v>66</v>
      </c>
      <c r="I427" s="180"/>
      <c r="J427" s="181">
        <f>ROUND(I427*H427,2)</f>
        <v>0</v>
      </c>
      <c r="K427" s="177" t="s">
        <v>3</v>
      </c>
      <c r="L427" s="41"/>
      <c r="M427" s="182" t="s">
        <v>3</v>
      </c>
      <c r="N427" s="183" t="s">
        <v>41</v>
      </c>
      <c r="O427" s="74"/>
      <c r="P427" s="184">
        <f>O427*H427</f>
        <v>0</v>
      </c>
      <c r="Q427" s="184">
        <v>0</v>
      </c>
      <c r="R427" s="184">
        <f>Q427*H427</f>
        <v>0</v>
      </c>
      <c r="S427" s="184">
        <v>0</v>
      </c>
      <c r="T427" s="185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186" t="s">
        <v>144</v>
      </c>
      <c r="AT427" s="186" t="s">
        <v>139</v>
      </c>
      <c r="AU427" s="186" t="s">
        <v>79</v>
      </c>
      <c r="AY427" s="21" t="s">
        <v>137</v>
      </c>
      <c r="BE427" s="187">
        <f>IF(N427="základní",J427,0)</f>
        <v>0</v>
      </c>
      <c r="BF427" s="187">
        <f>IF(N427="snížená",J427,0)</f>
        <v>0</v>
      </c>
      <c r="BG427" s="187">
        <f>IF(N427="zákl. přenesená",J427,0)</f>
        <v>0</v>
      </c>
      <c r="BH427" s="187">
        <f>IF(N427="sníž. přenesená",J427,0)</f>
        <v>0</v>
      </c>
      <c r="BI427" s="187">
        <f>IF(N427="nulová",J427,0)</f>
        <v>0</v>
      </c>
      <c r="BJ427" s="21" t="s">
        <v>77</v>
      </c>
      <c r="BK427" s="187">
        <f>ROUND(I427*H427,2)</f>
        <v>0</v>
      </c>
      <c r="BL427" s="21" t="s">
        <v>144</v>
      </c>
      <c r="BM427" s="186" t="s">
        <v>466</v>
      </c>
    </row>
    <row r="428" s="14" customFormat="1">
      <c r="A428" s="14"/>
      <c r="B428" s="201"/>
      <c r="C428" s="14"/>
      <c r="D428" s="194" t="s">
        <v>148</v>
      </c>
      <c r="E428" s="202" t="s">
        <v>3</v>
      </c>
      <c r="F428" s="203" t="s">
        <v>467</v>
      </c>
      <c r="G428" s="14"/>
      <c r="H428" s="204">
        <v>66</v>
      </c>
      <c r="I428" s="205"/>
      <c r="J428" s="14"/>
      <c r="K428" s="14"/>
      <c r="L428" s="201"/>
      <c r="M428" s="206"/>
      <c r="N428" s="207"/>
      <c r="O428" s="207"/>
      <c r="P428" s="207"/>
      <c r="Q428" s="207"/>
      <c r="R428" s="207"/>
      <c r="S428" s="207"/>
      <c r="T428" s="208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02" t="s">
        <v>148</v>
      </c>
      <c r="AU428" s="202" t="s">
        <v>79</v>
      </c>
      <c r="AV428" s="14" t="s">
        <v>79</v>
      </c>
      <c r="AW428" s="14" t="s">
        <v>32</v>
      </c>
      <c r="AX428" s="14" t="s">
        <v>70</v>
      </c>
      <c r="AY428" s="202" t="s">
        <v>137</v>
      </c>
    </row>
    <row r="429" s="15" customFormat="1">
      <c r="A429" s="15"/>
      <c r="B429" s="209"/>
      <c r="C429" s="15"/>
      <c r="D429" s="194" t="s">
        <v>148</v>
      </c>
      <c r="E429" s="210" t="s">
        <v>3</v>
      </c>
      <c r="F429" s="211" t="s">
        <v>152</v>
      </c>
      <c r="G429" s="15"/>
      <c r="H429" s="212">
        <v>66</v>
      </c>
      <c r="I429" s="213"/>
      <c r="J429" s="15"/>
      <c r="K429" s="15"/>
      <c r="L429" s="209"/>
      <c r="M429" s="214"/>
      <c r="N429" s="215"/>
      <c r="O429" s="215"/>
      <c r="P429" s="215"/>
      <c r="Q429" s="215"/>
      <c r="R429" s="215"/>
      <c r="S429" s="215"/>
      <c r="T429" s="216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10" t="s">
        <v>148</v>
      </c>
      <c r="AU429" s="210" t="s">
        <v>79</v>
      </c>
      <c r="AV429" s="15" t="s">
        <v>144</v>
      </c>
      <c r="AW429" s="15" t="s">
        <v>32</v>
      </c>
      <c r="AX429" s="15" t="s">
        <v>77</v>
      </c>
      <c r="AY429" s="210" t="s">
        <v>137</v>
      </c>
    </row>
    <row r="430" s="12" customFormat="1" ht="22.8" customHeight="1">
      <c r="A430" s="12"/>
      <c r="B430" s="161"/>
      <c r="C430" s="12"/>
      <c r="D430" s="162" t="s">
        <v>69</v>
      </c>
      <c r="E430" s="172" t="s">
        <v>468</v>
      </c>
      <c r="F430" s="172" t="s">
        <v>469</v>
      </c>
      <c r="G430" s="12"/>
      <c r="H430" s="12"/>
      <c r="I430" s="164"/>
      <c r="J430" s="173">
        <f>BK430</f>
        <v>0</v>
      </c>
      <c r="K430" s="12"/>
      <c r="L430" s="161"/>
      <c r="M430" s="166"/>
      <c r="N430" s="167"/>
      <c r="O430" s="167"/>
      <c r="P430" s="168">
        <f>SUM(P431:P469)</f>
        <v>0</v>
      </c>
      <c r="Q430" s="167"/>
      <c r="R430" s="168">
        <f>SUM(R431:R469)</f>
        <v>0</v>
      </c>
      <c r="S430" s="167"/>
      <c r="T430" s="169">
        <f>SUM(T431:T469)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62" t="s">
        <v>77</v>
      </c>
      <c r="AT430" s="170" t="s">
        <v>69</v>
      </c>
      <c r="AU430" s="170" t="s">
        <v>77</v>
      </c>
      <c r="AY430" s="162" t="s">
        <v>137</v>
      </c>
      <c r="BK430" s="171">
        <f>SUM(BK431:BK469)</f>
        <v>0</v>
      </c>
    </row>
    <row r="431" s="2" customFormat="1" ht="24.15" customHeight="1">
      <c r="A431" s="40"/>
      <c r="B431" s="174"/>
      <c r="C431" s="175" t="s">
        <v>470</v>
      </c>
      <c r="D431" s="175" t="s">
        <v>139</v>
      </c>
      <c r="E431" s="176" t="s">
        <v>471</v>
      </c>
      <c r="F431" s="177" t="s">
        <v>472</v>
      </c>
      <c r="G431" s="178" t="s">
        <v>301</v>
      </c>
      <c r="H431" s="179">
        <v>193.71000000000001</v>
      </c>
      <c r="I431" s="180"/>
      <c r="J431" s="181">
        <f>ROUND(I431*H431,2)</f>
        <v>0</v>
      </c>
      <c r="K431" s="177" t="s">
        <v>143</v>
      </c>
      <c r="L431" s="41"/>
      <c r="M431" s="182" t="s">
        <v>3</v>
      </c>
      <c r="N431" s="183" t="s">
        <v>41</v>
      </c>
      <c r="O431" s="74"/>
      <c r="P431" s="184">
        <f>O431*H431</f>
        <v>0</v>
      </c>
      <c r="Q431" s="184">
        <v>0</v>
      </c>
      <c r="R431" s="184">
        <f>Q431*H431</f>
        <v>0</v>
      </c>
      <c r="S431" s="184">
        <v>0</v>
      </c>
      <c r="T431" s="185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186" t="s">
        <v>144</v>
      </c>
      <c r="AT431" s="186" t="s">
        <v>139</v>
      </c>
      <c r="AU431" s="186" t="s">
        <v>79</v>
      </c>
      <c r="AY431" s="21" t="s">
        <v>137</v>
      </c>
      <c r="BE431" s="187">
        <f>IF(N431="základní",J431,0)</f>
        <v>0</v>
      </c>
      <c r="BF431" s="187">
        <f>IF(N431="snížená",J431,0)</f>
        <v>0</v>
      </c>
      <c r="BG431" s="187">
        <f>IF(N431="zákl. přenesená",J431,0)</f>
        <v>0</v>
      </c>
      <c r="BH431" s="187">
        <f>IF(N431="sníž. přenesená",J431,0)</f>
        <v>0</v>
      </c>
      <c r="BI431" s="187">
        <f>IF(N431="nulová",J431,0)</f>
        <v>0</v>
      </c>
      <c r="BJ431" s="21" t="s">
        <v>77</v>
      </c>
      <c r="BK431" s="187">
        <f>ROUND(I431*H431,2)</f>
        <v>0</v>
      </c>
      <c r="BL431" s="21" t="s">
        <v>144</v>
      </c>
      <c r="BM431" s="186" t="s">
        <v>473</v>
      </c>
    </row>
    <row r="432" s="2" customFormat="1">
      <c r="A432" s="40"/>
      <c r="B432" s="41"/>
      <c r="C432" s="40"/>
      <c r="D432" s="188" t="s">
        <v>146</v>
      </c>
      <c r="E432" s="40"/>
      <c r="F432" s="189" t="s">
        <v>474</v>
      </c>
      <c r="G432" s="40"/>
      <c r="H432" s="40"/>
      <c r="I432" s="190"/>
      <c r="J432" s="40"/>
      <c r="K432" s="40"/>
      <c r="L432" s="41"/>
      <c r="M432" s="191"/>
      <c r="N432" s="192"/>
      <c r="O432" s="74"/>
      <c r="P432" s="74"/>
      <c r="Q432" s="74"/>
      <c r="R432" s="74"/>
      <c r="S432" s="74"/>
      <c r="T432" s="75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21" t="s">
        <v>146</v>
      </c>
      <c r="AU432" s="21" t="s">
        <v>79</v>
      </c>
    </row>
    <row r="433" s="13" customFormat="1">
      <c r="A433" s="13"/>
      <c r="B433" s="193"/>
      <c r="C433" s="13"/>
      <c r="D433" s="194" t="s">
        <v>148</v>
      </c>
      <c r="E433" s="195" t="s">
        <v>3</v>
      </c>
      <c r="F433" s="196" t="s">
        <v>475</v>
      </c>
      <c r="G433" s="13"/>
      <c r="H433" s="195" t="s">
        <v>3</v>
      </c>
      <c r="I433" s="197"/>
      <c r="J433" s="13"/>
      <c r="K433" s="13"/>
      <c r="L433" s="193"/>
      <c r="M433" s="198"/>
      <c r="N433" s="199"/>
      <c r="O433" s="199"/>
      <c r="P433" s="199"/>
      <c r="Q433" s="199"/>
      <c r="R433" s="199"/>
      <c r="S433" s="199"/>
      <c r="T433" s="20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5" t="s">
        <v>148</v>
      </c>
      <c r="AU433" s="195" t="s">
        <v>79</v>
      </c>
      <c r="AV433" s="13" t="s">
        <v>77</v>
      </c>
      <c r="AW433" s="13" t="s">
        <v>32</v>
      </c>
      <c r="AX433" s="13" t="s">
        <v>70</v>
      </c>
      <c r="AY433" s="195" t="s">
        <v>137</v>
      </c>
    </row>
    <row r="434" s="14" customFormat="1">
      <c r="A434" s="14"/>
      <c r="B434" s="201"/>
      <c r="C434" s="14"/>
      <c r="D434" s="194" t="s">
        <v>148</v>
      </c>
      <c r="E434" s="202" t="s">
        <v>3</v>
      </c>
      <c r="F434" s="203" t="s">
        <v>476</v>
      </c>
      <c r="G434" s="14"/>
      <c r="H434" s="204">
        <v>147.89400000000001</v>
      </c>
      <c r="I434" s="205"/>
      <c r="J434" s="14"/>
      <c r="K434" s="14"/>
      <c r="L434" s="201"/>
      <c r="M434" s="206"/>
      <c r="N434" s="207"/>
      <c r="O434" s="207"/>
      <c r="P434" s="207"/>
      <c r="Q434" s="207"/>
      <c r="R434" s="207"/>
      <c r="S434" s="207"/>
      <c r="T434" s="208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02" t="s">
        <v>148</v>
      </c>
      <c r="AU434" s="202" t="s">
        <v>79</v>
      </c>
      <c r="AV434" s="14" t="s">
        <v>79</v>
      </c>
      <c r="AW434" s="14" t="s">
        <v>32</v>
      </c>
      <c r="AX434" s="14" t="s">
        <v>70</v>
      </c>
      <c r="AY434" s="202" t="s">
        <v>137</v>
      </c>
    </row>
    <row r="435" s="14" customFormat="1">
      <c r="A435" s="14"/>
      <c r="B435" s="201"/>
      <c r="C435" s="14"/>
      <c r="D435" s="194" t="s">
        <v>148</v>
      </c>
      <c r="E435" s="202" t="s">
        <v>3</v>
      </c>
      <c r="F435" s="203" t="s">
        <v>477</v>
      </c>
      <c r="G435" s="14"/>
      <c r="H435" s="204">
        <v>45.816000000000002</v>
      </c>
      <c r="I435" s="205"/>
      <c r="J435" s="14"/>
      <c r="K435" s="14"/>
      <c r="L435" s="201"/>
      <c r="M435" s="206"/>
      <c r="N435" s="207"/>
      <c r="O435" s="207"/>
      <c r="P435" s="207"/>
      <c r="Q435" s="207"/>
      <c r="R435" s="207"/>
      <c r="S435" s="207"/>
      <c r="T435" s="208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02" t="s">
        <v>148</v>
      </c>
      <c r="AU435" s="202" t="s">
        <v>79</v>
      </c>
      <c r="AV435" s="14" t="s">
        <v>79</v>
      </c>
      <c r="AW435" s="14" t="s">
        <v>32</v>
      </c>
      <c r="AX435" s="14" t="s">
        <v>70</v>
      </c>
      <c r="AY435" s="202" t="s">
        <v>137</v>
      </c>
    </row>
    <row r="436" s="15" customFormat="1">
      <c r="A436" s="15"/>
      <c r="B436" s="209"/>
      <c r="C436" s="15"/>
      <c r="D436" s="194" t="s">
        <v>148</v>
      </c>
      <c r="E436" s="210" t="s">
        <v>3</v>
      </c>
      <c r="F436" s="211" t="s">
        <v>152</v>
      </c>
      <c r="G436" s="15"/>
      <c r="H436" s="212">
        <v>193.71000000000001</v>
      </c>
      <c r="I436" s="213"/>
      <c r="J436" s="15"/>
      <c r="K436" s="15"/>
      <c r="L436" s="209"/>
      <c r="M436" s="214"/>
      <c r="N436" s="215"/>
      <c r="O436" s="215"/>
      <c r="P436" s="215"/>
      <c r="Q436" s="215"/>
      <c r="R436" s="215"/>
      <c r="S436" s="215"/>
      <c r="T436" s="21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10" t="s">
        <v>148</v>
      </c>
      <c r="AU436" s="210" t="s">
        <v>79</v>
      </c>
      <c r="AV436" s="15" t="s">
        <v>144</v>
      </c>
      <c r="AW436" s="15" t="s">
        <v>32</v>
      </c>
      <c r="AX436" s="15" t="s">
        <v>77</v>
      </c>
      <c r="AY436" s="210" t="s">
        <v>137</v>
      </c>
    </row>
    <row r="437" s="2" customFormat="1" ht="24.15" customHeight="1">
      <c r="A437" s="40"/>
      <c r="B437" s="174"/>
      <c r="C437" s="175" t="s">
        <v>478</v>
      </c>
      <c r="D437" s="175" t="s">
        <v>139</v>
      </c>
      <c r="E437" s="176" t="s">
        <v>479</v>
      </c>
      <c r="F437" s="177" t="s">
        <v>480</v>
      </c>
      <c r="G437" s="178" t="s">
        <v>301</v>
      </c>
      <c r="H437" s="179">
        <v>1743.3900000000001</v>
      </c>
      <c r="I437" s="180"/>
      <c r="J437" s="181">
        <f>ROUND(I437*H437,2)</f>
        <v>0</v>
      </c>
      <c r="K437" s="177" t="s">
        <v>143</v>
      </c>
      <c r="L437" s="41"/>
      <c r="M437" s="182" t="s">
        <v>3</v>
      </c>
      <c r="N437" s="183" t="s">
        <v>41</v>
      </c>
      <c r="O437" s="74"/>
      <c r="P437" s="184">
        <f>O437*H437</f>
        <v>0</v>
      </c>
      <c r="Q437" s="184">
        <v>0</v>
      </c>
      <c r="R437" s="184">
        <f>Q437*H437</f>
        <v>0</v>
      </c>
      <c r="S437" s="184">
        <v>0</v>
      </c>
      <c r="T437" s="185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186" t="s">
        <v>144</v>
      </c>
      <c r="AT437" s="186" t="s">
        <v>139</v>
      </c>
      <c r="AU437" s="186" t="s">
        <v>79</v>
      </c>
      <c r="AY437" s="21" t="s">
        <v>137</v>
      </c>
      <c r="BE437" s="187">
        <f>IF(N437="základní",J437,0)</f>
        <v>0</v>
      </c>
      <c r="BF437" s="187">
        <f>IF(N437="snížená",J437,0)</f>
        <v>0</v>
      </c>
      <c r="BG437" s="187">
        <f>IF(N437="zákl. přenesená",J437,0)</f>
        <v>0</v>
      </c>
      <c r="BH437" s="187">
        <f>IF(N437="sníž. přenesená",J437,0)</f>
        <v>0</v>
      </c>
      <c r="BI437" s="187">
        <f>IF(N437="nulová",J437,0)</f>
        <v>0</v>
      </c>
      <c r="BJ437" s="21" t="s">
        <v>77</v>
      </c>
      <c r="BK437" s="187">
        <f>ROUND(I437*H437,2)</f>
        <v>0</v>
      </c>
      <c r="BL437" s="21" t="s">
        <v>144</v>
      </c>
      <c r="BM437" s="186" t="s">
        <v>481</v>
      </c>
    </row>
    <row r="438" s="2" customFormat="1">
      <c r="A438" s="40"/>
      <c r="B438" s="41"/>
      <c r="C438" s="40"/>
      <c r="D438" s="188" t="s">
        <v>146</v>
      </c>
      <c r="E438" s="40"/>
      <c r="F438" s="189" t="s">
        <v>482</v>
      </c>
      <c r="G438" s="40"/>
      <c r="H438" s="40"/>
      <c r="I438" s="190"/>
      <c r="J438" s="40"/>
      <c r="K438" s="40"/>
      <c r="L438" s="41"/>
      <c r="M438" s="191"/>
      <c r="N438" s="192"/>
      <c r="O438" s="74"/>
      <c r="P438" s="74"/>
      <c r="Q438" s="74"/>
      <c r="R438" s="74"/>
      <c r="S438" s="74"/>
      <c r="T438" s="75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21" t="s">
        <v>146</v>
      </c>
      <c r="AU438" s="21" t="s">
        <v>79</v>
      </c>
    </row>
    <row r="439" s="13" customFormat="1">
      <c r="A439" s="13"/>
      <c r="B439" s="193"/>
      <c r="C439" s="13"/>
      <c r="D439" s="194" t="s">
        <v>148</v>
      </c>
      <c r="E439" s="195" t="s">
        <v>3</v>
      </c>
      <c r="F439" s="196" t="s">
        <v>475</v>
      </c>
      <c r="G439" s="13"/>
      <c r="H439" s="195" t="s">
        <v>3</v>
      </c>
      <c r="I439" s="197"/>
      <c r="J439" s="13"/>
      <c r="K439" s="13"/>
      <c r="L439" s="193"/>
      <c r="M439" s="198"/>
      <c r="N439" s="199"/>
      <c r="O439" s="199"/>
      <c r="P439" s="199"/>
      <c r="Q439" s="199"/>
      <c r="R439" s="199"/>
      <c r="S439" s="199"/>
      <c r="T439" s="20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5" t="s">
        <v>148</v>
      </c>
      <c r="AU439" s="195" t="s">
        <v>79</v>
      </c>
      <c r="AV439" s="13" t="s">
        <v>77</v>
      </c>
      <c r="AW439" s="13" t="s">
        <v>32</v>
      </c>
      <c r="AX439" s="13" t="s">
        <v>70</v>
      </c>
      <c r="AY439" s="195" t="s">
        <v>137</v>
      </c>
    </row>
    <row r="440" s="14" customFormat="1">
      <c r="A440" s="14"/>
      <c r="B440" s="201"/>
      <c r="C440" s="14"/>
      <c r="D440" s="194" t="s">
        <v>148</v>
      </c>
      <c r="E440" s="202" t="s">
        <v>3</v>
      </c>
      <c r="F440" s="203" t="s">
        <v>476</v>
      </c>
      <c r="G440" s="14"/>
      <c r="H440" s="204">
        <v>147.89400000000001</v>
      </c>
      <c r="I440" s="205"/>
      <c r="J440" s="14"/>
      <c r="K440" s="14"/>
      <c r="L440" s="201"/>
      <c r="M440" s="206"/>
      <c r="N440" s="207"/>
      <c r="O440" s="207"/>
      <c r="P440" s="207"/>
      <c r="Q440" s="207"/>
      <c r="R440" s="207"/>
      <c r="S440" s="207"/>
      <c r="T440" s="208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2" t="s">
        <v>148</v>
      </c>
      <c r="AU440" s="202" t="s">
        <v>79</v>
      </c>
      <c r="AV440" s="14" t="s">
        <v>79</v>
      </c>
      <c r="AW440" s="14" t="s">
        <v>32</v>
      </c>
      <c r="AX440" s="14" t="s">
        <v>70</v>
      </c>
      <c r="AY440" s="202" t="s">
        <v>137</v>
      </c>
    </row>
    <row r="441" s="14" customFormat="1">
      <c r="A441" s="14"/>
      <c r="B441" s="201"/>
      <c r="C441" s="14"/>
      <c r="D441" s="194" t="s">
        <v>148</v>
      </c>
      <c r="E441" s="202" t="s">
        <v>3</v>
      </c>
      <c r="F441" s="203" t="s">
        <v>477</v>
      </c>
      <c r="G441" s="14"/>
      <c r="H441" s="204">
        <v>45.816000000000002</v>
      </c>
      <c r="I441" s="205"/>
      <c r="J441" s="14"/>
      <c r="K441" s="14"/>
      <c r="L441" s="201"/>
      <c r="M441" s="206"/>
      <c r="N441" s="207"/>
      <c r="O441" s="207"/>
      <c r="P441" s="207"/>
      <c r="Q441" s="207"/>
      <c r="R441" s="207"/>
      <c r="S441" s="207"/>
      <c r="T441" s="20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02" t="s">
        <v>148</v>
      </c>
      <c r="AU441" s="202" t="s">
        <v>79</v>
      </c>
      <c r="AV441" s="14" t="s">
        <v>79</v>
      </c>
      <c r="AW441" s="14" t="s">
        <v>32</v>
      </c>
      <c r="AX441" s="14" t="s">
        <v>70</v>
      </c>
      <c r="AY441" s="202" t="s">
        <v>137</v>
      </c>
    </row>
    <row r="442" s="15" customFormat="1">
      <c r="A442" s="15"/>
      <c r="B442" s="209"/>
      <c r="C442" s="15"/>
      <c r="D442" s="194" t="s">
        <v>148</v>
      </c>
      <c r="E442" s="210" t="s">
        <v>3</v>
      </c>
      <c r="F442" s="211" t="s">
        <v>152</v>
      </c>
      <c r="G442" s="15"/>
      <c r="H442" s="212">
        <v>193.71000000000001</v>
      </c>
      <c r="I442" s="213"/>
      <c r="J442" s="15"/>
      <c r="K442" s="15"/>
      <c r="L442" s="209"/>
      <c r="M442" s="214"/>
      <c r="N442" s="215"/>
      <c r="O442" s="215"/>
      <c r="P442" s="215"/>
      <c r="Q442" s="215"/>
      <c r="R442" s="215"/>
      <c r="S442" s="215"/>
      <c r="T442" s="21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10" t="s">
        <v>148</v>
      </c>
      <c r="AU442" s="210" t="s">
        <v>79</v>
      </c>
      <c r="AV442" s="15" t="s">
        <v>144</v>
      </c>
      <c r="AW442" s="15" t="s">
        <v>32</v>
      </c>
      <c r="AX442" s="15" t="s">
        <v>77</v>
      </c>
      <c r="AY442" s="210" t="s">
        <v>137</v>
      </c>
    </row>
    <row r="443" s="14" customFormat="1">
      <c r="A443" s="14"/>
      <c r="B443" s="201"/>
      <c r="C443" s="14"/>
      <c r="D443" s="194" t="s">
        <v>148</v>
      </c>
      <c r="E443" s="14"/>
      <c r="F443" s="203" t="s">
        <v>483</v>
      </c>
      <c r="G443" s="14"/>
      <c r="H443" s="204">
        <v>1743.3900000000001</v>
      </c>
      <c r="I443" s="205"/>
      <c r="J443" s="14"/>
      <c r="K443" s="14"/>
      <c r="L443" s="201"/>
      <c r="M443" s="206"/>
      <c r="N443" s="207"/>
      <c r="O443" s="207"/>
      <c r="P443" s="207"/>
      <c r="Q443" s="207"/>
      <c r="R443" s="207"/>
      <c r="S443" s="207"/>
      <c r="T443" s="208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02" t="s">
        <v>148</v>
      </c>
      <c r="AU443" s="202" t="s">
        <v>79</v>
      </c>
      <c r="AV443" s="14" t="s">
        <v>79</v>
      </c>
      <c r="AW443" s="14" t="s">
        <v>4</v>
      </c>
      <c r="AX443" s="14" t="s">
        <v>77</v>
      </c>
      <c r="AY443" s="202" t="s">
        <v>137</v>
      </c>
    </row>
    <row r="444" s="2" customFormat="1" ht="24.15" customHeight="1">
      <c r="A444" s="40"/>
      <c r="B444" s="174"/>
      <c r="C444" s="175" t="s">
        <v>484</v>
      </c>
      <c r="D444" s="175" t="s">
        <v>139</v>
      </c>
      <c r="E444" s="176" t="s">
        <v>485</v>
      </c>
      <c r="F444" s="177" t="s">
        <v>486</v>
      </c>
      <c r="G444" s="178" t="s">
        <v>301</v>
      </c>
      <c r="H444" s="179">
        <v>22.516999999999999</v>
      </c>
      <c r="I444" s="180"/>
      <c r="J444" s="181">
        <f>ROUND(I444*H444,2)</f>
        <v>0</v>
      </c>
      <c r="K444" s="177" t="s">
        <v>143</v>
      </c>
      <c r="L444" s="41"/>
      <c r="M444" s="182" t="s">
        <v>3</v>
      </c>
      <c r="N444" s="183" t="s">
        <v>41</v>
      </c>
      <c r="O444" s="74"/>
      <c r="P444" s="184">
        <f>O444*H444</f>
        <v>0</v>
      </c>
      <c r="Q444" s="184">
        <v>0</v>
      </c>
      <c r="R444" s="184">
        <f>Q444*H444</f>
        <v>0</v>
      </c>
      <c r="S444" s="184">
        <v>0</v>
      </c>
      <c r="T444" s="185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186" t="s">
        <v>144</v>
      </c>
      <c r="AT444" s="186" t="s">
        <v>139</v>
      </c>
      <c r="AU444" s="186" t="s">
        <v>79</v>
      </c>
      <c r="AY444" s="21" t="s">
        <v>137</v>
      </c>
      <c r="BE444" s="187">
        <f>IF(N444="základní",J444,0)</f>
        <v>0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21" t="s">
        <v>77</v>
      </c>
      <c r="BK444" s="187">
        <f>ROUND(I444*H444,2)</f>
        <v>0</v>
      </c>
      <c r="BL444" s="21" t="s">
        <v>144</v>
      </c>
      <c r="BM444" s="186" t="s">
        <v>487</v>
      </c>
    </row>
    <row r="445" s="2" customFormat="1">
      <c r="A445" s="40"/>
      <c r="B445" s="41"/>
      <c r="C445" s="40"/>
      <c r="D445" s="188" t="s">
        <v>146</v>
      </c>
      <c r="E445" s="40"/>
      <c r="F445" s="189" t="s">
        <v>488</v>
      </c>
      <c r="G445" s="40"/>
      <c r="H445" s="40"/>
      <c r="I445" s="190"/>
      <c r="J445" s="40"/>
      <c r="K445" s="40"/>
      <c r="L445" s="41"/>
      <c r="M445" s="191"/>
      <c r="N445" s="192"/>
      <c r="O445" s="74"/>
      <c r="P445" s="74"/>
      <c r="Q445" s="74"/>
      <c r="R445" s="74"/>
      <c r="S445" s="74"/>
      <c r="T445" s="75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21" t="s">
        <v>146</v>
      </c>
      <c r="AU445" s="21" t="s">
        <v>79</v>
      </c>
    </row>
    <row r="446" s="13" customFormat="1">
      <c r="A446" s="13"/>
      <c r="B446" s="193"/>
      <c r="C446" s="13"/>
      <c r="D446" s="194" t="s">
        <v>148</v>
      </c>
      <c r="E446" s="195" t="s">
        <v>3</v>
      </c>
      <c r="F446" s="196" t="s">
        <v>475</v>
      </c>
      <c r="G446" s="13"/>
      <c r="H446" s="195" t="s">
        <v>3</v>
      </c>
      <c r="I446" s="197"/>
      <c r="J446" s="13"/>
      <c r="K446" s="13"/>
      <c r="L446" s="193"/>
      <c r="M446" s="198"/>
      <c r="N446" s="199"/>
      <c r="O446" s="199"/>
      <c r="P446" s="199"/>
      <c r="Q446" s="199"/>
      <c r="R446" s="199"/>
      <c r="S446" s="199"/>
      <c r="T446" s="20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5" t="s">
        <v>148</v>
      </c>
      <c r="AU446" s="195" t="s">
        <v>79</v>
      </c>
      <c r="AV446" s="13" t="s">
        <v>77</v>
      </c>
      <c r="AW446" s="13" t="s">
        <v>32</v>
      </c>
      <c r="AX446" s="13" t="s">
        <v>70</v>
      </c>
      <c r="AY446" s="195" t="s">
        <v>137</v>
      </c>
    </row>
    <row r="447" s="14" customFormat="1">
      <c r="A447" s="14"/>
      <c r="B447" s="201"/>
      <c r="C447" s="14"/>
      <c r="D447" s="194" t="s">
        <v>148</v>
      </c>
      <c r="E447" s="202" t="s">
        <v>3</v>
      </c>
      <c r="F447" s="203" t="s">
        <v>489</v>
      </c>
      <c r="G447" s="14"/>
      <c r="H447" s="204">
        <v>22.516999999999999</v>
      </c>
      <c r="I447" s="205"/>
      <c r="J447" s="14"/>
      <c r="K447" s="14"/>
      <c r="L447" s="201"/>
      <c r="M447" s="206"/>
      <c r="N447" s="207"/>
      <c r="O447" s="207"/>
      <c r="P447" s="207"/>
      <c r="Q447" s="207"/>
      <c r="R447" s="207"/>
      <c r="S447" s="207"/>
      <c r="T447" s="208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02" t="s">
        <v>148</v>
      </c>
      <c r="AU447" s="202" t="s">
        <v>79</v>
      </c>
      <c r="AV447" s="14" t="s">
        <v>79</v>
      </c>
      <c r="AW447" s="14" t="s">
        <v>32</v>
      </c>
      <c r="AX447" s="14" t="s">
        <v>70</v>
      </c>
      <c r="AY447" s="202" t="s">
        <v>137</v>
      </c>
    </row>
    <row r="448" s="15" customFormat="1">
      <c r="A448" s="15"/>
      <c r="B448" s="209"/>
      <c r="C448" s="15"/>
      <c r="D448" s="194" t="s">
        <v>148</v>
      </c>
      <c r="E448" s="210" t="s">
        <v>3</v>
      </c>
      <c r="F448" s="211" t="s">
        <v>152</v>
      </c>
      <c r="G448" s="15"/>
      <c r="H448" s="212">
        <v>22.516999999999999</v>
      </c>
      <c r="I448" s="213"/>
      <c r="J448" s="15"/>
      <c r="K448" s="15"/>
      <c r="L448" s="209"/>
      <c r="M448" s="214"/>
      <c r="N448" s="215"/>
      <c r="O448" s="215"/>
      <c r="P448" s="215"/>
      <c r="Q448" s="215"/>
      <c r="R448" s="215"/>
      <c r="S448" s="215"/>
      <c r="T448" s="21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10" t="s">
        <v>148</v>
      </c>
      <c r="AU448" s="210" t="s">
        <v>79</v>
      </c>
      <c r="AV448" s="15" t="s">
        <v>144</v>
      </c>
      <c r="AW448" s="15" t="s">
        <v>32</v>
      </c>
      <c r="AX448" s="15" t="s">
        <v>77</v>
      </c>
      <c r="AY448" s="210" t="s">
        <v>137</v>
      </c>
    </row>
    <row r="449" s="2" customFormat="1" ht="24.15" customHeight="1">
      <c r="A449" s="40"/>
      <c r="B449" s="174"/>
      <c r="C449" s="175" t="s">
        <v>490</v>
      </c>
      <c r="D449" s="175" t="s">
        <v>139</v>
      </c>
      <c r="E449" s="176" t="s">
        <v>491</v>
      </c>
      <c r="F449" s="177" t="s">
        <v>480</v>
      </c>
      <c r="G449" s="178" t="s">
        <v>301</v>
      </c>
      <c r="H449" s="179">
        <v>202.65299999999999</v>
      </c>
      <c r="I449" s="180"/>
      <c r="J449" s="181">
        <f>ROUND(I449*H449,2)</f>
        <v>0</v>
      </c>
      <c r="K449" s="177" t="s">
        <v>143</v>
      </c>
      <c r="L449" s="41"/>
      <c r="M449" s="182" t="s">
        <v>3</v>
      </c>
      <c r="N449" s="183" t="s">
        <v>41</v>
      </c>
      <c r="O449" s="74"/>
      <c r="P449" s="184">
        <f>O449*H449</f>
        <v>0</v>
      </c>
      <c r="Q449" s="184">
        <v>0</v>
      </c>
      <c r="R449" s="184">
        <f>Q449*H449</f>
        <v>0</v>
      </c>
      <c r="S449" s="184">
        <v>0</v>
      </c>
      <c r="T449" s="185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186" t="s">
        <v>144</v>
      </c>
      <c r="AT449" s="186" t="s">
        <v>139</v>
      </c>
      <c r="AU449" s="186" t="s">
        <v>79</v>
      </c>
      <c r="AY449" s="21" t="s">
        <v>137</v>
      </c>
      <c r="BE449" s="187">
        <f>IF(N449="základní",J449,0)</f>
        <v>0</v>
      </c>
      <c r="BF449" s="187">
        <f>IF(N449="snížená",J449,0)</f>
        <v>0</v>
      </c>
      <c r="BG449" s="187">
        <f>IF(N449="zákl. přenesená",J449,0)</f>
        <v>0</v>
      </c>
      <c r="BH449" s="187">
        <f>IF(N449="sníž. přenesená",J449,0)</f>
        <v>0</v>
      </c>
      <c r="BI449" s="187">
        <f>IF(N449="nulová",J449,0)</f>
        <v>0</v>
      </c>
      <c r="BJ449" s="21" t="s">
        <v>77</v>
      </c>
      <c r="BK449" s="187">
        <f>ROUND(I449*H449,2)</f>
        <v>0</v>
      </c>
      <c r="BL449" s="21" t="s">
        <v>144</v>
      </c>
      <c r="BM449" s="186" t="s">
        <v>492</v>
      </c>
    </row>
    <row r="450" s="2" customFormat="1">
      <c r="A450" s="40"/>
      <c r="B450" s="41"/>
      <c r="C450" s="40"/>
      <c r="D450" s="188" t="s">
        <v>146</v>
      </c>
      <c r="E450" s="40"/>
      <c r="F450" s="189" t="s">
        <v>493</v>
      </c>
      <c r="G450" s="40"/>
      <c r="H450" s="40"/>
      <c r="I450" s="190"/>
      <c r="J450" s="40"/>
      <c r="K450" s="40"/>
      <c r="L450" s="41"/>
      <c r="M450" s="191"/>
      <c r="N450" s="192"/>
      <c r="O450" s="74"/>
      <c r="P450" s="74"/>
      <c r="Q450" s="74"/>
      <c r="R450" s="74"/>
      <c r="S450" s="74"/>
      <c r="T450" s="75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21" t="s">
        <v>146</v>
      </c>
      <c r="AU450" s="21" t="s">
        <v>79</v>
      </c>
    </row>
    <row r="451" s="13" customFormat="1">
      <c r="A451" s="13"/>
      <c r="B451" s="193"/>
      <c r="C451" s="13"/>
      <c r="D451" s="194" t="s">
        <v>148</v>
      </c>
      <c r="E451" s="195" t="s">
        <v>3</v>
      </c>
      <c r="F451" s="196" t="s">
        <v>475</v>
      </c>
      <c r="G451" s="13"/>
      <c r="H451" s="195" t="s">
        <v>3</v>
      </c>
      <c r="I451" s="197"/>
      <c r="J451" s="13"/>
      <c r="K451" s="13"/>
      <c r="L451" s="193"/>
      <c r="M451" s="198"/>
      <c r="N451" s="199"/>
      <c r="O451" s="199"/>
      <c r="P451" s="199"/>
      <c r="Q451" s="199"/>
      <c r="R451" s="199"/>
      <c r="S451" s="199"/>
      <c r="T451" s="20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5" t="s">
        <v>148</v>
      </c>
      <c r="AU451" s="195" t="s">
        <v>79</v>
      </c>
      <c r="AV451" s="13" t="s">
        <v>77</v>
      </c>
      <c r="AW451" s="13" t="s">
        <v>32</v>
      </c>
      <c r="AX451" s="13" t="s">
        <v>70</v>
      </c>
      <c r="AY451" s="195" t="s">
        <v>137</v>
      </c>
    </row>
    <row r="452" s="14" customFormat="1">
      <c r="A452" s="14"/>
      <c r="B452" s="201"/>
      <c r="C452" s="14"/>
      <c r="D452" s="194" t="s">
        <v>148</v>
      </c>
      <c r="E452" s="202" t="s">
        <v>3</v>
      </c>
      <c r="F452" s="203" t="s">
        <v>489</v>
      </c>
      <c r="G452" s="14"/>
      <c r="H452" s="204">
        <v>22.516999999999999</v>
      </c>
      <c r="I452" s="205"/>
      <c r="J452" s="14"/>
      <c r="K452" s="14"/>
      <c r="L452" s="201"/>
      <c r="M452" s="206"/>
      <c r="N452" s="207"/>
      <c r="O452" s="207"/>
      <c r="P452" s="207"/>
      <c r="Q452" s="207"/>
      <c r="R452" s="207"/>
      <c r="S452" s="207"/>
      <c r="T452" s="208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02" t="s">
        <v>148</v>
      </c>
      <c r="AU452" s="202" t="s">
        <v>79</v>
      </c>
      <c r="AV452" s="14" t="s">
        <v>79</v>
      </c>
      <c r="AW452" s="14" t="s">
        <v>32</v>
      </c>
      <c r="AX452" s="14" t="s">
        <v>70</v>
      </c>
      <c r="AY452" s="202" t="s">
        <v>137</v>
      </c>
    </row>
    <row r="453" s="15" customFormat="1">
      <c r="A453" s="15"/>
      <c r="B453" s="209"/>
      <c r="C453" s="15"/>
      <c r="D453" s="194" t="s">
        <v>148</v>
      </c>
      <c r="E453" s="210" t="s">
        <v>3</v>
      </c>
      <c r="F453" s="211" t="s">
        <v>152</v>
      </c>
      <c r="G453" s="15"/>
      <c r="H453" s="212">
        <v>22.516999999999999</v>
      </c>
      <c r="I453" s="213"/>
      <c r="J453" s="15"/>
      <c r="K453" s="15"/>
      <c r="L453" s="209"/>
      <c r="M453" s="214"/>
      <c r="N453" s="215"/>
      <c r="O453" s="215"/>
      <c r="P453" s="215"/>
      <c r="Q453" s="215"/>
      <c r="R453" s="215"/>
      <c r="S453" s="215"/>
      <c r="T453" s="21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10" t="s">
        <v>148</v>
      </c>
      <c r="AU453" s="210" t="s">
        <v>79</v>
      </c>
      <c r="AV453" s="15" t="s">
        <v>144</v>
      </c>
      <c r="AW453" s="15" t="s">
        <v>32</v>
      </c>
      <c r="AX453" s="15" t="s">
        <v>77</v>
      </c>
      <c r="AY453" s="210" t="s">
        <v>137</v>
      </c>
    </row>
    <row r="454" s="14" customFormat="1">
      <c r="A454" s="14"/>
      <c r="B454" s="201"/>
      <c r="C454" s="14"/>
      <c r="D454" s="194" t="s">
        <v>148</v>
      </c>
      <c r="E454" s="14"/>
      <c r="F454" s="203" t="s">
        <v>494</v>
      </c>
      <c r="G454" s="14"/>
      <c r="H454" s="204">
        <v>202.65299999999999</v>
      </c>
      <c r="I454" s="205"/>
      <c r="J454" s="14"/>
      <c r="K454" s="14"/>
      <c r="L454" s="201"/>
      <c r="M454" s="206"/>
      <c r="N454" s="207"/>
      <c r="O454" s="207"/>
      <c r="P454" s="207"/>
      <c r="Q454" s="207"/>
      <c r="R454" s="207"/>
      <c r="S454" s="207"/>
      <c r="T454" s="20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02" t="s">
        <v>148</v>
      </c>
      <c r="AU454" s="202" t="s">
        <v>79</v>
      </c>
      <c r="AV454" s="14" t="s">
        <v>79</v>
      </c>
      <c r="AW454" s="14" t="s">
        <v>4</v>
      </c>
      <c r="AX454" s="14" t="s">
        <v>77</v>
      </c>
      <c r="AY454" s="202" t="s">
        <v>137</v>
      </c>
    </row>
    <row r="455" s="2" customFormat="1" ht="24.15" customHeight="1">
      <c r="A455" s="40"/>
      <c r="B455" s="174"/>
      <c r="C455" s="175" t="s">
        <v>495</v>
      </c>
      <c r="D455" s="175" t="s">
        <v>139</v>
      </c>
      <c r="E455" s="176" t="s">
        <v>496</v>
      </c>
      <c r="F455" s="177" t="s">
        <v>497</v>
      </c>
      <c r="G455" s="178" t="s">
        <v>301</v>
      </c>
      <c r="H455" s="179">
        <v>22.516999999999999</v>
      </c>
      <c r="I455" s="180"/>
      <c r="J455" s="181">
        <f>ROUND(I455*H455,2)</f>
        <v>0</v>
      </c>
      <c r="K455" s="177" t="s">
        <v>143</v>
      </c>
      <c r="L455" s="41"/>
      <c r="M455" s="182" t="s">
        <v>3</v>
      </c>
      <c r="N455" s="183" t="s">
        <v>41</v>
      </c>
      <c r="O455" s="74"/>
      <c r="P455" s="184">
        <f>O455*H455</f>
        <v>0</v>
      </c>
      <c r="Q455" s="184">
        <v>0</v>
      </c>
      <c r="R455" s="184">
        <f>Q455*H455</f>
        <v>0</v>
      </c>
      <c r="S455" s="184">
        <v>0</v>
      </c>
      <c r="T455" s="185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186" t="s">
        <v>144</v>
      </c>
      <c r="AT455" s="186" t="s">
        <v>139</v>
      </c>
      <c r="AU455" s="186" t="s">
        <v>79</v>
      </c>
      <c r="AY455" s="21" t="s">
        <v>137</v>
      </c>
      <c r="BE455" s="187">
        <f>IF(N455="základní",J455,0)</f>
        <v>0</v>
      </c>
      <c r="BF455" s="187">
        <f>IF(N455="snížená",J455,0)</f>
        <v>0</v>
      </c>
      <c r="BG455" s="187">
        <f>IF(N455="zákl. přenesená",J455,0)</f>
        <v>0</v>
      </c>
      <c r="BH455" s="187">
        <f>IF(N455="sníž. přenesená",J455,0)</f>
        <v>0</v>
      </c>
      <c r="BI455" s="187">
        <f>IF(N455="nulová",J455,0)</f>
        <v>0</v>
      </c>
      <c r="BJ455" s="21" t="s">
        <v>77</v>
      </c>
      <c r="BK455" s="187">
        <f>ROUND(I455*H455,2)</f>
        <v>0</v>
      </c>
      <c r="BL455" s="21" t="s">
        <v>144</v>
      </c>
      <c r="BM455" s="186" t="s">
        <v>498</v>
      </c>
    </row>
    <row r="456" s="2" customFormat="1">
      <c r="A456" s="40"/>
      <c r="B456" s="41"/>
      <c r="C456" s="40"/>
      <c r="D456" s="188" t="s">
        <v>146</v>
      </c>
      <c r="E456" s="40"/>
      <c r="F456" s="189" t="s">
        <v>499</v>
      </c>
      <c r="G456" s="40"/>
      <c r="H456" s="40"/>
      <c r="I456" s="190"/>
      <c r="J456" s="40"/>
      <c r="K456" s="40"/>
      <c r="L456" s="41"/>
      <c r="M456" s="191"/>
      <c r="N456" s="192"/>
      <c r="O456" s="74"/>
      <c r="P456" s="74"/>
      <c r="Q456" s="74"/>
      <c r="R456" s="74"/>
      <c r="S456" s="74"/>
      <c r="T456" s="75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21" t="s">
        <v>146</v>
      </c>
      <c r="AU456" s="21" t="s">
        <v>79</v>
      </c>
    </row>
    <row r="457" s="13" customFormat="1">
      <c r="A457" s="13"/>
      <c r="B457" s="193"/>
      <c r="C457" s="13"/>
      <c r="D457" s="194" t="s">
        <v>148</v>
      </c>
      <c r="E457" s="195" t="s">
        <v>3</v>
      </c>
      <c r="F457" s="196" t="s">
        <v>475</v>
      </c>
      <c r="G457" s="13"/>
      <c r="H457" s="195" t="s">
        <v>3</v>
      </c>
      <c r="I457" s="197"/>
      <c r="J457" s="13"/>
      <c r="K457" s="13"/>
      <c r="L457" s="193"/>
      <c r="M457" s="198"/>
      <c r="N457" s="199"/>
      <c r="O457" s="199"/>
      <c r="P457" s="199"/>
      <c r="Q457" s="199"/>
      <c r="R457" s="199"/>
      <c r="S457" s="199"/>
      <c r="T457" s="20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5" t="s">
        <v>148</v>
      </c>
      <c r="AU457" s="195" t="s">
        <v>79</v>
      </c>
      <c r="AV457" s="13" t="s">
        <v>77</v>
      </c>
      <c r="AW457" s="13" t="s">
        <v>32</v>
      </c>
      <c r="AX457" s="13" t="s">
        <v>70</v>
      </c>
      <c r="AY457" s="195" t="s">
        <v>137</v>
      </c>
    </row>
    <row r="458" s="14" customFormat="1">
      <c r="A458" s="14"/>
      <c r="B458" s="201"/>
      <c r="C458" s="14"/>
      <c r="D458" s="194" t="s">
        <v>148</v>
      </c>
      <c r="E458" s="202" t="s">
        <v>3</v>
      </c>
      <c r="F458" s="203" t="s">
        <v>489</v>
      </c>
      <c r="G458" s="14"/>
      <c r="H458" s="204">
        <v>22.516999999999999</v>
      </c>
      <c r="I458" s="205"/>
      <c r="J458" s="14"/>
      <c r="K458" s="14"/>
      <c r="L458" s="201"/>
      <c r="M458" s="206"/>
      <c r="N458" s="207"/>
      <c r="O458" s="207"/>
      <c r="P458" s="207"/>
      <c r="Q458" s="207"/>
      <c r="R458" s="207"/>
      <c r="S458" s="207"/>
      <c r="T458" s="208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2" t="s">
        <v>148</v>
      </c>
      <c r="AU458" s="202" t="s">
        <v>79</v>
      </c>
      <c r="AV458" s="14" t="s">
        <v>79</v>
      </c>
      <c r="AW458" s="14" t="s">
        <v>32</v>
      </c>
      <c r="AX458" s="14" t="s">
        <v>70</v>
      </c>
      <c r="AY458" s="202" t="s">
        <v>137</v>
      </c>
    </row>
    <row r="459" s="15" customFormat="1">
      <c r="A459" s="15"/>
      <c r="B459" s="209"/>
      <c r="C459" s="15"/>
      <c r="D459" s="194" t="s">
        <v>148</v>
      </c>
      <c r="E459" s="210" t="s">
        <v>3</v>
      </c>
      <c r="F459" s="211" t="s">
        <v>152</v>
      </c>
      <c r="G459" s="15"/>
      <c r="H459" s="212">
        <v>22.516999999999999</v>
      </c>
      <c r="I459" s="213"/>
      <c r="J459" s="15"/>
      <c r="K459" s="15"/>
      <c r="L459" s="209"/>
      <c r="M459" s="214"/>
      <c r="N459" s="215"/>
      <c r="O459" s="215"/>
      <c r="P459" s="215"/>
      <c r="Q459" s="215"/>
      <c r="R459" s="215"/>
      <c r="S459" s="215"/>
      <c r="T459" s="21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10" t="s">
        <v>148</v>
      </c>
      <c r="AU459" s="210" t="s">
        <v>79</v>
      </c>
      <c r="AV459" s="15" t="s">
        <v>144</v>
      </c>
      <c r="AW459" s="15" t="s">
        <v>32</v>
      </c>
      <c r="AX459" s="15" t="s">
        <v>77</v>
      </c>
      <c r="AY459" s="210" t="s">
        <v>137</v>
      </c>
    </row>
    <row r="460" s="2" customFormat="1" ht="24.15" customHeight="1">
      <c r="A460" s="40"/>
      <c r="B460" s="174"/>
      <c r="C460" s="175" t="s">
        <v>500</v>
      </c>
      <c r="D460" s="175" t="s">
        <v>139</v>
      </c>
      <c r="E460" s="176" t="s">
        <v>501</v>
      </c>
      <c r="F460" s="177" t="s">
        <v>300</v>
      </c>
      <c r="G460" s="178" t="s">
        <v>301</v>
      </c>
      <c r="H460" s="179">
        <v>147.89400000000001</v>
      </c>
      <c r="I460" s="180"/>
      <c r="J460" s="181">
        <f>ROUND(I460*H460,2)</f>
        <v>0</v>
      </c>
      <c r="K460" s="177" t="s">
        <v>143</v>
      </c>
      <c r="L460" s="41"/>
      <c r="M460" s="182" t="s">
        <v>3</v>
      </c>
      <c r="N460" s="183" t="s">
        <v>41</v>
      </c>
      <c r="O460" s="74"/>
      <c r="P460" s="184">
        <f>O460*H460</f>
        <v>0</v>
      </c>
      <c r="Q460" s="184">
        <v>0</v>
      </c>
      <c r="R460" s="184">
        <f>Q460*H460</f>
        <v>0</v>
      </c>
      <c r="S460" s="184">
        <v>0</v>
      </c>
      <c r="T460" s="185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186" t="s">
        <v>144</v>
      </c>
      <c r="AT460" s="186" t="s">
        <v>139</v>
      </c>
      <c r="AU460" s="186" t="s">
        <v>79</v>
      </c>
      <c r="AY460" s="21" t="s">
        <v>137</v>
      </c>
      <c r="BE460" s="187">
        <f>IF(N460="základní",J460,0)</f>
        <v>0</v>
      </c>
      <c r="BF460" s="187">
        <f>IF(N460="snížená",J460,0)</f>
        <v>0</v>
      </c>
      <c r="BG460" s="187">
        <f>IF(N460="zákl. přenesená",J460,0)</f>
        <v>0</v>
      </c>
      <c r="BH460" s="187">
        <f>IF(N460="sníž. přenesená",J460,0)</f>
        <v>0</v>
      </c>
      <c r="BI460" s="187">
        <f>IF(N460="nulová",J460,0)</f>
        <v>0</v>
      </c>
      <c r="BJ460" s="21" t="s">
        <v>77</v>
      </c>
      <c r="BK460" s="187">
        <f>ROUND(I460*H460,2)</f>
        <v>0</v>
      </c>
      <c r="BL460" s="21" t="s">
        <v>144</v>
      </c>
      <c r="BM460" s="186" t="s">
        <v>502</v>
      </c>
    </row>
    <row r="461" s="2" customFormat="1">
      <c r="A461" s="40"/>
      <c r="B461" s="41"/>
      <c r="C461" s="40"/>
      <c r="D461" s="188" t="s">
        <v>146</v>
      </c>
      <c r="E461" s="40"/>
      <c r="F461" s="189" t="s">
        <v>503</v>
      </c>
      <c r="G461" s="40"/>
      <c r="H461" s="40"/>
      <c r="I461" s="190"/>
      <c r="J461" s="40"/>
      <c r="K461" s="40"/>
      <c r="L461" s="41"/>
      <c r="M461" s="191"/>
      <c r="N461" s="192"/>
      <c r="O461" s="74"/>
      <c r="P461" s="74"/>
      <c r="Q461" s="74"/>
      <c r="R461" s="74"/>
      <c r="S461" s="74"/>
      <c r="T461" s="75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21" t="s">
        <v>146</v>
      </c>
      <c r="AU461" s="21" t="s">
        <v>79</v>
      </c>
    </row>
    <row r="462" s="13" customFormat="1">
      <c r="A462" s="13"/>
      <c r="B462" s="193"/>
      <c r="C462" s="13"/>
      <c r="D462" s="194" t="s">
        <v>148</v>
      </c>
      <c r="E462" s="195" t="s">
        <v>3</v>
      </c>
      <c r="F462" s="196" t="s">
        <v>475</v>
      </c>
      <c r="G462" s="13"/>
      <c r="H462" s="195" t="s">
        <v>3</v>
      </c>
      <c r="I462" s="197"/>
      <c r="J462" s="13"/>
      <c r="K462" s="13"/>
      <c r="L462" s="193"/>
      <c r="M462" s="198"/>
      <c r="N462" s="199"/>
      <c r="O462" s="199"/>
      <c r="P462" s="199"/>
      <c r="Q462" s="199"/>
      <c r="R462" s="199"/>
      <c r="S462" s="199"/>
      <c r="T462" s="200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95" t="s">
        <v>148</v>
      </c>
      <c r="AU462" s="195" t="s">
        <v>79</v>
      </c>
      <c r="AV462" s="13" t="s">
        <v>77</v>
      </c>
      <c r="AW462" s="13" t="s">
        <v>32</v>
      </c>
      <c r="AX462" s="13" t="s">
        <v>70</v>
      </c>
      <c r="AY462" s="195" t="s">
        <v>137</v>
      </c>
    </row>
    <row r="463" s="14" customFormat="1">
      <c r="A463" s="14"/>
      <c r="B463" s="201"/>
      <c r="C463" s="14"/>
      <c r="D463" s="194" t="s">
        <v>148</v>
      </c>
      <c r="E463" s="202" t="s">
        <v>3</v>
      </c>
      <c r="F463" s="203" t="s">
        <v>476</v>
      </c>
      <c r="G463" s="14"/>
      <c r="H463" s="204">
        <v>147.89400000000001</v>
      </c>
      <c r="I463" s="205"/>
      <c r="J463" s="14"/>
      <c r="K463" s="14"/>
      <c r="L463" s="201"/>
      <c r="M463" s="206"/>
      <c r="N463" s="207"/>
      <c r="O463" s="207"/>
      <c r="P463" s="207"/>
      <c r="Q463" s="207"/>
      <c r="R463" s="207"/>
      <c r="S463" s="207"/>
      <c r="T463" s="208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2" t="s">
        <v>148</v>
      </c>
      <c r="AU463" s="202" t="s">
        <v>79</v>
      </c>
      <c r="AV463" s="14" t="s">
        <v>79</v>
      </c>
      <c r="AW463" s="14" t="s">
        <v>32</v>
      </c>
      <c r="AX463" s="14" t="s">
        <v>70</v>
      </c>
      <c r="AY463" s="202" t="s">
        <v>137</v>
      </c>
    </row>
    <row r="464" s="15" customFormat="1">
      <c r="A464" s="15"/>
      <c r="B464" s="209"/>
      <c r="C464" s="15"/>
      <c r="D464" s="194" t="s">
        <v>148</v>
      </c>
      <c r="E464" s="210" t="s">
        <v>3</v>
      </c>
      <c r="F464" s="211" t="s">
        <v>152</v>
      </c>
      <c r="G464" s="15"/>
      <c r="H464" s="212">
        <v>147.89400000000001</v>
      </c>
      <c r="I464" s="213"/>
      <c r="J464" s="15"/>
      <c r="K464" s="15"/>
      <c r="L464" s="209"/>
      <c r="M464" s="214"/>
      <c r="N464" s="215"/>
      <c r="O464" s="215"/>
      <c r="P464" s="215"/>
      <c r="Q464" s="215"/>
      <c r="R464" s="215"/>
      <c r="S464" s="215"/>
      <c r="T464" s="216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10" t="s">
        <v>148</v>
      </c>
      <c r="AU464" s="210" t="s">
        <v>79</v>
      </c>
      <c r="AV464" s="15" t="s">
        <v>144</v>
      </c>
      <c r="AW464" s="15" t="s">
        <v>32</v>
      </c>
      <c r="AX464" s="15" t="s">
        <v>77</v>
      </c>
      <c r="AY464" s="210" t="s">
        <v>137</v>
      </c>
    </row>
    <row r="465" s="2" customFormat="1" ht="24.15" customHeight="1">
      <c r="A465" s="40"/>
      <c r="B465" s="174"/>
      <c r="C465" s="175" t="s">
        <v>504</v>
      </c>
      <c r="D465" s="175" t="s">
        <v>139</v>
      </c>
      <c r="E465" s="176" t="s">
        <v>505</v>
      </c>
      <c r="F465" s="177" t="s">
        <v>506</v>
      </c>
      <c r="G465" s="178" t="s">
        <v>301</v>
      </c>
      <c r="H465" s="179">
        <v>45.816000000000002</v>
      </c>
      <c r="I465" s="180"/>
      <c r="J465" s="181">
        <f>ROUND(I465*H465,2)</f>
        <v>0</v>
      </c>
      <c r="K465" s="177" t="s">
        <v>143</v>
      </c>
      <c r="L465" s="41"/>
      <c r="M465" s="182" t="s">
        <v>3</v>
      </c>
      <c r="N465" s="183" t="s">
        <v>41</v>
      </c>
      <c r="O465" s="74"/>
      <c r="P465" s="184">
        <f>O465*H465</f>
        <v>0</v>
      </c>
      <c r="Q465" s="184">
        <v>0</v>
      </c>
      <c r="R465" s="184">
        <f>Q465*H465</f>
        <v>0</v>
      </c>
      <c r="S465" s="184">
        <v>0</v>
      </c>
      <c r="T465" s="185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186" t="s">
        <v>144</v>
      </c>
      <c r="AT465" s="186" t="s">
        <v>139</v>
      </c>
      <c r="AU465" s="186" t="s">
        <v>79</v>
      </c>
      <c r="AY465" s="21" t="s">
        <v>137</v>
      </c>
      <c r="BE465" s="187">
        <f>IF(N465="základní",J465,0)</f>
        <v>0</v>
      </c>
      <c r="BF465" s="187">
        <f>IF(N465="snížená",J465,0)</f>
        <v>0</v>
      </c>
      <c r="BG465" s="187">
        <f>IF(N465="zákl. přenesená",J465,0)</f>
        <v>0</v>
      </c>
      <c r="BH465" s="187">
        <f>IF(N465="sníž. přenesená",J465,0)</f>
        <v>0</v>
      </c>
      <c r="BI465" s="187">
        <f>IF(N465="nulová",J465,0)</f>
        <v>0</v>
      </c>
      <c r="BJ465" s="21" t="s">
        <v>77</v>
      </c>
      <c r="BK465" s="187">
        <f>ROUND(I465*H465,2)</f>
        <v>0</v>
      </c>
      <c r="BL465" s="21" t="s">
        <v>144</v>
      </c>
      <c r="BM465" s="186" t="s">
        <v>507</v>
      </c>
    </row>
    <row r="466" s="2" customFormat="1">
      <c r="A466" s="40"/>
      <c r="B466" s="41"/>
      <c r="C466" s="40"/>
      <c r="D466" s="188" t="s">
        <v>146</v>
      </c>
      <c r="E466" s="40"/>
      <c r="F466" s="189" t="s">
        <v>508</v>
      </c>
      <c r="G466" s="40"/>
      <c r="H466" s="40"/>
      <c r="I466" s="190"/>
      <c r="J466" s="40"/>
      <c r="K466" s="40"/>
      <c r="L466" s="41"/>
      <c r="M466" s="191"/>
      <c r="N466" s="192"/>
      <c r="O466" s="74"/>
      <c r="P466" s="74"/>
      <c r="Q466" s="74"/>
      <c r="R466" s="74"/>
      <c r="S466" s="74"/>
      <c r="T466" s="75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21" t="s">
        <v>146</v>
      </c>
      <c r="AU466" s="21" t="s">
        <v>79</v>
      </c>
    </row>
    <row r="467" s="13" customFormat="1">
      <c r="A467" s="13"/>
      <c r="B467" s="193"/>
      <c r="C467" s="13"/>
      <c r="D467" s="194" t="s">
        <v>148</v>
      </c>
      <c r="E467" s="195" t="s">
        <v>3</v>
      </c>
      <c r="F467" s="196" t="s">
        <v>475</v>
      </c>
      <c r="G467" s="13"/>
      <c r="H467" s="195" t="s">
        <v>3</v>
      </c>
      <c r="I467" s="197"/>
      <c r="J467" s="13"/>
      <c r="K467" s="13"/>
      <c r="L467" s="193"/>
      <c r="M467" s="198"/>
      <c r="N467" s="199"/>
      <c r="O467" s="199"/>
      <c r="P467" s="199"/>
      <c r="Q467" s="199"/>
      <c r="R467" s="199"/>
      <c r="S467" s="199"/>
      <c r="T467" s="20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95" t="s">
        <v>148</v>
      </c>
      <c r="AU467" s="195" t="s">
        <v>79</v>
      </c>
      <c r="AV467" s="13" t="s">
        <v>77</v>
      </c>
      <c r="AW467" s="13" t="s">
        <v>32</v>
      </c>
      <c r="AX467" s="13" t="s">
        <v>70</v>
      </c>
      <c r="AY467" s="195" t="s">
        <v>137</v>
      </c>
    </row>
    <row r="468" s="14" customFormat="1">
      <c r="A468" s="14"/>
      <c r="B468" s="201"/>
      <c r="C468" s="14"/>
      <c r="D468" s="194" t="s">
        <v>148</v>
      </c>
      <c r="E468" s="202" t="s">
        <v>3</v>
      </c>
      <c r="F468" s="203" t="s">
        <v>477</v>
      </c>
      <c r="G468" s="14"/>
      <c r="H468" s="204">
        <v>45.816000000000002</v>
      </c>
      <c r="I468" s="205"/>
      <c r="J468" s="14"/>
      <c r="K468" s="14"/>
      <c r="L468" s="201"/>
      <c r="M468" s="206"/>
      <c r="N468" s="207"/>
      <c r="O468" s="207"/>
      <c r="P468" s="207"/>
      <c r="Q468" s="207"/>
      <c r="R468" s="207"/>
      <c r="S468" s="207"/>
      <c r="T468" s="20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02" t="s">
        <v>148</v>
      </c>
      <c r="AU468" s="202" t="s">
        <v>79</v>
      </c>
      <c r="AV468" s="14" t="s">
        <v>79</v>
      </c>
      <c r="AW468" s="14" t="s">
        <v>32</v>
      </c>
      <c r="AX468" s="14" t="s">
        <v>70</v>
      </c>
      <c r="AY468" s="202" t="s">
        <v>137</v>
      </c>
    </row>
    <row r="469" s="15" customFormat="1">
      <c r="A469" s="15"/>
      <c r="B469" s="209"/>
      <c r="C469" s="15"/>
      <c r="D469" s="194" t="s">
        <v>148</v>
      </c>
      <c r="E469" s="210" t="s">
        <v>3</v>
      </c>
      <c r="F469" s="211" t="s">
        <v>152</v>
      </c>
      <c r="G469" s="15"/>
      <c r="H469" s="212">
        <v>45.816000000000002</v>
      </c>
      <c r="I469" s="213"/>
      <c r="J469" s="15"/>
      <c r="K469" s="15"/>
      <c r="L469" s="209"/>
      <c r="M469" s="214"/>
      <c r="N469" s="215"/>
      <c r="O469" s="215"/>
      <c r="P469" s="215"/>
      <c r="Q469" s="215"/>
      <c r="R469" s="215"/>
      <c r="S469" s="215"/>
      <c r="T469" s="21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10" t="s">
        <v>148</v>
      </c>
      <c r="AU469" s="210" t="s">
        <v>79</v>
      </c>
      <c r="AV469" s="15" t="s">
        <v>144</v>
      </c>
      <c r="AW469" s="15" t="s">
        <v>32</v>
      </c>
      <c r="AX469" s="15" t="s">
        <v>77</v>
      </c>
      <c r="AY469" s="210" t="s">
        <v>137</v>
      </c>
    </row>
    <row r="470" s="12" customFormat="1" ht="22.8" customHeight="1">
      <c r="A470" s="12"/>
      <c r="B470" s="161"/>
      <c r="C470" s="12"/>
      <c r="D470" s="162" t="s">
        <v>69</v>
      </c>
      <c r="E470" s="172" t="s">
        <v>509</v>
      </c>
      <c r="F470" s="172" t="s">
        <v>510</v>
      </c>
      <c r="G470" s="12"/>
      <c r="H470" s="12"/>
      <c r="I470" s="164"/>
      <c r="J470" s="173">
        <f>BK470</f>
        <v>0</v>
      </c>
      <c r="K470" s="12"/>
      <c r="L470" s="161"/>
      <c r="M470" s="166"/>
      <c r="N470" s="167"/>
      <c r="O470" s="167"/>
      <c r="P470" s="168">
        <f>SUM(P471:P472)</f>
        <v>0</v>
      </c>
      <c r="Q470" s="167"/>
      <c r="R470" s="168">
        <f>SUM(R471:R472)</f>
        <v>0</v>
      </c>
      <c r="S470" s="167"/>
      <c r="T470" s="169">
        <f>SUM(T471:T472)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62" t="s">
        <v>77</v>
      </c>
      <c r="AT470" s="170" t="s">
        <v>69</v>
      </c>
      <c r="AU470" s="170" t="s">
        <v>77</v>
      </c>
      <c r="AY470" s="162" t="s">
        <v>137</v>
      </c>
      <c r="BK470" s="171">
        <f>SUM(BK471:BK472)</f>
        <v>0</v>
      </c>
    </row>
    <row r="471" s="2" customFormat="1" ht="24.15" customHeight="1">
      <c r="A471" s="40"/>
      <c r="B471" s="174"/>
      <c r="C471" s="175" t="s">
        <v>511</v>
      </c>
      <c r="D471" s="175" t="s">
        <v>139</v>
      </c>
      <c r="E471" s="176" t="s">
        <v>512</v>
      </c>
      <c r="F471" s="177" t="s">
        <v>513</v>
      </c>
      <c r="G471" s="178" t="s">
        <v>301</v>
      </c>
      <c r="H471" s="179">
        <v>19.172000000000001</v>
      </c>
      <c r="I471" s="180"/>
      <c r="J471" s="181">
        <f>ROUND(I471*H471,2)</f>
        <v>0</v>
      </c>
      <c r="K471" s="177" t="s">
        <v>143</v>
      </c>
      <c r="L471" s="41"/>
      <c r="M471" s="182" t="s">
        <v>3</v>
      </c>
      <c r="N471" s="183" t="s">
        <v>41</v>
      </c>
      <c r="O471" s="74"/>
      <c r="P471" s="184">
        <f>O471*H471</f>
        <v>0</v>
      </c>
      <c r="Q471" s="184">
        <v>0</v>
      </c>
      <c r="R471" s="184">
        <f>Q471*H471</f>
        <v>0</v>
      </c>
      <c r="S471" s="184">
        <v>0</v>
      </c>
      <c r="T471" s="185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186" t="s">
        <v>144</v>
      </c>
      <c r="AT471" s="186" t="s">
        <v>139</v>
      </c>
      <c r="AU471" s="186" t="s">
        <v>79</v>
      </c>
      <c r="AY471" s="21" t="s">
        <v>137</v>
      </c>
      <c r="BE471" s="187">
        <f>IF(N471="základní",J471,0)</f>
        <v>0</v>
      </c>
      <c r="BF471" s="187">
        <f>IF(N471="snížená",J471,0)</f>
        <v>0</v>
      </c>
      <c r="BG471" s="187">
        <f>IF(N471="zákl. přenesená",J471,0)</f>
        <v>0</v>
      </c>
      <c r="BH471" s="187">
        <f>IF(N471="sníž. přenesená",J471,0)</f>
        <v>0</v>
      </c>
      <c r="BI471" s="187">
        <f>IF(N471="nulová",J471,0)</f>
        <v>0</v>
      </c>
      <c r="BJ471" s="21" t="s">
        <v>77</v>
      </c>
      <c r="BK471" s="187">
        <f>ROUND(I471*H471,2)</f>
        <v>0</v>
      </c>
      <c r="BL471" s="21" t="s">
        <v>144</v>
      </c>
      <c r="BM471" s="186" t="s">
        <v>514</v>
      </c>
    </row>
    <row r="472" s="2" customFormat="1">
      <c r="A472" s="40"/>
      <c r="B472" s="41"/>
      <c r="C472" s="40"/>
      <c r="D472" s="188" t="s">
        <v>146</v>
      </c>
      <c r="E472" s="40"/>
      <c r="F472" s="189" t="s">
        <v>515</v>
      </c>
      <c r="G472" s="40"/>
      <c r="H472" s="40"/>
      <c r="I472" s="190"/>
      <c r="J472" s="40"/>
      <c r="K472" s="40"/>
      <c r="L472" s="41"/>
      <c r="M472" s="235"/>
      <c r="N472" s="236"/>
      <c r="O472" s="237"/>
      <c r="P472" s="237"/>
      <c r="Q472" s="237"/>
      <c r="R472" s="237"/>
      <c r="S472" s="237"/>
      <c r="T472" s="238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21" t="s">
        <v>146</v>
      </c>
      <c r="AU472" s="21" t="s">
        <v>79</v>
      </c>
    </row>
    <row r="473" s="2" customFormat="1" ht="6.96" customHeight="1">
      <c r="A473" s="40"/>
      <c r="B473" s="57"/>
      <c r="C473" s="58"/>
      <c r="D473" s="58"/>
      <c r="E473" s="58"/>
      <c r="F473" s="58"/>
      <c r="G473" s="58"/>
      <c r="H473" s="58"/>
      <c r="I473" s="58"/>
      <c r="J473" s="58"/>
      <c r="K473" s="58"/>
      <c r="L473" s="41"/>
      <c r="M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</row>
  </sheetData>
  <autoFilter ref="C91:K47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2/113106092"/>
    <hyperlink ref="F102" r:id="rId2" display="https://podminky.urs.cz/item/CS_URS_2024_02/113106341"/>
    <hyperlink ref="F108" r:id="rId3" display="https://podminky.urs.cz/item/CS_URS_2024_02/113106451"/>
    <hyperlink ref="F114" r:id="rId4" display="https://podminky.urs.cz/item/CS_URS_2024_02/113107431"/>
    <hyperlink ref="F120" r:id="rId5" display="https://podminky.urs.cz/item/CS_URS_2024_02/113107522"/>
    <hyperlink ref="F130" r:id="rId6" display="https://podminky.urs.cz/item/CS_URS_2024_02/113107523"/>
    <hyperlink ref="F146" r:id="rId7" display="https://podminky.urs.cz/item/CS_URS_2024_02/113154528"/>
    <hyperlink ref="F152" r:id="rId8" display="https://podminky.urs.cz/item/CS_URS_2024_02/119001405"/>
    <hyperlink ref="F158" r:id="rId9" display="https://podminky.urs.cz/item/CS_URS_2024_02/119001406"/>
    <hyperlink ref="F164" r:id="rId10" display="https://podminky.urs.cz/item/CS_URS_2024_02/119001421"/>
    <hyperlink ref="F170" r:id="rId11" display="https://podminky.urs.cz/item/CS_URS_2024_02/121151103"/>
    <hyperlink ref="F175" r:id="rId12" display="https://podminky.urs.cz/item/CS_URS_2024_02/132254205"/>
    <hyperlink ref="F196" r:id="rId13" display="https://podminky.urs.cz/item/CS_URS_2024_02/139001101"/>
    <hyperlink ref="F209" r:id="rId14" display="https://podminky.urs.cz/item/CS_URS_2024_02/151101101"/>
    <hyperlink ref="F213" r:id="rId15" display="https://podminky.urs.cz/item/CS_URS_2024_02/151101111"/>
    <hyperlink ref="F215" r:id="rId16" display="https://podminky.urs.cz/item/CS_URS_2024_02/151811131"/>
    <hyperlink ref="F219" r:id="rId17" display="https://podminky.urs.cz/item/CS_URS_2024_02/151811231"/>
    <hyperlink ref="F221" r:id="rId18" display="https://podminky.urs.cz/item/CS_URS_2024_02/162351103"/>
    <hyperlink ref="F230" r:id="rId19" display="https://podminky.urs.cz/item/CS_URS_2024_02/162751117"/>
    <hyperlink ref="F254" r:id="rId20" display="https://podminky.urs.cz/item/CS_URS_2024_02/167151101"/>
    <hyperlink ref="F260" r:id="rId21" display="https://podminky.urs.cz/item/CS_URS_2024_02/171201231"/>
    <hyperlink ref="F285" r:id="rId22" display="https://podminky.urs.cz/item/CS_URS_2024_02/171251201"/>
    <hyperlink ref="F291" r:id="rId23" display="https://podminky.urs.cz/item/CS_URS_2024_02/174151101"/>
    <hyperlink ref="F297" r:id="rId24" display="https://podminky.urs.cz/item/CS_URS_2024_02/174151101"/>
    <hyperlink ref="F329" r:id="rId25" display="https://podminky.urs.cz/item/CS_URS_2024_02/175151101"/>
    <hyperlink ref="F336" r:id="rId26" display="https://podminky.urs.cz/item/CS_URS_2024_02/181351003"/>
    <hyperlink ref="F341" r:id="rId27" display="https://podminky.urs.cz/item/CS_URS_2024_02/181411131"/>
    <hyperlink ref="F348" r:id="rId28" display="https://podminky.urs.cz/item/CS_URS_2024_02/181912111"/>
    <hyperlink ref="F354" r:id="rId29" display="https://podminky.urs.cz/item/CS_URS_2024_02/451541111"/>
    <hyperlink ref="F360" r:id="rId30" display="https://podminky.urs.cz/item/CS_URS_2024_02/564831011"/>
    <hyperlink ref="F365" r:id="rId31" display="https://podminky.urs.cz/item/CS_URS_2024_02/564851011"/>
    <hyperlink ref="F370" r:id="rId32" display="https://podminky.urs.cz/item/CS_URS_2024_02/564861011"/>
    <hyperlink ref="F380" r:id="rId33" display="https://podminky.urs.cz/item/CS_URS_2024_02/564920412"/>
    <hyperlink ref="F385" r:id="rId34" display="https://podminky.urs.cz/item/CS_URS_2024_02/565211111"/>
    <hyperlink ref="F390" r:id="rId35" display="https://podminky.urs.cz/item/CS_URS_2024_02/581124115"/>
    <hyperlink ref="F395" r:id="rId36" display="https://podminky.urs.cz/item/CS_URS_2024_02/591111111"/>
    <hyperlink ref="F400" r:id="rId37" display="https://podminky.urs.cz/item/CS_URS_2024_02/596211110"/>
    <hyperlink ref="F406" r:id="rId38" display="https://podminky.urs.cz/item/CS_URS_2024_02/919735112"/>
    <hyperlink ref="F413" r:id="rId39" display="https://podminky.urs.cz/item/CS_URS_2024_02/979051111"/>
    <hyperlink ref="F418" r:id="rId40" display="https://podminky.urs.cz/item/CS_URS_2024_02/979071011"/>
    <hyperlink ref="F432" r:id="rId41" display="https://podminky.urs.cz/item/CS_URS_2024_02/997221551"/>
    <hyperlink ref="F438" r:id="rId42" display="https://podminky.urs.cz/item/CS_URS_2024_02/997221559"/>
    <hyperlink ref="F445" r:id="rId43" display="https://podminky.urs.cz/item/CS_URS_2024_02/997221561"/>
    <hyperlink ref="F450" r:id="rId44" display="https://podminky.urs.cz/item/CS_URS_2024_02/997221569"/>
    <hyperlink ref="F456" r:id="rId45" display="https://podminky.urs.cz/item/CS_URS_2024_02/997221861"/>
    <hyperlink ref="F461" r:id="rId46" display="https://podminky.urs.cz/item/CS_URS_2024_02/997221873"/>
    <hyperlink ref="F466" r:id="rId47" display="https://podminky.urs.cz/item/CS_URS_2024_02/997221875"/>
    <hyperlink ref="F472" r:id="rId48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108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516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ROUND(J92,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ROUND((SUM(BE92:BE250)),  2)</f>
        <v>0</v>
      </c>
      <c r="G35" s="40"/>
      <c r="H35" s="40"/>
      <c r="I35" s="133">
        <v>0.20999999999999999</v>
      </c>
      <c r="J35" s="132">
        <f>ROUND(((SUM(BE92:BE250))*I35),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ROUND((SUM(BF92:BF250)),  2)</f>
        <v>0</v>
      </c>
      <c r="G36" s="40"/>
      <c r="H36" s="40"/>
      <c r="I36" s="133">
        <v>0.12</v>
      </c>
      <c r="J36" s="132">
        <f>ROUND(((SUM(BF92:BF250))*I36),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ROUND((SUM(BG92:BG250)),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ROUND((SUM(BH92:BH250)),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ROUND((SUM(BI92:BI250)),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108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SO01.002 - Výpis materiálu řad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J92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J93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116</v>
      </c>
      <c r="E65" s="149"/>
      <c r="F65" s="149"/>
      <c r="G65" s="149"/>
      <c r="H65" s="149"/>
      <c r="I65" s="149"/>
      <c r="J65" s="150">
        <f>J94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517</v>
      </c>
      <c r="E66" s="149"/>
      <c r="F66" s="149"/>
      <c r="G66" s="149"/>
      <c r="H66" s="149"/>
      <c r="I66" s="149"/>
      <c r="J66" s="150">
        <f>J100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518</v>
      </c>
      <c r="E67" s="149"/>
      <c r="F67" s="149"/>
      <c r="G67" s="149"/>
      <c r="H67" s="149"/>
      <c r="I67" s="149"/>
      <c r="J67" s="150">
        <f>J107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519</v>
      </c>
      <c r="E68" s="149"/>
      <c r="F68" s="149"/>
      <c r="G68" s="149"/>
      <c r="H68" s="149"/>
      <c r="I68" s="149"/>
      <c r="J68" s="150">
        <f>J176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520</v>
      </c>
      <c r="E69" s="149"/>
      <c r="F69" s="149"/>
      <c r="G69" s="149"/>
      <c r="H69" s="149"/>
      <c r="I69" s="149"/>
      <c r="J69" s="150">
        <f>J179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121</v>
      </c>
      <c r="E70" s="149"/>
      <c r="F70" s="149"/>
      <c r="G70" s="149"/>
      <c r="H70" s="149"/>
      <c r="I70" s="149"/>
      <c r="J70" s="150">
        <f>J248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122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0"/>
      <c r="D80" s="40"/>
      <c r="E80" s="125" t="str">
        <f>E7</f>
        <v>KUNOVICE, UL. NA KONCI, REKONSTRUKCE ŘADU L-10</v>
      </c>
      <c r="F80" s="34"/>
      <c r="G80" s="34"/>
      <c r="H80" s="34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4"/>
      <c r="C81" s="34" t="s">
        <v>107</v>
      </c>
      <c r="L81" s="24"/>
    </row>
    <row r="82" s="2" customFormat="1" ht="16.5" customHeight="1">
      <c r="A82" s="40"/>
      <c r="B82" s="41"/>
      <c r="C82" s="40"/>
      <c r="D82" s="40"/>
      <c r="E82" s="125" t="s">
        <v>108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0"/>
      <c r="D84" s="40"/>
      <c r="E84" s="64" t="str">
        <f>E11</f>
        <v>SO01.002 - Výpis materiálu řad</v>
      </c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0"/>
      <c r="E86" s="40"/>
      <c r="F86" s="29" t="str">
        <f>F14</f>
        <v>Kunovice</v>
      </c>
      <c r="G86" s="40"/>
      <c r="H86" s="40"/>
      <c r="I86" s="34" t="s">
        <v>23</v>
      </c>
      <c r="J86" s="66" t="str">
        <f>IF(J14="","",J14)</f>
        <v>8. 11. 2024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0"/>
      <c r="E88" s="40"/>
      <c r="F88" s="29" t="str">
        <f>E17</f>
        <v xml:space="preserve"> </v>
      </c>
      <c r="G88" s="40"/>
      <c r="H88" s="40"/>
      <c r="I88" s="34" t="s">
        <v>31</v>
      </c>
      <c r="J88" s="38" t="str">
        <f>E23</f>
        <v xml:space="preserve"> </v>
      </c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0"/>
      <c r="E89" s="40"/>
      <c r="F89" s="29" t="str">
        <f>IF(E20="","",E20)</f>
        <v>Vyplň údaj</v>
      </c>
      <c r="G89" s="40"/>
      <c r="H89" s="40"/>
      <c r="I89" s="34" t="s">
        <v>33</v>
      </c>
      <c r="J89" s="38" t="str">
        <f>E26</f>
        <v xml:space="preserve"> </v>
      </c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51"/>
      <c r="B91" s="152"/>
      <c r="C91" s="153" t="s">
        <v>123</v>
      </c>
      <c r="D91" s="154" t="s">
        <v>55</v>
      </c>
      <c r="E91" s="154" t="s">
        <v>51</v>
      </c>
      <c r="F91" s="154" t="s">
        <v>52</v>
      </c>
      <c r="G91" s="154" t="s">
        <v>124</v>
      </c>
      <c r="H91" s="154" t="s">
        <v>125</v>
      </c>
      <c r="I91" s="154" t="s">
        <v>126</v>
      </c>
      <c r="J91" s="154" t="s">
        <v>113</v>
      </c>
      <c r="K91" s="155" t="s">
        <v>127</v>
      </c>
      <c r="L91" s="156"/>
      <c r="M91" s="82" t="s">
        <v>3</v>
      </c>
      <c r="N91" s="83" t="s">
        <v>40</v>
      </c>
      <c r="O91" s="83" t="s">
        <v>128</v>
      </c>
      <c r="P91" s="83" t="s">
        <v>129</v>
      </c>
      <c r="Q91" s="83" t="s">
        <v>130</v>
      </c>
      <c r="R91" s="83" t="s">
        <v>131</v>
      </c>
      <c r="S91" s="83" t="s">
        <v>132</v>
      </c>
      <c r="T91" s="84" t="s">
        <v>133</v>
      </c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</row>
    <row r="92" s="2" customFormat="1" ht="22.8" customHeight="1">
      <c r="A92" s="40"/>
      <c r="B92" s="41"/>
      <c r="C92" s="89" t="s">
        <v>134</v>
      </c>
      <c r="D92" s="40"/>
      <c r="E92" s="40"/>
      <c r="F92" s="40"/>
      <c r="G92" s="40"/>
      <c r="H92" s="40"/>
      <c r="I92" s="40"/>
      <c r="J92" s="157">
        <f>BK92</f>
        <v>0</v>
      </c>
      <c r="K92" s="40"/>
      <c r="L92" s="41"/>
      <c r="M92" s="85"/>
      <c r="N92" s="70"/>
      <c r="O92" s="86"/>
      <c r="P92" s="158">
        <f>P93</f>
        <v>0</v>
      </c>
      <c r="Q92" s="86"/>
      <c r="R92" s="158">
        <f>R93</f>
        <v>8.5546941270000012</v>
      </c>
      <c r="S92" s="86"/>
      <c r="T92" s="159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69</v>
      </c>
      <c r="AU92" s="21" t="s">
        <v>114</v>
      </c>
      <c r="BK92" s="160">
        <f>BK93</f>
        <v>0</v>
      </c>
    </row>
    <row r="93" s="12" customFormat="1" ht="25.92" customHeight="1">
      <c r="A93" s="12"/>
      <c r="B93" s="161"/>
      <c r="C93" s="12"/>
      <c r="D93" s="162" t="s">
        <v>69</v>
      </c>
      <c r="E93" s="163" t="s">
        <v>135</v>
      </c>
      <c r="F93" s="163" t="s">
        <v>136</v>
      </c>
      <c r="G93" s="12"/>
      <c r="H93" s="12"/>
      <c r="I93" s="164"/>
      <c r="J93" s="165">
        <f>BK93</f>
        <v>0</v>
      </c>
      <c r="K93" s="12"/>
      <c r="L93" s="161"/>
      <c r="M93" s="166"/>
      <c r="N93" s="167"/>
      <c r="O93" s="167"/>
      <c r="P93" s="168">
        <f>P94+P100+P107+P176+P179+P248</f>
        <v>0</v>
      </c>
      <c r="Q93" s="167"/>
      <c r="R93" s="168">
        <f>R94+R100+R107+R176+R179+R248</f>
        <v>8.5546941270000012</v>
      </c>
      <c r="S93" s="167"/>
      <c r="T93" s="169">
        <f>T94+T100+T107+T176+T179+T248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2" t="s">
        <v>77</v>
      </c>
      <c r="AT93" s="170" t="s">
        <v>69</v>
      </c>
      <c r="AU93" s="170" t="s">
        <v>70</v>
      </c>
      <c r="AY93" s="162" t="s">
        <v>137</v>
      </c>
      <c r="BK93" s="171">
        <f>BK94+BK100+BK107+BK176+BK179+BK248</f>
        <v>0</v>
      </c>
    </row>
    <row r="94" s="12" customFormat="1" ht="22.8" customHeight="1">
      <c r="A94" s="12"/>
      <c r="B94" s="161"/>
      <c r="C94" s="12"/>
      <c r="D94" s="162" t="s">
        <v>69</v>
      </c>
      <c r="E94" s="172" t="s">
        <v>77</v>
      </c>
      <c r="F94" s="172" t="s">
        <v>138</v>
      </c>
      <c r="G94" s="12"/>
      <c r="H94" s="12"/>
      <c r="I94" s="164"/>
      <c r="J94" s="173">
        <f>BK94</f>
        <v>0</v>
      </c>
      <c r="K94" s="12"/>
      <c r="L94" s="161"/>
      <c r="M94" s="166"/>
      <c r="N94" s="167"/>
      <c r="O94" s="167"/>
      <c r="P94" s="168">
        <f>SUM(P95:P99)</f>
        <v>0</v>
      </c>
      <c r="Q94" s="167"/>
      <c r="R94" s="168">
        <f>SUM(R95:R99)</f>
        <v>0</v>
      </c>
      <c r="S94" s="167"/>
      <c r="T94" s="169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2" t="s">
        <v>77</v>
      </c>
      <c r="AT94" s="170" t="s">
        <v>69</v>
      </c>
      <c r="AU94" s="170" t="s">
        <v>77</v>
      </c>
      <c r="AY94" s="162" t="s">
        <v>137</v>
      </c>
      <c r="BK94" s="171">
        <f>SUM(BK95:BK99)</f>
        <v>0</v>
      </c>
    </row>
    <row r="95" s="2" customFormat="1" ht="16.5" customHeight="1">
      <c r="A95" s="40"/>
      <c r="B95" s="174"/>
      <c r="C95" s="175" t="s">
        <v>77</v>
      </c>
      <c r="D95" s="175" t="s">
        <v>139</v>
      </c>
      <c r="E95" s="176" t="s">
        <v>521</v>
      </c>
      <c r="F95" s="177" t="s">
        <v>522</v>
      </c>
      <c r="G95" s="178" t="s">
        <v>198</v>
      </c>
      <c r="H95" s="179">
        <v>1</v>
      </c>
      <c r="I95" s="180"/>
      <c r="J95" s="181">
        <f>ROUND(I95*H95,2)</f>
        <v>0</v>
      </c>
      <c r="K95" s="177" t="s">
        <v>143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79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523</v>
      </c>
    </row>
    <row r="96" s="2" customFormat="1">
      <c r="A96" s="40"/>
      <c r="B96" s="41"/>
      <c r="C96" s="40"/>
      <c r="D96" s="188" t="s">
        <v>146</v>
      </c>
      <c r="E96" s="40"/>
      <c r="F96" s="189" t="s">
        <v>524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146</v>
      </c>
      <c r="AU96" s="21" t="s">
        <v>79</v>
      </c>
    </row>
    <row r="97" s="13" customFormat="1">
      <c r="A97" s="13"/>
      <c r="B97" s="193"/>
      <c r="C97" s="13"/>
      <c r="D97" s="194" t="s">
        <v>148</v>
      </c>
      <c r="E97" s="195" t="s">
        <v>3</v>
      </c>
      <c r="F97" s="196" t="s">
        <v>525</v>
      </c>
      <c r="G97" s="13"/>
      <c r="H97" s="195" t="s">
        <v>3</v>
      </c>
      <c r="I97" s="197"/>
      <c r="J97" s="13"/>
      <c r="K97" s="13"/>
      <c r="L97" s="193"/>
      <c r="M97" s="198"/>
      <c r="N97" s="199"/>
      <c r="O97" s="199"/>
      <c r="P97" s="199"/>
      <c r="Q97" s="199"/>
      <c r="R97" s="199"/>
      <c r="S97" s="199"/>
      <c r="T97" s="20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5" t="s">
        <v>148</v>
      </c>
      <c r="AU97" s="195" t="s">
        <v>79</v>
      </c>
      <c r="AV97" s="13" t="s">
        <v>77</v>
      </c>
      <c r="AW97" s="13" t="s">
        <v>32</v>
      </c>
      <c r="AX97" s="13" t="s">
        <v>70</v>
      </c>
      <c r="AY97" s="195" t="s">
        <v>137</v>
      </c>
    </row>
    <row r="98" s="14" customFormat="1">
      <c r="A98" s="14"/>
      <c r="B98" s="201"/>
      <c r="C98" s="14"/>
      <c r="D98" s="194" t="s">
        <v>148</v>
      </c>
      <c r="E98" s="202" t="s">
        <v>3</v>
      </c>
      <c r="F98" s="203" t="s">
        <v>526</v>
      </c>
      <c r="G98" s="14"/>
      <c r="H98" s="204">
        <v>1</v>
      </c>
      <c r="I98" s="205"/>
      <c r="J98" s="14"/>
      <c r="K98" s="14"/>
      <c r="L98" s="201"/>
      <c r="M98" s="206"/>
      <c r="N98" s="207"/>
      <c r="O98" s="207"/>
      <c r="P98" s="207"/>
      <c r="Q98" s="207"/>
      <c r="R98" s="207"/>
      <c r="S98" s="207"/>
      <c r="T98" s="20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02" t="s">
        <v>148</v>
      </c>
      <c r="AU98" s="202" t="s">
        <v>79</v>
      </c>
      <c r="AV98" s="14" t="s">
        <v>79</v>
      </c>
      <c r="AW98" s="14" t="s">
        <v>32</v>
      </c>
      <c r="AX98" s="14" t="s">
        <v>70</v>
      </c>
      <c r="AY98" s="202" t="s">
        <v>137</v>
      </c>
    </row>
    <row r="99" s="15" customFormat="1">
      <c r="A99" s="15"/>
      <c r="B99" s="209"/>
      <c r="C99" s="15"/>
      <c r="D99" s="194" t="s">
        <v>148</v>
      </c>
      <c r="E99" s="210" t="s">
        <v>3</v>
      </c>
      <c r="F99" s="211" t="s">
        <v>152</v>
      </c>
      <c r="G99" s="15"/>
      <c r="H99" s="212">
        <v>1</v>
      </c>
      <c r="I99" s="213"/>
      <c r="J99" s="15"/>
      <c r="K99" s="15"/>
      <c r="L99" s="209"/>
      <c r="M99" s="214"/>
      <c r="N99" s="215"/>
      <c r="O99" s="215"/>
      <c r="P99" s="215"/>
      <c r="Q99" s="215"/>
      <c r="R99" s="215"/>
      <c r="S99" s="215"/>
      <c r="T99" s="21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10" t="s">
        <v>148</v>
      </c>
      <c r="AU99" s="210" t="s">
        <v>79</v>
      </c>
      <c r="AV99" s="15" t="s">
        <v>144</v>
      </c>
      <c r="AW99" s="15" t="s">
        <v>32</v>
      </c>
      <c r="AX99" s="15" t="s">
        <v>77</v>
      </c>
      <c r="AY99" s="210" t="s">
        <v>137</v>
      </c>
    </row>
    <row r="100" s="12" customFormat="1" ht="22.8" customHeight="1">
      <c r="A100" s="12"/>
      <c r="B100" s="161"/>
      <c r="C100" s="12"/>
      <c r="D100" s="162" t="s">
        <v>69</v>
      </c>
      <c r="E100" s="172" t="s">
        <v>159</v>
      </c>
      <c r="F100" s="172" t="s">
        <v>527</v>
      </c>
      <c r="G100" s="12"/>
      <c r="H100" s="12"/>
      <c r="I100" s="164"/>
      <c r="J100" s="173">
        <f>BK100</f>
        <v>0</v>
      </c>
      <c r="K100" s="12"/>
      <c r="L100" s="161"/>
      <c r="M100" s="166"/>
      <c r="N100" s="167"/>
      <c r="O100" s="167"/>
      <c r="P100" s="168">
        <f>SUM(P101:P106)</f>
        <v>0</v>
      </c>
      <c r="Q100" s="167"/>
      <c r="R100" s="168">
        <f>SUM(R101:R106)</f>
        <v>0.17488799999999999</v>
      </c>
      <c r="S100" s="167"/>
      <c r="T100" s="169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62" t="s">
        <v>77</v>
      </c>
      <c r="AT100" s="170" t="s">
        <v>69</v>
      </c>
      <c r="AU100" s="170" t="s">
        <v>77</v>
      </c>
      <c r="AY100" s="162" t="s">
        <v>137</v>
      </c>
      <c r="BK100" s="171">
        <f>SUM(BK101:BK106)</f>
        <v>0</v>
      </c>
    </row>
    <row r="101" s="2" customFormat="1" ht="24.15" customHeight="1">
      <c r="A101" s="40"/>
      <c r="B101" s="174"/>
      <c r="C101" s="175" t="s">
        <v>79</v>
      </c>
      <c r="D101" s="175" t="s">
        <v>139</v>
      </c>
      <c r="E101" s="176" t="s">
        <v>528</v>
      </c>
      <c r="F101" s="177" t="s">
        <v>529</v>
      </c>
      <c r="G101" s="178" t="s">
        <v>457</v>
      </c>
      <c r="H101" s="179">
        <v>1</v>
      </c>
      <c r="I101" s="180"/>
      <c r="J101" s="181">
        <f>ROUND(I101*H101,2)</f>
        <v>0</v>
      </c>
      <c r="K101" s="177" t="s">
        <v>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0.17488799999999999</v>
      </c>
      <c r="R101" s="184">
        <f>Q101*H101</f>
        <v>0.17488799999999999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79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530</v>
      </c>
    </row>
    <row r="102" s="14" customFormat="1">
      <c r="A102" s="14"/>
      <c r="B102" s="201"/>
      <c r="C102" s="14"/>
      <c r="D102" s="194" t="s">
        <v>148</v>
      </c>
      <c r="E102" s="202" t="s">
        <v>3</v>
      </c>
      <c r="F102" s="203" t="s">
        <v>526</v>
      </c>
      <c r="G102" s="14"/>
      <c r="H102" s="204">
        <v>1</v>
      </c>
      <c r="I102" s="205"/>
      <c r="J102" s="14"/>
      <c r="K102" s="14"/>
      <c r="L102" s="201"/>
      <c r="M102" s="206"/>
      <c r="N102" s="207"/>
      <c r="O102" s="207"/>
      <c r="P102" s="207"/>
      <c r="Q102" s="207"/>
      <c r="R102" s="207"/>
      <c r="S102" s="207"/>
      <c r="T102" s="20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2" t="s">
        <v>148</v>
      </c>
      <c r="AU102" s="202" t="s">
        <v>79</v>
      </c>
      <c r="AV102" s="14" t="s">
        <v>79</v>
      </c>
      <c r="AW102" s="14" t="s">
        <v>32</v>
      </c>
      <c r="AX102" s="14" t="s">
        <v>70</v>
      </c>
      <c r="AY102" s="202" t="s">
        <v>137</v>
      </c>
    </row>
    <row r="103" s="15" customFormat="1">
      <c r="A103" s="15"/>
      <c r="B103" s="209"/>
      <c r="C103" s="15"/>
      <c r="D103" s="194" t="s">
        <v>148</v>
      </c>
      <c r="E103" s="210" t="s">
        <v>3</v>
      </c>
      <c r="F103" s="211" t="s">
        <v>152</v>
      </c>
      <c r="G103" s="15"/>
      <c r="H103" s="212">
        <v>1</v>
      </c>
      <c r="I103" s="213"/>
      <c r="J103" s="15"/>
      <c r="K103" s="15"/>
      <c r="L103" s="209"/>
      <c r="M103" s="214"/>
      <c r="N103" s="215"/>
      <c r="O103" s="215"/>
      <c r="P103" s="215"/>
      <c r="Q103" s="215"/>
      <c r="R103" s="215"/>
      <c r="S103" s="215"/>
      <c r="T103" s="21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10" t="s">
        <v>148</v>
      </c>
      <c r="AU103" s="210" t="s">
        <v>79</v>
      </c>
      <c r="AV103" s="15" t="s">
        <v>144</v>
      </c>
      <c r="AW103" s="15" t="s">
        <v>32</v>
      </c>
      <c r="AX103" s="15" t="s">
        <v>77</v>
      </c>
      <c r="AY103" s="210" t="s">
        <v>137</v>
      </c>
    </row>
    <row r="104" s="2" customFormat="1" ht="21.75" customHeight="1">
      <c r="A104" s="40"/>
      <c r="B104" s="174"/>
      <c r="C104" s="225" t="s">
        <v>159</v>
      </c>
      <c r="D104" s="225" t="s">
        <v>330</v>
      </c>
      <c r="E104" s="226" t="s">
        <v>531</v>
      </c>
      <c r="F104" s="227" t="s">
        <v>532</v>
      </c>
      <c r="G104" s="228" t="s">
        <v>457</v>
      </c>
      <c r="H104" s="229">
        <v>1</v>
      </c>
      <c r="I104" s="230"/>
      <c r="J104" s="231">
        <f>ROUND(I104*H104,2)</f>
        <v>0</v>
      </c>
      <c r="K104" s="227" t="s">
        <v>3</v>
      </c>
      <c r="L104" s="232"/>
      <c r="M104" s="233" t="s">
        <v>3</v>
      </c>
      <c r="N104" s="234" t="s">
        <v>41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195</v>
      </c>
      <c r="AT104" s="186" t="s">
        <v>330</v>
      </c>
      <c r="AU104" s="186" t="s">
        <v>79</v>
      </c>
      <c r="AY104" s="21" t="s">
        <v>137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77</v>
      </c>
      <c r="BK104" s="187">
        <f>ROUND(I104*H104,2)</f>
        <v>0</v>
      </c>
      <c r="BL104" s="21" t="s">
        <v>144</v>
      </c>
      <c r="BM104" s="186" t="s">
        <v>533</v>
      </c>
    </row>
    <row r="105" s="14" customFormat="1">
      <c r="A105" s="14"/>
      <c r="B105" s="201"/>
      <c r="C105" s="14"/>
      <c r="D105" s="194" t="s">
        <v>148</v>
      </c>
      <c r="E105" s="202" t="s">
        <v>3</v>
      </c>
      <c r="F105" s="203" t="s">
        <v>526</v>
      </c>
      <c r="G105" s="14"/>
      <c r="H105" s="204">
        <v>1</v>
      </c>
      <c r="I105" s="205"/>
      <c r="J105" s="14"/>
      <c r="K105" s="14"/>
      <c r="L105" s="201"/>
      <c r="M105" s="206"/>
      <c r="N105" s="207"/>
      <c r="O105" s="207"/>
      <c r="P105" s="207"/>
      <c r="Q105" s="207"/>
      <c r="R105" s="207"/>
      <c r="S105" s="207"/>
      <c r="T105" s="20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02" t="s">
        <v>148</v>
      </c>
      <c r="AU105" s="202" t="s">
        <v>79</v>
      </c>
      <c r="AV105" s="14" t="s">
        <v>79</v>
      </c>
      <c r="AW105" s="14" t="s">
        <v>32</v>
      </c>
      <c r="AX105" s="14" t="s">
        <v>70</v>
      </c>
      <c r="AY105" s="202" t="s">
        <v>137</v>
      </c>
    </row>
    <row r="106" s="15" customFormat="1">
      <c r="A106" s="15"/>
      <c r="B106" s="209"/>
      <c r="C106" s="15"/>
      <c r="D106" s="194" t="s">
        <v>148</v>
      </c>
      <c r="E106" s="210" t="s">
        <v>3</v>
      </c>
      <c r="F106" s="211" t="s">
        <v>152</v>
      </c>
      <c r="G106" s="15"/>
      <c r="H106" s="212">
        <v>1</v>
      </c>
      <c r="I106" s="213"/>
      <c r="J106" s="15"/>
      <c r="K106" s="15"/>
      <c r="L106" s="209"/>
      <c r="M106" s="214"/>
      <c r="N106" s="215"/>
      <c r="O106" s="215"/>
      <c r="P106" s="215"/>
      <c r="Q106" s="215"/>
      <c r="R106" s="215"/>
      <c r="S106" s="215"/>
      <c r="T106" s="21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10" t="s">
        <v>148</v>
      </c>
      <c r="AU106" s="210" t="s">
        <v>79</v>
      </c>
      <c r="AV106" s="15" t="s">
        <v>144</v>
      </c>
      <c r="AW106" s="15" t="s">
        <v>32</v>
      </c>
      <c r="AX106" s="15" t="s">
        <v>77</v>
      </c>
      <c r="AY106" s="210" t="s">
        <v>137</v>
      </c>
    </row>
    <row r="107" s="12" customFormat="1" ht="22.8" customHeight="1">
      <c r="A107" s="12"/>
      <c r="B107" s="161"/>
      <c r="C107" s="12"/>
      <c r="D107" s="162" t="s">
        <v>69</v>
      </c>
      <c r="E107" s="172" t="s">
        <v>195</v>
      </c>
      <c r="F107" s="172" t="s">
        <v>534</v>
      </c>
      <c r="G107" s="12"/>
      <c r="H107" s="12"/>
      <c r="I107" s="164"/>
      <c r="J107" s="173">
        <f>BK107</f>
        <v>0</v>
      </c>
      <c r="K107" s="12"/>
      <c r="L107" s="161"/>
      <c r="M107" s="166"/>
      <c r="N107" s="167"/>
      <c r="O107" s="167"/>
      <c r="P107" s="168">
        <f>SUM(P108:P175)</f>
        <v>0</v>
      </c>
      <c r="Q107" s="167"/>
      <c r="R107" s="168">
        <f>SUM(R108:R175)</f>
        <v>7.6175602869999999</v>
      </c>
      <c r="S107" s="167"/>
      <c r="T107" s="169">
        <f>SUM(T108:T175)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62" t="s">
        <v>77</v>
      </c>
      <c r="AT107" s="170" t="s">
        <v>69</v>
      </c>
      <c r="AU107" s="170" t="s">
        <v>77</v>
      </c>
      <c r="AY107" s="162" t="s">
        <v>137</v>
      </c>
      <c r="BK107" s="171">
        <f>SUM(BK108:BK175)</f>
        <v>0</v>
      </c>
    </row>
    <row r="108" s="2" customFormat="1" ht="21.75" customHeight="1">
      <c r="A108" s="40"/>
      <c r="B108" s="174"/>
      <c r="C108" s="175" t="s">
        <v>144</v>
      </c>
      <c r="D108" s="175" t="s">
        <v>139</v>
      </c>
      <c r="E108" s="176" t="s">
        <v>535</v>
      </c>
      <c r="F108" s="177" t="s">
        <v>536</v>
      </c>
      <c r="G108" s="178" t="s">
        <v>198</v>
      </c>
      <c r="H108" s="179">
        <v>300.5</v>
      </c>
      <c r="I108" s="180"/>
      <c r="J108" s="181">
        <f>ROUND(I108*H108,2)</f>
        <v>0</v>
      </c>
      <c r="K108" s="177" t="s">
        <v>143</v>
      </c>
      <c r="L108" s="41"/>
      <c r="M108" s="182" t="s">
        <v>3</v>
      </c>
      <c r="N108" s="183" t="s">
        <v>41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144</v>
      </c>
      <c r="AT108" s="186" t="s">
        <v>139</v>
      </c>
      <c r="AU108" s="186" t="s">
        <v>79</v>
      </c>
      <c r="AY108" s="21" t="s">
        <v>137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77</v>
      </c>
      <c r="BK108" s="187">
        <f>ROUND(I108*H108,2)</f>
        <v>0</v>
      </c>
      <c r="BL108" s="21" t="s">
        <v>144</v>
      </c>
      <c r="BM108" s="186" t="s">
        <v>537</v>
      </c>
    </row>
    <row r="109" s="2" customFormat="1">
      <c r="A109" s="40"/>
      <c r="B109" s="41"/>
      <c r="C109" s="40"/>
      <c r="D109" s="188" t="s">
        <v>146</v>
      </c>
      <c r="E109" s="40"/>
      <c r="F109" s="189" t="s">
        <v>538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146</v>
      </c>
      <c r="AU109" s="21" t="s">
        <v>79</v>
      </c>
    </row>
    <row r="110" s="14" customFormat="1">
      <c r="A110" s="14"/>
      <c r="B110" s="201"/>
      <c r="C110" s="14"/>
      <c r="D110" s="194" t="s">
        <v>148</v>
      </c>
      <c r="E110" s="202" t="s">
        <v>3</v>
      </c>
      <c r="F110" s="203" t="s">
        <v>539</v>
      </c>
      <c r="G110" s="14"/>
      <c r="H110" s="204">
        <v>300.5</v>
      </c>
      <c r="I110" s="205"/>
      <c r="J110" s="14"/>
      <c r="K110" s="14"/>
      <c r="L110" s="201"/>
      <c r="M110" s="206"/>
      <c r="N110" s="207"/>
      <c r="O110" s="207"/>
      <c r="P110" s="207"/>
      <c r="Q110" s="207"/>
      <c r="R110" s="207"/>
      <c r="S110" s="207"/>
      <c r="T110" s="20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2" t="s">
        <v>148</v>
      </c>
      <c r="AU110" s="202" t="s">
        <v>79</v>
      </c>
      <c r="AV110" s="14" t="s">
        <v>79</v>
      </c>
      <c r="AW110" s="14" t="s">
        <v>32</v>
      </c>
      <c r="AX110" s="14" t="s">
        <v>70</v>
      </c>
      <c r="AY110" s="202" t="s">
        <v>137</v>
      </c>
    </row>
    <row r="111" s="15" customFormat="1">
      <c r="A111" s="15"/>
      <c r="B111" s="209"/>
      <c r="C111" s="15"/>
      <c r="D111" s="194" t="s">
        <v>148</v>
      </c>
      <c r="E111" s="210" t="s">
        <v>3</v>
      </c>
      <c r="F111" s="211" t="s">
        <v>152</v>
      </c>
      <c r="G111" s="15"/>
      <c r="H111" s="212">
        <v>300.5</v>
      </c>
      <c r="I111" s="213"/>
      <c r="J111" s="15"/>
      <c r="K111" s="15"/>
      <c r="L111" s="209"/>
      <c r="M111" s="214"/>
      <c r="N111" s="215"/>
      <c r="O111" s="215"/>
      <c r="P111" s="215"/>
      <c r="Q111" s="215"/>
      <c r="R111" s="215"/>
      <c r="S111" s="215"/>
      <c r="T111" s="21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10" t="s">
        <v>148</v>
      </c>
      <c r="AU111" s="210" t="s">
        <v>79</v>
      </c>
      <c r="AV111" s="15" t="s">
        <v>144</v>
      </c>
      <c r="AW111" s="15" t="s">
        <v>32</v>
      </c>
      <c r="AX111" s="15" t="s">
        <v>77</v>
      </c>
      <c r="AY111" s="210" t="s">
        <v>137</v>
      </c>
    </row>
    <row r="112" s="2" customFormat="1" ht="21.75" customHeight="1">
      <c r="A112" s="40"/>
      <c r="B112" s="174"/>
      <c r="C112" s="225" t="s">
        <v>173</v>
      </c>
      <c r="D112" s="225" t="s">
        <v>330</v>
      </c>
      <c r="E112" s="226" t="s">
        <v>540</v>
      </c>
      <c r="F112" s="227" t="s">
        <v>541</v>
      </c>
      <c r="G112" s="228" t="s">
        <v>198</v>
      </c>
      <c r="H112" s="229">
        <v>315.52499999999998</v>
      </c>
      <c r="I112" s="230"/>
      <c r="J112" s="231">
        <f>ROUND(I112*H112,2)</f>
        <v>0</v>
      </c>
      <c r="K112" s="227" t="s">
        <v>3</v>
      </c>
      <c r="L112" s="232"/>
      <c r="M112" s="233" t="s">
        <v>3</v>
      </c>
      <c r="N112" s="234" t="s">
        <v>41</v>
      </c>
      <c r="O112" s="74"/>
      <c r="P112" s="184">
        <f>O112*H112</f>
        <v>0</v>
      </c>
      <c r="Q112" s="184">
        <v>0.02</v>
      </c>
      <c r="R112" s="184">
        <f>Q112*H112</f>
        <v>6.3104999999999993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195</v>
      </c>
      <c r="AT112" s="186" t="s">
        <v>330</v>
      </c>
      <c r="AU112" s="186" t="s">
        <v>79</v>
      </c>
      <c r="AY112" s="21" t="s">
        <v>137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77</v>
      </c>
      <c r="BK112" s="187">
        <f>ROUND(I112*H112,2)</f>
        <v>0</v>
      </c>
      <c r="BL112" s="21" t="s">
        <v>144</v>
      </c>
      <c r="BM112" s="186" t="s">
        <v>542</v>
      </c>
    </row>
    <row r="113" s="2" customFormat="1">
      <c r="A113" s="40"/>
      <c r="B113" s="41"/>
      <c r="C113" s="40"/>
      <c r="D113" s="194" t="s">
        <v>543</v>
      </c>
      <c r="E113" s="40"/>
      <c r="F113" s="239" t="s">
        <v>544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543</v>
      </c>
      <c r="AU113" s="21" t="s">
        <v>79</v>
      </c>
    </row>
    <row r="114" s="14" customFormat="1">
      <c r="A114" s="14"/>
      <c r="B114" s="201"/>
      <c r="C114" s="14"/>
      <c r="D114" s="194" t="s">
        <v>148</v>
      </c>
      <c r="E114" s="14"/>
      <c r="F114" s="203" t="s">
        <v>545</v>
      </c>
      <c r="G114" s="14"/>
      <c r="H114" s="204">
        <v>315.52499999999998</v>
      </c>
      <c r="I114" s="205"/>
      <c r="J114" s="14"/>
      <c r="K114" s="14"/>
      <c r="L114" s="201"/>
      <c r="M114" s="206"/>
      <c r="N114" s="207"/>
      <c r="O114" s="207"/>
      <c r="P114" s="207"/>
      <c r="Q114" s="207"/>
      <c r="R114" s="207"/>
      <c r="S114" s="207"/>
      <c r="T114" s="20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2" t="s">
        <v>148</v>
      </c>
      <c r="AU114" s="202" t="s">
        <v>79</v>
      </c>
      <c r="AV114" s="14" t="s">
        <v>79</v>
      </c>
      <c r="AW114" s="14" t="s">
        <v>4</v>
      </c>
      <c r="AX114" s="14" t="s">
        <v>77</v>
      </c>
      <c r="AY114" s="202" t="s">
        <v>137</v>
      </c>
    </row>
    <row r="115" s="2" customFormat="1" ht="16.5" customHeight="1">
      <c r="A115" s="40"/>
      <c r="B115" s="174"/>
      <c r="C115" s="225" t="s">
        <v>181</v>
      </c>
      <c r="D115" s="225" t="s">
        <v>330</v>
      </c>
      <c r="E115" s="226" t="s">
        <v>546</v>
      </c>
      <c r="F115" s="227" t="s">
        <v>547</v>
      </c>
      <c r="G115" s="228" t="s">
        <v>457</v>
      </c>
      <c r="H115" s="229">
        <v>40</v>
      </c>
      <c r="I115" s="230"/>
      <c r="J115" s="231">
        <f>ROUND(I115*H115,2)</f>
        <v>0</v>
      </c>
      <c r="K115" s="227" t="s">
        <v>3</v>
      </c>
      <c r="L115" s="232"/>
      <c r="M115" s="233" t="s">
        <v>3</v>
      </c>
      <c r="N115" s="234" t="s">
        <v>41</v>
      </c>
      <c r="O115" s="74"/>
      <c r="P115" s="184">
        <f>O115*H115</f>
        <v>0</v>
      </c>
      <c r="Q115" s="184">
        <v>0.00020000000000000001</v>
      </c>
      <c r="R115" s="184">
        <f>Q115*H115</f>
        <v>0.0080000000000000002</v>
      </c>
      <c r="S115" s="184">
        <v>0</v>
      </c>
      <c r="T115" s="18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86" t="s">
        <v>195</v>
      </c>
      <c r="AT115" s="186" t="s">
        <v>330</v>
      </c>
      <c r="AU115" s="186" t="s">
        <v>79</v>
      </c>
      <c r="AY115" s="21" t="s">
        <v>137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21" t="s">
        <v>77</v>
      </c>
      <c r="BK115" s="187">
        <f>ROUND(I115*H115,2)</f>
        <v>0</v>
      </c>
      <c r="BL115" s="21" t="s">
        <v>144</v>
      </c>
      <c r="BM115" s="186" t="s">
        <v>548</v>
      </c>
    </row>
    <row r="116" s="14" customFormat="1">
      <c r="A116" s="14"/>
      <c r="B116" s="201"/>
      <c r="C116" s="14"/>
      <c r="D116" s="194" t="s">
        <v>148</v>
      </c>
      <c r="E116" s="202" t="s">
        <v>3</v>
      </c>
      <c r="F116" s="203" t="s">
        <v>549</v>
      </c>
      <c r="G116" s="14"/>
      <c r="H116" s="204">
        <v>40</v>
      </c>
      <c r="I116" s="205"/>
      <c r="J116" s="14"/>
      <c r="K116" s="14"/>
      <c r="L116" s="201"/>
      <c r="M116" s="206"/>
      <c r="N116" s="207"/>
      <c r="O116" s="207"/>
      <c r="P116" s="207"/>
      <c r="Q116" s="207"/>
      <c r="R116" s="207"/>
      <c r="S116" s="207"/>
      <c r="T116" s="20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2" t="s">
        <v>148</v>
      </c>
      <c r="AU116" s="202" t="s">
        <v>79</v>
      </c>
      <c r="AV116" s="14" t="s">
        <v>79</v>
      </c>
      <c r="AW116" s="14" t="s">
        <v>32</v>
      </c>
      <c r="AX116" s="14" t="s">
        <v>70</v>
      </c>
      <c r="AY116" s="202" t="s">
        <v>137</v>
      </c>
    </row>
    <row r="117" s="15" customFormat="1">
      <c r="A117" s="15"/>
      <c r="B117" s="209"/>
      <c r="C117" s="15"/>
      <c r="D117" s="194" t="s">
        <v>148</v>
      </c>
      <c r="E117" s="210" t="s">
        <v>3</v>
      </c>
      <c r="F117" s="211" t="s">
        <v>152</v>
      </c>
      <c r="G117" s="15"/>
      <c r="H117" s="212">
        <v>40</v>
      </c>
      <c r="I117" s="213"/>
      <c r="J117" s="15"/>
      <c r="K117" s="15"/>
      <c r="L117" s="209"/>
      <c r="M117" s="214"/>
      <c r="N117" s="215"/>
      <c r="O117" s="215"/>
      <c r="P117" s="215"/>
      <c r="Q117" s="215"/>
      <c r="R117" s="215"/>
      <c r="S117" s="215"/>
      <c r="T117" s="21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10" t="s">
        <v>148</v>
      </c>
      <c r="AU117" s="210" t="s">
        <v>79</v>
      </c>
      <c r="AV117" s="15" t="s">
        <v>144</v>
      </c>
      <c r="AW117" s="15" t="s">
        <v>32</v>
      </c>
      <c r="AX117" s="15" t="s">
        <v>77</v>
      </c>
      <c r="AY117" s="210" t="s">
        <v>137</v>
      </c>
    </row>
    <row r="118" s="2" customFormat="1" ht="24.15" customHeight="1">
      <c r="A118" s="40"/>
      <c r="B118" s="174"/>
      <c r="C118" s="175" t="s">
        <v>190</v>
      </c>
      <c r="D118" s="175" t="s">
        <v>139</v>
      </c>
      <c r="E118" s="176" t="s">
        <v>550</v>
      </c>
      <c r="F118" s="177" t="s">
        <v>551</v>
      </c>
      <c r="G118" s="178" t="s">
        <v>457</v>
      </c>
      <c r="H118" s="179">
        <v>1</v>
      </c>
      <c r="I118" s="180"/>
      <c r="J118" s="181">
        <f>ROUND(I118*H118,2)</f>
        <v>0</v>
      </c>
      <c r="K118" s="177" t="s">
        <v>143</v>
      </c>
      <c r="L118" s="41"/>
      <c r="M118" s="182" t="s">
        <v>3</v>
      </c>
      <c r="N118" s="183" t="s">
        <v>41</v>
      </c>
      <c r="O118" s="74"/>
      <c r="P118" s="184">
        <f>O118*H118</f>
        <v>0</v>
      </c>
      <c r="Q118" s="184">
        <v>0.0016692</v>
      </c>
      <c r="R118" s="184">
        <f>Q118*H118</f>
        <v>0.0016692</v>
      </c>
      <c r="S118" s="184">
        <v>0</v>
      </c>
      <c r="T118" s="18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86" t="s">
        <v>144</v>
      </c>
      <c r="AT118" s="186" t="s">
        <v>139</v>
      </c>
      <c r="AU118" s="186" t="s">
        <v>79</v>
      </c>
      <c r="AY118" s="21" t="s">
        <v>137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21" t="s">
        <v>77</v>
      </c>
      <c r="BK118" s="187">
        <f>ROUND(I118*H118,2)</f>
        <v>0</v>
      </c>
      <c r="BL118" s="21" t="s">
        <v>144</v>
      </c>
      <c r="BM118" s="186" t="s">
        <v>552</v>
      </c>
    </row>
    <row r="119" s="2" customFormat="1">
      <c r="A119" s="40"/>
      <c r="B119" s="41"/>
      <c r="C119" s="40"/>
      <c r="D119" s="188" t="s">
        <v>146</v>
      </c>
      <c r="E119" s="40"/>
      <c r="F119" s="189" t="s">
        <v>553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146</v>
      </c>
      <c r="AU119" s="21" t="s">
        <v>79</v>
      </c>
    </row>
    <row r="120" s="2" customFormat="1" ht="16.5" customHeight="1">
      <c r="A120" s="40"/>
      <c r="B120" s="174"/>
      <c r="C120" s="225" t="s">
        <v>195</v>
      </c>
      <c r="D120" s="225" t="s">
        <v>330</v>
      </c>
      <c r="E120" s="226" t="s">
        <v>554</v>
      </c>
      <c r="F120" s="227" t="s">
        <v>555</v>
      </c>
      <c r="G120" s="228" t="s">
        <v>457</v>
      </c>
      <c r="H120" s="229">
        <v>1</v>
      </c>
      <c r="I120" s="230"/>
      <c r="J120" s="231">
        <f>ROUND(I120*H120,2)</f>
        <v>0</v>
      </c>
      <c r="K120" s="227" t="s">
        <v>3</v>
      </c>
      <c r="L120" s="232"/>
      <c r="M120" s="233" t="s">
        <v>3</v>
      </c>
      <c r="N120" s="234" t="s">
        <v>41</v>
      </c>
      <c r="O120" s="74"/>
      <c r="P120" s="184">
        <f>O120*H120</f>
        <v>0</v>
      </c>
      <c r="Q120" s="184">
        <v>0.01</v>
      </c>
      <c r="R120" s="184">
        <f>Q120*H120</f>
        <v>0.01</v>
      </c>
      <c r="S120" s="184">
        <v>0</v>
      </c>
      <c r="T120" s="18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6" t="s">
        <v>195</v>
      </c>
      <c r="AT120" s="186" t="s">
        <v>330</v>
      </c>
      <c r="AU120" s="186" t="s">
        <v>79</v>
      </c>
      <c r="AY120" s="21" t="s">
        <v>137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21" t="s">
        <v>77</v>
      </c>
      <c r="BK120" s="187">
        <f>ROUND(I120*H120,2)</f>
        <v>0</v>
      </c>
      <c r="BL120" s="21" t="s">
        <v>144</v>
      </c>
      <c r="BM120" s="186" t="s">
        <v>556</v>
      </c>
    </row>
    <row r="121" s="2" customFormat="1">
      <c r="A121" s="40"/>
      <c r="B121" s="41"/>
      <c r="C121" s="40"/>
      <c r="D121" s="194" t="s">
        <v>543</v>
      </c>
      <c r="E121" s="40"/>
      <c r="F121" s="239" t="s">
        <v>557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543</v>
      </c>
      <c r="AU121" s="21" t="s">
        <v>79</v>
      </c>
    </row>
    <row r="122" s="14" customFormat="1">
      <c r="A122" s="14"/>
      <c r="B122" s="201"/>
      <c r="C122" s="14"/>
      <c r="D122" s="194" t="s">
        <v>148</v>
      </c>
      <c r="E122" s="202" t="s">
        <v>3</v>
      </c>
      <c r="F122" s="203" t="s">
        <v>558</v>
      </c>
      <c r="G122" s="14"/>
      <c r="H122" s="204">
        <v>1</v>
      </c>
      <c r="I122" s="205"/>
      <c r="J122" s="14"/>
      <c r="K122" s="14"/>
      <c r="L122" s="201"/>
      <c r="M122" s="206"/>
      <c r="N122" s="207"/>
      <c r="O122" s="207"/>
      <c r="P122" s="207"/>
      <c r="Q122" s="207"/>
      <c r="R122" s="207"/>
      <c r="S122" s="207"/>
      <c r="T122" s="20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2" t="s">
        <v>148</v>
      </c>
      <c r="AU122" s="202" t="s">
        <v>79</v>
      </c>
      <c r="AV122" s="14" t="s">
        <v>79</v>
      </c>
      <c r="AW122" s="14" t="s">
        <v>32</v>
      </c>
      <c r="AX122" s="14" t="s">
        <v>70</v>
      </c>
      <c r="AY122" s="202" t="s">
        <v>137</v>
      </c>
    </row>
    <row r="123" s="15" customFormat="1">
      <c r="A123" s="15"/>
      <c r="B123" s="209"/>
      <c r="C123" s="15"/>
      <c r="D123" s="194" t="s">
        <v>148</v>
      </c>
      <c r="E123" s="210" t="s">
        <v>3</v>
      </c>
      <c r="F123" s="211" t="s">
        <v>152</v>
      </c>
      <c r="G123" s="15"/>
      <c r="H123" s="212">
        <v>1</v>
      </c>
      <c r="I123" s="213"/>
      <c r="J123" s="15"/>
      <c r="K123" s="15"/>
      <c r="L123" s="209"/>
      <c r="M123" s="214"/>
      <c r="N123" s="215"/>
      <c r="O123" s="215"/>
      <c r="P123" s="215"/>
      <c r="Q123" s="215"/>
      <c r="R123" s="215"/>
      <c r="S123" s="215"/>
      <c r="T123" s="21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10" t="s">
        <v>148</v>
      </c>
      <c r="AU123" s="210" t="s">
        <v>79</v>
      </c>
      <c r="AV123" s="15" t="s">
        <v>144</v>
      </c>
      <c r="AW123" s="15" t="s">
        <v>32</v>
      </c>
      <c r="AX123" s="15" t="s">
        <v>77</v>
      </c>
      <c r="AY123" s="210" t="s">
        <v>137</v>
      </c>
    </row>
    <row r="124" s="2" customFormat="1" ht="24.15" customHeight="1">
      <c r="A124" s="40"/>
      <c r="B124" s="174"/>
      <c r="C124" s="175" t="s">
        <v>204</v>
      </c>
      <c r="D124" s="175" t="s">
        <v>139</v>
      </c>
      <c r="E124" s="176" t="s">
        <v>559</v>
      </c>
      <c r="F124" s="177" t="s">
        <v>560</v>
      </c>
      <c r="G124" s="178" t="s">
        <v>457</v>
      </c>
      <c r="H124" s="179">
        <v>13</v>
      </c>
      <c r="I124" s="180"/>
      <c r="J124" s="181">
        <f>ROUND(I124*H124,2)</f>
        <v>0</v>
      </c>
      <c r="K124" s="177" t="s">
        <v>143</v>
      </c>
      <c r="L124" s="41"/>
      <c r="M124" s="182" t="s">
        <v>3</v>
      </c>
      <c r="N124" s="183" t="s">
        <v>41</v>
      </c>
      <c r="O124" s="74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86" t="s">
        <v>144</v>
      </c>
      <c r="AT124" s="186" t="s">
        <v>139</v>
      </c>
      <c r="AU124" s="186" t="s">
        <v>79</v>
      </c>
      <c r="AY124" s="21" t="s">
        <v>137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21" t="s">
        <v>77</v>
      </c>
      <c r="BK124" s="187">
        <f>ROUND(I124*H124,2)</f>
        <v>0</v>
      </c>
      <c r="BL124" s="21" t="s">
        <v>144</v>
      </c>
      <c r="BM124" s="186" t="s">
        <v>561</v>
      </c>
    </row>
    <row r="125" s="2" customFormat="1">
      <c r="A125" s="40"/>
      <c r="B125" s="41"/>
      <c r="C125" s="40"/>
      <c r="D125" s="188" t="s">
        <v>146</v>
      </c>
      <c r="E125" s="40"/>
      <c r="F125" s="189" t="s">
        <v>562</v>
      </c>
      <c r="G125" s="40"/>
      <c r="H125" s="40"/>
      <c r="I125" s="190"/>
      <c r="J125" s="40"/>
      <c r="K125" s="40"/>
      <c r="L125" s="41"/>
      <c r="M125" s="191"/>
      <c r="N125" s="192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146</v>
      </c>
      <c r="AU125" s="21" t="s">
        <v>79</v>
      </c>
    </row>
    <row r="126" s="2" customFormat="1" ht="16.5" customHeight="1">
      <c r="A126" s="40"/>
      <c r="B126" s="174"/>
      <c r="C126" s="225" t="s">
        <v>211</v>
      </c>
      <c r="D126" s="225" t="s">
        <v>330</v>
      </c>
      <c r="E126" s="226" t="s">
        <v>563</v>
      </c>
      <c r="F126" s="227" t="s">
        <v>564</v>
      </c>
      <c r="G126" s="228" t="s">
        <v>457</v>
      </c>
      <c r="H126" s="229">
        <v>2</v>
      </c>
      <c r="I126" s="230"/>
      <c r="J126" s="231">
        <f>ROUND(I126*H126,2)</f>
        <v>0</v>
      </c>
      <c r="K126" s="227" t="s">
        <v>3</v>
      </c>
      <c r="L126" s="232"/>
      <c r="M126" s="233" t="s">
        <v>3</v>
      </c>
      <c r="N126" s="234" t="s">
        <v>41</v>
      </c>
      <c r="O126" s="74"/>
      <c r="P126" s="184">
        <f>O126*H126</f>
        <v>0</v>
      </c>
      <c r="Q126" s="184">
        <v>0.017999999999999999</v>
      </c>
      <c r="R126" s="184">
        <f>Q126*H126</f>
        <v>0.035999999999999997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195</v>
      </c>
      <c r="AT126" s="186" t="s">
        <v>330</v>
      </c>
      <c r="AU126" s="186" t="s">
        <v>79</v>
      </c>
      <c r="AY126" s="21" t="s">
        <v>137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77</v>
      </c>
      <c r="BK126" s="187">
        <f>ROUND(I126*H126,2)</f>
        <v>0</v>
      </c>
      <c r="BL126" s="21" t="s">
        <v>144</v>
      </c>
      <c r="BM126" s="186" t="s">
        <v>565</v>
      </c>
    </row>
    <row r="127" s="2" customFormat="1">
      <c r="A127" s="40"/>
      <c r="B127" s="41"/>
      <c r="C127" s="40"/>
      <c r="D127" s="194" t="s">
        <v>543</v>
      </c>
      <c r="E127" s="40"/>
      <c r="F127" s="239" t="s">
        <v>566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543</v>
      </c>
      <c r="AU127" s="21" t="s">
        <v>79</v>
      </c>
    </row>
    <row r="128" s="14" customFormat="1">
      <c r="A128" s="14"/>
      <c r="B128" s="201"/>
      <c r="C128" s="14"/>
      <c r="D128" s="194" t="s">
        <v>148</v>
      </c>
      <c r="E128" s="202" t="s">
        <v>3</v>
      </c>
      <c r="F128" s="203" t="s">
        <v>567</v>
      </c>
      <c r="G128" s="14"/>
      <c r="H128" s="204">
        <v>2</v>
      </c>
      <c r="I128" s="205"/>
      <c r="J128" s="14"/>
      <c r="K128" s="14"/>
      <c r="L128" s="201"/>
      <c r="M128" s="206"/>
      <c r="N128" s="207"/>
      <c r="O128" s="207"/>
      <c r="P128" s="207"/>
      <c r="Q128" s="207"/>
      <c r="R128" s="207"/>
      <c r="S128" s="207"/>
      <c r="T128" s="20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2" t="s">
        <v>148</v>
      </c>
      <c r="AU128" s="202" t="s">
        <v>79</v>
      </c>
      <c r="AV128" s="14" t="s">
        <v>79</v>
      </c>
      <c r="AW128" s="14" t="s">
        <v>32</v>
      </c>
      <c r="AX128" s="14" t="s">
        <v>70</v>
      </c>
      <c r="AY128" s="202" t="s">
        <v>137</v>
      </c>
    </row>
    <row r="129" s="15" customFormat="1">
      <c r="A129" s="15"/>
      <c r="B129" s="209"/>
      <c r="C129" s="15"/>
      <c r="D129" s="194" t="s">
        <v>148</v>
      </c>
      <c r="E129" s="210" t="s">
        <v>3</v>
      </c>
      <c r="F129" s="211" t="s">
        <v>152</v>
      </c>
      <c r="G129" s="15"/>
      <c r="H129" s="212">
        <v>2</v>
      </c>
      <c r="I129" s="213"/>
      <c r="J129" s="15"/>
      <c r="K129" s="15"/>
      <c r="L129" s="209"/>
      <c r="M129" s="214"/>
      <c r="N129" s="215"/>
      <c r="O129" s="215"/>
      <c r="P129" s="215"/>
      <c r="Q129" s="215"/>
      <c r="R129" s="215"/>
      <c r="S129" s="215"/>
      <c r="T129" s="21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0" t="s">
        <v>148</v>
      </c>
      <c r="AU129" s="210" t="s">
        <v>79</v>
      </c>
      <c r="AV129" s="15" t="s">
        <v>144</v>
      </c>
      <c r="AW129" s="15" t="s">
        <v>32</v>
      </c>
      <c r="AX129" s="15" t="s">
        <v>77</v>
      </c>
      <c r="AY129" s="210" t="s">
        <v>137</v>
      </c>
    </row>
    <row r="130" s="2" customFormat="1" ht="16.5" customHeight="1">
      <c r="A130" s="40"/>
      <c r="B130" s="174"/>
      <c r="C130" s="225" t="s">
        <v>218</v>
      </c>
      <c r="D130" s="225" t="s">
        <v>330</v>
      </c>
      <c r="E130" s="226" t="s">
        <v>568</v>
      </c>
      <c r="F130" s="227" t="s">
        <v>569</v>
      </c>
      <c r="G130" s="228" t="s">
        <v>457</v>
      </c>
      <c r="H130" s="229">
        <v>5</v>
      </c>
      <c r="I130" s="230"/>
      <c r="J130" s="231">
        <f>ROUND(I130*H130,2)</f>
        <v>0</v>
      </c>
      <c r="K130" s="227" t="s">
        <v>3</v>
      </c>
      <c r="L130" s="232"/>
      <c r="M130" s="233" t="s">
        <v>3</v>
      </c>
      <c r="N130" s="234" t="s">
        <v>41</v>
      </c>
      <c r="O130" s="74"/>
      <c r="P130" s="184">
        <f>O130*H130</f>
        <v>0</v>
      </c>
      <c r="Q130" s="184">
        <v>0.017999999999999999</v>
      </c>
      <c r="R130" s="184">
        <f>Q130*H130</f>
        <v>0.089999999999999997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195</v>
      </c>
      <c r="AT130" s="186" t="s">
        <v>330</v>
      </c>
      <c r="AU130" s="186" t="s">
        <v>79</v>
      </c>
      <c r="AY130" s="21" t="s">
        <v>137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77</v>
      </c>
      <c r="BK130" s="187">
        <f>ROUND(I130*H130,2)</f>
        <v>0</v>
      </c>
      <c r="BL130" s="21" t="s">
        <v>144</v>
      </c>
      <c r="BM130" s="186" t="s">
        <v>570</v>
      </c>
    </row>
    <row r="131" s="2" customFormat="1">
      <c r="A131" s="40"/>
      <c r="B131" s="41"/>
      <c r="C131" s="40"/>
      <c r="D131" s="194" t="s">
        <v>543</v>
      </c>
      <c r="E131" s="40"/>
      <c r="F131" s="239" t="s">
        <v>571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543</v>
      </c>
      <c r="AU131" s="21" t="s">
        <v>79</v>
      </c>
    </row>
    <row r="132" s="14" customFormat="1">
      <c r="A132" s="14"/>
      <c r="B132" s="201"/>
      <c r="C132" s="14"/>
      <c r="D132" s="194" t="s">
        <v>148</v>
      </c>
      <c r="E132" s="202" t="s">
        <v>3</v>
      </c>
      <c r="F132" s="203" t="s">
        <v>572</v>
      </c>
      <c r="G132" s="14"/>
      <c r="H132" s="204">
        <v>5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148</v>
      </c>
      <c r="AU132" s="202" t="s">
        <v>79</v>
      </c>
      <c r="AV132" s="14" t="s">
        <v>79</v>
      </c>
      <c r="AW132" s="14" t="s">
        <v>32</v>
      </c>
      <c r="AX132" s="14" t="s">
        <v>70</v>
      </c>
      <c r="AY132" s="202" t="s">
        <v>137</v>
      </c>
    </row>
    <row r="133" s="15" customFormat="1">
      <c r="A133" s="15"/>
      <c r="B133" s="209"/>
      <c r="C133" s="15"/>
      <c r="D133" s="194" t="s">
        <v>148</v>
      </c>
      <c r="E133" s="210" t="s">
        <v>3</v>
      </c>
      <c r="F133" s="211" t="s">
        <v>152</v>
      </c>
      <c r="G133" s="15"/>
      <c r="H133" s="212">
        <v>5</v>
      </c>
      <c r="I133" s="213"/>
      <c r="J133" s="15"/>
      <c r="K133" s="15"/>
      <c r="L133" s="209"/>
      <c r="M133" s="214"/>
      <c r="N133" s="215"/>
      <c r="O133" s="215"/>
      <c r="P133" s="215"/>
      <c r="Q133" s="215"/>
      <c r="R133" s="215"/>
      <c r="S133" s="215"/>
      <c r="T133" s="21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10" t="s">
        <v>148</v>
      </c>
      <c r="AU133" s="210" t="s">
        <v>79</v>
      </c>
      <c r="AV133" s="15" t="s">
        <v>144</v>
      </c>
      <c r="AW133" s="15" t="s">
        <v>32</v>
      </c>
      <c r="AX133" s="15" t="s">
        <v>77</v>
      </c>
      <c r="AY133" s="210" t="s">
        <v>137</v>
      </c>
    </row>
    <row r="134" s="2" customFormat="1" ht="16.5" customHeight="1">
      <c r="A134" s="40"/>
      <c r="B134" s="174"/>
      <c r="C134" s="225" t="s">
        <v>9</v>
      </c>
      <c r="D134" s="225" t="s">
        <v>330</v>
      </c>
      <c r="E134" s="226" t="s">
        <v>573</v>
      </c>
      <c r="F134" s="227" t="s">
        <v>574</v>
      </c>
      <c r="G134" s="228" t="s">
        <v>457</v>
      </c>
      <c r="H134" s="229">
        <v>4</v>
      </c>
      <c r="I134" s="230"/>
      <c r="J134" s="231">
        <f>ROUND(I134*H134,2)</f>
        <v>0</v>
      </c>
      <c r="K134" s="227" t="s">
        <v>3</v>
      </c>
      <c r="L134" s="232"/>
      <c r="M134" s="233" t="s">
        <v>3</v>
      </c>
      <c r="N134" s="234" t="s">
        <v>41</v>
      </c>
      <c r="O134" s="74"/>
      <c r="P134" s="184">
        <f>O134*H134</f>
        <v>0</v>
      </c>
      <c r="Q134" s="184">
        <v>0.017999999999999999</v>
      </c>
      <c r="R134" s="184">
        <f>Q134*H134</f>
        <v>0.071999999999999995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195</v>
      </c>
      <c r="AT134" s="186" t="s">
        <v>330</v>
      </c>
      <c r="AU134" s="186" t="s">
        <v>79</v>
      </c>
      <c r="AY134" s="21" t="s">
        <v>137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77</v>
      </c>
      <c r="BK134" s="187">
        <f>ROUND(I134*H134,2)</f>
        <v>0</v>
      </c>
      <c r="BL134" s="21" t="s">
        <v>144</v>
      </c>
      <c r="BM134" s="186" t="s">
        <v>575</v>
      </c>
    </row>
    <row r="135" s="2" customFormat="1">
      <c r="A135" s="40"/>
      <c r="B135" s="41"/>
      <c r="C135" s="40"/>
      <c r="D135" s="194" t="s">
        <v>543</v>
      </c>
      <c r="E135" s="40"/>
      <c r="F135" s="239" t="s">
        <v>576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543</v>
      </c>
      <c r="AU135" s="21" t="s">
        <v>79</v>
      </c>
    </row>
    <row r="136" s="14" customFormat="1">
      <c r="A136" s="14"/>
      <c r="B136" s="201"/>
      <c r="C136" s="14"/>
      <c r="D136" s="194" t="s">
        <v>148</v>
      </c>
      <c r="E136" s="202" t="s">
        <v>3</v>
      </c>
      <c r="F136" s="203" t="s">
        <v>577</v>
      </c>
      <c r="G136" s="14"/>
      <c r="H136" s="204">
        <v>4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148</v>
      </c>
      <c r="AU136" s="202" t="s">
        <v>79</v>
      </c>
      <c r="AV136" s="14" t="s">
        <v>79</v>
      </c>
      <c r="AW136" s="14" t="s">
        <v>32</v>
      </c>
      <c r="AX136" s="14" t="s">
        <v>70</v>
      </c>
      <c r="AY136" s="202" t="s">
        <v>137</v>
      </c>
    </row>
    <row r="137" s="15" customFormat="1">
      <c r="A137" s="15"/>
      <c r="B137" s="209"/>
      <c r="C137" s="15"/>
      <c r="D137" s="194" t="s">
        <v>148</v>
      </c>
      <c r="E137" s="210" t="s">
        <v>3</v>
      </c>
      <c r="F137" s="211" t="s">
        <v>152</v>
      </c>
      <c r="G137" s="15"/>
      <c r="H137" s="212">
        <v>4</v>
      </c>
      <c r="I137" s="213"/>
      <c r="J137" s="15"/>
      <c r="K137" s="15"/>
      <c r="L137" s="209"/>
      <c r="M137" s="214"/>
      <c r="N137" s="215"/>
      <c r="O137" s="215"/>
      <c r="P137" s="215"/>
      <c r="Q137" s="215"/>
      <c r="R137" s="215"/>
      <c r="S137" s="215"/>
      <c r="T137" s="21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0" t="s">
        <v>148</v>
      </c>
      <c r="AU137" s="210" t="s">
        <v>79</v>
      </c>
      <c r="AV137" s="15" t="s">
        <v>144</v>
      </c>
      <c r="AW137" s="15" t="s">
        <v>32</v>
      </c>
      <c r="AX137" s="15" t="s">
        <v>77</v>
      </c>
      <c r="AY137" s="210" t="s">
        <v>137</v>
      </c>
    </row>
    <row r="138" s="2" customFormat="1" ht="16.5" customHeight="1">
      <c r="A138" s="40"/>
      <c r="B138" s="174"/>
      <c r="C138" s="225" t="s">
        <v>244</v>
      </c>
      <c r="D138" s="225" t="s">
        <v>330</v>
      </c>
      <c r="E138" s="226" t="s">
        <v>578</v>
      </c>
      <c r="F138" s="227" t="s">
        <v>579</v>
      </c>
      <c r="G138" s="228" t="s">
        <v>457</v>
      </c>
      <c r="H138" s="229">
        <v>2</v>
      </c>
      <c r="I138" s="230"/>
      <c r="J138" s="231">
        <f>ROUND(I138*H138,2)</f>
        <v>0</v>
      </c>
      <c r="K138" s="227" t="s">
        <v>3</v>
      </c>
      <c r="L138" s="232"/>
      <c r="M138" s="233" t="s">
        <v>3</v>
      </c>
      <c r="N138" s="234" t="s">
        <v>41</v>
      </c>
      <c r="O138" s="74"/>
      <c r="P138" s="184">
        <f>O138*H138</f>
        <v>0</v>
      </c>
      <c r="Q138" s="184">
        <v>0.017999999999999999</v>
      </c>
      <c r="R138" s="184">
        <f>Q138*H138</f>
        <v>0.035999999999999997</v>
      </c>
      <c r="S138" s="184">
        <v>0</v>
      </c>
      <c r="T138" s="18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86" t="s">
        <v>195</v>
      </c>
      <c r="AT138" s="186" t="s">
        <v>330</v>
      </c>
      <c r="AU138" s="186" t="s">
        <v>79</v>
      </c>
      <c r="AY138" s="21" t="s">
        <v>137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21" t="s">
        <v>77</v>
      </c>
      <c r="BK138" s="187">
        <f>ROUND(I138*H138,2)</f>
        <v>0</v>
      </c>
      <c r="BL138" s="21" t="s">
        <v>144</v>
      </c>
      <c r="BM138" s="186" t="s">
        <v>580</v>
      </c>
    </row>
    <row r="139" s="2" customFormat="1">
      <c r="A139" s="40"/>
      <c r="B139" s="41"/>
      <c r="C139" s="40"/>
      <c r="D139" s="194" t="s">
        <v>543</v>
      </c>
      <c r="E139" s="40"/>
      <c r="F139" s="239" t="s">
        <v>581</v>
      </c>
      <c r="G139" s="40"/>
      <c r="H139" s="40"/>
      <c r="I139" s="190"/>
      <c r="J139" s="40"/>
      <c r="K139" s="40"/>
      <c r="L139" s="41"/>
      <c r="M139" s="191"/>
      <c r="N139" s="192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543</v>
      </c>
      <c r="AU139" s="21" t="s">
        <v>79</v>
      </c>
    </row>
    <row r="140" s="14" customFormat="1">
      <c r="A140" s="14"/>
      <c r="B140" s="201"/>
      <c r="C140" s="14"/>
      <c r="D140" s="194" t="s">
        <v>148</v>
      </c>
      <c r="E140" s="202" t="s">
        <v>3</v>
      </c>
      <c r="F140" s="203" t="s">
        <v>582</v>
      </c>
      <c r="G140" s="14"/>
      <c r="H140" s="204">
        <v>2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148</v>
      </c>
      <c r="AU140" s="202" t="s">
        <v>79</v>
      </c>
      <c r="AV140" s="14" t="s">
        <v>79</v>
      </c>
      <c r="AW140" s="14" t="s">
        <v>32</v>
      </c>
      <c r="AX140" s="14" t="s">
        <v>70</v>
      </c>
      <c r="AY140" s="202" t="s">
        <v>137</v>
      </c>
    </row>
    <row r="141" s="15" customFormat="1">
      <c r="A141" s="15"/>
      <c r="B141" s="209"/>
      <c r="C141" s="15"/>
      <c r="D141" s="194" t="s">
        <v>148</v>
      </c>
      <c r="E141" s="210" t="s">
        <v>3</v>
      </c>
      <c r="F141" s="211" t="s">
        <v>152</v>
      </c>
      <c r="G141" s="15"/>
      <c r="H141" s="212">
        <v>2</v>
      </c>
      <c r="I141" s="213"/>
      <c r="J141" s="15"/>
      <c r="K141" s="15"/>
      <c r="L141" s="209"/>
      <c r="M141" s="214"/>
      <c r="N141" s="215"/>
      <c r="O141" s="215"/>
      <c r="P141" s="215"/>
      <c r="Q141" s="215"/>
      <c r="R141" s="215"/>
      <c r="S141" s="215"/>
      <c r="T141" s="21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0" t="s">
        <v>148</v>
      </c>
      <c r="AU141" s="210" t="s">
        <v>79</v>
      </c>
      <c r="AV141" s="15" t="s">
        <v>144</v>
      </c>
      <c r="AW141" s="15" t="s">
        <v>32</v>
      </c>
      <c r="AX141" s="15" t="s">
        <v>77</v>
      </c>
      <c r="AY141" s="210" t="s">
        <v>137</v>
      </c>
    </row>
    <row r="142" s="2" customFormat="1" ht="24.15" customHeight="1">
      <c r="A142" s="40"/>
      <c r="B142" s="174"/>
      <c r="C142" s="175" t="s">
        <v>255</v>
      </c>
      <c r="D142" s="175" t="s">
        <v>139</v>
      </c>
      <c r="E142" s="176" t="s">
        <v>583</v>
      </c>
      <c r="F142" s="177" t="s">
        <v>584</v>
      </c>
      <c r="G142" s="178" t="s">
        <v>457</v>
      </c>
      <c r="H142" s="179">
        <v>6</v>
      </c>
      <c r="I142" s="180"/>
      <c r="J142" s="181">
        <f>ROUND(I142*H142,2)</f>
        <v>0</v>
      </c>
      <c r="K142" s="177" t="s">
        <v>143</v>
      </c>
      <c r="L142" s="41"/>
      <c r="M142" s="182" t="s">
        <v>3</v>
      </c>
      <c r="N142" s="183" t="s">
        <v>41</v>
      </c>
      <c r="O142" s="74"/>
      <c r="P142" s="184">
        <f>O142*H142</f>
        <v>0</v>
      </c>
      <c r="Q142" s="184">
        <v>0.0016692</v>
      </c>
      <c r="R142" s="184">
        <f>Q142*H142</f>
        <v>0.0100152</v>
      </c>
      <c r="S142" s="184">
        <v>0</v>
      </c>
      <c r="T142" s="18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6" t="s">
        <v>144</v>
      </c>
      <c r="AT142" s="186" t="s">
        <v>139</v>
      </c>
      <c r="AU142" s="186" t="s">
        <v>79</v>
      </c>
      <c r="AY142" s="21" t="s">
        <v>137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21" t="s">
        <v>77</v>
      </c>
      <c r="BK142" s="187">
        <f>ROUND(I142*H142,2)</f>
        <v>0</v>
      </c>
      <c r="BL142" s="21" t="s">
        <v>144</v>
      </c>
      <c r="BM142" s="186" t="s">
        <v>585</v>
      </c>
    </row>
    <row r="143" s="2" customFormat="1">
      <c r="A143" s="40"/>
      <c r="B143" s="41"/>
      <c r="C143" s="40"/>
      <c r="D143" s="188" t="s">
        <v>146</v>
      </c>
      <c r="E143" s="40"/>
      <c r="F143" s="189" t="s">
        <v>586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146</v>
      </c>
      <c r="AU143" s="21" t="s">
        <v>79</v>
      </c>
    </row>
    <row r="144" s="2" customFormat="1" ht="16.5" customHeight="1">
      <c r="A144" s="40"/>
      <c r="B144" s="174"/>
      <c r="C144" s="225" t="s">
        <v>261</v>
      </c>
      <c r="D144" s="225" t="s">
        <v>330</v>
      </c>
      <c r="E144" s="226" t="s">
        <v>587</v>
      </c>
      <c r="F144" s="227" t="s">
        <v>588</v>
      </c>
      <c r="G144" s="228" t="s">
        <v>457</v>
      </c>
      <c r="H144" s="229">
        <v>4</v>
      </c>
      <c r="I144" s="230"/>
      <c r="J144" s="231">
        <f>ROUND(I144*H144,2)</f>
        <v>0</v>
      </c>
      <c r="K144" s="227" t="s">
        <v>3</v>
      </c>
      <c r="L144" s="232"/>
      <c r="M144" s="233" t="s">
        <v>3</v>
      </c>
      <c r="N144" s="234" t="s">
        <v>41</v>
      </c>
      <c r="O144" s="74"/>
      <c r="P144" s="184">
        <f>O144*H144</f>
        <v>0</v>
      </c>
      <c r="Q144" s="184">
        <v>0.0016999999999999999</v>
      </c>
      <c r="R144" s="184">
        <f>Q144*H144</f>
        <v>0.0067999999999999996</v>
      </c>
      <c r="S144" s="184">
        <v>0</v>
      </c>
      <c r="T144" s="18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86" t="s">
        <v>195</v>
      </c>
      <c r="AT144" s="186" t="s">
        <v>330</v>
      </c>
      <c r="AU144" s="186" t="s">
        <v>79</v>
      </c>
      <c r="AY144" s="21" t="s">
        <v>137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21" t="s">
        <v>77</v>
      </c>
      <c r="BK144" s="187">
        <f>ROUND(I144*H144,2)</f>
        <v>0</v>
      </c>
      <c r="BL144" s="21" t="s">
        <v>144</v>
      </c>
      <c r="BM144" s="186" t="s">
        <v>589</v>
      </c>
    </row>
    <row r="145" s="2" customFormat="1">
      <c r="A145" s="40"/>
      <c r="B145" s="41"/>
      <c r="C145" s="40"/>
      <c r="D145" s="194" t="s">
        <v>543</v>
      </c>
      <c r="E145" s="40"/>
      <c r="F145" s="239" t="s">
        <v>590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543</v>
      </c>
      <c r="AU145" s="21" t="s">
        <v>79</v>
      </c>
    </row>
    <row r="146" s="14" customFormat="1">
      <c r="A146" s="14"/>
      <c r="B146" s="201"/>
      <c r="C146" s="14"/>
      <c r="D146" s="194" t="s">
        <v>148</v>
      </c>
      <c r="E146" s="202" t="s">
        <v>3</v>
      </c>
      <c r="F146" s="203" t="s">
        <v>591</v>
      </c>
      <c r="G146" s="14"/>
      <c r="H146" s="204">
        <v>4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148</v>
      </c>
      <c r="AU146" s="202" t="s">
        <v>79</v>
      </c>
      <c r="AV146" s="14" t="s">
        <v>79</v>
      </c>
      <c r="AW146" s="14" t="s">
        <v>32</v>
      </c>
      <c r="AX146" s="14" t="s">
        <v>70</v>
      </c>
      <c r="AY146" s="202" t="s">
        <v>137</v>
      </c>
    </row>
    <row r="147" s="15" customFormat="1">
      <c r="A147" s="15"/>
      <c r="B147" s="209"/>
      <c r="C147" s="15"/>
      <c r="D147" s="194" t="s">
        <v>148</v>
      </c>
      <c r="E147" s="210" t="s">
        <v>3</v>
      </c>
      <c r="F147" s="211" t="s">
        <v>152</v>
      </c>
      <c r="G147" s="15"/>
      <c r="H147" s="212">
        <v>4</v>
      </c>
      <c r="I147" s="213"/>
      <c r="J147" s="15"/>
      <c r="K147" s="15"/>
      <c r="L147" s="209"/>
      <c r="M147" s="214"/>
      <c r="N147" s="215"/>
      <c r="O147" s="215"/>
      <c r="P147" s="215"/>
      <c r="Q147" s="215"/>
      <c r="R147" s="215"/>
      <c r="S147" s="215"/>
      <c r="T147" s="21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0" t="s">
        <v>148</v>
      </c>
      <c r="AU147" s="210" t="s">
        <v>79</v>
      </c>
      <c r="AV147" s="15" t="s">
        <v>144</v>
      </c>
      <c r="AW147" s="15" t="s">
        <v>32</v>
      </c>
      <c r="AX147" s="15" t="s">
        <v>77</v>
      </c>
      <c r="AY147" s="210" t="s">
        <v>137</v>
      </c>
    </row>
    <row r="148" s="2" customFormat="1" ht="16.5" customHeight="1">
      <c r="A148" s="40"/>
      <c r="B148" s="174"/>
      <c r="C148" s="225" t="s">
        <v>266</v>
      </c>
      <c r="D148" s="225" t="s">
        <v>330</v>
      </c>
      <c r="E148" s="226" t="s">
        <v>592</v>
      </c>
      <c r="F148" s="227" t="s">
        <v>593</v>
      </c>
      <c r="G148" s="228" t="s">
        <v>457</v>
      </c>
      <c r="H148" s="229">
        <v>2</v>
      </c>
      <c r="I148" s="230"/>
      <c r="J148" s="231">
        <f>ROUND(I148*H148,2)</f>
        <v>0</v>
      </c>
      <c r="K148" s="227" t="s">
        <v>3</v>
      </c>
      <c r="L148" s="232"/>
      <c r="M148" s="233" t="s">
        <v>3</v>
      </c>
      <c r="N148" s="234" t="s">
        <v>41</v>
      </c>
      <c r="O148" s="74"/>
      <c r="P148" s="184">
        <f>O148*H148</f>
        <v>0</v>
      </c>
      <c r="Q148" s="184">
        <v>0.0011999999999999999</v>
      </c>
      <c r="R148" s="184">
        <f>Q148*H148</f>
        <v>0.0023999999999999998</v>
      </c>
      <c r="S148" s="184">
        <v>0</v>
      </c>
      <c r="T148" s="18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86" t="s">
        <v>195</v>
      </c>
      <c r="AT148" s="186" t="s">
        <v>330</v>
      </c>
      <c r="AU148" s="186" t="s">
        <v>79</v>
      </c>
      <c r="AY148" s="21" t="s">
        <v>137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1" t="s">
        <v>77</v>
      </c>
      <c r="BK148" s="187">
        <f>ROUND(I148*H148,2)</f>
        <v>0</v>
      </c>
      <c r="BL148" s="21" t="s">
        <v>144</v>
      </c>
      <c r="BM148" s="186" t="s">
        <v>594</v>
      </c>
    </row>
    <row r="149" s="2" customFormat="1">
      <c r="A149" s="40"/>
      <c r="B149" s="41"/>
      <c r="C149" s="40"/>
      <c r="D149" s="194" t="s">
        <v>543</v>
      </c>
      <c r="E149" s="40"/>
      <c r="F149" s="239" t="s">
        <v>595</v>
      </c>
      <c r="G149" s="40"/>
      <c r="H149" s="40"/>
      <c r="I149" s="190"/>
      <c r="J149" s="40"/>
      <c r="K149" s="40"/>
      <c r="L149" s="41"/>
      <c r="M149" s="191"/>
      <c r="N149" s="192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543</v>
      </c>
      <c r="AU149" s="21" t="s">
        <v>79</v>
      </c>
    </row>
    <row r="150" s="14" customFormat="1">
      <c r="A150" s="14"/>
      <c r="B150" s="201"/>
      <c r="C150" s="14"/>
      <c r="D150" s="194" t="s">
        <v>148</v>
      </c>
      <c r="E150" s="202" t="s">
        <v>3</v>
      </c>
      <c r="F150" s="203" t="s">
        <v>596</v>
      </c>
      <c r="G150" s="14"/>
      <c r="H150" s="204">
        <v>2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148</v>
      </c>
      <c r="AU150" s="202" t="s">
        <v>79</v>
      </c>
      <c r="AV150" s="14" t="s">
        <v>79</v>
      </c>
      <c r="AW150" s="14" t="s">
        <v>32</v>
      </c>
      <c r="AX150" s="14" t="s">
        <v>70</v>
      </c>
      <c r="AY150" s="202" t="s">
        <v>137</v>
      </c>
    </row>
    <row r="151" s="15" customFormat="1">
      <c r="A151" s="15"/>
      <c r="B151" s="209"/>
      <c r="C151" s="15"/>
      <c r="D151" s="194" t="s">
        <v>148</v>
      </c>
      <c r="E151" s="210" t="s">
        <v>3</v>
      </c>
      <c r="F151" s="211" t="s">
        <v>152</v>
      </c>
      <c r="G151" s="15"/>
      <c r="H151" s="212">
        <v>2</v>
      </c>
      <c r="I151" s="213"/>
      <c r="J151" s="15"/>
      <c r="K151" s="15"/>
      <c r="L151" s="209"/>
      <c r="M151" s="214"/>
      <c r="N151" s="215"/>
      <c r="O151" s="215"/>
      <c r="P151" s="215"/>
      <c r="Q151" s="215"/>
      <c r="R151" s="215"/>
      <c r="S151" s="215"/>
      <c r="T151" s="21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0" t="s">
        <v>148</v>
      </c>
      <c r="AU151" s="210" t="s">
        <v>79</v>
      </c>
      <c r="AV151" s="15" t="s">
        <v>144</v>
      </c>
      <c r="AW151" s="15" t="s">
        <v>32</v>
      </c>
      <c r="AX151" s="15" t="s">
        <v>77</v>
      </c>
      <c r="AY151" s="210" t="s">
        <v>137</v>
      </c>
    </row>
    <row r="152" s="2" customFormat="1" ht="24.15" customHeight="1">
      <c r="A152" s="40"/>
      <c r="B152" s="174"/>
      <c r="C152" s="175" t="s">
        <v>272</v>
      </c>
      <c r="D152" s="175" t="s">
        <v>139</v>
      </c>
      <c r="E152" s="176" t="s">
        <v>597</v>
      </c>
      <c r="F152" s="177" t="s">
        <v>598</v>
      </c>
      <c r="G152" s="178" t="s">
        <v>457</v>
      </c>
      <c r="H152" s="179">
        <v>4</v>
      </c>
      <c r="I152" s="180"/>
      <c r="J152" s="181">
        <f>ROUND(I152*H152,2)</f>
        <v>0</v>
      </c>
      <c r="K152" s="177" t="s">
        <v>143</v>
      </c>
      <c r="L152" s="41"/>
      <c r="M152" s="182" t="s">
        <v>3</v>
      </c>
      <c r="N152" s="183" t="s">
        <v>41</v>
      </c>
      <c r="O152" s="74"/>
      <c r="P152" s="184">
        <f>O152*H152</f>
        <v>0</v>
      </c>
      <c r="Q152" s="184">
        <v>0.0017147</v>
      </c>
      <c r="R152" s="184">
        <f>Q152*H152</f>
        <v>0.0068588</v>
      </c>
      <c r="S152" s="184">
        <v>0</v>
      </c>
      <c r="T152" s="18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86" t="s">
        <v>144</v>
      </c>
      <c r="AT152" s="186" t="s">
        <v>139</v>
      </c>
      <c r="AU152" s="186" t="s">
        <v>79</v>
      </c>
      <c r="AY152" s="21" t="s">
        <v>137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21" t="s">
        <v>77</v>
      </c>
      <c r="BK152" s="187">
        <f>ROUND(I152*H152,2)</f>
        <v>0</v>
      </c>
      <c r="BL152" s="21" t="s">
        <v>144</v>
      </c>
      <c r="BM152" s="186" t="s">
        <v>599</v>
      </c>
    </row>
    <row r="153" s="2" customFormat="1">
      <c r="A153" s="40"/>
      <c r="B153" s="41"/>
      <c r="C153" s="40"/>
      <c r="D153" s="188" t="s">
        <v>146</v>
      </c>
      <c r="E153" s="40"/>
      <c r="F153" s="189" t="s">
        <v>600</v>
      </c>
      <c r="G153" s="40"/>
      <c r="H153" s="40"/>
      <c r="I153" s="190"/>
      <c r="J153" s="40"/>
      <c r="K153" s="40"/>
      <c r="L153" s="41"/>
      <c r="M153" s="191"/>
      <c r="N153" s="192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146</v>
      </c>
      <c r="AU153" s="21" t="s">
        <v>79</v>
      </c>
    </row>
    <row r="154" s="2" customFormat="1" ht="16.5" customHeight="1">
      <c r="A154" s="40"/>
      <c r="B154" s="174"/>
      <c r="C154" s="225" t="s">
        <v>277</v>
      </c>
      <c r="D154" s="225" t="s">
        <v>330</v>
      </c>
      <c r="E154" s="226" t="s">
        <v>601</v>
      </c>
      <c r="F154" s="227" t="s">
        <v>602</v>
      </c>
      <c r="G154" s="228" t="s">
        <v>457</v>
      </c>
      <c r="H154" s="229">
        <v>4</v>
      </c>
      <c r="I154" s="230"/>
      <c r="J154" s="231">
        <f>ROUND(I154*H154,2)</f>
        <v>0</v>
      </c>
      <c r="K154" s="227" t="s">
        <v>3</v>
      </c>
      <c r="L154" s="232"/>
      <c r="M154" s="233" t="s">
        <v>3</v>
      </c>
      <c r="N154" s="234" t="s">
        <v>41</v>
      </c>
      <c r="O154" s="74"/>
      <c r="P154" s="184">
        <f>O154*H154</f>
        <v>0</v>
      </c>
      <c r="Q154" s="184">
        <v>0.02</v>
      </c>
      <c r="R154" s="184">
        <f>Q154*H154</f>
        <v>0.080000000000000002</v>
      </c>
      <c r="S154" s="184">
        <v>0</v>
      </c>
      <c r="T154" s="18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86" t="s">
        <v>195</v>
      </c>
      <c r="AT154" s="186" t="s">
        <v>330</v>
      </c>
      <c r="AU154" s="186" t="s">
        <v>79</v>
      </c>
      <c r="AY154" s="21" t="s">
        <v>137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21" t="s">
        <v>77</v>
      </c>
      <c r="BK154" s="187">
        <f>ROUND(I154*H154,2)</f>
        <v>0</v>
      </c>
      <c r="BL154" s="21" t="s">
        <v>144</v>
      </c>
      <c r="BM154" s="186" t="s">
        <v>603</v>
      </c>
    </row>
    <row r="155" s="2" customFormat="1">
      <c r="A155" s="40"/>
      <c r="B155" s="41"/>
      <c r="C155" s="40"/>
      <c r="D155" s="194" t="s">
        <v>543</v>
      </c>
      <c r="E155" s="40"/>
      <c r="F155" s="239" t="s">
        <v>604</v>
      </c>
      <c r="G155" s="40"/>
      <c r="H155" s="40"/>
      <c r="I155" s="190"/>
      <c r="J155" s="40"/>
      <c r="K155" s="40"/>
      <c r="L155" s="41"/>
      <c r="M155" s="191"/>
      <c r="N155" s="192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543</v>
      </c>
      <c r="AU155" s="21" t="s">
        <v>79</v>
      </c>
    </row>
    <row r="156" s="14" customFormat="1">
      <c r="A156" s="14"/>
      <c r="B156" s="201"/>
      <c r="C156" s="14"/>
      <c r="D156" s="194" t="s">
        <v>148</v>
      </c>
      <c r="E156" s="202" t="s">
        <v>3</v>
      </c>
      <c r="F156" s="203" t="s">
        <v>605</v>
      </c>
      <c r="G156" s="14"/>
      <c r="H156" s="204">
        <v>4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148</v>
      </c>
      <c r="AU156" s="202" t="s">
        <v>79</v>
      </c>
      <c r="AV156" s="14" t="s">
        <v>79</v>
      </c>
      <c r="AW156" s="14" t="s">
        <v>32</v>
      </c>
      <c r="AX156" s="14" t="s">
        <v>70</v>
      </c>
      <c r="AY156" s="202" t="s">
        <v>137</v>
      </c>
    </row>
    <row r="157" s="15" customFormat="1">
      <c r="A157" s="15"/>
      <c r="B157" s="209"/>
      <c r="C157" s="15"/>
      <c r="D157" s="194" t="s">
        <v>148</v>
      </c>
      <c r="E157" s="210" t="s">
        <v>3</v>
      </c>
      <c r="F157" s="211" t="s">
        <v>152</v>
      </c>
      <c r="G157" s="15"/>
      <c r="H157" s="212">
        <v>4</v>
      </c>
      <c r="I157" s="213"/>
      <c r="J157" s="15"/>
      <c r="K157" s="15"/>
      <c r="L157" s="209"/>
      <c r="M157" s="214"/>
      <c r="N157" s="215"/>
      <c r="O157" s="215"/>
      <c r="P157" s="215"/>
      <c r="Q157" s="215"/>
      <c r="R157" s="215"/>
      <c r="S157" s="215"/>
      <c r="T157" s="21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0" t="s">
        <v>148</v>
      </c>
      <c r="AU157" s="210" t="s">
        <v>79</v>
      </c>
      <c r="AV157" s="15" t="s">
        <v>144</v>
      </c>
      <c r="AW157" s="15" t="s">
        <v>32</v>
      </c>
      <c r="AX157" s="15" t="s">
        <v>77</v>
      </c>
      <c r="AY157" s="210" t="s">
        <v>137</v>
      </c>
    </row>
    <row r="158" s="2" customFormat="1" ht="16.5" customHeight="1">
      <c r="A158" s="40"/>
      <c r="B158" s="174"/>
      <c r="C158" s="175" t="s">
        <v>286</v>
      </c>
      <c r="D158" s="175" t="s">
        <v>139</v>
      </c>
      <c r="E158" s="176" t="s">
        <v>606</v>
      </c>
      <c r="F158" s="177" t="s">
        <v>607</v>
      </c>
      <c r="G158" s="178" t="s">
        <v>198</v>
      </c>
      <c r="H158" s="179">
        <v>300.5</v>
      </c>
      <c r="I158" s="180"/>
      <c r="J158" s="181">
        <f>ROUND(I158*H158,2)</f>
        <v>0</v>
      </c>
      <c r="K158" s="177" t="s">
        <v>143</v>
      </c>
      <c r="L158" s="41"/>
      <c r="M158" s="182" t="s">
        <v>3</v>
      </c>
      <c r="N158" s="183" t="s">
        <v>41</v>
      </c>
      <c r="O158" s="74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186" t="s">
        <v>144</v>
      </c>
      <c r="AT158" s="186" t="s">
        <v>139</v>
      </c>
      <c r="AU158" s="186" t="s">
        <v>79</v>
      </c>
      <c r="AY158" s="21" t="s">
        <v>137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21" t="s">
        <v>77</v>
      </c>
      <c r="BK158" s="187">
        <f>ROUND(I158*H158,2)</f>
        <v>0</v>
      </c>
      <c r="BL158" s="21" t="s">
        <v>144</v>
      </c>
      <c r="BM158" s="186" t="s">
        <v>608</v>
      </c>
    </row>
    <row r="159" s="2" customFormat="1">
      <c r="A159" s="40"/>
      <c r="B159" s="41"/>
      <c r="C159" s="40"/>
      <c r="D159" s="188" t="s">
        <v>146</v>
      </c>
      <c r="E159" s="40"/>
      <c r="F159" s="189" t="s">
        <v>609</v>
      </c>
      <c r="G159" s="40"/>
      <c r="H159" s="40"/>
      <c r="I159" s="190"/>
      <c r="J159" s="40"/>
      <c r="K159" s="40"/>
      <c r="L159" s="41"/>
      <c r="M159" s="191"/>
      <c r="N159" s="192"/>
      <c r="O159" s="74"/>
      <c r="P159" s="74"/>
      <c r="Q159" s="74"/>
      <c r="R159" s="74"/>
      <c r="S159" s="74"/>
      <c r="T159" s="75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21" t="s">
        <v>146</v>
      </c>
      <c r="AU159" s="21" t="s">
        <v>79</v>
      </c>
    </row>
    <row r="160" s="14" customFormat="1">
      <c r="A160" s="14"/>
      <c r="B160" s="201"/>
      <c r="C160" s="14"/>
      <c r="D160" s="194" t="s">
        <v>148</v>
      </c>
      <c r="E160" s="202" t="s">
        <v>3</v>
      </c>
      <c r="F160" s="203" t="s">
        <v>539</v>
      </c>
      <c r="G160" s="14"/>
      <c r="H160" s="204">
        <v>300.5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148</v>
      </c>
      <c r="AU160" s="202" t="s">
        <v>79</v>
      </c>
      <c r="AV160" s="14" t="s">
        <v>79</v>
      </c>
      <c r="AW160" s="14" t="s">
        <v>32</v>
      </c>
      <c r="AX160" s="14" t="s">
        <v>70</v>
      </c>
      <c r="AY160" s="202" t="s">
        <v>137</v>
      </c>
    </row>
    <row r="161" s="15" customFormat="1">
      <c r="A161" s="15"/>
      <c r="B161" s="209"/>
      <c r="C161" s="15"/>
      <c r="D161" s="194" t="s">
        <v>148</v>
      </c>
      <c r="E161" s="210" t="s">
        <v>3</v>
      </c>
      <c r="F161" s="211" t="s">
        <v>152</v>
      </c>
      <c r="G161" s="15"/>
      <c r="H161" s="212">
        <v>300.5</v>
      </c>
      <c r="I161" s="213"/>
      <c r="J161" s="15"/>
      <c r="K161" s="15"/>
      <c r="L161" s="209"/>
      <c r="M161" s="214"/>
      <c r="N161" s="215"/>
      <c r="O161" s="215"/>
      <c r="P161" s="215"/>
      <c r="Q161" s="215"/>
      <c r="R161" s="215"/>
      <c r="S161" s="215"/>
      <c r="T161" s="21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0" t="s">
        <v>148</v>
      </c>
      <c r="AU161" s="210" t="s">
        <v>79</v>
      </c>
      <c r="AV161" s="15" t="s">
        <v>144</v>
      </c>
      <c r="AW161" s="15" t="s">
        <v>32</v>
      </c>
      <c r="AX161" s="15" t="s">
        <v>77</v>
      </c>
      <c r="AY161" s="210" t="s">
        <v>137</v>
      </c>
    </row>
    <row r="162" s="2" customFormat="1" ht="16.5" customHeight="1">
      <c r="A162" s="40"/>
      <c r="B162" s="174"/>
      <c r="C162" s="175" t="s">
        <v>293</v>
      </c>
      <c r="D162" s="175" t="s">
        <v>139</v>
      </c>
      <c r="E162" s="176" t="s">
        <v>610</v>
      </c>
      <c r="F162" s="177" t="s">
        <v>611</v>
      </c>
      <c r="G162" s="178" t="s">
        <v>198</v>
      </c>
      <c r="H162" s="179">
        <v>300.5</v>
      </c>
      <c r="I162" s="180"/>
      <c r="J162" s="181">
        <f>ROUND(I162*H162,2)</f>
        <v>0</v>
      </c>
      <c r="K162" s="177" t="s">
        <v>143</v>
      </c>
      <c r="L162" s="41"/>
      <c r="M162" s="182" t="s">
        <v>3</v>
      </c>
      <c r="N162" s="183" t="s">
        <v>41</v>
      </c>
      <c r="O162" s="74"/>
      <c r="P162" s="184">
        <f>O162*H162</f>
        <v>0</v>
      </c>
      <c r="Q162" s="184">
        <v>5.5000000000000003E-07</v>
      </c>
      <c r="R162" s="184">
        <f>Q162*H162</f>
        <v>0.00016527500000000002</v>
      </c>
      <c r="S162" s="184">
        <v>0</v>
      </c>
      <c r="T162" s="18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186" t="s">
        <v>144</v>
      </c>
      <c r="AT162" s="186" t="s">
        <v>139</v>
      </c>
      <c r="AU162" s="186" t="s">
        <v>79</v>
      </c>
      <c r="AY162" s="21" t="s">
        <v>137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21" t="s">
        <v>77</v>
      </c>
      <c r="BK162" s="187">
        <f>ROUND(I162*H162,2)</f>
        <v>0</v>
      </c>
      <c r="BL162" s="21" t="s">
        <v>144</v>
      </c>
      <c r="BM162" s="186" t="s">
        <v>612</v>
      </c>
    </row>
    <row r="163" s="2" customFormat="1">
      <c r="A163" s="40"/>
      <c r="B163" s="41"/>
      <c r="C163" s="40"/>
      <c r="D163" s="188" t="s">
        <v>146</v>
      </c>
      <c r="E163" s="40"/>
      <c r="F163" s="189" t="s">
        <v>613</v>
      </c>
      <c r="G163" s="40"/>
      <c r="H163" s="40"/>
      <c r="I163" s="190"/>
      <c r="J163" s="40"/>
      <c r="K163" s="40"/>
      <c r="L163" s="41"/>
      <c r="M163" s="191"/>
      <c r="N163" s="192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146</v>
      </c>
      <c r="AU163" s="21" t="s">
        <v>79</v>
      </c>
    </row>
    <row r="164" s="2" customFormat="1" ht="16.5" customHeight="1">
      <c r="A164" s="40"/>
      <c r="B164" s="174"/>
      <c r="C164" s="175" t="s">
        <v>8</v>
      </c>
      <c r="D164" s="175" t="s">
        <v>139</v>
      </c>
      <c r="E164" s="176" t="s">
        <v>614</v>
      </c>
      <c r="F164" s="177" t="s">
        <v>615</v>
      </c>
      <c r="G164" s="178" t="s">
        <v>457</v>
      </c>
      <c r="H164" s="179">
        <v>2</v>
      </c>
      <c r="I164" s="180"/>
      <c r="J164" s="181">
        <f>ROUND(I164*H164,2)</f>
        <v>0</v>
      </c>
      <c r="K164" s="177" t="s">
        <v>143</v>
      </c>
      <c r="L164" s="41"/>
      <c r="M164" s="182" t="s">
        <v>3</v>
      </c>
      <c r="N164" s="183" t="s">
        <v>41</v>
      </c>
      <c r="O164" s="74"/>
      <c r="P164" s="184">
        <f>O164*H164</f>
        <v>0</v>
      </c>
      <c r="Q164" s="184">
        <v>0.45937290600000003</v>
      </c>
      <c r="R164" s="184">
        <f>Q164*H164</f>
        <v>0.91874581200000005</v>
      </c>
      <c r="S164" s="184">
        <v>0</v>
      </c>
      <c r="T164" s="18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6" t="s">
        <v>144</v>
      </c>
      <c r="AT164" s="186" t="s">
        <v>139</v>
      </c>
      <c r="AU164" s="186" t="s">
        <v>79</v>
      </c>
      <c r="AY164" s="21" t="s">
        <v>137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21" t="s">
        <v>77</v>
      </c>
      <c r="BK164" s="187">
        <f>ROUND(I164*H164,2)</f>
        <v>0</v>
      </c>
      <c r="BL164" s="21" t="s">
        <v>144</v>
      </c>
      <c r="BM164" s="186" t="s">
        <v>616</v>
      </c>
    </row>
    <row r="165" s="2" customFormat="1">
      <c r="A165" s="40"/>
      <c r="B165" s="41"/>
      <c r="C165" s="40"/>
      <c r="D165" s="188" t="s">
        <v>146</v>
      </c>
      <c r="E165" s="40"/>
      <c r="F165" s="189" t="s">
        <v>617</v>
      </c>
      <c r="G165" s="40"/>
      <c r="H165" s="40"/>
      <c r="I165" s="190"/>
      <c r="J165" s="40"/>
      <c r="K165" s="40"/>
      <c r="L165" s="41"/>
      <c r="M165" s="191"/>
      <c r="N165" s="192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146</v>
      </c>
      <c r="AU165" s="21" t="s">
        <v>79</v>
      </c>
    </row>
    <row r="166" s="2" customFormat="1" ht="16.5" customHeight="1">
      <c r="A166" s="40"/>
      <c r="B166" s="174"/>
      <c r="C166" s="175" t="s">
        <v>306</v>
      </c>
      <c r="D166" s="175" t="s">
        <v>139</v>
      </c>
      <c r="E166" s="176" t="s">
        <v>618</v>
      </c>
      <c r="F166" s="177" t="s">
        <v>619</v>
      </c>
      <c r="G166" s="178" t="s">
        <v>457</v>
      </c>
      <c r="H166" s="179">
        <v>2</v>
      </c>
      <c r="I166" s="180"/>
      <c r="J166" s="181">
        <f>ROUND(I166*H166,2)</f>
        <v>0</v>
      </c>
      <c r="K166" s="177" t="s">
        <v>3</v>
      </c>
      <c r="L166" s="41"/>
      <c r="M166" s="182" t="s">
        <v>3</v>
      </c>
      <c r="N166" s="183" t="s">
        <v>41</v>
      </c>
      <c r="O166" s="74"/>
      <c r="P166" s="184">
        <f>O166*H166</f>
        <v>0</v>
      </c>
      <c r="Q166" s="184">
        <v>0.00015799999999999999</v>
      </c>
      <c r="R166" s="184">
        <f>Q166*H166</f>
        <v>0.00031599999999999998</v>
      </c>
      <c r="S166" s="184">
        <v>0</v>
      </c>
      <c r="T166" s="18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86" t="s">
        <v>144</v>
      </c>
      <c r="AT166" s="186" t="s">
        <v>139</v>
      </c>
      <c r="AU166" s="186" t="s">
        <v>79</v>
      </c>
      <c r="AY166" s="21" t="s">
        <v>137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21" t="s">
        <v>77</v>
      </c>
      <c r="BK166" s="187">
        <f>ROUND(I166*H166,2)</f>
        <v>0</v>
      </c>
      <c r="BL166" s="21" t="s">
        <v>144</v>
      </c>
      <c r="BM166" s="186" t="s">
        <v>620</v>
      </c>
    </row>
    <row r="167" s="14" customFormat="1">
      <c r="A167" s="14"/>
      <c r="B167" s="201"/>
      <c r="C167" s="14"/>
      <c r="D167" s="194" t="s">
        <v>148</v>
      </c>
      <c r="E167" s="202" t="s">
        <v>3</v>
      </c>
      <c r="F167" s="203" t="s">
        <v>621</v>
      </c>
      <c r="G167" s="14"/>
      <c r="H167" s="204">
        <v>2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148</v>
      </c>
      <c r="AU167" s="202" t="s">
        <v>79</v>
      </c>
      <c r="AV167" s="14" t="s">
        <v>79</v>
      </c>
      <c r="AW167" s="14" t="s">
        <v>32</v>
      </c>
      <c r="AX167" s="14" t="s">
        <v>70</v>
      </c>
      <c r="AY167" s="202" t="s">
        <v>137</v>
      </c>
    </row>
    <row r="168" s="15" customFormat="1">
      <c r="A168" s="15"/>
      <c r="B168" s="209"/>
      <c r="C168" s="15"/>
      <c r="D168" s="194" t="s">
        <v>148</v>
      </c>
      <c r="E168" s="210" t="s">
        <v>3</v>
      </c>
      <c r="F168" s="211" t="s">
        <v>152</v>
      </c>
      <c r="G168" s="15"/>
      <c r="H168" s="212">
        <v>2</v>
      </c>
      <c r="I168" s="213"/>
      <c r="J168" s="15"/>
      <c r="K168" s="15"/>
      <c r="L168" s="209"/>
      <c r="M168" s="214"/>
      <c r="N168" s="215"/>
      <c r="O168" s="215"/>
      <c r="P168" s="215"/>
      <c r="Q168" s="215"/>
      <c r="R168" s="215"/>
      <c r="S168" s="215"/>
      <c r="T168" s="21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0" t="s">
        <v>148</v>
      </c>
      <c r="AU168" s="210" t="s">
        <v>79</v>
      </c>
      <c r="AV168" s="15" t="s">
        <v>144</v>
      </c>
      <c r="AW168" s="15" t="s">
        <v>32</v>
      </c>
      <c r="AX168" s="15" t="s">
        <v>77</v>
      </c>
      <c r="AY168" s="210" t="s">
        <v>137</v>
      </c>
    </row>
    <row r="169" s="2" customFormat="1" ht="16.5" customHeight="1">
      <c r="A169" s="40"/>
      <c r="B169" s="174"/>
      <c r="C169" s="225" t="s">
        <v>312</v>
      </c>
      <c r="D169" s="225" t="s">
        <v>330</v>
      </c>
      <c r="E169" s="226" t="s">
        <v>622</v>
      </c>
      <c r="F169" s="227" t="s">
        <v>623</v>
      </c>
      <c r="G169" s="228" t="s">
        <v>457</v>
      </c>
      <c r="H169" s="229">
        <v>2</v>
      </c>
      <c r="I169" s="230"/>
      <c r="J169" s="231">
        <f>ROUND(I169*H169,2)</f>
        <v>0</v>
      </c>
      <c r="K169" s="227" t="s">
        <v>3</v>
      </c>
      <c r="L169" s="232"/>
      <c r="M169" s="233" t="s">
        <v>3</v>
      </c>
      <c r="N169" s="234" t="s">
        <v>41</v>
      </c>
      <c r="O169" s="74"/>
      <c r="P169" s="184">
        <f>O169*H169</f>
        <v>0</v>
      </c>
      <c r="Q169" s="184">
        <v>0.00050000000000000001</v>
      </c>
      <c r="R169" s="184">
        <f>Q169*H169</f>
        <v>0.001</v>
      </c>
      <c r="S169" s="184">
        <v>0</v>
      </c>
      <c r="T169" s="18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86" t="s">
        <v>195</v>
      </c>
      <c r="AT169" s="186" t="s">
        <v>330</v>
      </c>
      <c r="AU169" s="186" t="s">
        <v>79</v>
      </c>
      <c r="AY169" s="21" t="s">
        <v>137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21" t="s">
        <v>77</v>
      </c>
      <c r="BK169" s="187">
        <f>ROUND(I169*H169,2)</f>
        <v>0</v>
      </c>
      <c r="BL169" s="21" t="s">
        <v>144</v>
      </c>
      <c r="BM169" s="186" t="s">
        <v>624</v>
      </c>
    </row>
    <row r="170" s="14" customFormat="1">
      <c r="A170" s="14"/>
      <c r="B170" s="201"/>
      <c r="C170" s="14"/>
      <c r="D170" s="194" t="s">
        <v>148</v>
      </c>
      <c r="E170" s="202" t="s">
        <v>3</v>
      </c>
      <c r="F170" s="203" t="s">
        <v>621</v>
      </c>
      <c r="G170" s="14"/>
      <c r="H170" s="204">
        <v>2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148</v>
      </c>
      <c r="AU170" s="202" t="s">
        <v>79</v>
      </c>
      <c r="AV170" s="14" t="s">
        <v>79</v>
      </c>
      <c r="AW170" s="14" t="s">
        <v>32</v>
      </c>
      <c r="AX170" s="14" t="s">
        <v>70</v>
      </c>
      <c r="AY170" s="202" t="s">
        <v>137</v>
      </c>
    </row>
    <row r="171" s="15" customFormat="1">
      <c r="A171" s="15"/>
      <c r="B171" s="209"/>
      <c r="C171" s="15"/>
      <c r="D171" s="194" t="s">
        <v>148</v>
      </c>
      <c r="E171" s="210" t="s">
        <v>3</v>
      </c>
      <c r="F171" s="211" t="s">
        <v>152</v>
      </c>
      <c r="G171" s="15"/>
      <c r="H171" s="212">
        <v>2</v>
      </c>
      <c r="I171" s="213"/>
      <c r="J171" s="15"/>
      <c r="K171" s="15"/>
      <c r="L171" s="209"/>
      <c r="M171" s="214"/>
      <c r="N171" s="215"/>
      <c r="O171" s="215"/>
      <c r="P171" s="215"/>
      <c r="Q171" s="215"/>
      <c r="R171" s="215"/>
      <c r="S171" s="215"/>
      <c r="T171" s="21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0" t="s">
        <v>148</v>
      </c>
      <c r="AU171" s="210" t="s">
        <v>79</v>
      </c>
      <c r="AV171" s="15" t="s">
        <v>144</v>
      </c>
      <c r="AW171" s="15" t="s">
        <v>32</v>
      </c>
      <c r="AX171" s="15" t="s">
        <v>77</v>
      </c>
      <c r="AY171" s="210" t="s">
        <v>137</v>
      </c>
    </row>
    <row r="172" s="2" customFormat="1" ht="16.5" customHeight="1">
      <c r="A172" s="40"/>
      <c r="B172" s="174"/>
      <c r="C172" s="175" t="s">
        <v>320</v>
      </c>
      <c r="D172" s="175" t="s">
        <v>139</v>
      </c>
      <c r="E172" s="176" t="s">
        <v>625</v>
      </c>
      <c r="F172" s="177" t="s">
        <v>626</v>
      </c>
      <c r="G172" s="178" t="s">
        <v>198</v>
      </c>
      <c r="H172" s="179">
        <v>301</v>
      </c>
      <c r="I172" s="180"/>
      <c r="J172" s="181">
        <f>ROUND(I172*H172,2)</f>
        <v>0</v>
      </c>
      <c r="K172" s="177" t="s">
        <v>143</v>
      </c>
      <c r="L172" s="41"/>
      <c r="M172" s="182" t="s">
        <v>3</v>
      </c>
      <c r="N172" s="183" t="s">
        <v>41</v>
      </c>
      <c r="O172" s="74"/>
      <c r="P172" s="184">
        <f>O172*H172</f>
        <v>0</v>
      </c>
      <c r="Q172" s="184">
        <v>9.0000000000000006E-05</v>
      </c>
      <c r="R172" s="184">
        <f>Q172*H172</f>
        <v>0.027090000000000003</v>
      </c>
      <c r="S172" s="184">
        <v>0</v>
      </c>
      <c r="T172" s="18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86" t="s">
        <v>144</v>
      </c>
      <c r="AT172" s="186" t="s">
        <v>139</v>
      </c>
      <c r="AU172" s="186" t="s">
        <v>79</v>
      </c>
      <c r="AY172" s="21" t="s">
        <v>137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21" t="s">
        <v>77</v>
      </c>
      <c r="BK172" s="187">
        <f>ROUND(I172*H172,2)</f>
        <v>0</v>
      </c>
      <c r="BL172" s="21" t="s">
        <v>144</v>
      </c>
      <c r="BM172" s="186" t="s">
        <v>627</v>
      </c>
    </row>
    <row r="173" s="2" customFormat="1">
      <c r="A173" s="40"/>
      <c r="B173" s="41"/>
      <c r="C173" s="40"/>
      <c r="D173" s="188" t="s">
        <v>146</v>
      </c>
      <c r="E173" s="40"/>
      <c r="F173" s="189" t="s">
        <v>628</v>
      </c>
      <c r="G173" s="40"/>
      <c r="H173" s="40"/>
      <c r="I173" s="190"/>
      <c r="J173" s="40"/>
      <c r="K173" s="40"/>
      <c r="L173" s="41"/>
      <c r="M173" s="191"/>
      <c r="N173" s="192"/>
      <c r="O173" s="74"/>
      <c r="P173" s="74"/>
      <c r="Q173" s="74"/>
      <c r="R173" s="74"/>
      <c r="S173" s="74"/>
      <c r="T173" s="75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21" t="s">
        <v>146</v>
      </c>
      <c r="AU173" s="21" t="s">
        <v>79</v>
      </c>
    </row>
    <row r="174" s="14" customFormat="1">
      <c r="A174" s="14"/>
      <c r="B174" s="201"/>
      <c r="C174" s="14"/>
      <c r="D174" s="194" t="s">
        <v>148</v>
      </c>
      <c r="E174" s="202" t="s">
        <v>3</v>
      </c>
      <c r="F174" s="203" t="s">
        <v>629</v>
      </c>
      <c r="G174" s="14"/>
      <c r="H174" s="204">
        <v>301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148</v>
      </c>
      <c r="AU174" s="202" t="s">
        <v>79</v>
      </c>
      <c r="AV174" s="14" t="s">
        <v>79</v>
      </c>
      <c r="AW174" s="14" t="s">
        <v>32</v>
      </c>
      <c r="AX174" s="14" t="s">
        <v>70</v>
      </c>
      <c r="AY174" s="202" t="s">
        <v>137</v>
      </c>
    </row>
    <row r="175" s="15" customFormat="1">
      <c r="A175" s="15"/>
      <c r="B175" s="209"/>
      <c r="C175" s="15"/>
      <c r="D175" s="194" t="s">
        <v>148</v>
      </c>
      <c r="E175" s="210" t="s">
        <v>3</v>
      </c>
      <c r="F175" s="211" t="s">
        <v>152</v>
      </c>
      <c r="G175" s="15"/>
      <c r="H175" s="212">
        <v>301</v>
      </c>
      <c r="I175" s="213"/>
      <c r="J175" s="15"/>
      <c r="K175" s="15"/>
      <c r="L175" s="209"/>
      <c r="M175" s="214"/>
      <c r="N175" s="215"/>
      <c r="O175" s="215"/>
      <c r="P175" s="215"/>
      <c r="Q175" s="215"/>
      <c r="R175" s="215"/>
      <c r="S175" s="215"/>
      <c r="T175" s="21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0" t="s">
        <v>148</v>
      </c>
      <c r="AU175" s="210" t="s">
        <v>79</v>
      </c>
      <c r="AV175" s="15" t="s">
        <v>144</v>
      </c>
      <c r="AW175" s="15" t="s">
        <v>32</v>
      </c>
      <c r="AX175" s="15" t="s">
        <v>77</v>
      </c>
      <c r="AY175" s="210" t="s">
        <v>137</v>
      </c>
    </row>
    <row r="176" s="12" customFormat="1" ht="22.8" customHeight="1">
      <c r="A176" s="12"/>
      <c r="B176" s="161"/>
      <c r="C176" s="12"/>
      <c r="D176" s="162" t="s">
        <v>69</v>
      </c>
      <c r="E176" s="172" t="s">
        <v>630</v>
      </c>
      <c r="F176" s="172" t="s">
        <v>631</v>
      </c>
      <c r="G176" s="12"/>
      <c r="H176" s="12"/>
      <c r="I176" s="164"/>
      <c r="J176" s="173">
        <f>BK176</f>
        <v>0</v>
      </c>
      <c r="K176" s="12"/>
      <c r="L176" s="161"/>
      <c r="M176" s="166"/>
      <c r="N176" s="167"/>
      <c r="O176" s="167"/>
      <c r="P176" s="168">
        <f>SUM(P177:P178)</f>
        <v>0</v>
      </c>
      <c r="Q176" s="167"/>
      <c r="R176" s="168">
        <f>SUM(R177:R178)</f>
        <v>0.037999999999999999</v>
      </c>
      <c r="S176" s="167"/>
      <c r="T176" s="169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2" t="s">
        <v>77</v>
      </c>
      <c r="AT176" s="170" t="s">
        <v>69</v>
      </c>
      <c r="AU176" s="170" t="s">
        <v>77</v>
      </c>
      <c r="AY176" s="162" t="s">
        <v>137</v>
      </c>
      <c r="BK176" s="171">
        <f>SUM(BK177:BK178)</f>
        <v>0</v>
      </c>
    </row>
    <row r="177" s="2" customFormat="1" ht="24.15" customHeight="1">
      <c r="A177" s="40"/>
      <c r="B177" s="174"/>
      <c r="C177" s="175" t="s">
        <v>329</v>
      </c>
      <c r="D177" s="175" t="s">
        <v>139</v>
      </c>
      <c r="E177" s="176" t="s">
        <v>632</v>
      </c>
      <c r="F177" s="177" t="s">
        <v>633</v>
      </c>
      <c r="G177" s="178" t="s">
        <v>457</v>
      </c>
      <c r="H177" s="179">
        <v>5</v>
      </c>
      <c r="I177" s="180"/>
      <c r="J177" s="181">
        <f>ROUND(I177*H177,2)</f>
        <v>0</v>
      </c>
      <c r="K177" s="177" t="s">
        <v>3</v>
      </c>
      <c r="L177" s="41"/>
      <c r="M177" s="182" t="s">
        <v>3</v>
      </c>
      <c r="N177" s="183" t="s">
        <v>41</v>
      </c>
      <c r="O177" s="74"/>
      <c r="P177" s="184">
        <f>O177*H177</f>
        <v>0</v>
      </c>
      <c r="Q177" s="184">
        <v>0.002</v>
      </c>
      <c r="R177" s="184">
        <f>Q177*H177</f>
        <v>0.01</v>
      </c>
      <c r="S177" s="184">
        <v>0</v>
      </c>
      <c r="T177" s="18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186" t="s">
        <v>144</v>
      </c>
      <c r="AT177" s="186" t="s">
        <v>139</v>
      </c>
      <c r="AU177" s="186" t="s">
        <v>79</v>
      </c>
      <c r="AY177" s="21" t="s">
        <v>137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21" t="s">
        <v>77</v>
      </c>
      <c r="BK177" s="187">
        <f>ROUND(I177*H177,2)</f>
        <v>0</v>
      </c>
      <c r="BL177" s="21" t="s">
        <v>144</v>
      </c>
      <c r="BM177" s="186" t="s">
        <v>634</v>
      </c>
    </row>
    <row r="178" s="2" customFormat="1" ht="24.15" customHeight="1">
      <c r="A178" s="40"/>
      <c r="B178" s="174"/>
      <c r="C178" s="175" t="s">
        <v>335</v>
      </c>
      <c r="D178" s="175" t="s">
        <v>139</v>
      </c>
      <c r="E178" s="176" t="s">
        <v>635</v>
      </c>
      <c r="F178" s="177" t="s">
        <v>636</v>
      </c>
      <c r="G178" s="178" t="s">
        <v>457</v>
      </c>
      <c r="H178" s="179">
        <v>14</v>
      </c>
      <c r="I178" s="180"/>
      <c r="J178" s="181">
        <f>ROUND(I178*H178,2)</f>
        <v>0</v>
      </c>
      <c r="K178" s="177" t="s">
        <v>3</v>
      </c>
      <c r="L178" s="41"/>
      <c r="M178" s="182" t="s">
        <v>3</v>
      </c>
      <c r="N178" s="183" t="s">
        <v>41</v>
      </c>
      <c r="O178" s="74"/>
      <c r="P178" s="184">
        <f>O178*H178</f>
        <v>0</v>
      </c>
      <c r="Q178" s="184">
        <v>0.002</v>
      </c>
      <c r="R178" s="184">
        <f>Q178*H178</f>
        <v>0.028000000000000001</v>
      </c>
      <c r="S178" s="184">
        <v>0</v>
      </c>
      <c r="T178" s="18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86" t="s">
        <v>144</v>
      </c>
      <c r="AT178" s="186" t="s">
        <v>139</v>
      </c>
      <c r="AU178" s="186" t="s">
        <v>79</v>
      </c>
      <c r="AY178" s="21" t="s">
        <v>137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21" t="s">
        <v>77</v>
      </c>
      <c r="BK178" s="187">
        <f>ROUND(I178*H178,2)</f>
        <v>0</v>
      </c>
      <c r="BL178" s="21" t="s">
        <v>144</v>
      </c>
      <c r="BM178" s="186" t="s">
        <v>637</v>
      </c>
    </row>
    <row r="179" s="12" customFormat="1" ht="22.8" customHeight="1">
      <c r="A179" s="12"/>
      <c r="B179" s="161"/>
      <c r="C179" s="12"/>
      <c r="D179" s="162" t="s">
        <v>69</v>
      </c>
      <c r="E179" s="172" t="s">
        <v>638</v>
      </c>
      <c r="F179" s="172" t="s">
        <v>639</v>
      </c>
      <c r="G179" s="12"/>
      <c r="H179" s="12"/>
      <c r="I179" s="164"/>
      <c r="J179" s="173">
        <f>BK179</f>
        <v>0</v>
      </c>
      <c r="K179" s="12"/>
      <c r="L179" s="161"/>
      <c r="M179" s="166"/>
      <c r="N179" s="167"/>
      <c r="O179" s="167"/>
      <c r="P179" s="168">
        <f>SUM(P180:P247)</f>
        <v>0</v>
      </c>
      <c r="Q179" s="167"/>
      <c r="R179" s="168">
        <f>SUM(R180:R247)</f>
        <v>0.72424584000000003</v>
      </c>
      <c r="S179" s="167"/>
      <c r="T179" s="169">
        <f>SUM(T180:T247)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2" t="s">
        <v>77</v>
      </c>
      <c r="AT179" s="170" t="s">
        <v>69</v>
      </c>
      <c r="AU179" s="170" t="s">
        <v>77</v>
      </c>
      <c r="AY179" s="162" t="s">
        <v>137</v>
      </c>
      <c r="BK179" s="171">
        <f>SUM(BK180:BK247)</f>
        <v>0</v>
      </c>
    </row>
    <row r="180" s="2" customFormat="1" ht="24.15" customHeight="1">
      <c r="A180" s="40"/>
      <c r="B180" s="174"/>
      <c r="C180" s="175" t="s">
        <v>342</v>
      </c>
      <c r="D180" s="175" t="s">
        <v>139</v>
      </c>
      <c r="E180" s="176" t="s">
        <v>640</v>
      </c>
      <c r="F180" s="177" t="s">
        <v>641</v>
      </c>
      <c r="G180" s="178" t="s">
        <v>457</v>
      </c>
      <c r="H180" s="179">
        <v>2</v>
      </c>
      <c r="I180" s="180"/>
      <c r="J180" s="181">
        <f>ROUND(I180*H180,2)</f>
        <v>0</v>
      </c>
      <c r="K180" s="177" t="s">
        <v>143</v>
      </c>
      <c r="L180" s="41"/>
      <c r="M180" s="182" t="s">
        <v>3</v>
      </c>
      <c r="N180" s="183" t="s">
        <v>41</v>
      </c>
      <c r="O180" s="74"/>
      <c r="P180" s="184">
        <f>O180*H180</f>
        <v>0</v>
      </c>
      <c r="Q180" s="184">
        <v>0.00161652</v>
      </c>
      <c r="R180" s="184">
        <f>Q180*H180</f>
        <v>0.00323304</v>
      </c>
      <c r="S180" s="184">
        <v>0</v>
      </c>
      <c r="T180" s="18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86" t="s">
        <v>144</v>
      </c>
      <c r="AT180" s="186" t="s">
        <v>139</v>
      </c>
      <c r="AU180" s="186" t="s">
        <v>79</v>
      </c>
      <c r="AY180" s="21" t="s">
        <v>137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21" t="s">
        <v>77</v>
      </c>
      <c r="BK180" s="187">
        <f>ROUND(I180*H180,2)</f>
        <v>0</v>
      </c>
      <c r="BL180" s="21" t="s">
        <v>144</v>
      </c>
      <c r="BM180" s="186" t="s">
        <v>642</v>
      </c>
    </row>
    <row r="181" s="2" customFormat="1">
      <c r="A181" s="40"/>
      <c r="B181" s="41"/>
      <c r="C181" s="40"/>
      <c r="D181" s="188" t="s">
        <v>146</v>
      </c>
      <c r="E181" s="40"/>
      <c r="F181" s="189" t="s">
        <v>643</v>
      </c>
      <c r="G181" s="40"/>
      <c r="H181" s="40"/>
      <c r="I181" s="190"/>
      <c r="J181" s="40"/>
      <c r="K181" s="40"/>
      <c r="L181" s="41"/>
      <c r="M181" s="191"/>
      <c r="N181" s="192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146</v>
      </c>
      <c r="AU181" s="21" t="s">
        <v>79</v>
      </c>
    </row>
    <row r="182" s="14" customFormat="1">
      <c r="A182" s="14"/>
      <c r="B182" s="201"/>
      <c r="C182" s="14"/>
      <c r="D182" s="194" t="s">
        <v>148</v>
      </c>
      <c r="E182" s="202" t="s">
        <v>3</v>
      </c>
      <c r="F182" s="203" t="s">
        <v>644</v>
      </c>
      <c r="G182" s="14"/>
      <c r="H182" s="204">
        <v>1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148</v>
      </c>
      <c r="AU182" s="202" t="s">
        <v>79</v>
      </c>
      <c r="AV182" s="14" t="s">
        <v>79</v>
      </c>
      <c r="AW182" s="14" t="s">
        <v>32</v>
      </c>
      <c r="AX182" s="14" t="s">
        <v>70</v>
      </c>
      <c r="AY182" s="202" t="s">
        <v>137</v>
      </c>
    </row>
    <row r="183" s="14" customFormat="1">
      <c r="A183" s="14"/>
      <c r="B183" s="201"/>
      <c r="C183" s="14"/>
      <c r="D183" s="194" t="s">
        <v>148</v>
      </c>
      <c r="E183" s="202" t="s">
        <v>3</v>
      </c>
      <c r="F183" s="203" t="s">
        <v>645</v>
      </c>
      <c r="G183" s="14"/>
      <c r="H183" s="204">
        <v>1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148</v>
      </c>
      <c r="AU183" s="202" t="s">
        <v>79</v>
      </c>
      <c r="AV183" s="14" t="s">
        <v>79</v>
      </c>
      <c r="AW183" s="14" t="s">
        <v>32</v>
      </c>
      <c r="AX183" s="14" t="s">
        <v>70</v>
      </c>
      <c r="AY183" s="202" t="s">
        <v>137</v>
      </c>
    </row>
    <row r="184" s="15" customFormat="1">
      <c r="A184" s="15"/>
      <c r="B184" s="209"/>
      <c r="C184" s="15"/>
      <c r="D184" s="194" t="s">
        <v>148</v>
      </c>
      <c r="E184" s="210" t="s">
        <v>3</v>
      </c>
      <c r="F184" s="211" t="s">
        <v>152</v>
      </c>
      <c r="G184" s="15"/>
      <c r="H184" s="212">
        <v>2</v>
      </c>
      <c r="I184" s="213"/>
      <c r="J184" s="15"/>
      <c r="K184" s="15"/>
      <c r="L184" s="209"/>
      <c r="M184" s="214"/>
      <c r="N184" s="215"/>
      <c r="O184" s="215"/>
      <c r="P184" s="215"/>
      <c r="Q184" s="215"/>
      <c r="R184" s="215"/>
      <c r="S184" s="215"/>
      <c r="T184" s="21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0" t="s">
        <v>148</v>
      </c>
      <c r="AU184" s="210" t="s">
        <v>79</v>
      </c>
      <c r="AV184" s="15" t="s">
        <v>144</v>
      </c>
      <c r="AW184" s="15" t="s">
        <v>32</v>
      </c>
      <c r="AX184" s="15" t="s">
        <v>77</v>
      </c>
      <c r="AY184" s="210" t="s">
        <v>137</v>
      </c>
    </row>
    <row r="185" s="2" customFormat="1" ht="16.5" customHeight="1">
      <c r="A185" s="40"/>
      <c r="B185" s="174"/>
      <c r="C185" s="225" t="s">
        <v>347</v>
      </c>
      <c r="D185" s="225" t="s">
        <v>330</v>
      </c>
      <c r="E185" s="226" t="s">
        <v>646</v>
      </c>
      <c r="F185" s="227" t="s">
        <v>647</v>
      </c>
      <c r="G185" s="228" t="s">
        <v>457</v>
      </c>
      <c r="H185" s="229">
        <v>1</v>
      </c>
      <c r="I185" s="230"/>
      <c r="J185" s="231">
        <f>ROUND(I185*H185,2)</f>
        <v>0</v>
      </c>
      <c r="K185" s="227" t="s">
        <v>143</v>
      </c>
      <c r="L185" s="232"/>
      <c r="M185" s="233" t="s">
        <v>3</v>
      </c>
      <c r="N185" s="234" t="s">
        <v>41</v>
      </c>
      <c r="O185" s="74"/>
      <c r="P185" s="184">
        <f>O185*H185</f>
        <v>0</v>
      </c>
      <c r="Q185" s="184">
        <v>0.017999999999999999</v>
      </c>
      <c r="R185" s="184">
        <f>Q185*H185</f>
        <v>0.017999999999999999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195</v>
      </c>
      <c r="AT185" s="186" t="s">
        <v>330</v>
      </c>
      <c r="AU185" s="186" t="s">
        <v>79</v>
      </c>
      <c r="AY185" s="21" t="s">
        <v>137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77</v>
      </c>
      <c r="BK185" s="187">
        <f>ROUND(I185*H185,2)</f>
        <v>0</v>
      </c>
      <c r="BL185" s="21" t="s">
        <v>144</v>
      </c>
      <c r="BM185" s="186" t="s">
        <v>648</v>
      </c>
    </row>
    <row r="186" s="2" customFormat="1">
      <c r="A186" s="40"/>
      <c r="B186" s="41"/>
      <c r="C186" s="40"/>
      <c r="D186" s="194" t="s">
        <v>543</v>
      </c>
      <c r="E186" s="40"/>
      <c r="F186" s="239" t="s">
        <v>649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543</v>
      </c>
      <c r="AU186" s="21" t="s">
        <v>79</v>
      </c>
    </row>
    <row r="187" s="14" customFormat="1">
      <c r="A187" s="14"/>
      <c r="B187" s="201"/>
      <c r="C187" s="14"/>
      <c r="D187" s="194" t="s">
        <v>148</v>
      </c>
      <c r="E187" s="202" t="s">
        <v>3</v>
      </c>
      <c r="F187" s="203" t="s">
        <v>644</v>
      </c>
      <c r="G187" s="14"/>
      <c r="H187" s="204">
        <v>1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148</v>
      </c>
      <c r="AU187" s="202" t="s">
        <v>79</v>
      </c>
      <c r="AV187" s="14" t="s">
        <v>79</v>
      </c>
      <c r="AW187" s="14" t="s">
        <v>32</v>
      </c>
      <c r="AX187" s="14" t="s">
        <v>70</v>
      </c>
      <c r="AY187" s="202" t="s">
        <v>137</v>
      </c>
    </row>
    <row r="188" s="15" customFormat="1">
      <c r="A188" s="15"/>
      <c r="B188" s="209"/>
      <c r="C188" s="15"/>
      <c r="D188" s="194" t="s">
        <v>148</v>
      </c>
      <c r="E188" s="210" t="s">
        <v>3</v>
      </c>
      <c r="F188" s="211" t="s">
        <v>152</v>
      </c>
      <c r="G188" s="15"/>
      <c r="H188" s="212">
        <v>1</v>
      </c>
      <c r="I188" s="213"/>
      <c r="J188" s="15"/>
      <c r="K188" s="15"/>
      <c r="L188" s="209"/>
      <c r="M188" s="214"/>
      <c r="N188" s="215"/>
      <c r="O188" s="215"/>
      <c r="P188" s="215"/>
      <c r="Q188" s="215"/>
      <c r="R188" s="215"/>
      <c r="S188" s="215"/>
      <c r="T188" s="21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0" t="s">
        <v>148</v>
      </c>
      <c r="AU188" s="210" t="s">
        <v>79</v>
      </c>
      <c r="AV188" s="15" t="s">
        <v>144</v>
      </c>
      <c r="AW188" s="15" t="s">
        <v>32</v>
      </c>
      <c r="AX188" s="15" t="s">
        <v>77</v>
      </c>
      <c r="AY188" s="210" t="s">
        <v>137</v>
      </c>
    </row>
    <row r="189" s="2" customFormat="1" ht="16.5" customHeight="1">
      <c r="A189" s="40"/>
      <c r="B189" s="174"/>
      <c r="C189" s="225" t="s">
        <v>352</v>
      </c>
      <c r="D189" s="225" t="s">
        <v>330</v>
      </c>
      <c r="E189" s="226" t="s">
        <v>650</v>
      </c>
      <c r="F189" s="227" t="s">
        <v>651</v>
      </c>
      <c r="G189" s="228" t="s">
        <v>457</v>
      </c>
      <c r="H189" s="229">
        <v>1</v>
      </c>
      <c r="I189" s="230"/>
      <c r="J189" s="231">
        <f>ROUND(I189*H189,2)</f>
        <v>0</v>
      </c>
      <c r="K189" s="227" t="s">
        <v>143</v>
      </c>
      <c r="L189" s="232"/>
      <c r="M189" s="233" t="s">
        <v>3</v>
      </c>
      <c r="N189" s="234" t="s">
        <v>41</v>
      </c>
      <c r="O189" s="74"/>
      <c r="P189" s="184">
        <f>O189*H189</f>
        <v>0</v>
      </c>
      <c r="Q189" s="184">
        <v>0.017999999999999999</v>
      </c>
      <c r="R189" s="184">
        <f>Q189*H189</f>
        <v>0.017999999999999999</v>
      </c>
      <c r="S189" s="184">
        <v>0</v>
      </c>
      <c r="T189" s="18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86" t="s">
        <v>195</v>
      </c>
      <c r="AT189" s="186" t="s">
        <v>330</v>
      </c>
      <c r="AU189" s="186" t="s">
        <v>79</v>
      </c>
      <c r="AY189" s="21" t="s">
        <v>137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21" t="s">
        <v>77</v>
      </c>
      <c r="BK189" s="187">
        <f>ROUND(I189*H189,2)</f>
        <v>0</v>
      </c>
      <c r="BL189" s="21" t="s">
        <v>144</v>
      </c>
      <c r="BM189" s="186" t="s">
        <v>652</v>
      </c>
    </row>
    <row r="190" s="2" customFormat="1">
      <c r="A190" s="40"/>
      <c r="B190" s="41"/>
      <c r="C190" s="40"/>
      <c r="D190" s="194" t="s">
        <v>543</v>
      </c>
      <c r="E190" s="40"/>
      <c r="F190" s="239" t="s">
        <v>653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543</v>
      </c>
      <c r="AU190" s="21" t="s">
        <v>79</v>
      </c>
    </row>
    <row r="191" s="14" customFormat="1">
      <c r="A191" s="14"/>
      <c r="B191" s="201"/>
      <c r="C191" s="14"/>
      <c r="D191" s="194" t="s">
        <v>148</v>
      </c>
      <c r="E191" s="202" t="s">
        <v>3</v>
      </c>
      <c r="F191" s="203" t="s">
        <v>645</v>
      </c>
      <c r="G191" s="14"/>
      <c r="H191" s="204">
        <v>1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148</v>
      </c>
      <c r="AU191" s="202" t="s">
        <v>79</v>
      </c>
      <c r="AV191" s="14" t="s">
        <v>79</v>
      </c>
      <c r="AW191" s="14" t="s">
        <v>32</v>
      </c>
      <c r="AX191" s="14" t="s">
        <v>70</v>
      </c>
      <c r="AY191" s="202" t="s">
        <v>137</v>
      </c>
    </row>
    <row r="192" s="15" customFormat="1">
      <c r="A192" s="15"/>
      <c r="B192" s="209"/>
      <c r="C192" s="15"/>
      <c r="D192" s="194" t="s">
        <v>148</v>
      </c>
      <c r="E192" s="210" t="s">
        <v>3</v>
      </c>
      <c r="F192" s="211" t="s">
        <v>152</v>
      </c>
      <c r="G192" s="15"/>
      <c r="H192" s="212">
        <v>1</v>
      </c>
      <c r="I192" s="213"/>
      <c r="J192" s="15"/>
      <c r="K192" s="15"/>
      <c r="L192" s="209"/>
      <c r="M192" s="214"/>
      <c r="N192" s="215"/>
      <c r="O192" s="215"/>
      <c r="P192" s="215"/>
      <c r="Q192" s="215"/>
      <c r="R192" s="215"/>
      <c r="S192" s="215"/>
      <c r="T192" s="21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0" t="s">
        <v>148</v>
      </c>
      <c r="AU192" s="210" t="s">
        <v>79</v>
      </c>
      <c r="AV192" s="15" t="s">
        <v>144</v>
      </c>
      <c r="AW192" s="15" t="s">
        <v>32</v>
      </c>
      <c r="AX192" s="15" t="s">
        <v>77</v>
      </c>
      <c r="AY192" s="210" t="s">
        <v>137</v>
      </c>
    </row>
    <row r="193" s="2" customFormat="1" ht="16.5" customHeight="1">
      <c r="A193" s="40"/>
      <c r="B193" s="174"/>
      <c r="C193" s="225" t="s">
        <v>358</v>
      </c>
      <c r="D193" s="225" t="s">
        <v>330</v>
      </c>
      <c r="E193" s="226" t="s">
        <v>654</v>
      </c>
      <c r="F193" s="227" t="s">
        <v>655</v>
      </c>
      <c r="G193" s="228" t="s">
        <v>457</v>
      </c>
      <c r="H193" s="229">
        <v>1</v>
      </c>
      <c r="I193" s="230"/>
      <c r="J193" s="231">
        <f>ROUND(I193*H193,2)</f>
        <v>0</v>
      </c>
      <c r="K193" s="227" t="s">
        <v>143</v>
      </c>
      <c r="L193" s="232"/>
      <c r="M193" s="233" t="s">
        <v>3</v>
      </c>
      <c r="N193" s="234" t="s">
        <v>41</v>
      </c>
      <c r="O193" s="74"/>
      <c r="P193" s="184">
        <f>O193*H193</f>
        <v>0</v>
      </c>
      <c r="Q193" s="184">
        <v>0.0015</v>
      </c>
      <c r="R193" s="184">
        <f>Q193*H193</f>
        <v>0.0015</v>
      </c>
      <c r="S193" s="184">
        <v>0</v>
      </c>
      <c r="T193" s="18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186" t="s">
        <v>195</v>
      </c>
      <c r="AT193" s="186" t="s">
        <v>330</v>
      </c>
      <c r="AU193" s="186" t="s">
        <v>79</v>
      </c>
      <c r="AY193" s="21" t="s">
        <v>137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21" t="s">
        <v>77</v>
      </c>
      <c r="BK193" s="187">
        <f>ROUND(I193*H193,2)</f>
        <v>0</v>
      </c>
      <c r="BL193" s="21" t="s">
        <v>144</v>
      </c>
      <c r="BM193" s="186" t="s">
        <v>656</v>
      </c>
    </row>
    <row r="194" s="2" customFormat="1" ht="24.15" customHeight="1">
      <c r="A194" s="40"/>
      <c r="B194" s="174"/>
      <c r="C194" s="175" t="s">
        <v>364</v>
      </c>
      <c r="D194" s="175" t="s">
        <v>139</v>
      </c>
      <c r="E194" s="176" t="s">
        <v>657</v>
      </c>
      <c r="F194" s="177" t="s">
        <v>658</v>
      </c>
      <c r="G194" s="178" t="s">
        <v>457</v>
      </c>
      <c r="H194" s="179">
        <v>5</v>
      </c>
      <c r="I194" s="180"/>
      <c r="J194" s="181">
        <f>ROUND(I194*H194,2)</f>
        <v>0</v>
      </c>
      <c r="K194" s="177" t="s">
        <v>143</v>
      </c>
      <c r="L194" s="41"/>
      <c r="M194" s="182" t="s">
        <v>3</v>
      </c>
      <c r="N194" s="183" t="s">
        <v>41</v>
      </c>
      <c r="O194" s="74"/>
      <c r="P194" s="184">
        <f>O194*H194</f>
        <v>0</v>
      </c>
      <c r="Q194" s="184">
        <v>0.00165</v>
      </c>
      <c r="R194" s="184">
        <f>Q194*H194</f>
        <v>0.0082500000000000004</v>
      </c>
      <c r="S194" s="184">
        <v>0</v>
      </c>
      <c r="T194" s="18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6" t="s">
        <v>144</v>
      </c>
      <c r="AT194" s="186" t="s">
        <v>139</v>
      </c>
      <c r="AU194" s="186" t="s">
        <v>79</v>
      </c>
      <c r="AY194" s="21" t="s">
        <v>137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21" t="s">
        <v>77</v>
      </c>
      <c r="BK194" s="187">
        <f>ROUND(I194*H194,2)</f>
        <v>0</v>
      </c>
      <c r="BL194" s="21" t="s">
        <v>144</v>
      </c>
      <c r="BM194" s="186" t="s">
        <v>659</v>
      </c>
    </row>
    <row r="195" s="2" customFormat="1">
      <c r="A195" s="40"/>
      <c r="B195" s="41"/>
      <c r="C195" s="40"/>
      <c r="D195" s="188" t="s">
        <v>146</v>
      </c>
      <c r="E195" s="40"/>
      <c r="F195" s="189" t="s">
        <v>660</v>
      </c>
      <c r="G195" s="40"/>
      <c r="H195" s="40"/>
      <c r="I195" s="190"/>
      <c r="J195" s="40"/>
      <c r="K195" s="40"/>
      <c r="L195" s="41"/>
      <c r="M195" s="191"/>
      <c r="N195" s="192"/>
      <c r="O195" s="74"/>
      <c r="P195" s="74"/>
      <c r="Q195" s="74"/>
      <c r="R195" s="74"/>
      <c r="S195" s="74"/>
      <c r="T195" s="75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21" t="s">
        <v>146</v>
      </c>
      <c r="AU195" s="21" t="s">
        <v>79</v>
      </c>
    </row>
    <row r="196" s="14" customFormat="1">
      <c r="A196" s="14"/>
      <c r="B196" s="201"/>
      <c r="C196" s="14"/>
      <c r="D196" s="194" t="s">
        <v>148</v>
      </c>
      <c r="E196" s="202" t="s">
        <v>3</v>
      </c>
      <c r="F196" s="203" t="s">
        <v>661</v>
      </c>
      <c r="G196" s="14"/>
      <c r="H196" s="204">
        <v>3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148</v>
      </c>
      <c r="AU196" s="202" t="s">
        <v>79</v>
      </c>
      <c r="AV196" s="14" t="s">
        <v>79</v>
      </c>
      <c r="AW196" s="14" t="s">
        <v>32</v>
      </c>
      <c r="AX196" s="14" t="s">
        <v>70</v>
      </c>
      <c r="AY196" s="202" t="s">
        <v>137</v>
      </c>
    </row>
    <row r="197" s="14" customFormat="1">
      <c r="A197" s="14"/>
      <c r="B197" s="201"/>
      <c r="C197" s="14"/>
      <c r="D197" s="194" t="s">
        <v>148</v>
      </c>
      <c r="E197" s="202" t="s">
        <v>3</v>
      </c>
      <c r="F197" s="203" t="s">
        <v>662</v>
      </c>
      <c r="G197" s="14"/>
      <c r="H197" s="204">
        <v>2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148</v>
      </c>
      <c r="AU197" s="202" t="s">
        <v>79</v>
      </c>
      <c r="AV197" s="14" t="s">
        <v>79</v>
      </c>
      <c r="AW197" s="14" t="s">
        <v>32</v>
      </c>
      <c r="AX197" s="14" t="s">
        <v>70</v>
      </c>
      <c r="AY197" s="202" t="s">
        <v>137</v>
      </c>
    </row>
    <row r="198" s="15" customFormat="1">
      <c r="A198" s="15"/>
      <c r="B198" s="209"/>
      <c r="C198" s="15"/>
      <c r="D198" s="194" t="s">
        <v>148</v>
      </c>
      <c r="E198" s="210" t="s">
        <v>3</v>
      </c>
      <c r="F198" s="211" t="s">
        <v>152</v>
      </c>
      <c r="G198" s="15"/>
      <c r="H198" s="212">
        <v>5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148</v>
      </c>
      <c r="AU198" s="210" t="s">
        <v>79</v>
      </c>
      <c r="AV198" s="15" t="s">
        <v>144</v>
      </c>
      <c r="AW198" s="15" t="s">
        <v>32</v>
      </c>
      <c r="AX198" s="15" t="s">
        <v>77</v>
      </c>
      <c r="AY198" s="210" t="s">
        <v>137</v>
      </c>
    </row>
    <row r="199" s="2" customFormat="1" ht="16.5" customHeight="1">
      <c r="A199" s="40"/>
      <c r="B199" s="174"/>
      <c r="C199" s="225" t="s">
        <v>370</v>
      </c>
      <c r="D199" s="225" t="s">
        <v>330</v>
      </c>
      <c r="E199" s="226" t="s">
        <v>663</v>
      </c>
      <c r="F199" s="227" t="s">
        <v>664</v>
      </c>
      <c r="G199" s="228" t="s">
        <v>457</v>
      </c>
      <c r="H199" s="229">
        <v>3</v>
      </c>
      <c r="I199" s="230"/>
      <c r="J199" s="231">
        <f>ROUND(I199*H199,2)</f>
        <v>0</v>
      </c>
      <c r="K199" s="227" t="s">
        <v>143</v>
      </c>
      <c r="L199" s="232"/>
      <c r="M199" s="233" t="s">
        <v>3</v>
      </c>
      <c r="N199" s="234" t="s">
        <v>41</v>
      </c>
      <c r="O199" s="74"/>
      <c r="P199" s="184">
        <f>O199*H199</f>
        <v>0</v>
      </c>
      <c r="Q199" s="184">
        <v>0.023</v>
      </c>
      <c r="R199" s="184">
        <f>Q199*H199</f>
        <v>0.069000000000000006</v>
      </c>
      <c r="S199" s="184">
        <v>0</v>
      </c>
      <c r="T199" s="18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186" t="s">
        <v>195</v>
      </c>
      <c r="AT199" s="186" t="s">
        <v>330</v>
      </c>
      <c r="AU199" s="186" t="s">
        <v>79</v>
      </c>
      <c r="AY199" s="21" t="s">
        <v>137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21" t="s">
        <v>77</v>
      </c>
      <c r="BK199" s="187">
        <f>ROUND(I199*H199,2)</f>
        <v>0</v>
      </c>
      <c r="BL199" s="21" t="s">
        <v>144</v>
      </c>
      <c r="BM199" s="186" t="s">
        <v>665</v>
      </c>
    </row>
    <row r="200" s="2" customFormat="1">
      <c r="A200" s="40"/>
      <c r="B200" s="41"/>
      <c r="C200" s="40"/>
      <c r="D200" s="194" t="s">
        <v>543</v>
      </c>
      <c r="E200" s="40"/>
      <c r="F200" s="239" t="s">
        <v>666</v>
      </c>
      <c r="G200" s="40"/>
      <c r="H200" s="40"/>
      <c r="I200" s="190"/>
      <c r="J200" s="40"/>
      <c r="K200" s="40"/>
      <c r="L200" s="41"/>
      <c r="M200" s="191"/>
      <c r="N200" s="192"/>
      <c r="O200" s="74"/>
      <c r="P200" s="74"/>
      <c r="Q200" s="74"/>
      <c r="R200" s="74"/>
      <c r="S200" s="74"/>
      <c r="T200" s="75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21" t="s">
        <v>543</v>
      </c>
      <c r="AU200" s="21" t="s">
        <v>79</v>
      </c>
    </row>
    <row r="201" s="14" customFormat="1">
      <c r="A201" s="14"/>
      <c r="B201" s="201"/>
      <c r="C201" s="14"/>
      <c r="D201" s="194" t="s">
        <v>148</v>
      </c>
      <c r="E201" s="202" t="s">
        <v>3</v>
      </c>
      <c r="F201" s="203" t="s">
        <v>661</v>
      </c>
      <c r="G201" s="14"/>
      <c r="H201" s="204">
        <v>3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148</v>
      </c>
      <c r="AU201" s="202" t="s">
        <v>79</v>
      </c>
      <c r="AV201" s="14" t="s">
        <v>79</v>
      </c>
      <c r="AW201" s="14" t="s">
        <v>32</v>
      </c>
      <c r="AX201" s="14" t="s">
        <v>70</v>
      </c>
      <c r="AY201" s="202" t="s">
        <v>137</v>
      </c>
    </row>
    <row r="202" s="15" customFormat="1">
      <c r="A202" s="15"/>
      <c r="B202" s="209"/>
      <c r="C202" s="15"/>
      <c r="D202" s="194" t="s">
        <v>148</v>
      </c>
      <c r="E202" s="210" t="s">
        <v>3</v>
      </c>
      <c r="F202" s="211" t="s">
        <v>152</v>
      </c>
      <c r="G202" s="15"/>
      <c r="H202" s="212">
        <v>3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148</v>
      </c>
      <c r="AU202" s="210" t="s">
        <v>79</v>
      </c>
      <c r="AV202" s="15" t="s">
        <v>144</v>
      </c>
      <c r="AW202" s="15" t="s">
        <v>32</v>
      </c>
      <c r="AX202" s="15" t="s">
        <v>77</v>
      </c>
      <c r="AY202" s="210" t="s">
        <v>137</v>
      </c>
    </row>
    <row r="203" s="2" customFormat="1" ht="16.5" customHeight="1">
      <c r="A203" s="40"/>
      <c r="B203" s="174"/>
      <c r="C203" s="225" t="s">
        <v>378</v>
      </c>
      <c r="D203" s="225" t="s">
        <v>330</v>
      </c>
      <c r="E203" s="226" t="s">
        <v>667</v>
      </c>
      <c r="F203" s="227" t="s">
        <v>668</v>
      </c>
      <c r="G203" s="228" t="s">
        <v>457</v>
      </c>
      <c r="H203" s="229">
        <v>2</v>
      </c>
      <c r="I203" s="230"/>
      <c r="J203" s="231">
        <f>ROUND(I203*H203,2)</f>
        <v>0</v>
      </c>
      <c r="K203" s="227" t="s">
        <v>143</v>
      </c>
      <c r="L203" s="232"/>
      <c r="M203" s="233" t="s">
        <v>3</v>
      </c>
      <c r="N203" s="234" t="s">
        <v>41</v>
      </c>
      <c r="O203" s="74"/>
      <c r="P203" s="184">
        <f>O203*H203</f>
        <v>0</v>
      </c>
      <c r="Q203" s="184">
        <v>0.023</v>
      </c>
      <c r="R203" s="184">
        <f>Q203*H203</f>
        <v>0.045999999999999999</v>
      </c>
      <c r="S203" s="184">
        <v>0</v>
      </c>
      <c r="T203" s="18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86" t="s">
        <v>195</v>
      </c>
      <c r="AT203" s="186" t="s">
        <v>330</v>
      </c>
      <c r="AU203" s="186" t="s">
        <v>79</v>
      </c>
      <c r="AY203" s="21" t="s">
        <v>137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21" t="s">
        <v>77</v>
      </c>
      <c r="BK203" s="187">
        <f>ROUND(I203*H203,2)</f>
        <v>0</v>
      </c>
      <c r="BL203" s="21" t="s">
        <v>144</v>
      </c>
      <c r="BM203" s="186" t="s">
        <v>669</v>
      </c>
    </row>
    <row r="204" s="2" customFormat="1">
      <c r="A204" s="40"/>
      <c r="B204" s="41"/>
      <c r="C204" s="40"/>
      <c r="D204" s="194" t="s">
        <v>543</v>
      </c>
      <c r="E204" s="40"/>
      <c r="F204" s="239" t="s">
        <v>670</v>
      </c>
      <c r="G204" s="40"/>
      <c r="H204" s="40"/>
      <c r="I204" s="190"/>
      <c r="J204" s="40"/>
      <c r="K204" s="40"/>
      <c r="L204" s="41"/>
      <c r="M204" s="191"/>
      <c r="N204" s="192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543</v>
      </c>
      <c r="AU204" s="21" t="s">
        <v>79</v>
      </c>
    </row>
    <row r="205" s="14" customFormat="1">
      <c r="A205" s="14"/>
      <c r="B205" s="201"/>
      <c r="C205" s="14"/>
      <c r="D205" s="194" t="s">
        <v>148</v>
      </c>
      <c r="E205" s="202" t="s">
        <v>3</v>
      </c>
      <c r="F205" s="203" t="s">
        <v>662</v>
      </c>
      <c r="G205" s="14"/>
      <c r="H205" s="204">
        <v>2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148</v>
      </c>
      <c r="AU205" s="202" t="s">
        <v>79</v>
      </c>
      <c r="AV205" s="14" t="s">
        <v>79</v>
      </c>
      <c r="AW205" s="14" t="s">
        <v>32</v>
      </c>
      <c r="AX205" s="14" t="s">
        <v>70</v>
      </c>
      <c r="AY205" s="202" t="s">
        <v>137</v>
      </c>
    </row>
    <row r="206" s="15" customFormat="1">
      <c r="A206" s="15"/>
      <c r="B206" s="209"/>
      <c r="C206" s="15"/>
      <c r="D206" s="194" t="s">
        <v>148</v>
      </c>
      <c r="E206" s="210" t="s">
        <v>3</v>
      </c>
      <c r="F206" s="211" t="s">
        <v>152</v>
      </c>
      <c r="G206" s="15"/>
      <c r="H206" s="212">
        <v>2</v>
      </c>
      <c r="I206" s="213"/>
      <c r="J206" s="15"/>
      <c r="K206" s="15"/>
      <c r="L206" s="209"/>
      <c r="M206" s="214"/>
      <c r="N206" s="215"/>
      <c r="O206" s="215"/>
      <c r="P206" s="215"/>
      <c r="Q206" s="215"/>
      <c r="R206" s="215"/>
      <c r="S206" s="215"/>
      <c r="T206" s="21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10" t="s">
        <v>148</v>
      </c>
      <c r="AU206" s="210" t="s">
        <v>79</v>
      </c>
      <c r="AV206" s="15" t="s">
        <v>144</v>
      </c>
      <c r="AW206" s="15" t="s">
        <v>32</v>
      </c>
      <c r="AX206" s="15" t="s">
        <v>77</v>
      </c>
      <c r="AY206" s="210" t="s">
        <v>137</v>
      </c>
    </row>
    <row r="207" s="2" customFormat="1" ht="16.5" customHeight="1">
      <c r="A207" s="40"/>
      <c r="B207" s="174"/>
      <c r="C207" s="225" t="s">
        <v>384</v>
      </c>
      <c r="D207" s="225" t="s">
        <v>330</v>
      </c>
      <c r="E207" s="226" t="s">
        <v>671</v>
      </c>
      <c r="F207" s="227" t="s">
        <v>672</v>
      </c>
      <c r="G207" s="228" t="s">
        <v>457</v>
      </c>
      <c r="H207" s="229">
        <v>3</v>
      </c>
      <c r="I207" s="230"/>
      <c r="J207" s="231">
        <f>ROUND(I207*H207,2)</f>
        <v>0</v>
      </c>
      <c r="K207" s="227" t="s">
        <v>143</v>
      </c>
      <c r="L207" s="232"/>
      <c r="M207" s="233" t="s">
        <v>3</v>
      </c>
      <c r="N207" s="234" t="s">
        <v>41</v>
      </c>
      <c r="O207" s="74"/>
      <c r="P207" s="184">
        <f>O207*H207</f>
        <v>0</v>
      </c>
      <c r="Q207" s="184">
        <v>0.0028</v>
      </c>
      <c r="R207" s="184">
        <f>Q207*H207</f>
        <v>0.0083999999999999995</v>
      </c>
      <c r="S207" s="184">
        <v>0</v>
      </c>
      <c r="T207" s="185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186" t="s">
        <v>195</v>
      </c>
      <c r="AT207" s="186" t="s">
        <v>330</v>
      </c>
      <c r="AU207" s="186" t="s">
        <v>79</v>
      </c>
      <c r="AY207" s="21" t="s">
        <v>137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21" t="s">
        <v>77</v>
      </c>
      <c r="BK207" s="187">
        <f>ROUND(I207*H207,2)</f>
        <v>0</v>
      </c>
      <c r="BL207" s="21" t="s">
        <v>144</v>
      </c>
      <c r="BM207" s="186" t="s">
        <v>673</v>
      </c>
    </row>
    <row r="208" s="2" customFormat="1" ht="16.5" customHeight="1">
      <c r="A208" s="40"/>
      <c r="B208" s="174"/>
      <c r="C208" s="175" t="s">
        <v>389</v>
      </c>
      <c r="D208" s="175" t="s">
        <v>139</v>
      </c>
      <c r="E208" s="176" t="s">
        <v>674</v>
      </c>
      <c r="F208" s="177" t="s">
        <v>675</v>
      </c>
      <c r="G208" s="178" t="s">
        <v>457</v>
      </c>
      <c r="H208" s="179">
        <v>1</v>
      </c>
      <c r="I208" s="180"/>
      <c r="J208" s="181">
        <f>ROUND(I208*H208,2)</f>
        <v>0</v>
      </c>
      <c r="K208" s="177" t="s">
        <v>143</v>
      </c>
      <c r="L208" s="41"/>
      <c r="M208" s="182" t="s">
        <v>3</v>
      </c>
      <c r="N208" s="183" t="s">
        <v>41</v>
      </c>
      <c r="O208" s="74"/>
      <c r="P208" s="184">
        <f>O208*H208</f>
        <v>0</v>
      </c>
      <c r="Q208" s="184">
        <v>0.0013628</v>
      </c>
      <c r="R208" s="184">
        <f>Q208*H208</f>
        <v>0.0013628</v>
      </c>
      <c r="S208" s="184">
        <v>0</v>
      </c>
      <c r="T208" s="18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86" t="s">
        <v>144</v>
      </c>
      <c r="AT208" s="186" t="s">
        <v>139</v>
      </c>
      <c r="AU208" s="186" t="s">
        <v>79</v>
      </c>
      <c r="AY208" s="21" t="s">
        <v>137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1" t="s">
        <v>77</v>
      </c>
      <c r="BK208" s="187">
        <f>ROUND(I208*H208,2)</f>
        <v>0</v>
      </c>
      <c r="BL208" s="21" t="s">
        <v>144</v>
      </c>
      <c r="BM208" s="186" t="s">
        <v>676</v>
      </c>
    </row>
    <row r="209" s="2" customFormat="1">
      <c r="A209" s="40"/>
      <c r="B209" s="41"/>
      <c r="C209" s="40"/>
      <c r="D209" s="188" t="s">
        <v>146</v>
      </c>
      <c r="E209" s="40"/>
      <c r="F209" s="189" t="s">
        <v>677</v>
      </c>
      <c r="G209" s="40"/>
      <c r="H209" s="40"/>
      <c r="I209" s="190"/>
      <c r="J209" s="40"/>
      <c r="K209" s="40"/>
      <c r="L209" s="41"/>
      <c r="M209" s="191"/>
      <c r="N209" s="192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146</v>
      </c>
      <c r="AU209" s="21" t="s">
        <v>79</v>
      </c>
    </row>
    <row r="210" s="14" customFormat="1">
      <c r="A210" s="14"/>
      <c r="B210" s="201"/>
      <c r="C210" s="14"/>
      <c r="D210" s="194" t="s">
        <v>148</v>
      </c>
      <c r="E210" s="202" t="s">
        <v>3</v>
      </c>
      <c r="F210" s="203" t="s">
        <v>678</v>
      </c>
      <c r="G210" s="14"/>
      <c r="H210" s="204">
        <v>1</v>
      </c>
      <c r="I210" s="205"/>
      <c r="J210" s="14"/>
      <c r="K210" s="14"/>
      <c r="L210" s="201"/>
      <c r="M210" s="206"/>
      <c r="N210" s="207"/>
      <c r="O210" s="207"/>
      <c r="P210" s="207"/>
      <c r="Q210" s="207"/>
      <c r="R210" s="207"/>
      <c r="S210" s="207"/>
      <c r="T210" s="20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2" t="s">
        <v>148</v>
      </c>
      <c r="AU210" s="202" t="s">
        <v>79</v>
      </c>
      <c r="AV210" s="14" t="s">
        <v>79</v>
      </c>
      <c r="AW210" s="14" t="s">
        <v>32</v>
      </c>
      <c r="AX210" s="14" t="s">
        <v>70</v>
      </c>
      <c r="AY210" s="202" t="s">
        <v>137</v>
      </c>
    </row>
    <row r="211" s="15" customFormat="1">
      <c r="A211" s="15"/>
      <c r="B211" s="209"/>
      <c r="C211" s="15"/>
      <c r="D211" s="194" t="s">
        <v>148</v>
      </c>
      <c r="E211" s="210" t="s">
        <v>3</v>
      </c>
      <c r="F211" s="211" t="s">
        <v>152</v>
      </c>
      <c r="G211" s="15"/>
      <c r="H211" s="212">
        <v>1</v>
      </c>
      <c r="I211" s="213"/>
      <c r="J211" s="15"/>
      <c r="K211" s="15"/>
      <c r="L211" s="209"/>
      <c r="M211" s="214"/>
      <c r="N211" s="215"/>
      <c r="O211" s="215"/>
      <c r="P211" s="215"/>
      <c r="Q211" s="215"/>
      <c r="R211" s="215"/>
      <c r="S211" s="215"/>
      <c r="T211" s="21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10" t="s">
        <v>148</v>
      </c>
      <c r="AU211" s="210" t="s">
        <v>79</v>
      </c>
      <c r="AV211" s="15" t="s">
        <v>144</v>
      </c>
      <c r="AW211" s="15" t="s">
        <v>32</v>
      </c>
      <c r="AX211" s="15" t="s">
        <v>77</v>
      </c>
      <c r="AY211" s="210" t="s">
        <v>137</v>
      </c>
    </row>
    <row r="212" s="2" customFormat="1" ht="16.5" customHeight="1">
      <c r="A212" s="40"/>
      <c r="B212" s="174"/>
      <c r="C212" s="225" t="s">
        <v>397</v>
      </c>
      <c r="D212" s="225" t="s">
        <v>330</v>
      </c>
      <c r="E212" s="226" t="s">
        <v>679</v>
      </c>
      <c r="F212" s="227" t="s">
        <v>680</v>
      </c>
      <c r="G212" s="228" t="s">
        <v>457</v>
      </c>
      <c r="H212" s="229">
        <v>1</v>
      </c>
      <c r="I212" s="230"/>
      <c r="J212" s="231">
        <f>ROUND(I212*H212,2)</f>
        <v>0</v>
      </c>
      <c r="K212" s="227" t="s">
        <v>143</v>
      </c>
      <c r="L212" s="232"/>
      <c r="M212" s="233" t="s">
        <v>3</v>
      </c>
      <c r="N212" s="234" t="s">
        <v>41</v>
      </c>
      <c r="O212" s="74"/>
      <c r="P212" s="184">
        <f>O212*H212</f>
        <v>0</v>
      </c>
      <c r="Q212" s="184">
        <v>0.048000000000000001</v>
      </c>
      <c r="R212" s="184">
        <f>Q212*H212</f>
        <v>0.048000000000000001</v>
      </c>
      <c r="S212" s="184">
        <v>0</v>
      </c>
      <c r="T212" s="18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86" t="s">
        <v>195</v>
      </c>
      <c r="AT212" s="186" t="s">
        <v>330</v>
      </c>
      <c r="AU212" s="186" t="s">
        <v>79</v>
      </c>
      <c r="AY212" s="21" t="s">
        <v>137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1" t="s">
        <v>77</v>
      </c>
      <c r="BK212" s="187">
        <f>ROUND(I212*H212,2)</f>
        <v>0</v>
      </c>
      <c r="BL212" s="21" t="s">
        <v>144</v>
      </c>
      <c r="BM212" s="186" t="s">
        <v>681</v>
      </c>
    </row>
    <row r="213" s="2" customFormat="1">
      <c r="A213" s="40"/>
      <c r="B213" s="41"/>
      <c r="C213" s="40"/>
      <c r="D213" s="194" t="s">
        <v>543</v>
      </c>
      <c r="E213" s="40"/>
      <c r="F213" s="239" t="s">
        <v>682</v>
      </c>
      <c r="G213" s="40"/>
      <c r="H213" s="40"/>
      <c r="I213" s="190"/>
      <c r="J213" s="40"/>
      <c r="K213" s="40"/>
      <c r="L213" s="41"/>
      <c r="M213" s="191"/>
      <c r="N213" s="192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543</v>
      </c>
      <c r="AU213" s="21" t="s">
        <v>79</v>
      </c>
    </row>
    <row r="214" s="14" customFormat="1">
      <c r="A214" s="14"/>
      <c r="B214" s="201"/>
      <c r="C214" s="14"/>
      <c r="D214" s="194" t="s">
        <v>148</v>
      </c>
      <c r="E214" s="202" t="s">
        <v>3</v>
      </c>
      <c r="F214" s="203" t="s">
        <v>678</v>
      </c>
      <c r="G214" s="14"/>
      <c r="H214" s="204">
        <v>1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148</v>
      </c>
      <c r="AU214" s="202" t="s">
        <v>79</v>
      </c>
      <c r="AV214" s="14" t="s">
        <v>79</v>
      </c>
      <c r="AW214" s="14" t="s">
        <v>32</v>
      </c>
      <c r="AX214" s="14" t="s">
        <v>70</v>
      </c>
      <c r="AY214" s="202" t="s">
        <v>137</v>
      </c>
    </row>
    <row r="215" s="15" customFormat="1">
      <c r="A215" s="15"/>
      <c r="B215" s="209"/>
      <c r="C215" s="15"/>
      <c r="D215" s="194" t="s">
        <v>148</v>
      </c>
      <c r="E215" s="210" t="s">
        <v>3</v>
      </c>
      <c r="F215" s="211" t="s">
        <v>152</v>
      </c>
      <c r="G215" s="15"/>
      <c r="H215" s="212">
        <v>1</v>
      </c>
      <c r="I215" s="213"/>
      <c r="J215" s="15"/>
      <c r="K215" s="15"/>
      <c r="L215" s="209"/>
      <c r="M215" s="214"/>
      <c r="N215" s="215"/>
      <c r="O215" s="215"/>
      <c r="P215" s="215"/>
      <c r="Q215" s="215"/>
      <c r="R215" s="215"/>
      <c r="S215" s="215"/>
      <c r="T215" s="21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10" t="s">
        <v>148</v>
      </c>
      <c r="AU215" s="210" t="s">
        <v>79</v>
      </c>
      <c r="AV215" s="15" t="s">
        <v>144</v>
      </c>
      <c r="AW215" s="15" t="s">
        <v>32</v>
      </c>
      <c r="AX215" s="15" t="s">
        <v>77</v>
      </c>
      <c r="AY215" s="210" t="s">
        <v>137</v>
      </c>
    </row>
    <row r="216" s="2" customFormat="1" ht="16.5" customHeight="1">
      <c r="A216" s="40"/>
      <c r="B216" s="174"/>
      <c r="C216" s="225" t="s">
        <v>403</v>
      </c>
      <c r="D216" s="225" t="s">
        <v>330</v>
      </c>
      <c r="E216" s="226" t="s">
        <v>683</v>
      </c>
      <c r="F216" s="227" t="s">
        <v>684</v>
      </c>
      <c r="G216" s="228" t="s">
        <v>457</v>
      </c>
      <c r="H216" s="229">
        <v>1</v>
      </c>
      <c r="I216" s="230"/>
      <c r="J216" s="231">
        <f>ROUND(I216*H216,2)</f>
        <v>0</v>
      </c>
      <c r="K216" s="227" t="s">
        <v>143</v>
      </c>
      <c r="L216" s="232"/>
      <c r="M216" s="233" t="s">
        <v>3</v>
      </c>
      <c r="N216" s="234" t="s">
        <v>41</v>
      </c>
      <c r="O216" s="74"/>
      <c r="P216" s="184">
        <f>O216*H216</f>
        <v>0</v>
      </c>
      <c r="Q216" s="184">
        <v>0.0015</v>
      </c>
      <c r="R216" s="184">
        <f>Q216*H216</f>
        <v>0.0015</v>
      </c>
      <c r="S216" s="184">
        <v>0</v>
      </c>
      <c r="T216" s="18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6" t="s">
        <v>195</v>
      </c>
      <c r="AT216" s="186" t="s">
        <v>330</v>
      </c>
      <c r="AU216" s="186" t="s">
        <v>79</v>
      </c>
      <c r="AY216" s="21" t="s">
        <v>137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21" t="s">
        <v>77</v>
      </c>
      <c r="BK216" s="187">
        <f>ROUND(I216*H216,2)</f>
        <v>0</v>
      </c>
      <c r="BL216" s="21" t="s">
        <v>144</v>
      </c>
      <c r="BM216" s="186" t="s">
        <v>685</v>
      </c>
    </row>
    <row r="217" s="2" customFormat="1" ht="16.5" customHeight="1">
      <c r="A217" s="40"/>
      <c r="B217" s="174"/>
      <c r="C217" s="175" t="s">
        <v>409</v>
      </c>
      <c r="D217" s="175" t="s">
        <v>139</v>
      </c>
      <c r="E217" s="176" t="s">
        <v>686</v>
      </c>
      <c r="F217" s="177" t="s">
        <v>687</v>
      </c>
      <c r="G217" s="178" t="s">
        <v>457</v>
      </c>
      <c r="H217" s="179">
        <v>3</v>
      </c>
      <c r="I217" s="180"/>
      <c r="J217" s="181">
        <f>ROUND(I217*H217,2)</f>
        <v>0</v>
      </c>
      <c r="K217" s="177" t="s">
        <v>3</v>
      </c>
      <c r="L217" s="41"/>
      <c r="M217" s="182" t="s">
        <v>3</v>
      </c>
      <c r="N217" s="183" t="s">
        <v>41</v>
      </c>
      <c r="O217" s="74"/>
      <c r="P217" s="184">
        <f>O217*H217</f>
        <v>0</v>
      </c>
      <c r="Q217" s="184">
        <v>0.040000000000000001</v>
      </c>
      <c r="R217" s="184">
        <f>Q217*H217</f>
        <v>0.12</v>
      </c>
      <c r="S217" s="184">
        <v>0</v>
      </c>
      <c r="T217" s="18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86" t="s">
        <v>144</v>
      </c>
      <c r="AT217" s="186" t="s">
        <v>139</v>
      </c>
      <c r="AU217" s="186" t="s">
        <v>79</v>
      </c>
      <c r="AY217" s="21" t="s">
        <v>137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1" t="s">
        <v>77</v>
      </c>
      <c r="BK217" s="187">
        <f>ROUND(I217*H217,2)</f>
        <v>0</v>
      </c>
      <c r="BL217" s="21" t="s">
        <v>144</v>
      </c>
      <c r="BM217" s="186" t="s">
        <v>688</v>
      </c>
    </row>
    <row r="218" s="14" customFormat="1">
      <c r="A218" s="14"/>
      <c r="B218" s="201"/>
      <c r="C218" s="14"/>
      <c r="D218" s="194" t="s">
        <v>148</v>
      </c>
      <c r="E218" s="202" t="s">
        <v>3</v>
      </c>
      <c r="F218" s="203" t="s">
        <v>689</v>
      </c>
      <c r="G218" s="14"/>
      <c r="H218" s="204">
        <v>3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148</v>
      </c>
      <c r="AU218" s="202" t="s">
        <v>79</v>
      </c>
      <c r="AV218" s="14" t="s">
        <v>79</v>
      </c>
      <c r="AW218" s="14" t="s">
        <v>32</v>
      </c>
      <c r="AX218" s="14" t="s">
        <v>70</v>
      </c>
      <c r="AY218" s="202" t="s">
        <v>137</v>
      </c>
    </row>
    <row r="219" s="15" customFormat="1">
      <c r="A219" s="15"/>
      <c r="B219" s="209"/>
      <c r="C219" s="15"/>
      <c r="D219" s="194" t="s">
        <v>148</v>
      </c>
      <c r="E219" s="210" t="s">
        <v>3</v>
      </c>
      <c r="F219" s="211" t="s">
        <v>152</v>
      </c>
      <c r="G219" s="15"/>
      <c r="H219" s="212">
        <v>3</v>
      </c>
      <c r="I219" s="213"/>
      <c r="J219" s="15"/>
      <c r="K219" s="15"/>
      <c r="L219" s="209"/>
      <c r="M219" s="214"/>
      <c r="N219" s="215"/>
      <c r="O219" s="215"/>
      <c r="P219" s="215"/>
      <c r="Q219" s="215"/>
      <c r="R219" s="215"/>
      <c r="S219" s="215"/>
      <c r="T219" s="21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10" t="s">
        <v>148</v>
      </c>
      <c r="AU219" s="210" t="s">
        <v>79</v>
      </c>
      <c r="AV219" s="15" t="s">
        <v>144</v>
      </c>
      <c r="AW219" s="15" t="s">
        <v>32</v>
      </c>
      <c r="AX219" s="15" t="s">
        <v>77</v>
      </c>
      <c r="AY219" s="210" t="s">
        <v>137</v>
      </c>
    </row>
    <row r="220" s="2" customFormat="1" ht="16.5" customHeight="1">
      <c r="A220" s="40"/>
      <c r="B220" s="174"/>
      <c r="C220" s="225" t="s">
        <v>414</v>
      </c>
      <c r="D220" s="225" t="s">
        <v>330</v>
      </c>
      <c r="E220" s="226" t="s">
        <v>690</v>
      </c>
      <c r="F220" s="227" t="s">
        <v>691</v>
      </c>
      <c r="G220" s="228" t="s">
        <v>457</v>
      </c>
      <c r="H220" s="229">
        <v>3</v>
      </c>
      <c r="I220" s="230"/>
      <c r="J220" s="231">
        <f>ROUND(I220*H220,2)</f>
        <v>0</v>
      </c>
      <c r="K220" s="227" t="s">
        <v>143</v>
      </c>
      <c r="L220" s="232"/>
      <c r="M220" s="233" t="s">
        <v>3</v>
      </c>
      <c r="N220" s="234" t="s">
        <v>41</v>
      </c>
      <c r="O220" s="74"/>
      <c r="P220" s="184">
        <f>O220*H220</f>
        <v>0</v>
      </c>
      <c r="Q220" s="184">
        <v>0.011100000000000001</v>
      </c>
      <c r="R220" s="184">
        <f>Q220*H220</f>
        <v>0.033300000000000003</v>
      </c>
      <c r="S220" s="184">
        <v>0</v>
      </c>
      <c r="T220" s="185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86" t="s">
        <v>195</v>
      </c>
      <c r="AT220" s="186" t="s">
        <v>330</v>
      </c>
      <c r="AU220" s="186" t="s">
        <v>79</v>
      </c>
      <c r="AY220" s="21" t="s">
        <v>137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21" t="s">
        <v>77</v>
      </c>
      <c r="BK220" s="187">
        <f>ROUND(I220*H220,2)</f>
        <v>0</v>
      </c>
      <c r="BL220" s="21" t="s">
        <v>144</v>
      </c>
      <c r="BM220" s="186" t="s">
        <v>692</v>
      </c>
    </row>
    <row r="221" s="14" customFormat="1">
      <c r="A221" s="14"/>
      <c r="B221" s="201"/>
      <c r="C221" s="14"/>
      <c r="D221" s="194" t="s">
        <v>148</v>
      </c>
      <c r="E221" s="202" t="s">
        <v>3</v>
      </c>
      <c r="F221" s="203" t="s">
        <v>689</v>
      </c>
      <c r="G221" s="14"/>
      <c r="H221" s="204">
        <v>3</v>
      </c>
      <c r="I221" s="205"/>
      <c r="J221" s="14"/>
      <c r="K221" s="14"/>
      <c r="L221" s="201"/>
      <c r="M221" s="206"/>
      <c r="N221" s="207"/>
      <c r="O221" s="207"/>
      <c r="P221" s="207"/>
      <c r="Q221" s="207"/>
      <c r="R221" s="207"/>
      <c r="S221" s="207"/>
      <c r="T221" s="20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2" t="s">
        <v>148</v>
      </c>
      <c r="AU221" s="202" t="s">
        <v>79</v>
      </c>
      <c r="AV221" s="14" t="s">
        <v>79</v>
      </c>
      <c r="AW221" s="14" t="s">
        <v>32</v>
      </c>
      <c r="AX221" s="14" t="s">
        <v>70</v>
      </c>
      <c r="AY221" s="202" t="s">
        <v>137</v>
      </c>
    </row>
    <row r="222" s="15" customFormat="1">
      <c r="A222" s="15"/>
      <c r="B222" s="209"/>
      <c r="C222" s="15"/>
      <c r="D222" s="194" t="s">
        <v>148</v>
      </c>
      <c r="E222" s="210" t="s">
        <v>3</v>
      </c>
      <c r="F222" s="211" t="s">
        <v>152</v>
      </c>
      <c r="G222" s="15"/>
      <c r="H222" s="212">
        <v>3</v>
      </c>
      <c r="I222" s="213"/>
      <c r="J222" s="15"/>
      <c r="K222" s="15"/>
      <c r="L222" s="209"/>
      <c r="M222" s="214"/>
      <c r="N222" s="215"/>
      <c r="O222" s="215"/>
      <c r="P222" s="215"/>
      <c r="Q222" s="215"/>
      <c r="R222" s="215"/>
      <c r="S222" s="215"/>
      <c r="T222" s="21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10" t="s">
        <v>148</v>
      </c>
      <c r="AU222" s="210" t="s">
        <v>79</v>
      </c>
      <c r="AV222" s="15" t="s">
        <v>144</v>
      </c>
      <c r="AW222" s="15" t="s">
        <v>32</v>
      </c>
      <c r="AX222" s="15" t="s">
        <v>77</v>
      </c>
      <c r="AY222" s="210" t="s">
        <v>137</v>
      </c>
    </row>
    <row r="223" s="2" customFormat="1" ht="16.5" customHeight="1">
      <c r="A223" s="40"/>
      <c r="B223" s="174"/>
      <c r="C223" s="225" t="s">
        <v>420</v>
      </c>
      <c r="D223" s="225" t="s">
        <v>330</v>
      </c>
      <c r="E223" s="226" t="s">
        <v>693</v>
      </c>
      <c r="F223" s="227" t="s">
        <v>694</v>
      </c>
      <c r="G223" s="228" t="s">
        <v>457</v>
      </c>
      <c r="H223" s="229">
        <v>3</v>
      </c>
      <c r="I223" s="230"/>
      <c r="J223" s="231">
        <f>ROUND(I223*H223,2)</f>
        <v>0</v>
      </c>
      <c r="K223" s="227" t="s">
        <v>143</v>
      </c>
      <c r="L223" s="232"/>
      <c r="M223" s="233" t="s">
        <v>3</v>
      </c>
      <c r="N223" s="234" t="s">
        <v>41</v>
      </c>
      <c r="O223" s="74"/>
      <c r="P223" s="184">
        <f>O223*H223</f>
        <v>0</v>
      </c>
      <c r="Q223" s="184">
        <v>0.00029999999999999997</v>
      </c>
      <c r="R223" s="184">
        <f>Q223*H223</f>
        <v>0.00089999999999999998</v>
      </c>
      <c r="S223" s="184">
        <v>0</v>
      </c>
      <c r="T223" s="18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186" t="s">
        <v>195</v>
      </c>
      <c r="AT223" s="186" t="s">
        <v>330</v>
      </c>
      <c r="AU223" s="186" t="s">
        <v>79</v>
      </c>
      <c r="AY223" s="21" t="s">
        <v>137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21" t="s">
        <v>77</v>
      </c>
      <c r="BK223" s="187">
        <f>ROUND(I223*H223,2)</f>
        <v>0</v>
      </c>
      <c r="BL223" s="21" t="s">
        <v>144</v>
      </c>
      <c r="BM223" s="186" t="s">
        <v>695</v>
      </c>
    </row>
    <row r="224" s="14" customFormat="1">
      <c r="A224" s="14"/>
      <c r="B224" s="201"/>
      <c r="C224" s="14"/>
      <c r="D224" s="194" t="s">
        <v>148</v>
      </c>
      <c r="E224" s="202" t="s">
        <v>3</v>
      </c>
      <c r="F224" s="203" t="s">
        <v>696</v>
      </c>
      <c r="G224" s="14"/>
      <c r="H224" s="204">
        <v>3</v>
      </c>
      <c r="I224" s="205"/>
      <c r="J224" s="14"/>
      <c r="K224" s="14"/>
      <c r="L224" s="201"/>
      <c r="M224" s="206"/>
      <c r="N224" s="207"/>
      <c r="O224" s="207"/>
      <c r="P224" s="207"/>
      <c r="Q224" s="207"/>
      <c r="R224" s="207"/>
      <c r="S224" s="207"/>
      <c r="T224" s="20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2" t="s">
        <v>148</v>
      </c>
      <c r="AU224" s="202" t="s">
        <v>79</v>
      </c>
      <c r="AV224" s="14" t="s">
        <v>79</v>
      </c>
      <c r="AW224" s="14" t="s">
        <v>32</v>
      </c>
      <c r="AX224" s="14" t="s">
        <v>70</v>
      </c>
      <c r="AY224" s="202" t="s">
        <v>137</v>
      </c>
    </row>
    <row r="225" s="15" customFormat="1">
      <c r="A225" s="15"/>
      <c r="B225" s="209"/>
      <c r="C225" s="15"/>
      <c r="D225" s="194" t="s">
        <v>148</v>
      </c>
      <c r="E225" s="210" t="s">
        <v>3</v>
      </c>
      <c r="F225" s="211" t="s">
        <v>152</v>
      </c>
      <c r="G225" s="15"/>
      <c r="H225" s="212">
        <v>3</v>
      </c>
      <c r="I225" s="213"/>
      <c r="J225" s="15"/>
      <c r="K225" s="15"/>
      <c r="L225" s="209"/>
      <c r="M225" s="214"/>
      <c r="N225" s="215"/>
      <c r="O225" s="215"/>
      <c r="P225" s="215"/>
      <c r="Q225" s="215"/>
      <c r="R225" s="215"/>
      <c r="S225" s="215"/>
      <c r="T225" s="21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10" t="s">
        <v>148</v>
      </c>
      <c r="AU225" s="210" t="s">
        <v>79</v>
      </c>
      <c r="AV225" s="15" t="s">
        <v>144</v>
      </c>
      <c r="AW225" s="15" t="s">
        <v>32</v>
      </c>
      <c r="AX225" s="15" t="s">
        <v>77</v>
      </c>
      <c r="AY225" s="210" t="s">
        <v>137</v>
      </c>
    </row>
    <row r="226" s="2" customFormat="1" ht="16.5" customHeight="1">
      <c r="A226" s="40"/>
      <c r="B226" s="174"/>
      <c r="C226" s="175" t="s">
        <v>427</v>
      </c>
      <c r="D226" s="175" t="s">
        <v>139</v>
      </c>
      <c r="E226" s="176" t="s">
        <v>697</v>
      </c>
      <c r="F226" s="177" t="s">
        <v>698</v>
      </c>
      <c r="G226" s="178" t="s">
        <v>457</v>
      </c>
      <c r="H226" s="179">
        <v>1</v>
      </c>
      <c r="I226" s="180"/>
      <c r="J226" s="181">
        <f>ROUND(I226*H226,2)</f>
        <v>0</v>
      </c>
      <c r="K226" s="177" t="s">
        <v>3</v>
      </c>
      <c r="L226" s="41"/>
      <c r="M226" s="182" t="s">
        <v>3</v>
      </c>
      <c r="N226" s="183" t="s">
        <v>41</v>
      </c>
      <c r="O226" s="74"/>
      <c r="P226" s="184">
        <f>O226*H226</f>
        <v>0</v>
      </c>
      <c r="Q226" s="184">
        <v>0.050000000000000003</v>
      </c>
      <c r="R226" s="184">
        <f>Q226*H226</f>
        <v>0.050000000000000003</v>
      </c>
      <c r="S226" s="184">
        <v>0</v>
      </c>
      <c r="T226" s="18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86" t="s">
        <v>144</v>
      </c>
      <c r="AT226" s="186" t="s">
        <v>139</v>
      </c>
      <c r="AU226" s="186" t="s">
        <v>79</v>
      </c>
      <c r="AY226" s="21" t="s">
        <v>137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21" t="s">
        <v>77</v>
      </c>
      <c r="BK226" s="187">
        <f>ROUND(I226*H226,2)</f>
        <v>0</v>
      </c>
      <c r="BL226" s="21" t="s">
        <v>144</v>
      </c>
      <c r="BM226" s="186" t="s">
        <v>699</v>
      </c>
    </row>
    <row r="227" s="14" customFormat="1">
      <c r="A227" s="14"/>
      <c r="B227" s="201"/>
      <c r="C227" s="14"/>
      <c r="D227" s="194" t="s">
        <v>148</v>
      </c>
      <c r="E227" s="202" t="s">
        <v>3</v>
      </c>
      <c r="F227" s="203" t="s">
        <v>700</v>
      </c>
      <c r="G227" s="14"/>
      <c r="H227" s="204">
        <v>1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148</v>
      </c>
      <c r="AU227" s="202" t="s">
        <v>79</v>
      </c>
      <c r="AV227" s="14" t="s">
        <v>79</v>
      </c>
      <c r="AW227" s="14" t="s">
        <v>32</v>
      </c>
      <c r="AX227" s="14" t="s">
        <v>70</v>
      </c>
      <c r="AY227" s="202" t="s">
        <v>137</v>
      </c>
    </row>
    <row r="228" s="15" customFormat="1">
      <c r="A228" s="15"/>
      <c r="B228" s="209"/>
      <c r="C228" s="15"/>
      <c r="D228" s="194" t="s">
        <v>148</v>
      </c>
      <c r="E228" s="210" t="s">
        <v>3</v>
      </c>
      <c r="F228" s="211" t="s">
        <v>152</v>
      </c>
      <c r="G228" s="15"/>
      <c r="H228" s="212">
        <v>1</v>
      </c>
      <c r="I228" s="213"/>
      <c r="J228" s="15"/>
      <c r="K228" s="15"/>
      <c r="L228" s="209"/>
      <c r="M228" s="214"/>
      <c r="N228" s="215"/>
      <c r="O228" s="215"/>
      <c r="P228" s="215"/>
      <c r="Q228" s="215"/>
      <c r="R228" s="215"/>
      <c r="S228" s="215"/>
      <c r="T228" s="21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10" t="s">
        <v>148</v>
      </c>
      <c r="AU228" s="210" t="s">
        <v>79</v>
      </c>
      <c r="AV228" s="15" t="s">
        <v>144</v>
      </c>
      <c r="AW228" s="15" t="s">
        <v>32</v>
      </c>
      <c r="AX228" s="15" t="s">
        <v>77</v>
      </c>
      <c r="AY228" s="210" t="s">
        <v>137</v>
      </c>
    </row>
    <row r="229" s="2" customFormat="1" ht="16.5" customHeight="1">
      <c r="A229" s="40"/>
      <c r="B229" s="174"/>
      <c r="C229" s="225" t="s">
        <v>435</v>
      </c>
      <c r="D229" s="225" t="s">
        <v>330</v>
      </c>
      <c r="E229" s="226" t="s">
        <v>701</v>
      </c>
      <c r="F229" s="227" t="s">
        <v>702</v>
      </c>
      <c r="G229" s="228" t="s">
        <v>457</v>
      </c>
      <c r="H229" s="229">
        <v>1</v>
      </c>
      <c r="I229" s="230"/>
      <c r="J229" s="231">
        <f>ROUND(I229*H229,2)</f>
        <v>0</v>
      </c>
      <c r="K229" s="227" t="s">
        <v>143</v>
      </c>
      <c r="L229" s="232"/>
      <c r="M229" s="233" t="s">
        <v>3</v>
      </c>
      <c r="N229" s="234" t="s">
        <v>41</v>
      </c>
      <c r="O229" s="74"/>
      <c r="P229" s="184">
        <f>O229*H229</f>
        <v>0</v>
      </c>
      <c r="Q229" s="184">
        <v>0.023800000000000002</v>
      </c>
      <c r="R229" s="184">
        <f>Q229*H229</f>
        <v>0.023800000000000002</v>
      </c>
      <c r="S229" s="184">
        <v>0</v>
      </c>
      <c r="T229" s="18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86" t="s">
        <v>195</v>
      </c>
      <c r="AT229" s="186" t="s">
        <v>330</v>
      </c>
      <c r="AU229" s="186" t="s">
        <v>79</v>
      </c>
      <c r="AY229" s="21" t="s">
        <v>137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21" t="s">
        <v>77</v>
      </c>
      <c r="BK229" s="187">
        <f>ROUND(I229*H229,2)</f>
        <v>0</v>
      </c>
      <c r="BL229" s="21" t="s">
        <v>144</v>
      </c>
      <c r="BM229" s="186" t="s">
        <v>703</v>
      </c>
    </row>
    <row r="230" s="14" customFormat="1">
      <c r="A230" s="14"/>
      <c r="B230" s="201"/>
      <c r="C230" s="14"/>
      <c r="D230" s="194" t="s">
        <v>148</v>
      </c>
      <c r="E230" s="202" t="s">
        <v>3</v>
      </c>
      <c r="F230" s="203" t="s">
        <v>700</v>
      </c>
      <c r="G230" s="14"/>
      <c r="H230" s="204">
        <v>1</v>
      </c>
      <c r="I230" s="205"/>
      <c r="J230" s="14"/>
      <c r="K230" s="14"/>
      <c r="L230" s="201"/>
      <c r="M230" s="206"/>
      <c r="N230" s="207"/>
      <c r="O230" s="207"/>
      <c r="P230" s="207"/>
      <c r="Q230" s="207"/>
      <c r="R230" s="207"/>
      <c r="S230" s="207"/>
      <c r="T230" s="20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2" t="s">
        <v>148</v>
      </c>
      <c r="AU230" s="202" t="s">
        <v>79</v>
      </c>
      <c r="AV230" s="14" t="s">
        <v>79</v>
      </c>
      <c r="AW230" s="14" t="s">
        <v>32</v>
      </c>
      <c r="AX230" s="14" t="s">
        <v>70</v>
      </c>
      <c r="AY230" s="202" t="s">
        <v>137</v>
      </c>
    </row>
    <row r="231" s="15" customFormat="1">
      <c r="A231" s="15"/>
      <c r="B231" s="209"/>
      <c r="C231" s="15"/>
      <c r="D231" s="194" t="s">
        <v>148</v>
      </c>
      <c r="E231" s="210" t="s">
        <v>3</v>
      </c>
      <c r="F231" s="211" t="s">
        <v>152</v>
      </c>
      <c r="G231" s="15"/>
      <c r="H231" s="212">
        <v>1</v>
      </c>
      <c r="I231" s="213"/>
      <c r="J231" s="15"/>
      <c r="K231" s="15"/>
      <c r="L231" s="209"/>
      <c r="M231" s="214"/>
      <c r="N231" s="215"/>
      <c r="O231" s="215"/>
      <c r="P231" s="215"/>
      <c r="Q231" s="215"/>
      <c r="R231" s="215"/>
      <c r="S231" s="215"/>
      <c r="T231" s="21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10" t="s">
        <v>148</v>
      </c>
      <c r="AU231" s="210" t="s">
        <v>79</v>
      </c>
      <c r="AV231" s="15" t="s">
        <v>144</v>
      </c>
      <c r="AW231" s="15" t="s">
        <v>32</v>
      </c>
      <c r="AX231" s="15" t="s">
        <v>77</v>
      </c>
      <c r="AY231" s="210" t="s">
        <v>137</v>
      </c>
    </row>
    <row r="232" s="2" customFormat="1" ht="16.5" customHeight="1">
      <c r="A232" s="40"/>
      <c r="B232" s="174"/>
      <c r="C232" s="225" t="s">
        <v>440</v>
      </c>
      <c r="D232" s="225" t="s">
        <v>330</v>
      </c>
      <c r="E232" s="226" t="s">
        <v>704</v>
      </c>
      <c r="F232" s="227" t="s">
        <v>705</v>
      </c>
      <c r="G232" s="228" t="s">
        <v>457</v>
      </c>
      <c r="H232" s="229">
        <v>1</v>
      </c>
      <c r="I232" s="230"/>
      <c r="J232" s="231">
        <f>ROUND(I232*H232,2)</f>
        <v>0</v>
      </c>
      <c r="K232" s="227" t="s">
        <v>143</v>
      </c>
      <c r="L232" s="232"/>
      <c r="M232" s="233" t="s">
        <v>3</v>
      </c>
      <c r="N232" s="234" t="s">
        <v>41</v>
      </c>
      <c r="O232" s="74"/>
      <c r="P232" s="184">
        <f>O232*H232</f>
        <v>0</v>
      </c>
      <c r="Q232" s="184">
        <v>0.0025000000000000001</v>
      </c>
      <c r="R232" s="184">
        <f>Q232*H232</f>
        <v>0.0025000000000000001</v>
      </c>
      <c r="S232" s="184">
        <v>0</v>
      </c>
      <c r="T232" s="185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186" t="s">
        <v>195</v>
      </c>
      <c r="AT232" s="186" t="s">
        <v>330</v>
      </c>
      <c r="AU232" s="186" t="s">
        <v>79</v>
      </c>
      <c r="AY232" s="21" t="s">
        <v>137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21" t="s">
        <v>77</v>
      </c>
      <c r="BK232" s="187">
        <f>ROUND(I232*H232,2)</f>
        <v>0</v>
      </c>
      <c r="BL232" s="21" t="s">
        <v>144</v>
      </c>
      <c r="BM232" s="186" t="s">
        <v>706</v>
      </c>
    </row>
    <row r="233" s="14" customFormat="1">
      <c r="A233" s="14"/>
      <c r="B233" s="201"/>
      <c r="C233" s="14"/>
      <c r="D233" s="194" t="s">
        <v>148</v>
      </c>
      <c r="E233" s="202" t="s">
        <v>3</v>
      </c>
      <c r="F233" s="203" t="s">
        <v>707</v>
      </c>
      <c r="G233" s="14"/>
      <c r="H233" s="204">
        <v>1</v>
      </c>
      <c r="I233" s="205"/>
      <c r="J233" s="14"/>
      <c r="K233" s="14"/>
      <c r="L233" s="201"/>
      <c r="M233" s="206"/>
      <c r="N233" s="207"/>
      <c r="O233" s="207"/>
      <c r="P233" s="207"/>
      <c r="Q233" s="207"/>
      <c r="R233" s="207"/>
      <c r="S233" s="207"/>
      <c r="T233" s="20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2" t="s">
        <v>148</v>
      </c>
      <c r="AU233" s="202" t="s">
        <v>79</v>
      </c>
      <c r="AV233" s="14" t="s">
        <v>79</v>
      </c>
      <c r="AW233" s="14" t="s">
        <v>32</v>
      </c>
      <c r="AX233" s="14" t="s">
        <v>70</v>
      </c>
      <c r="AY233" s="202" t="s">
        <v>137</v>
      </c>
    </row>
    <row r="234" s="15" customFormat="1">
      <c r="A234" s="15"/>
      <c r="B234" s="209"/>
      <c r="C234" s="15"/>
      <c r="D234" s="194" t="s">
        <v>148</v>
      </c>
      <c r="E234" s="210" t="s">
        <v>3</v>
      </c>
      <c r="F234" s="211" t="s">
        <v>152</v>
      </c>
      <c r="G234" s="15"/>
      <c r="H234" s="212">
        <v>1</v>
      </c>
      <c r="I234" s="213"/>
      <c r="J234" s="15"/>
      <c r="K234" s="15"/>
      <c r="L234" s="209"/>
      <c r="M234" s="214"/>
      <c r="N234" s="215"/>
      <c r="O234" s="215"/>
      <c r="P234" s="215"/>
      <c r="Q234" s="215"/>
      <c r="R234" s="215"/>
      <c r="S234" s="215"/>
      <c r="T234" s="21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10" t="s">
        <v>148</v>
      </c>
      <c r="AU234" s="210" t="s">
        <v>79</v>
      </c>
      <c r="AV234" s="15" t="s">
        <v>144</v>
      </c>
      <c r="AW234" s="15" t="s">
        <v>32</v>
      </c>
      <c r="AX234" s="15" t="s">
        <v>77</v>
      </c>
      <c r="AY234" s="210" t="s">
        <v>137</v>
      </c>
    </row>
    <row r="235" s="2" customFormat="1" ht="16.5" customHeight="1">
      <c r="A235" s="40"/>
      <c r="B235" s="174"/>
      <c r="C235" s="175" t="s">
        <v>445</v>
      </c>
      <c r="D235" s="175" t="s">
        <v>139</v>
      </c>
      <c r="E235" s="176" t="s">
        <v>708</v>
      </c>
      <c r="F235" s="177" t="s">
        <v>709</v>
      </c>
      <c r="G235" s="178" t="s">
        <v>457</v>
      </c>
      <c r="H235" s="179">
        <v>8</v>
      </c>
      <c r="I235" s="180"/>
      <c r="J235" s="181">
        <f>ROUND(I235*H235,2)</f>
        <v>0</v>
      </c>
      <c r="K235" s="177" t="s">
        <v>3</v>
      </c>
      <c r="L235" s="41"/>
      <c r="M235" s="182" t="s">
        <v>3</v>
      </c>
      <c r="N235" s="183" t="s">
        <v>41</v>
      </c>
      <c r="O235" s="74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86" t="s">
        <v>710</v>
      </c>
      <c r="AT235" s="186" t="s">
        <v>139</v>
      </c>
      <c r="AU235" s="186" t="s">
        <v>79</v>
      </c>
      <c r="AY235" s="21" t="s">
        <v>137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21" t="s">
        <v>77</v>
      </c>
      <c r="BK235" s="187">
        <f>ROUND(I235*H235,2)</f>
        <v>0</v>
      </c>
      <c r="BL235" s="21" t="s">
        <v>710</v>
      </c>
      <c r="BM235" s="186" t="s">
        <v>711</v>
      </c>
    </row>
    <row r="236" s="2" customFormat="1" ht="16.5" customHeight="1">
      <c r="A236" s="40"/>
      <c r="B236" s="174"/>
      <c r="C236" s="175" t="s">
        <v>450</v>
      </c>
      <c r="D236" s="175" t="s">
        <v>139</v>
      </c>
      <c r="E236" s="176" t="s">
        <v>712</v>
      </c>
      <c r="F236" s="177" t="s">
        <v>713</v>
      </c>
      <c r="G236" s="178" t="s">
        <v>457</v>
      </c>
      <c r="H236" s="179">
        <v>4</v>
      </c>
      <c r="I236" s="180"/>
      <c r="J236" s="181">
        <f>ROUND(I236*H236,2)</f>
        <v>0</v>
      </c>
      <c r="K236" s="177" t="s">
        <v>3</v>
      </c>
      <c r="L236" s="41"/>
      <c r="M236" s="182" t="s">
        <v>3</v>
      </c>
      <c r="N236" s="183" t="s">
        <v>41</v>
      </c>
      <c r="O236" s="74"/>
      <c r="P236" s="184">
        <f>O236*H236</f>
        <v>0</v>
      </c>
      <c r="Q236" s="184">
        <v>0.025000000000000001</v>
      </c>
      <c r="R236" s="184">
        <f>Q236*H236</f>
        <v>0.10000000000000001</v>
      </c>
      <c r="S236" s="184">
        <v>0</v>
      </c>
      <c r="T236" s="18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186" t="s">
        <v>144</v>
      </c>
      <c r="AT236" s="186" t="s">
        <v>139</v>
      </c>
      <c r="AU236" s="186" t="s">
        <v>79</v>
      </c>
      <c r="AY236" s="21" t="s">
        <v>137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21" t="s">
        <v>77</v>
      </c>
      <c r="BK236" s="187">
        <f>ROUND(I236*H236,2)</f>
        <v>0</v>
      </c>
      <c r="BL236" s="21" t="s">
        <v>144</v>
      </c>
      <c r="BM236" s="186" t="s">
        <v>714</v>
      </c>
    </row>
    <row r="237" s="14" customFormat="1">
      <c r="A237" s="14"/>
      <c r="B237" s="201"/>
      <c r="C237" s="14"/>
      <c r="D237" s="194" t="s">
        <v>148</v>
      </c>
      <c r="E237" s="202" t="s">
        <v>3</v>
      </c>
      <c r="F237" s="203" t="s">
        <v>715</v>
      </c>
      <c r="G237" s="14"/>
      <c r="H237" s="204">
        <v>4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148</v>
      </c>
      <c r="AU237" s="202" t="s">
        <v>79</v>
      </c>
      <c r="AV237" s="14" t="s">
        <v>79</v>
      </c>
      <c r="AW237" s="14" t="s">
        <v>32</v>
      </c>
      <c r="AX237" s="14" t="s">
        <v>70</v>
      </c>
      <c r="AY237" s="202" t="s">
        <v>137</v>
      </c>
    </row>
    <row r="238" s="15" customFormat="1">
      <c r="A238" s="15"/>
      <c r="B238" s="209"/>
      <c r="C238" s="15"/>
      <c r="D238" s="194" t="s">
        <v>148</v>
      </c>
      <c r="E238" s="210" t="s">
        <v>3</v>
      </c>
      <c r="F238" s="211" t="s">
        <v>152</v>
      </c>
      <c r="G238" s="15"/>
      <c r="H238" s="212">
        <v>4</v>
      </c>
      <c r="I238" s="213"/>
      <c r="J238" s="15"/>
      <c r="K238" s="15"/>
      <c r="L238" s="209"/>
      <c r="M238" s="214"/>
      <c r="N238" s="215"/>
      <c r="O238" s="215"/>
      <c r="P238" s="215"/>
      <c r="Q238" s="215"/>
      <c r="R238" s="215"/>
      <c r="S238" s="215"/>
      <c r="T238" s="21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0" t="s">
        <v>148</v>
      </c>
      <c r="AU238" s="210" t="s">
        <v>79</v>
      </c>
      <c r="AV238" s="15" t="s">
        <v>144</v>
      </c>
      <c r="AW238" s="15" t="s">
        <v>32</v>
      </c>
      <c r="AX238" s="15" t="s">
        <v>77</v>
      </c>
      <c r="AY238" s="210" t="s">
        <v>137</v>
      </c>
    </row>
    <row r="239" s="2" customFormat="1" ht="24.15" customHeight="1">
      <c r="A239" s="40"/>
      <c r="B239" s="174"/>
      <c r="C239" s="175" t="s">
        <v>454</v>
      </c>
      <c r="D239" s="175" t="s">
        <v>139</v>
      </c>
      <c r="E239" s="176" t="s">
        <v>716</v>
      </c>
      <c r="F239" s="177" t="s">
        <v>717</v>
      </c>
      <c r="G239" s="178" t="s">
        <v>198</v>
      </c>
      <c r="H239" s="179">
        <v>305</v>
      </c>
      <c r="I239" s="180"/>
      <c r="J239" s="181">
        <f>ROUND(I239*H239,2)</f>
        <v>0</v>
      </c>
      <c r="K239" s="177" t="s">
        <v>3</v>
      </c>
      <c r="L239" s="41"/>
      <c r="M239" s="182" t="s">
        <v>3</v>
      </c>
      <c r="N239" s="183" t="s">
        <v>41</v>
      </c>
      <c r="O239" s="74"/>
      <c r="P239" s="184">
        <f>O239*H239</f>
        <v>0</v>
      </c>
      <c r="Q239" s="184">
        <v>0.00050000000000000001</v>
      </c>
      <c r="R239" s="184">
        <f>Q239*H239</f>
        <v>0.1525</v>
      </c>
      <c r="S239" s="184">
        <v>0</v>
      </c>
      <c r="T239" s="185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86" t="s">
        <v>144</v>
      </c>
      <c r="AT239" s="186" t="s">
        <v>139</v>
      </c>
      <c r="AU239" s="186" t="s">
        <v>79</v>
      </c>
      <c r="AY239" s="21" t="s">
        <v>137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21" t="s">
        <v>77</v>
      </c>
      <c r="BK239" s="187">
        <f>ROUND(I239*H239,2)</f>
        <v>0</v>
      </c>
      <c r="BL239" s="21" t="s">
        <v>144</v>
      </c>
      <c r="BM239" s="186" t="s">
        <v>718</v>
      </c>
    </row>
    <row r="240" s="14" customFormat="1">
      <c r="A240" s="14"/>
      <c r="B240" s="201"/>
      <c r="C240" s="14"/>
      <c r="D240" s="194" t="s">
        <v>148</v>
      </c>
      <c r="E240" s="202" t="s">
        <v>3</v>
      </c>
      <c r="F240" s="203" t="s">
        <v>719</v>
      </c>
      <c r="G240" s="14"/>
      <c r="H240" s="204">
        <v>305</v>
      </c>
      <c r="I240" s="205"/>
      <c r="J240" s="14"/>
      <c r="K240" s="14"/>
      <c r="L240" s="201"/>
      <c r="M240" s="206"/>
      <c r="N240" s="207"/>
      <c r="O240" s="207"/>
      <c r="P240" s="207"/>
      <c r="Q240" s="207"/>
      <c r="R240" s="207"/>
      <c r="S240" s="207"/>
      <c r="T240" s="20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2" t="s">
        <v>148</v>
      </c>
      <c r="AU240" s="202" t="s">
        <v>79</v>
      </c>
      <c r="AV240" s="14" t="s">
        <v>79</v>
      </c>
      <c r="AW240" s="14" t="s">
        <v>32</v>
      </c>
      <c r="AX240" s="14" t="s">
        <v>70</v>
      </c>
      <c r="AY240" s="202" t="s">
        <v>137</v>
      </c>
    </row>
    <row r="241" s="15" customFormat="1">
      <c r="A241" s="15"/>
      <c r="B241" s="209"/>
      <c r="C241" s="15"/>
      <c r="D241" s="194" t="s">
        <v>148</v>
      </c>
      <c r="E241" s="210" t="s">
        <v>3</v>
      </c>
      <c r="F241" s="211" t="s">
        <v>152</v>
      </c>
      <c r="G241" s="15"/>
      <c r="H241" s="212">
        <v>305</v>
      </c>
      <c r="I241" s="213"/>
      <c r="J241" s="15"/>
      <c r="K241" s="15"/>
      <c r="L241" s="209"/>
      <c r="M241" s="214"/>
      <c r="N241" s="215"/>
      <c r="O241" s="215"/>
      <c r="P241" s="215"/>
      <c r="Q241" s="215"/>
      <c r="R241" s="215"/>
      <c r="S241" s="215"/>
      <c r="T241" s="21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10" t="s">
        <v>148</v>
      </c>
      <c r="AU241" s="210" t="s">
        <v>79</v>
      </c>
      <c r="AV241" s="15" t="s">
        <v>144</v>
      </c>
      <c r="AW241" s="15" t="s">
        <v>32</v>
      </c>
      <c r="AX241" s="15" t="s">
        <v>77</v>
      </c>
      <c r="AY241" s="210" t="s">
        <v>137</v>
      </c>
    </row>
    <row r="242" s="2" customFormat="1" ht="24.15" customHeight="1">
      <c r="A242" s="40"/>
      <c r="B242" s="174"/>
      <c r="C242" s="175" t="s">
        <v>459</v>
      </c>
      <c r="D242" s="175" t="s">
        <v>139</v>
      </c>
      <c r="E242" s="176" t="s">
        <v>720</v>
      </c>
      <c r="F242" s="177" t="s">
        <v>721</v>
      </c>
      <c r="G242" s="178" t="s">
        <v>457</v>
      </c>
      <c r="H242" s="179">
        <v>1</v>
      </c>
      <c r="I242" s="180"/>
      <c r="J242" s="181">
        <f>ROUND(I242*H242,2)</f>
        <v>0</v>
      </c>
      <c r="K242" s="177" t="s">
        <v>3</v>
      </c>
      <c r="L242" s="41"/>
      <c r="M242" s="182" t="s">
        <v>3</v>
      </c>
      <c r="N242" s="183" t="s">
        <v>41</v>
      </c>
      <c r="O242" s="74"/>
      <c r="P242" s="184">
        <f>O242*H242</f>
        <v>0</v>
      </c>
      <c r="Q242" s="184">
        <v>0.0060000000000000001</v>
      </c>
      <c r="R242" s="184">
        <f>Q242*H242</f>
        <v>0.0060000000000000001</v>
      </c>
      <c r="S242" s="184">
        <v>0</v>
      </c>
      <c r="T242" s="185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186" t="s">
        <v>144</v>
      </c>
      <c r="AT242" s="186" t="s">
        <v>139</v>
      </c>
      <c r="AU242" s="186" t="s">
        <v>79</v>
      </c>
      <c r="AY242" s="21" t="s">
        <v>137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21" t="s">
        <v>77</v>
      </c>
      <c r="BK242" s="187">
        <f>ROUND(I242*H242,2)</f>
        <v>0</v>
      </c>
      <c r="BL242" s="21" t="s">
        <v>144</v>
      </c>
      <c r="BM242" s="186" t="s">
        <v>722</v>
      </c>
    </row>
    <row r="243" s="14" customFormat="1">
      <c r="A243" s="14"/>
      <c r="B243" s="201"/>
      <c r="C243" s="14"/>
      <c r="D243" s="194" t="s">
        <v>148</v>
      </c>
      <c r="E243" s="202" t="s">
        <v>3</v>
      </c>
      <c r="F243" s="203" t="s">
        <v>723</v>
      </c>
      <c r="G243" s="14"/>
      <c r="H243" s="204">
        <v>1</v>
      </c>
      <c r="I243" s="205"/>
      <c r="J243" s="14"/>
      <c r="K243" s="14"/>
      <c r="L243" s="201"/>
      <c r="M243" s="206"/>
      <c r="N243" s="207"/>
      <c r="O243" s="207"/>
      <c r="P243" s="207"/>
      <c r="Q243" s="207"/>
      <c r="R243" s="207"/>
      <c r="S243" s="207"/>
      <c r="T243" s="20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2" t="s">
        <v>148</v>
      </c>
      <c r="AU243" s="202" t="s">
        <v>79</v>
      </c>
      <c r="AV243" s="14" t="s">
        <v>79</v>
      </c>
      <c r="AW243" s="14" t="s">
        <v>32</v>
      </c>
      <c r="AX243" s="14" t="s">
        <v>70</v>
      </c>
      <c r="AY243" s="202" t="s">
        <v>137</v>
      </c>
    </row>
    <row r="244" s="15" customFormat="1">
      <c r="A244" s="15"/>
      <c r="B244" s="209"/>
      <c r="C244" s="15"/>
      <c r="D244" s="194" t="s">
        <v>148</v>
      </c>
      <c r="E244" s="210" t="s">
        <v>3</v>
      </c>
      <c r="F244" s="211" t="s">
        <v>152</v>
      </c>
      <c r="G244" s="15"/>
      <c r="H244" s="212">
        <v>1</v>
      </c>
      <c r="I244" s="213"/>
      <c r="J244" s="15"/>
      <c r="K244" s="15"/>
      <c r="L244" s="209"/>
      <c r="M244" s="214"/>
      <c r="N244" s="215"/>
      <c r="O244" s="215"/>
      <c r="P244" s="215"/>
      <c r="Q244" s="215"/>
      <c r="R244" s="215"/>
      <c r="S244" s="215"/>
      <c r="T244" s="21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0" t="s">
        <v>148</v>
      </c>
      <c r="AU244" s="210" t="s">
        <v>79</v>
      </c>
      <c r="AV244" s="15" t="s">
        <v>144</v>
      </c>
      <c r="AW244" s="15" t="s">
        <v>32</v>
      </c>
      <c r="AX244" s="15" t="s">
        <v>77</v>
      </c>
      <c r="AY244" s="210" t="s">
        <v>137</v>
      </c>
    </row>
    <row r="245" s="2" customFormat="1" ht="24.15" customHeight="1">
      <c r="A245" s="40"/>
      <c r="B245" s="174"/>
      <c r="C245" s="175" t="s">
        <v>463</v>
      </c>
      <c r="D245" s="175" t="s">
        <v>139</v>
      </c>
      <c r="E245" s="176" t="s">
        <v>724</v>
      </c>
      <c r="F245" s="177" t="s">
        <v>725</v>
      </c>
      <c r="G245" s="178" t="s">
        <v>457</v>
      </c>
      <c r="H245" s="179">
        <v>2</v>
      </c>
      <c r="I245" s="180"/>
      <c r="J245" s="181">
        <f>ROUND(I245*H245,2)</f>
        <v>0</v>
      </c>
      <c r="K245" s="177" t="s">
        <v>3</v>
      </c>
      <c r="L245" s="41"/>
      <c r="M245" s="182" t="s">
        <v>3</v>
      </c>
      <c r="N245" s="183" t="s">
        <v>41</v>
      </c>
      <c r="O245" s="74"/>
      <c r="P245" s="184">
        <f>O245*H245</f>
        <v>0</v>
      </c>
      <c r="Q245" s="184">
        <v>0.0060000000000000001</v>
      </c>
      <c r="R245" s="184">
        <f>Q245*H245</f>
        <v>0.012</v>
      </c>
      <c r="S245" s="184">
        <v>0</v>
      </c>
      <c r="T245" s="185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86" t="s">
        <v>144</v>
      </c>
      <c r="AT245" s="186" t="s">
        <v>139</v>
      </c>
      <c r="AU245" s="186" t="s">
        <v>79</v>
      </c>
      <c r="AY245" s="21" t="s">
        <v>137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21" t="s">
        <v>77</v>
      </c>
      <c r="BK245" s="187">
        <f>ROUND(I245*H245,2)</f>
        <v>0</v>
      </c>
      <c r="BL245" s="21" t="s">
        <v>144</v>
      </c>
      <c r="BM245" s="186" t="s">
        <v>726</v>
      </c>
    </row>
    <row r="246" s="14" customFormat="1">
      <c r="A246" s="14"/>
      <c r="B246" s="201"/>
      <c r="C246" s="14"/>
      <c r="D246" s="194" t="s">
        <v>148</v>
      </c>
      <c r="E246" s="202" t="s">
        <v>3</v>
      </c>
      <c r="F246" s="203" t="s">
        <v>727</v>
      </c>
      <c r="G246" s="14"/>
      <c r="H246" s="204">
        <v>2</v>
      </c>
      <c r="I246" s="205"/>
      <c r="J246" s="14"/>
      <c r="K246" s="14"/>
      <c r="L246" s="201"/>
      <c r="M246" s="206"/>
      <c r="N246" s="207"/>
      <c r="O246" s="207"/>
      <c r="P246" s="207"/>
      <c r="Q246" s="207"/>
      <c r="R246" s="207"/>
      <c r="S246" s="207"/>
      <c r="T246" s="20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2" t="s">
        <v>148</v>
      </c>
      <c r="AU246" s="202" t="s">
        <v>79</v>
      </c>
      <c r="AV246" s="14" t="s">
        <v>79</v>
      </c>
      <c r="AW246" s="14" t="s">
        <v>32</v>
      </c>
      <c r="AX246" s="14" t="s">
        <v>70</v>
      </c>
      <c r="AY246" s="202" t="s">
        <v>137</v>
      </c>
    </row>
    <row r="247" s="15" customFormat="1">
      <c r="A247" s="15"/>
      <c r="B247" s="209"/>
      <c r="C247" s="15"/>
      <c r="D247" s="194" t="s">
        <v>148</v>
      </c>
      <c r="E247" s="210" t="s">
        <v>3</v>
      </c>
      <c r="F247" s="211" t="s">
        <v>152</v>
      </c>
      <c r="G247" s="15"/>
      <c r="H247" s="212">
        <v>2</v>
      </c>
      <c r="I247" s="213"/>
      <c r="J247" s="15"/>
      <c r="K247" s="15"/>
      <c r="L247" s="209"/>
      <c r="M247" s="214"/>
      <c r="N247" s="215"/>
      <c r="O247" s="215"/>
      <c r="P247" s="215"/>
      <c r="Q247" s="215"/>
      <c r="R247" s="215"/>
      <c r="S247" s="215"/>
      <c r="T247" s="21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10" t="s">
        <v>148</v>
      </c>
      <c r="AU247" s="210" t="s">
        <v>79</v>
      </c>
      <c r="AV247" s="15" t="s">
        <v>144</v>
      </c>
      <c r="AW247" s="15" t="s">
        <v>32</v>
      </c>
      <c r="AX247" s="15" t="s">
        <v>77</v>
      </c>
      <c r="AY247" s="210" t="s">
        <v>137</v>
      </c>
    </row>
    <row r="248" s="12" customFormat="1" ht="22.8" customHeight="1">
      <c r="A248" s="12"/>
      <c r="B248" s="161"/>
      <c r="C248" s="12"/>
      <c r="D248" s="162" t="s">
        <v>69</v>
      </c>
      <c r="E248" s="172" t="s">
        <v>509</v>
      </c>
      <c r="F248" s="172" t="s">
        <v>510</v>
      </c>
      <c r="G248" s="12"/>
      <c r="H248" s="12"/>
      <c r="I248" s="164"/>
      <c r="J248" s="173">
        <f>BK248</f>
        <v>0</v>
      </c>
      <c r="K248" s="12"/>
      <c r="L248" s="161"/>
      <c r="M248" s="166"/>
      <c r="N248" s="167"/>
      <c r="O248" s="167"/>
      <c r="P248" s="168">
        <f>SUM(P249:P250)</f>
        <v>0</v>
      </c>
      <c r="Q248" s="167"/>
      <c r="R248" s="168">
        <f>SUM(R249:R250)</f>
        <v>0</v>
      </c>
      <c r="S248" s="167"/>
      <c r="T248" s="169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62" t="s">
        <v>77</v>
      </c>
      <c r="AT248" s="170" t="s">
        <v>69</v>
      </c>
      <c r="AU248" s="170" t="s">
        <v>77</v>
      </c>
      <c r="AY248" s="162" t="s">
        <v>137</v>
      </c>
      <c r="BK248" s="171">
        <f>SUM(BK249:BK250)</f>
        <v>0</v>
      </c>
    </row>
    <row r="249" s="2" customFormat="1" ht="24.15" customHeight="1">
      <c r="A249" s="40"/>
      <c r="B249" s="174"/>
      <c r="C249" s="175" t="s">
        <v>470</v>
      </c>
      <c r="D249" s="175" t="s">
        <v>139</v>
      </c>
      <c r="E249" s="176" t="s">
        <v>512</v>
      </c>
      <c r="F249" s="177" t="s">
        <v>513</v>
      </c>
      <c r="G249" s="178" t="s">
        <v>301</v>
      </c>
      <c r="H249" s="179">
        <v>8.5549999999999997</v>
      </c>
      <c r="I249" s="180"/>
      <c r="J249" s="181">
        <f>ROUND(I249*H249,2)</f>
        <v>0</v>
      </c>
      <c r="K249" s="177" t="s">
        <v>143</v>
      </c>
      <c r="L249" s="41"/>
      <c r="M249" s="182" t="s">
        <v>3</v>
      </c>
      <c r="N249" s="183" t="s">
        <v>41</v>
      </c>
      <c r="O249" s="74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186" t="s">
        <v>144</v>
      </c>
      <c r="AT249" s="186" t="s">
        <v>139</v>
      </c>
      <c r="AU249" s="186" t="s">
        <v>79</v>
      </c>
      <c r="AY249" s="21" t="s">
        <v>137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21" t="s">
        <v>77</v>
      </c>
      <c r="BK249" s="187">
        <f>ROUND(I249*H249,2)</f>
        <v>0</v>
      </c>
      <c r="BL249" s="21" t="s">
        <v>144</v>
      </c>
      <c r="BM249" s="186" t="s">
        <v>728</v>
      </c>
    </row>
    <row r="250" s="2" customFormat="1">
      <c r="A250" s="40"/>
      <c r="B250" s="41"/>
      <c r="C250" s="40"/>
      <c r="D250" s="188" t="s">
        <v>146</v>
      </c>
      <c r="E250" s="40"/>
      <c r="F250" s="189" t="s">
        <v>515</v>
      </c>
      <c r="G250" s="40"/>
      <c r="H250" s="40"/>
      <c r="I250" s="190"/>
      <c r="J250" s="40"/>
      <c r="K250" s="40"/>
      <c r="L250" s="41"/>
      <c r="M250" s="235"/>
      <c r="N250" s="236"/>
      <c r="O250" s="237"/>
      <c r="P250" s="237"/>
      <c r="Q250" s="237"/>
      <c r="R250" s="237"/>
      <c r="S250" s="237"/>
      <c r="T250" s="238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146</v>
      </c>
      <c r="AU250" s="21" t="s">
        <v>79</v>
      </c>
    </row>
    <row r="251" s="2" customFormat="1" ht="6.96" customHeight="1">
      <c r="A251" s="40"/>
      <c r="B251" s="57"/>
      <c r="C251" s="58"/>
      <c r="D251" s="58"/>
      <c r="E251" s="58"/>
      <c r="F251" s="58"/>
      <c r="G251" s="58"/>
      <c r="H251" s="58"/>
      <c r="I251" s="58"/>
      <c r="J251" s="58"/>
      <c r="K251" s="58"/>
      <c r="L251" s="41"/>
      <c r="M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</row>
  </sheetData>
  <autoFilter ref="C91:K25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2/131151343"/>
    <hyperlink ref="F109" r:id="rId2" display="https://podminky.urs.cz/item/CS_URS_2024_02/851261131"/>
    <hyperlink ref="F119" r:id="rId3" display="https://podminky.urs.cz/item/CS_URS_2024_02/857242122"/>
    <hyperlink ref="F125" r:id="rId4" display="https://podminky.urs.cz/item/CS_URS_2024_02/857261131"/>
    <hyperlink ref="F143" r:id="rId5" display="https://podminky.urs.cz/item/CS_URS_2024_02/857262122"/>
    <hyperlink ref="F153" r:id="rId6" display="https://podminky.urs.cz/item/CS_URS_2024_02/857264122"/>
    <hyperlink ref="F159" r:id="rId7" display="https://podminky.urs.cz/item/CS_URS_2024_02/892271111"/>
    <hyperlink ref="F163" r:id="rId8" display="https://podminky.urs.cz/item/CS_URS_2024_02/892273122"/>
    <hyperlink ref="F165" r:id="rId9" display="https://podminky.urs.cz/item/CS_URS_2024_02/892372111"/>
    <hyperlink ref="F173" r:id="rId10" display="https://podminky.urs.cz/item/CS_URS_2024_02/899722113"/>
    <hyperlink ref="F181" r:id="rId11" display="https://podminky.urs.cz/item/CS_URS_2024_02/891241112"/>
    <hyperlink ref="F195" r:id="rId12" display="https://podminky.urs.cz/item/CS_URS_2024_02/891261112"/>
    <hyperlink ref="F209" r:id="rId13" display="https://podminky.urs.cz/item/CS_URS_2024_02/891247112"/>
    <hyperlink ref="F250" r:id="rId14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90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108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729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ROUND(J90,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ROUND((SUM(BE90:BE230)),  2)</f>
        <v>0</v>
      </c>
      <c r="G35" s="40"/>
      <c r="H35" s="40"/>
      <c r="I35" s="133">
        <v>0.20999999999999999</v>
      </c>
      <c r="J35" s="132">
        <f>ROUND(((SUM(BE90:BE230))*I35),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ROUND((SUM(BF90:BF230)),  2)</f>
        <v>0</v>
      </c>
      <c r="G36" s="40"/>
      <c r="H36" s="40"/>
      <c r="I36" s="133">
        <v>0.12</v>
      </c>
      <c r="J36" s="132">
        <f>ROUND(((SUM(BF90:BF230))*I36),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ROUND((SUM(BG90:BG230)),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ROUND((SUM(BH90:BH230)),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ROUND((SUM(BI90:BI230)),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108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SO01.003 - Výpis materiálu přepojení přípojek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J90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J91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518</v>
      </c>
      <c r="E65" s="149"/>
      <c r="F65" s="149"/>
      <c r="G65" s="149"/>
      <c r="H65" s="149"/>
      <c r="I65" s="149"/>
      <c r="J65" s="150">
        <f>J92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519</v>
      </c>
      <c r="E66" s="149"/>
      <c r="F66" s="149"/>
      <c r="G66" s="149"/>
      <c r="H66" s="149"/>
      <c r="I66" s="149"/>
      <c r="J66" s="150">
        <f>J182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520</v>
      </c>
      <c r="E67" s="149"/>
      <c r="F67" s="149"/>
      <c r="G67" s="149"/>
      <c r="H67" s="149"/>
      <c r="I67" s="149"/>
      <c r="J67" s="150">
        <f>J184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121</v>
      </c>
      <c r="E68" s="149"/>
      <c r="F68" s="149"/>
      <c r="G68" s="149"/>
      <c r="H68" s="149"/>
      <c r="I68" s="149"/>
      <c r="J68" s="150">
        <f>J228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122</v>
      </c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0"/>
      <c r="D78" s="40"/>
      <c r="E78" s="125" t="str">
        <f>E7</f>
        <v>KUNOVICE, UL. NA KONCI, REKONSTRUKCE ŘADU L-10</v>
      </c>
      <c r="F78" s="34"/>
      <c r="G78" s="34"/>
      <c r="H78" s="34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4"/>
      <c r="C79" s="34" t="s">
        <v>107</v>
      </c>
      <c r="L79" s="24"/>
    </row>
    <row r="80" s="2" customFormat="1" ht="16.5" customHeight="1">
      <c r="A80" s="40"/>
      <c r="B80" s="41"/>
      <c r="C80" s="40"/>
      <c r="D80" s="40"/>
      <c r="E80" s="125" t="s">
        <v>108</v>
      </c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109</v>
      </c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64" t="str">
        <f>E11</f>
        <v>SO01.003 - Výpis materiálu přepojení přípojek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0"/>
      <c r="E84" s="40"/>
      <c r="F84" s="29" t="str">
        <f>F14</f>
        <v>Kunovice</v>
      </c>
      <c r="G84" s="40"/>
      <c r="H84" s="40"/>
      <c r="I84" s="34" t="s">
        <v>23</v>
      </c>
      <c r="J84" s="66" t="str">
        <f>IF(J14="","",J14)</f>
        <v>8. 11. 2024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0"/>
      <c r="E86" s="40"/>
      <c r="F86" s="29" t="str">
        <f>E17</f>
        <v xml:space="preserve"> </v>
      </c>
      <c r="G86" s="40"/>
      <c r="H86" s="40"/>
      <c r="I86" s="34" t="s">
        <v>31</v>
      </c>
      <c r="J86" s="38" t="str">
        <f>E23</f>
        <v xml:space="preserve"> 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0"/>
      <c r="E87" s="40"/>
      <c r="F87" s="29" t="str">
        <f>IF(E20="","",E20)</f>
        <v>Vyplň údaj</v>
      </c>
      <c r="G87" s="40"/>
      <c r="H87" s="40"/>
      <c r="I87" s="34" t="s">
        <v>33</v>
      </c>
      <c r="J87" s="38" t="str">
        <f>E26</f>
        <v xml:space="preserve"> </v>
      </c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1"/>
      <c r="B89" s="152"/>
      <c r="C89" s="153" t="s">
        <v>123</v>
      </c>
      <c r="D89" s="154" t="s">
        <v>55</v>
      </c>
      <c r="E89" s="154" t="s">
        <v>51</v>
      </c>
      <c r="F89" s="154" t="s">
        <v>52</v>
      </c>
      <c r="G89" s="154" t="s">
        <v>124</v>
      </c>
      <c r="H89" s="154" t="s">
        <v>125</v>
      </c>
      <c r="I89" s="154" t="s">
        <v>126</v>
      </c>
      <c r="J89" s="154" t="s">
        <v>113</v>
      </c>
      <c r="K89" s="155" t="s">
        <v>127</v>
      </c>
      <c r="L89" s="156"/>
      <c r="M89" s="82" t="s">
        <v>3</v>
      </c>
      <c r="N89" s="83" t="s">
        <v>40</v>
      </c>
      <c r="O89" s="83" t="s">
        <v>128</v>
      </c>
      <c r="P89" s="83" t="s">
        <v>129</v>
      </c>
      <c r="Q89" s="83" t="s">
        <v>130</v>
      </c>
      <c r="R89" s="83" t="s">
        <v>131</v>
      </c>
      <c r="S89" s="83" t="s">
        <v>132</v>
      </c>
      <c r="T89" s="84" t="s">
        <v>133</v>
      </c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</row>
    <row r="90" s="2" customFormat="1" ht="22.8" customHeight="1">
      <c r="A90" s="40"/>
      <c r="B90" s="41"/>
      <c r="C90" s="89" t="s">
        <v>134</v>
      </c>
      <c r="D90" s="40"/>
      <c r="E90" s="40"/>
      <c r="F90" s="40"/>
      <c r="G90" s="40"/>
      <c r="H90" s="40"/>
      <c r="I90" s="40"/>
      <c r="J90" s="157">
        <f>BK90</f>
        <v>0</v>
      </c>
      <c r="K90" s="40"/>
      <c r="L90" s="41"/>
      <c r="M90" s="85"/>
      <c r="N90" s="70"/>
      <c r="O90" s="86"/>
      <c r="P90" s="158">
        <f>P91</f>
        <v>0</v>
      </c>
      <c r="Q90" s="86"/>
      <c r="R90" s="158">
        <f>R91</f>
        <v>4.539582750000001</v>
      </c>
      <c r="S90" s="86"/>
      <c r="T90" s="159">
        <f>T91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69</v>
      </c>
      <c r="AU90" s="21" t="s">
        <v>114</v>
      </c>
      <c r="BK90" s="160">
        <f>BK91</f>
        <v>0</v>
      </c>
    </row>
    <row r="91" s="12" customFormat="1" ht="25.92" customHeight="1">
      <c r="A91" s="12"/>
      <c r="B91" s="161"/>
      <c r="C91" s="12"/>
      <c r="D91" s="162" t="s">
        <v>69</v>
      </c>
      <c r="E91" s="163" t="s">
        <v>135</v>
      </c>
      <c r="F91" s="163" t="s">
        <v>136</v>
      </c>
      <c r="G91" s="12"/>
      <c r="H91" s="12"/>
      <c r="I91" s="164"/>
      <c r="J91" s="165">
        <f>BK91</f>
        <v>0</v>
      </c>
      <c r="K91" s="12"/>
      <c r="L91" s="161"/>
      <c r="M91" s="166"/>
      <c r="N91" s="167"/>
      <c r="O91" s="167"/>
      <c r="P91" s="168">
        <f>P92+P182+P184+P228</f>
        <v>0</v>
      </c>
      <c r="Q91" s="167"/>
      <c r="R91" s="168">
        <f>R92+R182+R184+R228</f>
        <v>4.539582750000001</v>
      </c>
      <c r="S91" s="167"/>
      <c r="T91" s="169">
        <f>T92+T182+T184+T228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2" t="s">
        <v>77</v>
      </c>
      <c r="AT91" s="170" t="s">
        <v>69</v>
      </c>
      <c r="AU91" s="170" t="s">
        <v>70</v>
      </c>
      <c r="AY91" s="162" t="s">
        <v>137</v>
      </c>
      <c r="BK91" s="171">
        <f>BK92+BK182+BK184+BK228</f>
        <v>0</v>
      </c>
    </row>
    <row r="92" s="12" customFormat="1" ht="22.8" customHeight="1">
      <c r="A92" s="12"/>
      <c r="B92" s="161"/>
      <c r="C92" s="12"/>
      <c r="D92" s="162" t="s">
        <v>69</v>
      </c>
      <c r="E92" s="172" t="s">
        <v>195</v>
      </c>
      <c r="F92" s="172" t="s">
        <v>534</v>
      </c>
      <c r="G92" s="12"/>
      <c r="H92" s="12"/>
      <c r="I92" s="164"/>
      <c r="J92" s="173">
        <f>BK92</f>
        <v>0</v>
      </c>
      <c r="K92" s="12"/>
      <c r="L92" s="161"/>
      <c r="M92" s="166"/>
      <c r="N92" s="167"/>
      <c r="O92" s="167"/>
      <c r="P92" s="168">
        <f>SUM(P93:P181)</f>
        <v>0</v>
      </c>
      <c r="Q92" s="167"/>
      <c r="R92" s="168">
        <f>SUM(R93:R181)</f>
        <v>0.44253275000000003</v>
      </c>
      <c r="S92" s="167"/>
      <c r="T92" s="169">
        <f>SUM(T93:T181)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2" t="s">
        <v>77</v>
      </c>
      <c r="AT92" s="170" t="s">
        <v>69</v>
      </c>
      <c r="AU92" s="170" t="s">
        <v>77</v>
      </c>
      <c r="AY92" s="162" t="s">
        <v>137</v>
      </c>
      <c r="BK92" s="171">
        <f>SUM(BK93:BK181)</f>
        <v>0</v>
      </c>
    </row>
    <row r="93" s="2" customFormat="1" ht="21.75" customHeight="1">
      <c r="A93" s="40"/>
      <c r="B93" s="174"/>
      <c r="C93" s="175" t="s">
        <v>77</v>
      </c>
      <c r="D93" s="175" t="s">
        <v>139</v>
      </c>
      <c r="E93" s="176" t="s">
        <v>535</v>
      </c>
      <c r="F93" s="177" t="s">
        <v>536</v>
      </c>
      <c r="G93" s="178" t="s">
        <v>198</v>
      </c>
      <c r="H93" s="179">
        <v>1.2</v>
      </c>
      <c r="I93" s="180"/>
      <c r="J93" s="181">
        <f>ROUND(I93*H93,2)</f>
        <v>0</v>
      </c>
      <c r="K93" s="177" t="s">
        <v>143</v>
      </c>
      <c r="L93" s="41"/>
      <c r="M93" s="182" t="s">
        <v>3</v>
      </c>
      <c r="N93" s="183" t="s">
        <v>41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144</v>
      </c>
      <c r="AT93" s="186" t="s">
        <v>139</v>
      </c>
      <c r="AU93" s="186" t="s">
        <v>79</v>
      </c>
      <c r="AY93" s="21" t="s">
        <v>137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77</v>
      </c>
      <c r="BK93" s="187">
        <f>ROUND(I93*H93,2)</f>
        <v>0</v>
      </c>
      <c r="BL93" s="21" t="s">
        <v>144</v>
      </c>
      <c r="BM93" s="186" t="s">
        <v>730</v>
      </c>
    </row>
    <row r="94" s="2" customFormat="1">
      <c r="A94" s="40"/>
      <c r="B94" s="41"/>
      <c r="C94" s="40"/>
      <c r="D94" s="188" t="s">
        <v>146</v>
      </c>
      <c r="E94" s="40"/>
      <c r="F94" s="189" t="s">
        <v>538</v>
      </c>
      <c r="G94" s="40"/>
      <c r="H94" s="40"/>
      <c r="I94" s="190"/>
      <c r="J94" s="40"/>
      <c r="K94" s="40"/>
      <c r="L94" s="41"/>
      <c r="M94" s="191"/>
      <c r="N94" s="192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146</v>
      </c>
      <c r="AU94" s="21" t="s">
        <v>79</v>
      </c>
    </row>
    <row r="95" s="14" customFormat="1">
      <c r="A95" s="14"/>
      <c r="B95" s="201"/>
      <c r="C95" s="14"/>
      <c r="D95" s="194" t="s">
        <v>148</v>
      </c>
      <c r="E95" s="202" t="s">
        <v>3</v>
      </c>
      <c r="F95" s="203" t="s">
        <v>731</v>
      </c>
      <c r="G95" s="14"/>
      <c r="H95" s="204">
        <v>1.2</v>
      </c>
      <c r="I95" s="205"/>
      <c r="J95" s="14"/>
      <c r="K95" s="14"/>
      <c r="L95" s="201"/>
      <c r="M95" s="206"/>
      <c r="N95" s="207"/>
      <c r="O95" s="207"/>
      <c r="P95" s="207"/>
      <c r="Q95" s="207"/>
      <c r="R95" s="207"/>
      <c r="S95" s="207"/>
      <c r="T95" s="208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02" t="s">
        <v>148</v>
      </c>
      <c r="AU95" s="202" t="s">
        <v>79</v>
      </c>
      <c r="AV95" s="14" t="s">
        <v>79</v>
      </c>
      <c r="AW95" s="14" t="s">
        <v>32</v>
      </c>
      <c r="AX95" s="14" t="s">
        <v>70</v>
      </c>
      <c r="AY95" s="202" t="s">
        <v>137</v>
      </c>
    </row>
    <row r="96" s="15" customFormat="1">
      <c r="A96" s="15"/>
      <c r="B96" s="209"/>
      <c r="C96" s="15"/>
      <c r="D96" s="194" t="s">
        <v>148</v>
      </c>
      <c r="E96" s="210" t="s">
        <v>3</v>
      </c>
      <c r="F96" s="211" t="s">
        <v>152</v>
      </c>
      <c r="G96" s="15"/>
      <c r="H96" s="212">
        <v>1.2</v>
      </c>
      <c r="I96" s="213"/>
      <c r="J96" s="15"/>
      <c r="K96" s="15"/>
      <c r="L96" s="209"/>
      <c r="M96" s="214"/>
      <c r="N96" s="215"/>
      <c r="O96" s="215"/>
      <c r="P96" s="215"/>
      <c r="Q96" s="215"/>
      <c r="R96" s="215"/>
      <c r="S96" s="215"/>
      <c r="T96" s="21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10" t="s">
        <v>148</v>
      </c>
      <c r="AU96" s="210" t="s">
        <v>79</v>
      </c>
      <c r="AV96" s="15" t="s">
        <v>144</v>
      </c>
      <c r="AW96" s="15" t="s">
        <v>32</v>
      </c>
      <c r="AX96" s="15" t="s">
        <v>77</v>
      </c>
      <c r="AY96" s="210" t="s">
        <v>137</v>
      </c>
    </row>
    <row r="97" s="2" customFormat="1" ht="21.75" customHeight="1">
      <c r="A97" s="40"/>
      <c r="B97" s="174"/>
      <c r="C97" s="225" t="s">
        <v>79</v>
      </c>
      <c r="D97" s="225" t="s">
        <v>330</v>
      </c>
      <c r="E97" s="226" t="s">
        <v>540</v>
      </c>
      <c r="F97" s="227" t="s">
        <v>541</v>
      </c>
      <c r="G97" s="228" t="s">
        <v>198</v>
      </c>
      <c r="H97" s="229">
        <v>1.26</v>
      </c>
      <c r="I97" s="230"/>
      <c r="J97" s="231">
        <f>ROUND(I97*H97,2)</f>
        <v>0</v>
      </c>
      <c r="K97" s="227" t="s">
        <v>3</v>
      </c>
      <c r="L97" s="232"/>
      <c r="M97" s="233" t="s">
        <v>3</v>
      </c>
      <c r="N97" s="234" t="s">
        <v>41</v>
      </c>
      <c r="O97" s="74"/>
      <c r="P97" s="184">
        <f>O97*H97</f>
        <v>0</v>
      </c>
      <c r="Q97" s="184">
        <v>0.02</v>
      </c>
      <c r="R97" s="184">
        <f>Q97*H97</f>
        <v>0.0252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195</v>
      </c>
      <c r="AT97" s="186" t="s">
        <v>330</v>
      </c>
      <c r="AU97" s="186" t="s">
        <v>79</v>
      </c>
      <c r="AY97" s="21" t="s">
        <v>137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77</v>
      </c>
      <c r="BK97" s="187">
        <f>ROUND(I97*H97,2)</f>
        <v>0</v>
      </c>
      <c r="BL97" s="21" t="s">
        <v>144</v>
      </c>
      <c r="BM97" s="186" t="s">
        <v>732</v>
      </c>
    </row>
    <row r="98" s="2" customFormat="1">
      <c r="A98" s="40"/>
      <c r="B98" s="41"/>
      <c r="C98" s="40"/>
      <c r="D98" s="194" t="s">
        <v>543</v>
      </c>
      <c r="E98" s="40"/>
      <c r="F98" s="239" t="s">
        <v>544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543</v>
      </c>
      <c r="AU98" s="21" t="s">
        <v>79</v>
      </c>
    </row>
    <row r="99" s="14" customFormat="1">
      <c r="A99" s="14"/>
      <c r="B99" s="201"/>
      <c r="C99" s="14"/>
      <c r="D99" s="194" t="s">
        <v>148</v>
      </c>
      <c r="E99" s="14"/>
      <c r="F99" s="203" t="s">
        <v>733</v>
      </c>
      <c r="G99" s="14"/>
      <c r="H99" s="204">
        <v>1.26</v>
      </c>
      <c r="I99" s="205"/>
      <c r="J99" s="14"/>
      <c r="K99" s="14"/>
      <c r="L99" s="201"/>
      <c r="M99" s="206"/>
      <c r="N99" s="207"/>
      <c r="O99" s="207"/>
      <c r="P99" s="207"/>
      <c r="Q99" s="207"/>
      <c r="R99" s="207"/>
      <c r="S99" s="207"/>
      <c r="T99" s="20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02" t="s">
        <v>148</v>
      </c>
      <c r="AU99" s="202" t="s">
        <v>79</v>
      </c>
      <c r="AV99" s="14" t="s">
        <v>79</v>
      </c>
      <c r="AW99" s="14" t="s">
        <v>4</v>
      </c>
      <c r="AX99" s="14" t="s">
        <v>77</v>
      </c>
      <c r="AY99" s="202" t="s">
        <v>137</v>
      </c>
    </row>
    <row r="100" s="2" customFormat="1" ht="16.5" customHeight="1">
      <c r="A100" s="40"/>
      <c r="B100" s="174"/>
      <c r="C100" s="225" t="s">
        <v>159</v>
      </c>
      <c r="D100" s="225" t="s">
        <v>330</v>
      </c>
      <c r="E100" s="226" t="s">
        <v>546</v>
      </c>
      <c r="F100" s="227" t="s">
        <v>547</v>
      </c>
      <c r="G100" s="228" t="s">
        <v>457</v>
      </c>
      <c r="H100" s="229">
        <v>3</v>
      </c>
      <c r="I100" s="230"/>
      <c r="J100" s="231">
        <f>ROUND(I100*H100,2)</f>
        <v>0</v>
      </c>
      <c r="K100" s="227" t="s">
        <v>3</v>
      </c>
      <c r="L100" s="232"/>
      <c r="M100" s="233" t="s">
        <v>3</v>
      </c>
      <c r="N100" s="234" t="s">
        <v>41</v>
      </c>
      <c r="O100" s="74"/>
      <c r="P100" s="184">
        <f>O100*H100</f>
        <v>0</v>
      </c>
      <c r="Q100" s="184">
        <v>0.00020000000000000001</v>
      </c>
      <c r="R100" s="184">
        <f>Q100*H100</f>
        <v>0.00060000000000000006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195</v>
      </c>
      <c r="AT100" s="186" t="s">
        <v>330</v>
      </c>
      <c r="AU100" s="186" t="s">
        <v>79</v>
      </c>
      <c r="AY100" s="21" t="s">
        <v>137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77</v>
      </c>
      <c r="BK100" s="187">
        <f>ROUND(I100*H100,2)</f>
        <v>0</v>
      </c>
      <c r="BL100" s="21" t="s">
        <v>144</v>
      </c>
      <c r="BM100" s="186" t="s">
        <v>734</v>
      </c>
    </row>
    <row r="101" s="14" customFormat="1">
      <c r="A101" s="14"/>
      <c r="B101" s="201"/>
      <c r="C101" s="14"/>
      <c r="D101" s="194" t="s">
        <v>148</v>
      </c>
      <c r="E101" s="202" t="s">
        <v>3</v>
      </c>
      <c r="F101" s="203" t="s">
        <v>735</v>
      </c>
      <c r="G101" s="14"/>
      <c r="H101" s="204">
        <v>3</v>
      </c>
      <c r="I101" s="205"/>
      <c r="J101" s="14"/>
      <c r="K101" s="14"/>
      <c r="L101" s="201"/>
      <c r="M101" s="206"/>
      <c r="N101" s="207"/>
      <c r="O101" s="207"/>
      <c r="P101" s="207"/>
      <c r="Q101" s="207"/>
      <c r="R101" s="207"/>
      <c r="S101" s="207"/>
      <c r="T101" s="20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02" t="s">
        <v>148</v>
      </c>
      <c r="AU101" s="202" t="s">
        <v>79</v>
      </c>
      <c r="AV101" s="14" t="s">
        <v>79</v>
      </c>
      <c r="AW101" s="14" t="s">
        <v>32</v>
      </c>
      <c r="AX101" s="14" t="s">
        <v>70</v>
      </c>
      <c r="AY101" s="202" t="s">
        <v>137</v>
      </c>
    </row>
    <row r="102" s="15" customFormat="1">
      <c r="A102" s="15"/>
      <c r="B102" s="209"/>
      <c r="C102" s="15"/>
      <c r="D102" s="194" t="s">
        <v>148</v>
      </c>
      <c r="E102" s="210" t="s">
        <v>3</v>
      </c>
      <c r="F102" s="211" t="s">
        <v>152</v>
      </c>
      <c r="G102" s="15"/>
      <c r="H102" s="212">
        <v>3</v>
      </c>
      <c r="I102" s="213"/>
      <c r="J102" s="15"/>
      <c r="K102" s="15"/>
      <c r="L102" s="209"/>
      <c r="M102" s="214"/>
      <c r="N102" s="215"/>
      <c r="O102" s="215"/>
      <c r="P102" s="215"/>
      <c r="Q102" s="215"/>
      <c r="R102" s="215"/>
      <c r="S102" s="215"/>
      <c r="T102" s="21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10" t="s">
        <v>148</v>
      </c>
      <c r="AU102" s="210" t="s">
        <v>79</v>
      </c>
      <c r="AV102" s="15" t="s">
        <v>144</v>
      </c>
      <c r="AW102" s="15" t="s">
        <v>32</v>
      </c>
      <c r="AX102" s="15" t="s">
        <v>77</v>
      </c>
      <c r="AY102" s="210" t="s">
        <v>137</v>
      </c>
    </row>
    <row r="103" s="2" customFormat="1" ht="24.15" customHeight="1">
      <c r="A103" s="40"/>
      <c r="B103" s="174"/>
      <c r="C103" s="175" t="s">
        <v>144</v>
      </c>
      <c r="D103" s="175" t="s">
        <v>139</v>
      </c>
      <c r="E103" s="176" t="s">
        <v>559</v>
      </c>
      <c r="F103" s="177" t="s">
        <v>560</v>
      </c>
      <c r="G103" s="178" t="s">
        <v>457</v>
      </c>
      <c r="H103" s="179">
        <v>2</v>
      </c>
      <c r="I103" s="180"/>
      <c r="J103" s="181">
        <f>ROUND(I103*H103,2)</f>
        <v>0</v>
      </c>
      <c r="K103" s="177" t="s">
        <v>143</v>
      </c>
      <c r="L103" s="41"/>
      <c r="M103" s="182" t="s">
        <v>3</v>
      </c>
      <c r="N103" s="183" t="s">
        <v>41</v>
      </c>
      <c r="O103" s="74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6" t="s">
        <v>144</v>
      </c>
      <c r="AT103" s="186" t="s">
        <v>139</v>
      </c>
      <c r="AU103" s="186" t="s">
        <v>79</v>
      </c>
      <c r="AY103" s="21" t="s">
        <v>137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1" t="s">
        <v>77</v>
      </c>
      <c r="BK103" s="187">
        <f>ROUND(I103*H103,2)</f>
        <v>0</v>
      </c>
      <c r="BL103" s="21" t="s">
        <v>144</v>
      </c>
      <c r="BM103" s="186" t="s">
        <v>736</v>
      </c>
    </row>
    <row r="104" s="2" customFormat="1">
      <c r="A104" s="40"/>
      <c r="B104" s="41"/>
      <c r="C104" s="40"/>
      <c r="D104" s="188" t="s">
        <v>146</v>
      </c>
      <c r="E104" s="40"/>
      <c r="F104" s="189" t="s">
        <v>562</v>
      </c>
      <c r="G104" s="40"/>
      <c r="H104" s="40"/>
      <c r="I104" s="190"/>
      <c r="J104" s="40"/>
      <c r="K104" s="40"/>
      <c r="L104" s="41"/>
      <c r="M104" s="191"/>
      <c r="N104" s="192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146</v>
      </c>
      <c r="AU104" s="21" t="s">
        <v>79</v>
      </c>
    </row>
    <row r="105" s="2" customFormat="1" ht="16.5" customHeight="1">
      <c r="A105" s="40"/>
      <c r="B105" s="174"/>
      <c r="C105" s="225" t="s">
        <v>173</v>
      </c>
      <c r="D105" s="225" t="s">
        <v>330</v>
      </c>
      <c r="E105" s="226" t="s">
        <v>578</v>
      </c>
      <c r="F105" s="227" t="s">
        <v>579</v>
      </c>
      <c r="G105" s="228" t="s">
        <v>457</v>
      </c>
      <c r="H105" s="229">
        <v>1</v>
      </c>
      <c r="I105" s="230"/>
      <c r="J105" s="231">
        <f>ROUND(I105*H105,2)</f>
        <v>0</v>
      </c>
      <c r="K105" s="227" t="s">
        <v>3</v>
      </c>
      <c r="L105" s="232"/>
      <c r="M105" s="233" t="s">
        <v>3</v>
      </c>
      <c r="N105" s="234" t="s">
        <v>41</v>
      </c>
      <c r="O105" s="74"/>
      <c r="P105" s="184">
        <f>O105*H105</f>
        <v>0</v>
      </c>
      <c r="Q105" s="184">
        <v>0.017999999999999999</v>
      </c>
      <c r="R105" s="184">
        <f>Q105*H105</f>
        <v>0.017999999999999999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195</v>
      </c>
      <c r="AT105" s="186" t="s">
        <v>330</v>
      </c>
      <c r="AU105" s="186" t="s">
        <v>79</v>
      </c>
      <c r="AY105" s="21" t="s">
        <v>137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77</v>
      </c>
      <c r="BK105" s="187">
        <f>ROUND(I105*H105,2)</f>
        <v>0</v>
      </c>
      <c r="BL105" s="21" t="s">
        <v>144</v>
      </c>
      <c r="BM105" s="186" t="s">
        <v>737</v>
      </c>
    </row>
    <row r="106" s="2" customFormat="1">
      <c r="A106" s="40"/>
      <c r="B106" s="41"/>
      <c r="C106" s="40"/>
      <c r="D106" s="194" t="s">
        <v>543</v>
      </c>
      <c r="E106" s="40"/>
      <c r="F106" s="239" t="s">
        <v>581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543</v>
      </c>
      <c r="AU106" s="21" t="s">
        <v>79</v>
      </c>
    </row>
    <row r="107" s="14" customFormat="1">
      <c r="A107" s="14"/>
      <c r="B107" s="201"/>
      <c r="C107" s="14"/>
      <c r="D107" s="194" t="s">
        <v>148</v>
      </c>
      <c r="E107" s="202" t="s">
        <v>3</v>
      </c>
      <c r="F107" s="203" t="s">
        <v>738</v>
      </c>
      <c r="G107" s="14"/>
      <c r="H107" s="204">
        <v>1</v>
      </c>
      <c r="I107" s="205"/>
      <c r="J107" s="14"/>
      <c r="K107" s="14"/>
      <c r="L107" s="201"/>
      <c r="M107" s="206"/>
      <c r="N107" s="207"/>
      <c r="O107" s="207"/>
      <c r="P107" s="207"/>
      <c r="Q107" s="207"/>
      <c r="R107" s="207"/>
      <c r="S107" s="207"/>
      <c r="T107" s="20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02" t="s">
        <v>148</v>
      </c>
      <c r="AU107" s="202" t="s">
        <v>79</v>
      </c>
      <c r="AV107" s="14" t="s">
        <v>79</v>
      </c>
      <c r="AW107" s="14" t="s">
        <v>32</v>
      </c>
      <c r="AX107" s="14" t="s">
        <v>70</v>
      </c>
      <c r="AY107" s="202" t="s">
        <v>137</v>
      </c>
    </row>
    <row r="108" s="15" customFormat="1">
      <c r="A108" s="15"/>
      <c r="B108" s="209"/>
      <c r="C108" s="15"/>
      <c r="D108" s="194" t="s">
        <v>148</v>
      </c>
      <c r="E108" s="210" t="s">
        <v>3</v>
      </c>
      <c r="F108" s="211" t="s">
        <v>152</v>
      </c>
      <c r="G108" s="15"/>
      <c r="H108" s="212">
        <v>1</v>
      </c>
      <c r="I108" s="213"/>
      <c r="J108" s="15"/>
      <c r="K108" s="15"/>
      <c r="L108" s="209"/>
      <c r="M108" s="214"/>
      <c r="N108" s="215"/>
      <c r="O108" s="215"/>
      <c r="P108" s="215"/>
      <c r="Q108" s="215"/>
      <c r="R108" s="215"/>
      <c r="S108" s="215"/>
      <c r="T108" s="21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10" t="s">
        <v>148</v>
      </c>
      <c r="AU108" s="210" t="s">
        <v>79</v>
      </c>
      <c r="AV108" s="15" t="s">
        <v>144</v>
      </c>
      <c r="AW108" s="15" t="s">
        <v>32</v>
      </c>
      <c r="AX108" s="15" t="s">
        <v>77</v>
      </c>
      <c r="AY108" s="210" t="s">
        <v>137</v>
      </c>
    </row>
    <row r="109" s="2" customFormat="1" ht="16.5" customHeight="1">
      <c r="A109" s="40"/>
      <c r="B109" s="174"/>
      <c r="C109" s="225" t="s">
        <v>181</v>
      </c>
      <c r="D109" s="225" t="s">
        <v>330</v>
      </c>
      <c r="E109" s="226" t="s">
        <v>739</v>
      </c>
      <c r="F109" s="227" t="s">
        <v>740</v>
      </c>
      <c r="G109" s="228" t="s">
        <v>457</v>
      </c>
      <c r="H109" s="229">
        <v>1</v>
      </c>
      <c r="I109" s="230"/>
      <c r="J109" s="231">
        <f>ROUND(I109*H109,2)</f>
        <v>0</v>
      </c>
      <c r="K109" s="227" t="s">
        <v>3</v>
      </c>
      <c r="L109" s="232"/>
      <c r="M109" s="233" t="s">
        <v>3</v>
      </c>
      <c r="N109" s="234" t="s">
        <v>41</v>
      </c>
      <c r="O109" s="74"/>
      <c r="P109" s="184">
        <f>O109*H109</f>
        <v>0</v>
      </c>
      <c r="Q109" s="184">
        <v>0.017999999999999999</v>
      </c>
      <c r="R109" s="184">
        <f>Q109*H109</f>
        <v>0.017999999999999999</v>
      </c>
      <c r="S109" s="184">
        <v>0</v>
      </c>
      <c r="T109" s="18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86" t="s">
        <v>195</v>
      </c>
      <c r="AT109" s="186" t="s">
        <v>330</v>
      </c>
      <c r="AU109" s="186" t="s">
        <v>79</v>
      </c>
      <c r="AY109" s="21" t="s">
        <v>137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21" t="s">
        <v>77</v>
      </c>
      <c r="BK109" s="187">
        <f>ROUND(I109*H109,2)</f>
        <v>0</v>
      </c>
      <c r="BL109" s="21" t="s">
        <v>144</v>
      </c>
      <c r="BM109" s="186" t="s">
        <v>741</v>
      </c>
    </row>
    <row r="110" s="2" customFormat="1">
      <c r="A110" s="40"/>
      <c r="B110" s="41"/>
      <c r="C110" s="40"/>
      <c r="D110" s="194" t="s">
        <v>543</v>
      </c>
      <c r="E110" s="40"/>
      <c r="F110" s="239" t="s">
        <v>742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543</v>
      </c>
      <c r="AU110" s="21" t="s">
        <v>79</v>
      </c>
    </row>
    <row r="111" s="14" customFormat="1">
      <c r="A111" s="14"/>
      <c r="B111" s="201"/>
      <c r="C111" s="14"/>
      <c r="D111" s="194" t="s">
        <v>148</v>
      </c>
      <c r="E111" s="202" t="s">
        <v>3</v>
      </c>
      <c r="F111" s="203" t="s">
        <v>743</v>
      </c>
      <c r="G111" s="14"/>
      <c r="H111" s="204">
        <v>1</v>
      </c>
      <c r="I111" s="205"/>
      <c r="J111" s="14"/>
      <c r="K111" s="14"/>
      <c r="L111" s="201"/>
      <c r="M111" s="206"/>
      <c r="N111" s="207"/>
      <c r="O111" s="207"/>
      <c r="P111" s="207"/>
      <c r="Q111" s="207"/>
      <c r="R111" s="207"/>
      <c r="S111" s="207"/>
      <c r="T111" s="20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2" t="s">
        <v>148</v>
      </c>
      <c r="AU111" s="202" t="s">
        <v>79</v>
      </c>
      <c r="AV111" s="14" t="s">
        <v>79</v>
      </c>
      <c r="AW111" s="14" t="s">
        <v>32</v>
      </c>
      <c r="AX111" s="14" t="s">
        <v>70</v>
      </c>
      <c r="AY111" s="202" t="s">
        <v>137</v>
      </c>
    </row>
    <row r="112" s="15" customFormat="1">
      <c r="A112" s="15"/>
      <c r="B112" s="209"/>
      <c r="C112" s="15"/>
      <c r="D112" s="194" t="s">
        <v>148</v>
      </c>
      <c r="E112" s="210" t="s">
        <v>3</v>
      </c>
      <c r="F112" s="211" t="s">
        <v>152</v>
      </c>
      <c r="G112" s="15"/>
      <c r="H112" s="212">
        <v>1</v>
      </c>
      <c r="I112" s="213"/>
      <c r="J112" s="15"/>
      <c r="K112" s="15"/>
      <c r="L112" s="209"/>
      <c r="M112" s="214"/>
      <c r="N112" s="215"/>
      <c r="O112" s="215"/>
      <c r="P112" s="215"/>
      <c r="Q112" s="215"/>
      <c r="R112" s="215"/>
      <c r="S112" s="215"/>
      <c r="T112" s="21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10" t="s">
        <v>148</v>
      </c>
      <c r="AU112" s="210" t="s">
        <v>79</v>
      </c>
      <c r="AV112" s="15" t="s">
        <v>144</v>
      </c>
      <c r="AW112" s="15" t="s">
        <v>32</v>
      </c>
      <c r="AX112" s="15" t="s">
        <v>77</v>
      </c>
      <c r="AY112" s="210" t="s">
        <v>137</v>
      </c>
    </row>
    <row r="113" s="2" customFormat="1" ht="24.15" customHeight="1">
      <c r="A113" s="40"/>
      <c r="B113" s="174"/>
      <c r="C113" s="175" t="s">
        <v>190</v>
      </c>
      <c r="D113" s="175" t="s">
        <v>139</v>
      </c>
      <c r="E113" s="176" t="s">
        <v>583</v>
      </c>
      <c r="F113" s="177" t="s">
        <v>584</v>
      </c>
      <c r="G113" s="178" t="s">
        <v>457</v>
      </c>
      <c r="H113" s="179">
        <v>1</v>
      </c>
      <c r="I113" s="180"/>
      <c r="J113" s="181">
        <f>ROUND(I113*H113,2)</f>
        <v>0</v>
      </c>
      <c r="K113" s="177" t="s">
        <v>143</v>
      </c>
      <c r="L113" s="41"/>
      <c r="M113" s="182" t="s">
        <v>3</v>
      </c>
      <c r="N113" s="183" t="s">
        <v>41</v>
      </c>
      <c r="O113" s="74"/>
      <c r="P113" s="184">
        <f>O113*H113</f>
        <v>0</v>
      </c>
      <c r="Q113" s="184">
        <v>0.0016692</v>
      </c>
      <c r="R113" s="184">
        <f>Q113*H113</f>
        <v>0.0016692</v>
      </c>
      <c r="S113" s="184">
        <v>0</v>
      </c>
      <c r="T113" s="18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6" t="s">
        <v>144</v>
      </c>
      <c r="AT113" s="186" t="s">
        <v>139</v>
      </c>
      <c r="AU113" s="186" t="s">
        <v>79</v>
      </c>
      <c r="AY113" s="21" t="s">
        <v>137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1" t="s">
        <v>77</v>
      </c>
      <c r="BK113" s="187">
        <f>ROUND(I113*H113,2)</f>
        <v>0</v>
      </c>
      <c r="BL113" s="21" t="s">
        <v>144</v>
      </c>
      <c r="BM113" s="186" t="s">
        <v>744</v>
      </c>
    </row>
    <row r="114" s="2" customFormat="1">
      <c r="A114" s="40"/>
      <c r="B114" s="41"/>
      <c r="C114" s="40"/>
      <c r="D114" s="188" t="s">
        <v>146</v>
      </c>
      <c r="E114" s="40"/>
      <c r="F114" s="189" t="s">
        <v>586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146</v>
      </c>
      <c r="AU114" s="21" t="s">
        <v>79</v>
      </c>
    </row>
    <row r="115" s="2" customFormat="1" ht="16.5" customHeight="1">
      <c r="A115" s="40"/>
      <c r="B115" s="174"/>
      <c r="C115" s="225" t="s">
        <v>195</v>
      </c>
      <c r="D115" s="225" t="s">
        <v>330</v>
      </c>
      <c r="E115" s="226" t="s">
        <v>587</v>
      </c>
      <c r="F115" s="227" t="s">
        <v>588</v>
      </c>
      <c r="G115" s="228" t="s">
        <v>457</v>
      </c>
      <c r="H115" s="229">
        <v>1</v>
      </c>
      <c r="I115" s="230"/>
      <c r="J115" s="231">
        <f>ROUND(I115*H115,2)</f>
        <v>0</v>
      </c>
      <c r="K115" s="227" t="s">
        <v>3</v>
      </c>
      <c r="L115" s="232"/>
      <c r="M115" s="233" t="s">
        <v>3</v>
      </c>
      <c r="N115" s="234" t="s">
        <v>41</v>
      </c>
      <c r="O115" s="74"/>
      <c r="P115" s="184">
        <f>O115*H115</f>
        <v>0</v>
      </c>
      <c r="Q115" s="184">
        <v>0.0011999999999999999</v>
      </c>
      <c r="R115" s="184">
        <f>Q115*H115</f>
        <v>0.0011999999999999999</v>
      </c>
      <c r="S115" s="184">
        <v>0</v>
      </c>
      <c r="T115" s="18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86" t="s">
        <v>195</v>
      </c>
      <c r="AT115" s="186" t="s">
        <v>330</v>
      </c>
      <c r="AU115" s="186" t="s">
        <v>79</v>
      </c>
      <c r="AY115" s="21" t="s">
        <v>137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21" t="s">
        <v>77</v>
      </c>
      <c r="BK115" s="187">
        <f>ROUND(I115*H115,2)</f>
        <v>0</v>
      </c>
      <c r="BL115" s="21" t="s">
        <v>144</v>
      </c>
      <c r="BM115" s="186" t="s">
        <v>745</v>
      </c>
    </row>
    <row r="116" s="2" customFormat="1">
      <c r="A116" s="40"/>
      <c r="B116" s="41"/>
      <c r="C116" s="40"/>
      <c r="D116" s="194" t="s">
        <v>543</v>
      </c>
      <c r="E116" s="40"/>
      <c r="F116" s="239" t="s">
        <v>590</v>
      </c>
      <c r="G116" s="40"/>
      <c r="H116" s="40"/>
      <c r="I116" s="190"/>
      <c r="J116" s="40"/>
      <c r="K116" s="40"/>
      <c r="L116" s="41"/>
      <c r="M116" s="191"/>
      <c r="N116" s="192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543</v>
      </c>
      <c r="AU116" s="21" t="s">
        <v>79</v>
      </c>
    </row>
    <row r="117" s="14" customFormat="1">
      <c r="A117" s="14"/>
      <c r="B117" s="201"/>
      <c r="C117" s="14"/>
      <c r="D117" s="194" t="s">
        <v>148</v>
      </c>
      <c r="E117" s="202" t="s">
        <v>3</v>
      </c>
      <c r="F117" s="203" t="s">
        <v>746</v>
      </c>
      <c r="G117" s="14"/>
      <c r="H117" s="204">
        <v>1</v>
      </c>
      <c r="I117" s="205"/>
      <c r="J117" s="14"/>
      <c r="K117" s="14"/>
      <c r="L117" s="201"/>
      <c r="M117" s="206"/>
      <c r="N117" s="207"/>
      <c r="O117" s="207"/>
      <c r="P117" s="207"/>
      <c r="Q117" s="207"/>
      <c r="R117" s="207"/>
      <c r="S117" s="207"/>
      <c r="T117" s="20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2" t="s">
        <v>148</v>
      </c>
      <c r="AU117" s="202" t="s">
        <v>79</v>
      </c>
      <c r="AV117" s="14" t="s">
        <v>79</v>
      </c>
      <c r="AW117" s="14" t="s">
        <v>32</v>
      </c>
      <c r="AX117" s="14" t="s">
        <v>70</v>
      </c>
      <c r="AY117" s="202" t="s">
        <v>137</v>
      </c>
    </row>
    <row r="118" s="15" customFormat="1">
      <c r="A118" s="15"/>
      <c r="B118" s="209"/>
      <c r="C118" s="15"/>
      <c r="D118" s="194" t="s">
        <v>148</v>
      </c>
      <c r="E118" s="210" t="s">
        <v>3</v>
      </c>
      <c r="F118" s="211" t="s">
        <v>152</v>
      </c>
      <c r="G118" s="15"/>
      <c r="H118" s="212">
        <v>1</v>
      </c>
      <c r="I118" s="213"/>
      <c r="J118" s="15"/>
      <c r="K118" s="15"/>
      <c r="L118" s="209"/>
      <c r="M118" s="214"/>
      <c r="N118" s="215"/>
      <c r="O118" s="215"/>
      <c r="P118" s="215"/>
      <c r="Q118" s="215"/>
      <c r="R118" s="215"/>
      <c r="S118" s="215"/>
      <c r="T118" s="21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10" t="s">
        <v>148</v>
      </c>
      <c r="AU118" s="210" t="s">
        <v>79</v>
      </c>
      <c r="AV118" s="15" t="s">
        <v>144</v>
      </c>
      <c r="AW118" s="15" t="s">
        <v>32</v>
      </c>
      <c r="AX118" s="15" t="s">
        <v>77</v>
      </c>
      <c r="AY118" s="210" t="s">
        <v>137</v>
      </c>
    </row>
    <row r="119" s="2" customFormat="1" ht="24.15" customHeight="1">
      <c r="A119" s="40"/>
      <c r="B119" s="174"/>
      <c r="C119" s="175" t="s">
        <v>204</v>
      </c>
      <c r="D119" s="175" t="s">
        <v>139</v>
      </c>
      <c r="E119" s="176" t="s">
        <v>747</v>
      </c>
      <c r="F119" s="177" t="s">
        <v>748</v>
      </c>
      <c r="G119" s="178" t="s">
        <v>198</v>
      </c>
      <c r="H119" s="179">
        <v>207</v>
      </c>
      <c r="I119" s="180"/>
      <c r="J119" s="181">
        <f>ROUND(I119*H119,2)</f>
        <v>0</v>
      </c>
      <c r="K119" s="177" t="s">
        <v>143</v>
      </c>
      <c r="L119" s="41"/>
      <c r="M119" s="182" t="s">
        <v>3</v>
      </c>
      <c r="N119" s="183" t="s">
        <v>41</v>
      </c>
      <c r="O119" s="74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86" t="s">
        <v>144</v>
      </c>
      <c r="AT119" s="186" t="s">
        <v>139</v>
      </c>
      <c r="AU119" s="186" t="s">
        <v>79</v>
      </c>
      <c r="AY119" s="21" t="s">
        <v>137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21" t="s">
        <v>77</v>
      </c>
      <c r="BK119" s="187">
        <f>ROUND(I119*H119,2)</f>
        <v>0</v>
      </c>
      <c r="BL119" s="21" t="s">
        <v>144</v>
      </c>
      <c r="BM119" s="186" t="s">
        <v>749</v>
      </c>
    </row>
    <row r="120" s="2" customFormat="1">
      <c r="A120" s="40"/>
      <c r="B120" s="41"/>
      <c r="C120" s="40"/>
      <c r="D120" s="188" t="s">
        <v>146</v>
      </c>
      <c r="E120" s="40"/>
      <c r="F120" s="189" t="s">
        <v>750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146</v>
      </c>
      <c r="AU120" s="21" t="s">
        <v>79</v>
      </c>
    </row>
    <row r="121" s="14" customFormat="1">
      <c r="A121" s="14"/>
      <c r="B121" s="201"/>
      <c r="C121" s="14"/>
      <c r="D121" s="194" t="s">
        <v>148</v>
      </c>
      <c r="E121" s="202" t="s">
        <v>3</v>
      </c>
      <c r="F121" s="203" t="s">
        <v>751</v>
      </c>
      <c r="G121" s="14"/>
      <c r="H121" s="204">
        <v>207</v>
      </c>
      <c r="I121" s="205"/>
      <c r="J121" s="14"/>
      <c r="K121" s="14"/>
      <c r="L121" s="201"/>
      <c r="M121" s="206"/>
      <c r="N121" s="207"/>
      <c r="O121" s="207"/>
      <c r="P121" s="207"/>
      <c r="Q121" s="207"/>
      <c r="R121" s="207"/>
      <c r="S121" s="207"/>
      <c r="T121" s="20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2" t="s">
        <v>148</v>
      </c>
      <c r="AU121" s="202" t="s">
        <v>79</v>
      </c>
      <c r="AV121" s="14" t="s">
        <v>79</v>
      </c>
      <c r="AW121" s="14" t="s">
        <v>32</v>
      </c>
      <c r="AX121" s="14" t="s">
        <v>70</v>
      </c>
      <c r="AY121" s="202" t="s">
        <v>137</v>
      </c>
    </row>
    <row r="122" s="15" customFormat="1">
      <c r="A122" s="15"/>
      <c r="B122" s="209"/>
      <c r="C122" s="15"/>
      <c r="D122" s="194" t="s">
        <v>148</v>
      </c>
      <c r="E122" s="210" t="s">
        <v>3</v>
      </c>
      <c r="F122" s="211" t="s">
        <v>152</v>
      </c>
      <c r="G122" s="15"/>
      <c r="H122" s="212">
        <v>207</v>
      </c>
      <c r="I122" s="213"/>
      <c r="J122" s="15"/>
      <c r="K122" s="15"/>
      <c r="L122" s="209"/>
      <c r="M122" s="214"/>
      <c r="N122" s="215"/>
      <c r="O122" s="215"/>
      <c r="P122" s="215"/>
      <c r="Q122" s="215"/>
      <c r="R122" s="215"/>
      <c r="S122" s="215"/>
      <c r="T122" s="21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10" t="s">
        <v>148</v>
      </c>
      <c r="AU122" s="210" t="s">
        <v>79</v>
      </c>
      <c r="AV122" s="15" t="s">
        <v>144</v>
      </c>
      <c r="AW122" s="15" t="s">
        <v>32</v>
      </c>
      <c r="AX122" s="15" t="s">
        <v>77</v>
      </c>
      <c r="AY122" s="210" t="s">
        <v>137</v>
      </c>
    </row>
    <row r="123" s="2" customFormat="1" ht="16.5" customHeight="1">
      <c r="A123" s="40"/>
      <c r="B123" s="174"/>
      <c r="C123" s="225" t="s">
        <v>211</v>
      </c>
      <c r="D123" s="225" t="s">
        <v>330</v>
      </c>
      <c r="E123" s="226" t="s">
        <v>752</v>
      </c>
      <c r="F123" s="227" t="s">
        <v>753</v>
      </c>
      <c r="G123" s="228" t="s">
        <v>198</v>
      </c>
      <c r="H123" s="229">
        <v>217.34999999999999</v>
      </c>
      <c r="I123" s="230"/>
      <c r="J123" s="231">
        <f>ROUND(I123*H123,2)</f>
        <v>0</v>
      </c>
      <c r="K123" s="227" t="s">
        <v>3</v>
      </c>
      <c r="L123" s="232"/>
      <c r="M123" s="233" t="s">
        <v>3</v>
      </c>
      <c r="N123" s="234" t="s">
        <v>41</v>
      </c>
      <c r="O123" s="74"/>
      <c r="P123" s="184">
        <f>O123*H123</f>
        <v>0</v>
      </c>
      <c r="Q123" s="184">
        <v>0.00050000000000000001</v>
      </c>
      <c r="R123" s="184">
        <f>Q123*H123</f>
        <v>0.10867499999999999</v>
      </c>
      <c r="S123" s="184">
        <v>0</v>
      </c>
      <c r="T123" s="18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86" t="s">
        <v>195</v>
      </c>
      <c r="AT123" s="186" t="s">
        <v>330</v>
      </c>
      <c r="AU123" s="186" t="s">
        <v>79</v>
      </c>
      <c r="AY123" s="21" t="s">
        <v>137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21" t="s">
        <v>77</v>
      </c>
      <c r="BK123" s="187">
        <f>ROUND(I123*H123,2)</f>
        <v>0</v>
      </c>
      <c r="BL123" s="21" t="s">
        <v>144</v>
      </c>
      <c r="BM123" s="186" t="s">
        <v>754</v>
      </c>
    </row>
    <row r="124" s="2" customFormat="1">
      <c r="A124" s="40"/>
      <c r="B124" s="41"/>
      <c r="C124" s="40"/>
      <c r="D124" s="194" t="s">
        <v>543</v>
      </c>
      <c r="E124" s="40"/>
      <c r="F124" s="239" t="s">
        <v>755</v>
      </c>
      <c r="G124" s="40"/>
      <c r="H124" s="40"/>
      <c r="I124" s="190"/>
      <c r="J124" s="40"/>
      <c r="K124" s="40"/>
      <c r="L124" s="41"/>
      <c r="M124" s="191"/>
      <c r="N124" s="192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543</v>
      </c>
      <c r="AU124" s="21" t="s">
        <v>79</v>
      </c>
    </row>
    <row r="125" s="14" customFormat="1">
      <c r="A125" s="14"/>
      <c r="B125" s="201"/>
      <c r="C125" s="14"/>
      <c r="D125" s="194" t="s">
        <v>148</v>
      </c>
      <c r="E125" s="14"/>
      <c r="F125" s="203" t="s">
        <v>756</v>
      </c>
      <c r="G125" s="14"/>
      <c r="H125" s="204">
        <v>217.34999999999999</v>
      </c>
      <c r="I125" s="205"/>
      <c r="J125" s="14"/>
      <c r="K125" s="14"/>
      <c r="L125" s="201"/>
      <c r="M125" s="206"/>
      <c r="N125" s="207"/>
      <c r="O125" s="207"/>
      <c r="P125" s="207"/>
      <c r="Q125" s="207"/>
      <c r="R125" s="207"/>
      <c r="S125" s="207"/>
      <c r="T125" s="20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2" t="s">
        <v>148</v>
      </c>
      <c r="AU125" s="202" t="s">
        <v>79</v>
      </c>
      <c r="AV125" s="14" t="s">
        <v>79</v>
      </c>
      <c r="AW125" s="14" t="s">
        <v>4</v>
      </c>
      <c r="AX125" s="14" t="s">
        <v>77</v>
      </c>
      <c r="AY125" s="202" t="s">
        <v>137</v>
      </c>
    </row>
    <row r="126" s="2" customFormat="1" ht="24.15" customHeight="1">
      <c r="A126" s="40"/>
      <c r="B126" s="174"/>
      <c r="C126" s="175" t="s">
        <v>218</v>
      </c>
      <c r="D126" s="175" t="s">
        <v>139</v>
      </c>
      <c r="E126" s="176" t="s">
        <v>757</v>
      </c>
      <c r="F126" s="177" t="s">
        <v>758</v>
      </c>
      <c r="G126" s="178" t="s">
        <v>198</v>
      </c>
      <c r="H126" s="179">
        <v>207</v>
      </c>
      <c r="I126" s="180"/>
      <c r="J126" s="181">
        <f>ROUND(I126*H126,2)</f>
        <v>0</v>
      </c>
      <c r="K126" s="177" t="s">
        <v>143</v>
      </c>
      <c r="L126" s="41"/>
      <c r="M126" s="182" t="s">
        <v>3</v>
      </c>
      <c r="N126" s="183" t="s">
        <v>41</v>
      </c>
      <c r="O126" s="74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144</v>
      </c>
      <c r="AT126" s="186" t="s">
        <v>139</v>
      </c>
      <c r="AU126" s="186" t="s">
        <v>79</v>
      </c>
      <c r="AY126" s="21" t="s">
        <v>137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77</v>
      </c>
      <c r="BK126" s="187">
        <f>ROUND(I126*H126,2)</f>
        <v>0</v>
      </c>
      <c r="BL126" s="21" t="s">
        <v>144</v>
      </c>
      <c r="BM126" s="186" t="s">
        <v>759</v>
      </c>
    </row>
    <row r="127" s="2" customFormat="1">
      <c r="A127" s="40"/>
      <c r="B127" s="41"/>
      <c r="C127" s="40"/>
      <c r="D127" s="188" t="s">
        <v>146</v>
      </c>
      <c r="E127" s="40"/>
      <c r="F127" s="189" t="s">
        <v>760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146</v>
      </c>
      <c r="AU127" s="21" t="s">
        <v>79</v>
      </c>
    </row>
    <row r="128" s="14" customFormat="1">
      <c r="A128" s="14"/>
      <c r="B128" s="201"/>
      <c r="C128" s="14"/>
      <c r="D128" s="194" t="s">
        <v>148</v>
      </c>
      <c r="E128" s="202" t="s">
        <v>3</v>
      </c>
      <c r="F128" s="203" t="s">
        <v>761</v>
      </c>
      <c r="G128" s="14"/>
      <c r="H128" s="204">
        <v>207</v>
      </c>
      <c r="I128" s="205"/>
      <c r="J128" s="14"/>
      <c r="K128" s="14"/>
      <c r="L128" s="201"/>
      <c r="M128" s="206"/>
      <c r="N128" s="207"/>
      <c r="O128" s="207"/>
      <c r="P128" s="207"/>
      <c r="Q128" s="207"/>
      <c r="R128" s="207"/>
      <c r="S128" s="207"/>
      <c r="T128" s="20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2" t="s">
        <v>148</v>
      </c>
      <c r="AU128" s="202" t="s">
        <v>79</v>
      </c>
      <c r="AV128" s="14" t="s">
        <v>79</v>
      </c>
      <c r="AW128" s="14" t="s">
        <v>32</v>
      </c>
      <c r="AX128" s="14" t="s">
        <v>70</v>
      </c>
      <c r="AY128" s="202" t="s">
        <v>137</v>
      </c>
    </row>
    <row r="129" s="15" customFormat="1">
      <c r="A129" s="15"/>
      <c r="B129" s="209"/>
      <c r="C129" s="15"/>
      <c r="D129" s="194" t="s">
        <v>148</v>
      </c>
      <c r="E129" s="210" t="s">
        <v>3</v>
      </c>
      <c r="F129" s="211" t="s">
        <v>152</v>
      </c>
      <c r="G129" s="15"/>
      <c r="H129" s="212">
        <v>207</v>
      </c>
      <c r="I129" s="213"/>
      <c r="J129" s="15"/>
      <c r="K129" s="15"/>
      <c r="L129" s="209"/>
      <c r="M129" s="214"/>
      <c r="N129" s="215"/>
      <c r="O129" s="215"/>
      <c r="P129" s="215"/>
      <c r="Q129" s="215"/>
      <c r="R129" s="215"/>
      <c r="S129" s="215"/>
      <c r="T129" s="21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0" t="s">
        <v>148</v>
      </c>
      <c r="AU129" s="210" t="s">
        <v>79</v>
      </c>
      <c r="AV129" s="15" t="s">
        <v>144</v>
      </c>
      <c r="AW129" s="15" t="s">
        <v>32</v>
      </c>
      <c r="AX129" s="15" t="s">
        <v>77</v>
      </c>
      <c r="AY129" s="210" t="s">
        <v>137</v>
      </c>
    </row>
    <row r="130" s="2" customFormat="1" ht="16.5" customHeight="1">
      <c r="A130" s="40"/>
      <c r="B130" s="174"/>
      <c r="C130" s="225" t="s">
        <v>9</v>
      </c>
      <c r="D130" s="225" t="s">
        <v>330</v>
      </c>
      <c r="E130" s="226" t="s">
        <v>762</v>
      </c>
      <c r="F130" s="227" t="s">
        <v>763</v>
      </c>
      <c r="G130" s="228" t="s">
        <v>198</v>
      </c>
      <c r="H130" s="229">
        <v>217.34999999999999</v>
      </c>
      <c r="I130" s="230"/>
      <c r="J130" s="231">
        <f>ROUND(I130*H130,2)</f>
        <v>0</v>
      </c>
      <c r="K130" s="227" t="s">
        <v>143</v>
      </c>
      <c r="L130" s="232"/>
      <c r="M130" s="233" t="s">
        <v>3</v>
      </c>
      <c r="N130" s="234" t="s">
        <v>41</v>
      </c>
      <c r="O130" s="74"/>
      <c r="P130" s="184">
        <f>O130*H130</f>
        <v>0</v>
      </c>
      <c r="Q130" s="184">
        <v>0.00035</v>
      </c>
      <c r="R130" s="184">
        <f>Q130*H130</f>
        <v>0.076072500000000001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195</v>
      </c>
      <c r="AT130" s="186" t="s">
        <v>330</v>
      </c>
      <c r="AU130" s="186" t="s">
        <v>79</v>
      </c>
      <c r="AY130" s="21" t="s">
        <v>137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77</v>
      </c>
      <c r="BK130" s="187">
        <f>ROUND(I130*H130,2)</f>
        <v>0</v>
      </c>
      <c r="BL130" s="21" t="s">
        <v>144</v>
      </c>
      <c r="BM130" s="186" t="s">
        <v>764</v>
      </c>
    </row>
    <row r="131" s="14" customFormat="1">
      <c r="A131" s="14"/>
      <c r="B131" s="201"/>
      <c r="C131" s="14"/>
      <c r="D131" s="194" t="s">
        <v>148</v>
      </c>
      <c r="E131" s="202" t="s">
        <v>3</v>
      </c>
      <c r="F131" s="203" t="s">
        <v>761</v>
      </c>
      <c r="G131" s="14"/>
      <c r="H131" s="204">
        <v>207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148</v>
      </c>
      <c r="AU131" s="202" t="s">
        <v>79</v>
      </c>
      <c r="AV131" s="14" t="s">
        <v>79</v>
      </c>
      <c r="AW131" s="14" t="s">
        <v>32</v>
      </c>
      <c r="AX131" s="14" t="s">
        <v>70</v>
      </c>
      <c r="AY131" s="202" t="s">
        <v>137</v>
      </c>
    </row>
    <row r="132" s="15" customFormat="1">
      <c r="A132" s="15"/>
      <c r="B132" s="209"/>
      <c r="C132" s="15"/>
      <c r="D132" s="194" t="s">
        <v>148</v>
      </c>
      <c r="E132" s="210" t="s">
        <v>3</v>
      </c>
      <c r="F132" s="211" t="s">
        <v>152</v>
      </c>
      <c r="G132" s="15"/>
      <c r="H132" s="212">
        <v>207</v>
      </c>
      <c r="I132" s="213"/>
      <c r="J132" s="15"/>
      <c r="K132" s="15"/>
      <c r="L132" s="209"/>
      <c r="M132" s="214"/>
      <c r="N132" s="215"/>
      <c r="O132" s="215"/>
      <c r="P132" s="215"/>
      <c r="Q132" s="215"/>
      <c r="R132" s="215"/>
      <c r="S132" s="215"/>
      <c r="T132" s="21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0" t="s">
        <v>148</v>
      </c>
      <c r="AU132" s="210" t="s">
        <v>79</v>
      </c>
      <c r="AV132" s="15" t="s">
        <v>144</v>
      </c>
      <c r="AW132" s="15" t="s">
        <v>32</v>
      </c>
      <c r="AX132" s="15" t="s">
        <v>77</v>
      </c>
      <c r="AY132" s="210" t="s">
        <v>137</v>
      </c>
    </row>
    <row r="133" s="14" customFormat="1">
      <c r="A133" s="14"/>
      <c r="B133" s="201"/>
      <c r="C133" s="14"/>
      <c r="D133" s="194" t="s">
        <v>148</v>
      </c>
      <c r="E133" s="14"/>
      <c r="F133" s="203" t="s">
        <v>756</v>
      </c>
      <c r="G133" s="14"/>
      <c r="H133" s="204">
        <v>217.34999999999999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148</v>
      </c>
      <c r="AU133" s="202" t="s">
        <v>79</v>
      </c>
      <c r="AV133" s="14" t="s">
        <v>79</v>
      </c>
      <c r="AW133" s="14" t="s">
        <v>4</v>
      </c>
      <c r="AX133" s="14" t="s">
        <v>77</v>
      </c>
      <c r="AY133" s="202" t="s">
        <v>137</v>
      </c>
    </row>
    <row r="134" s="2" customFormat="1" ht="24.15" customHeight="1">
      <c r="A134" s="40"/>
      <c r="B134" s="174"/>
      <c r="C134" s="175" t="s">
        <v>244</v>
      </c>
      <c r="D134" s="175" t="s">
        <v>139</v>
      </c>
      <c r="E134" s="176" t="s">
        <v>765</v>
      </c>
      <c r="F134" s="177" t="s">
        <v>766</v>
      </c>
      <c r="G134" s="178" t="s">
        <v>457</v>
      </c>
      <c r="H134" s="179">
        <v>92</v>
      </c>
      <c r="I134" s="180"/>
      <c r="J134" s="181">
        <f>ROUND(I134*H134,2)</f>
        <v>0</v>
      </c>
      <c r="K134" s="177" t="s">
        <v>143</v>
      </c>
      <c r="L134" s="41"/>
      <c r="M134" s="182" t="s">
        <v>3</v>
      </c>
      <c r="N134" s="183" t="s">
        <v>41</v>
      </c>
      <c r="O134" s="74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144</v>
      </c>
      <c r="AT134" s="186" t="s">
        <v>139</v>
      </c>
      <c r="AU134" s="186" t="s">
        <v>79</v>
      </c>
      <c r="AY134" s="21" t="s">
        <v>137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77</v>
      </c>
      <c r="BK134" s="187">
        <f>ROUND(I134*H134,2)</f>
        <v>0</v>
      </c>
      <c r="BL134" s="21" t="s">
        <v>144</v>
      </c>
      <c r="BM134" s="186" t="s">
        <v>767</v>
      </c>
    </row>
    <row r="135" s="2" customFormat="1">
      <c r="A135" s="40"/>
      <c r="B135" s="41"/>
      <c r="C135" s="40"/>
      <c r="D135" s="188" t="s">
        <v>146</v>
      </c>
      <c r="E135" s="40"/>
      <c r="F135" s="189" t="s">
        <v>768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146</v>
      </c>
      <c r="AU135" s="21" t="s">
        <v>79</v>
      </c>
    </row>
    <row r="136" s="2" customFormat="1" ht="16.5" customHeight="1">
      <c r="A136" s="40"/>
      <c r="B136" s="174"/>
      <c r="C136" s="225" t="s">
        <v>255</v>
      </c>
      <c r="D136" s="225" t="s">
        <v>330</v>
      </c>
      <c r="E136" s="226" t="s">
        <v>769</v>
      </c>
      <c r="F136" s="227" t="s">
        <v>770</v>
      </c>
      <c r="G136" s="228" t="s">
        <v>457</v>
      </c>
      <c r="H136" s="229">
        <v>45</v>
      </c>
      <c r="I136" s="230"/>
      <c r="J136" s="231">
        <f>ROUND(I136*H136,2)</f>
        <v>0</v>
      </c>
      <c r="K136" s="227" t="s">
        <v>3</v>
      </c>
      <c r="L136" s="232"/>
      <c r="M136" s="233" t="s">
        <v>3</v>
      </c>
      <c r="N136" s="234" t="s">
        <v>41</v>
      </c>
      <c r="O136" s="74"/>
      <c r="P136" s="184">
        <f>O136*H136</f>
        <v>0</v>
      </c>
      <c r="Q136" s="184">
        <v>0.0030000000000000001</v>
      </c>
      <c r="R136" s="184">
        <f>Q136*H136</f>
        <v>0.13500000000000001</v>
      </c>
      <c r="S136" s="184">
        <v>0</v>
      </c>
      <c r="T136" s="18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6" t="s">
        <v>195</v>
      </c>
      <c r="AT136" s="186" t="s">
        <v>330</v>
      </c>
      <c r="AU136" s="186" t="s">
        <v>79</v>
      </c>
      <c r="AY136" s="21" t="s">
        <v>137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1" t="s">
        <v>77</v>
      </c>
      <c r="BK136" s="187">
        <f>ROUND(I136*H136,2)</f>
        <v>0</v>
      </c>
      <c r="BL136" s="21" t="s">
        <v>144</v>
      </c>
      <c r="BM136" s="186" t="s">
        <v>771</v>
      </c>
    </row>
    <row r="137" s="14" customFormat="1">
      <c r="A137" s="14"/>
      <c r="B137" s="201"/>
      <c r="C137" s="14"/>
      <c r="D137" s="194" t="s">
        <v>148</v>
      </c>
      <c r="E137" s="202" t="s">
        <v>3</v>
      </c>
      <c r="F137" s="203" t="s">
        <v>772</v>
      </c>
      <c r="G137" s="14"/>
      <c r="H137" s="204">
        <v>45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148</v>
      </c>
      <c r="AU137" s="202" t="s">
        <v>79</v>
      </c>
      <c r="AV137" s="14" t="s">
        <v>79</v>
      </c>
      <c r="AW137" s="14" t="s">
        <v>32</v>
      </c>
      <c r="AX137" s="14" t="s">
        <v>70</v>
      </c>
      <c r="AY137" s="202" t="s">
        <v>137</v>
      </c>
    </row>
    <row r="138" s="15" customFormat="1">
      <c r="A138" s="15"/>
      <c r="B138" s="209"/>
      <c r="C138" s="15"/>
      <c r="D138" s="194" t="s">
        <v>148</v>
      </c>
      <c r="E138" s="210" t="s">
        <v>3</v>
      </c>
      <c r="F138" s="211" t="s">
        <v>152</v>
      </c>
      <c r="G138" s="15"/>
      <c r="H138" s="212">
        <v>45</v>
      </c>
      <c r="I138" s="213"/>
      <c r="J138" s="15"/>
      <c r="K138" s="15"/>
      <c r="L138" s="209"/>
      <c r="M138" s="214"/>
      <c r="N138" s="215"/>
      <c r="O138" s="215"/>
      <c r="P138" s="215"/>
      <c r="Q138" s="215"/>
      <c r="R138" s="215"/>
      <c r="S138" s="215"/>
      <c r="T138" s="21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0" t="s">
        <v>148</v>
      </c>
      <c r="AU138" s="210" t="s">
        <v>79</v>
      </c>
      <c r="AV138" s="15" t="s">
        <v>144</v>
      </c>
      <c r="AW138" s="15" t="s">
        <v>32</v>
      </c>
      <c r="AX138" s="15" t="s">
        <v>77</v>
      </c>
      <c r="AY138" s="210" t="s">
        <v>137</v>
      </c>
    </row>
    <row r="139" s="2" customFormat="1" ht="16.5" customHeight="1">
      <c r="A139" s="40"/>
      <c r="B139" s="174"/>
      <c r="C139" s="225" t="s">
        <v>261</v>
      </c>
      <c r="D139" s="225" t="s">
        <v>330</v>
      </c>
      <c r="E139" s="226" t="s">
        <v>773</v>
      </c>
      <c r="F139" s="227" t="s">
        <v>774</v>
      </c>
      <c r="G139" s="228" t="s">
        <v>457</v>
      </c>
      <c r="H139" s="229">
        <v>40</v>
      </c>
      <c r="I139" s="230"/>
      <c r="J139" s="231">
        <f>ROUND(I139*H139,2)</f>
        <v>0</v>
      </c>
      <c r="K139" s="227" t="s">
        <v>3</v>
      </c>
      <c r="L139" s="232"/>
      <c r="M139" s="233" t="s">
        <v>3</v>
      </c>
      <c r="N139" s="234" t="s">
        <v>41</v>
      </c>
      <c r="O139" s="74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86" t="s">
        <v>195</v>
      </c>
      <c r="AT139" s="186" t="s">
        <v>330</v>
      </c>
      <c r="AU139" s="186" t="s">
        <v>79</v>
      </c>
      <c r="AY139" s="21" t="s">
        <v>137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21" t="s">
        <v>77</v>
      </c>
      <c r="BK139" s="187">
        <f>ROUND(I139*H139,2)</f>
        <v>0</v>
      </c>
      <c r="BL139" s="21" t="s">
        <v>144</v>
      </c>
      <c r="BM139" s="186" t="s">
        <v>775</v>
      </c>
    </row>
    <row r="140" s="14" customFormat="1">
      <c r="A140" s="14"/>
      <c r="B140" s="201"/>
      <c r="C140" s="14"/>
      <c r="D140" s="194" t="s">
        <v>148</v>
      </c>
      <c r="E140" s="202" t="s">
        <v>3</v>
      </c>
      <c r="F140" s="203" t="s">
        <v>776</v>
      </c>
      <c r="G140" s="14"/>
      <c r="H140" s="204">
        <v>40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148</v>
      </c>
      <c r="AU140" s="202" t="s">
        <v>79</v>
      </c>
      <c r="AV140" s="14" t="s">
        <v>79</v>
      </c>
      <c r="AW140" s="14" t="s">
        <v>32</v>
      </c>
      <c r="AX140" s="14" t="s">
        <v>70</v>
      </c>
      <c r="AY140" s="202" t="s">
        <v>137</v>
      </c>
    </row>
    <row r="141" s="15" customFormat="1">
      <c r="A141" s="15"/>
      <c r="B141" s="209"/>
      <c r="C141" s="15"/>
      <c r="D141" s="194" t="s">
        <v>148</v>
      </c>
      <c r="E141" s="210" t="s">
        <v>3</v>
      </c>
      <c r="F141" s="211" t="s">
        <v>152</v>
      </c>
      <c r="G141" s="15"/>
      <c r="H141" s="212">
        <v>40</v>
      </c>
      <c r="I141" s="213"/>
      <c r="J141" s="15"/>
      <c r="K141" s="15"/>
      <c r="L141" s="209"/>
      <c r="M141" s="214"/>
      <c r="N141" s="215"/>
      <c r="O141" s="215"/>
      <c r="P141" s="215"/>
      <c r="Q141" s="215"/>
      <c r="R141" s="215"/>
      <c r="S141" s="215"/>
      <c r="T141" s="21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0" t="s">
        <v>148</v>
      </c>
      <c r="AU141" s="210" t="s">
        <v>79</v>
      </c>
      <c r="AV141" s="15" t="s">
        <v>144</v>
      </c>
      <c r="AW141" s="15" t="s">
        <v>32</v>
      </c>
      <c r="AX141" s="15" t="s">
        <v>77</v>
      </c>
      <c r="AY141" s="210" t="s">
        <v>137</v>
      </c>
    </row>
    <row r="142" s="2" customFormat="1" ht="16.5" customHeight="1">
      <c r="A142" s="40"/>
      <c r="B142" s="174"/>
      <c r="C142" s="225" t="s">
        <v>266</v>
      </c>
      <c r="D142" s="225" t="s">
        <v>330</v>
      </c>
      <c r="E142" s="226" t="s">
        <v>777</v>
      </c>
      <c r="F142" s="227" t="s">
        <v>778</v>
      </c>
      <c r="G142" s="228" t="s">
        <v>457</v>
      </c>
      <c r="H142" s="229">
        <v>1</v>
      </c>
      <c r="I142" s="230"/>
      <c r="J142" s="231">
        <f>ROUND(I142*H142,2)</f>
        <v>0</v>
      </c>
      <c r="K142" s="227" t="s">
        <v>3</v>
      </c>
      <c r="L142" s="232"/>
      <c r="M142" s="233" t="s">
        <v>3</v>
      </c>
      <c r="N142" s="234" t="s">
        <v>41</v>
      </c>
      <c r="O142" s="74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6" t="s">
        <v>195</v>
      </c>
      <c r="AT142" s="186" t="s">
        <v>330</v>
      </c>
      <c r="AU142" s="186" t="s">
        <v>79</v>
      </c>
      <c r="AY142" s="21" t="s">
        <v>137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21" t="s">
        <v>77</v>
      </c>
      <c r="BK142" s="187">
        <f>ROUND(I142*H142,2)</f>
        <v>0</v>
      </c>
      <c r="BL142" s="21" t="s">
        <v>144</v>
      </c>
      <c r="BM142" s="186" t="s">
        <v>779</v>
      </c>
    </row>
    <row r="143" s="14" customFormat="1">
      <c r="A143" s="14"/>
      <c r="B143" s="201"/>
      <c r="C143" s="14"/>
      <c r="D143" s="194" t="s">
        <v>148</v>
      </c>
      <c r="E143" s="202" t="s">
        <v>3</v>
      </c>
      <c r="F143" s="203" t="s">
        <v>780</v>
      </c>
      <c r="G143" s="14"/>
      <c r="H143" s="204">
        <v>1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148</v>
      </c>
      <c r="AU143" s="202" t="s">
        <v>79</v>
      </c>
      <c r="AV143" s="14" t="s">
        <v>79</v>
      </c>
      <c r="AW143" s="14" t="s">
        <v>32</v>
      </c>
      <c r="AX143" s="14" t="s">
        <v>70</v>
      </c>
      <c r="AY143" s="202" t="s">
        <v>137</v>
      </c>
    </row>
    <row r="144" s="15" customFormat="1">
      <c r="A144" s="15"/>
      <c r="B144" s="209"/>
      <c r="C144" s="15"/>
      <c r="D144" s="194" t="s">
        <v>148</v>
      </c>
      <c r="E144" s="210" t="s">
        <v>3</v>
      </c>
      <c r="F144" s="211" t="s">
        <v>152</v>
      </c>
      <c r="G144" s="15"/>
      <c r="H144" s="212">
        <v>1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148</v>
      </c>
      <c r="AU144" s="210" t="s">
        <v>79</v>
      </c>
      <c r="AV144" s="15" t="s">
        <v>144</v>
      </c>
      <c r="AW144" s="15" t="s">
        <v>32</v>
      </c>
      <c r="AX144" s="15" t="s">
        <v>77</v>
      </c>
      <c r="AY144" s="210" t="s">
        <v>137</v>
      </c>
    </row>
    <row r="145" s="2" customFormat="1" ht="16.5" customHeight="1">
      <c r="A145" s="40"/>
      <c r="B145" s="174"/>
      <c r="C145" s="225" t="s">
        <v>272</v>
      </c>
      <c r="D145" s="225" t="s">
        <v>330</v>
      </c>
      <c r="E145" s="226" t="s">
        <v>781</v>
      </c>
      <c r="F145" s="227" t="s">
        <v>782</v>
      </c>
      <c r="G145" s="228" t="s">
        <v>457</v>
      </c>
      <c r="H145" s="229">
        <v>1</v>
      </c>
      <c r="I145" s="230"/>
      <c r="J145" s="231">
        <f>ROUND(I145*H145,2)</f>
        <v>0</v>
      </c>
      <c r="K145" s="227" t="s">
        <v>3</v>
      </c>
      <c r="L145" s="232"/>
      <c r="M145" s="233" t="s">
        <v>3</v>
      </c>
      <c r="N145" s="234" t="s">
        <v>41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195</v>
      </c>
      <c r="AT145" s="186" t="s">
        <v>330</v>
      </c>
      <c r="AU145" s="186" t="s">
        <v>79</v>
      </c>
      <c r="AY145" s="21" t="s">
        <v>137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77</v>
      </c>
      <c r="BK145" s="187">
        <f>ROUND(I145*H145,2)</f>
        <v>0</v>
      </c>
      <c r="BL145" s="21" t="s">
        <v>144</v>
      </c>
      <c r="BM145" s="186" t="s">
        <v>783</v>
      </c>
    </row>
    <row r="146" s="14" customFormat="1">
      <c r="A146" s="14"/>
      <c r="B146" s="201"/>
      <c r="C146" s="14"/>
      <c r="D146" s="194" t="s">
        <v>148</v>
      </c>
      <c r="E146" s="202" t="s">
        <v>3</v>
      </c>
      <c r="F146" s="203" t="s">
        <v>784</v>
      </c>
      <c r="G146" s="14"/>
      <c r="H146" s="204">
        <v>1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148</v>
      </c>
      <c r="AU146" s="202" t="s">
        <v>79</v>
      </c>
      <c r="AV146" s="14" t="s">
        <v>79</v>
      </c>
      <c r="AW146" s="14" t="s">
        <v>32</v>
      </c>
      <c r="AX146" s="14" t="s">
        <v>70</v>
      </c>
      <c r="AY146" s="202" t="s">
        <v>137</v>
      </c>
    </row>
    <row r="147" s="15" customFormat="1">
      <c r="A147" s="15"/>
      <c r="B147" s="209"/>
      <c r="C147" s="15"/>
      <c r="D147" s="194" t="s">
        <v>148</v>
      </c>
      <c r="E147" s="210" t="s">
        <v>3</v>
      </c>
      <c r="F147" s="211" t="s">
        <v>152</v>
      </c>
      <c r="G147" s="15"/>
      <c r="H147" s="212">
        <v>1</v>
      </c>
      <c r="I147" s="213"/>
      <c r="J147" s="15"/>
      <c r="K147" s="15"/>
      <c r="L147" s="209"/>
      <c r="M147" s="214"/>
      <c r="N147" s="215"/>
      <c r="O147" s="215"/>
      <c r="P147" s="215"/>
      <c r="Q147" s="215"/>
      <c r="R147" s="215"/>
      <c r="S147" s="215"/>
      <c r="T147" s="21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0" t="s">
        <v>148</v>
      </c>
      <c r="AU147" s="210" t="s">
        <v>79</v>
      </c>
      <c r="AV147" s="15" t="s">
        <v>144</v>
      </c>
      <c r="AW147" s="15" t="s">
        <v>32</v>
      </c>
      <c r="AX147" s="15" t="s">
        <v>77</v>
      </c>
      <c r="AY147" s="210" t="s">
        <v>137</v>
      </c>
    </row>
    <row r="148" s="2" customFormat="1" ht="16.5" customHeight="1">
      <c r="A148" s="40"/>
      <c r="B148" s="174"/>
      <c r="C148" s="225" t="s">
        <v>277</v>
      </c>
      <c r="D148" s="225" t="s">
        <v>330</v>
      </c>
      <c r="E148" s="226" t="s">
        <v>785</v>
      </c>
      <c r="F148" s="227" t="s">
        <v>786</v>
      </c>
      <c r="G148" s="228" t="s">
        <v>457</v>
      </c>
      <c r="H148" s="229">
        <v>2</v>
      </c>
      <c r="I148" s="230"/>
      <c r="J148" s="231">
        <f>ROUND(I148*H148,2)</f>
        <v>0</v>
      </c>
      <c r="K148" s="227" t="s">
        <v>3</v>
      </c>
      <c r="L148" s="232"/>
      <c r="M148" s="233" t="s">
        <v>3</v>
      </c>
      <c r="N148" s="234" t="s">
        <v>41</v>
      </c>
      <c r="O148" s="74"/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86" t="s">
        <v>195</v>
      </c>
      <c r="AT148" s="186" t="s">
        <v>330</v>
      </c>
      <c r="AU148" s="186" t="s">
        <v>79</v>
      </c>
      <c r="AY148" s="21" t="s">
        <v>137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1" t="s">
        <v>77</v>
      </c>
      <c r="BK148" s="187">
        <f>ROUND(I148*H148,2)</f>
        <v>0</v>
      </c>
      <c r="BL148" s="21" t="s">
        <v>144</v>
      </c>
      <c r="BM148" s="186" t="s">
        <v>787</v>
      </c>
    </row>
    <row r="149" s="14" customFormat="1">
      <c r="A149" s="14"/>
      <c r="B149" s="201"/>
      <c r="C149" s="14"/>
      <c r="D149" s="194" t="s">
        <v>148</v>
      </c>
      <c r="E149" s="202" t="s">
        <v>3</v>
      </c>
      <c r="F149" s="203" t="s">
        <v>788</v>
      </c>
      <c r="G149" s="14"/>
      <c r="H149" s="204">
        <v>2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148</v>
      </c>
      <c r="AU149" s="202" t="s">
        <v>79</v>
      </c>
      <c r="AV149" s="14" t="s">
        <v>79</v>
      </c>
      <c r="AW149" s="14" t="s">
        <v>32</v>
      </c>
      <c r="AX149" s="14" t="s">
        <v>70</v>
      </c>
      <c r="AY149" s="202" t="s">
        <v>137</v>
      </c>
    </row>
    <row r="150" s="15" customFormat="1">
      <c r="A150" s="15"/>
      <c r="B150" s="209"/>
      <c r="C150" s="15"/>
      <c r="D150" s="194" t="s">
        <v>148</v>
      </c>
      <c r="E150" s="210" t="s">
        <v>3</v>
      </c>
      <c r="F150" s="211" t="s">
        <v>152</v>
      </c>
      <c r="G150" s="15"/>
      <c r="H150" s="212">
        <v>2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148</v>
      </c>
      <c r="AU150" s="210" t="s">
        <v>79</v>
      </c>
      <c r="AV150" s="15" t="s">
        <v>144</v>
      </c>
      <c r="AW150" s="15" t="s">
        <v>32</v>
      </c>
      <c r="AX150" s="15" t="s">
        <v>77</v>
      </c>
      <c r="AY150" s="210" t="s">
        <v>137</v>
      </c>
    </row>
    <row r="151" s="2" customFormat="1" ht="16.5" customHeight="1">
      <c r="A151" s="40"/>
      <c r="B151" s="174"/>
      <c r="C151" s="225" t="s">
        <v>286</v>
      </c>
      <c r="D151" s="225" t="s">
        <v>330</v>
      </c>
      <c r="E151" s="226" t="s">
        <v>789</v>
      </c>
      <c r="F151" s="227" t="s">
        <v>790</v>
      </c>
      <c r="G151" s="228" t="s">
        <v>457</v>
      </c>
      <c r="H151" s="229">
        <v>2</v>
      </c>
      <c r="I151" s="230"/>
      <c r="J151" s="231">
        <f>ROUND(I151*H151,2)</f>
        <v>0</v>
      </c>
      <c r="K151" s="227" t="s">
        <v>3</v>
      </c>
      <c r="L151" s="232"/>
      <c r="M151" s="233" t="s">
        <v>3</v>
      </c>
      <c r="N151" s="234" t="s">
        <v>41</v>
      </c>
      <c r="O151" s="74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86" t="s">
        <v>195</v>
      </c>
      <c r="AT151" s="186" t="s">
        <v>330</v>
      </c>
      <c r="AU151" s="186" t="s">
        <v>79</v>
      </c>
      <c r="AY151" s="21" t="s">
        <v>137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1" t="s">
        <v>77</v>
      </c>
      <c r="BK151" s="187">
        <f>ROUND(I151*H151,2)</f>
        <v>0</v>
      </c>
      <c r="BL151" s="21" t="s">
        <v>144</v>
      </c>
      <c r="BM151" s="186" t="s">
        <v>791</v>
      </c>
    </row>
    <row r="152" s="14" customFormat="1">
      <c r="A152" s="14"/>
      <c r="B152" s="201"/>
      <c r="C152" s="14"/>
      <c r="D152" s="194" t="s">
        <v>148</v>
      </c>
      <c r="E152" s="202" t="s">
        <v>3</v>
      </c>
      <c r="F152" s="203" t="s">
        <v>792</v>
      </c>
      <c r="G152" s="14"/>
      <c r="H152" s="204">
        <v>2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148</v>
      </c>
      <c r="AU152" s="202" t="s">
        <v>79</v>
      </c>
      <c r="AV152" s="14" t="s">
        <v>79</v>
      </c>
      <c r="AW152" s="14" t="s">
        <v>32</v>
      </c>
      <c r="AX152" s="14" t="s">
        <v>70</v>
      </c>
      <c r="AY152" s="202" t="s">
        <v>137</v>
      </c>
    </row>
    <row r="153" s="15" customFormat="1">
      <c r="A153" s="15"/>
      <c r="B153" s="209"/>
      <c r="C153" s="15"/>
      <c r="D153" s="194" t="s">
        <v>148</v>
      </c>
      <c r="E153" s="210" t="s">
        <v>3</v>
      </c>
      <c r="F153" s="211" t="s">
        <v>152</v>
      </c>
      <c r="G153" s="15"/>
      <c r="H153" s="212">
        <v>2</v>
      </c>
      <c r="I153" s="213"/>
      <c r="J153" s="15"/>
      <c r="K153" s="15"/>
      <c r="L153" s="209"/>
      <c r="M153" s="214"/>
      <c r="N153" s="215"/>
      <c r="O153" s="215"/>
      <c r="P153" s="215"/>
      <c r="Q153" s="215"/>
      <c r="R153" s="215"/>
      <c r="S153" s="215"/>
      <c r="T153" s="21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0" t="s">
        <v>148</v>
      </c>
      <c r="AU153" s="210" t="s">
        <v>79</v>
      </c>
      <c r="AV153" s="15" t="s">
        <v>144</v>
      </c>
      <c r="AW153" s="15" t="s">
        <v>32</v>
      </c>
      <c r="AX153" s="15" t="s">
        <v>77</v>
      </c>
      <c r="AY153" s="210" t="s">
        <v>137</v>
      </c>
    </row>
    <row r="154" s="2" customFormat="1" ht="16.5" customHeight="1">
      <c r="A154" s="40"/>
      <c r="B154" s="174"/>
      <c r="C154" s="225" t="s">
        <v>293</v>
      </c>
      <c r="D154" s="225" t="s">
        <v>330</v>
      </c>
      <c r="E154" s="226" t="s">
        <v>793</v>
      </c>
      <c r="F154" s="227" t="s">
        <v>794</v>
      </c>
      <c r="G154" s="228" t="s">
        <v>457</v>
      </c>
      <c r="H154" s="229">
        <v>1</v>
      </c>
      <c r="I154" s="230"/>
      <c r="J154" s="231">
        <f>ROUND(I154*H154,2)</f>
        <v>0</v>
      </c>
      <c r="K154" s="227" t="s">
        <v>3</v>
      </c>
      <c r="L154" s="232"/>
      <c r="M154" s="233" t="s">
        <v>3</v>
      </c>
      <c r="N154" s="234" t="s">
        <v>41</v>
      </c>
      <c r="O154" s="74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86" t="s">
        <v>195</v>
      </c>
      <c r="AT154" s="186" t="s">
        <v>330</v>
      </c>
      <c r="AU154" s="186" t="s">
        <v>79</v>
      </c>
      <c r="AY154" s="21" t="s">
        <v>137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21" t="s">
        <v>77</v>
      </c>
      <c r="BK154" s="187">
        <f>ROUND(I154*H154,2)</f>
        <v>0</v>
      </c>
      <c r="BL154" s="21" t="s">
        <v>144</v>
      </c>
      <c r="BM154" s="186" t="s">
        <v>795</v>
      </c>
    </row>
    <row r="155" s="14" customFormat="1">
      <c r="A155" s="14"/>
      <c r="B155" s="201"/>
      <c r="C155" s="14"/>
      <c r="D155" s="194" t="s">
        <v>148</v>
      </c>
      <c r="E155" s="202" t="s">
        <v>3</v>
      </c>
      <c r="F155" s="203" t="s">
        <v>796</v>
      </c>
      <c r="G155" s="14"/>
      <c r="H155" s="204">
        <v>1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148</v>
      </c>
      <c r="AU155" s="202" t="s">
        <v>79</v>
      </c>
      <c r="AV155" s="14" t="s">
        <v>79</v>
      </c>
      <c r="AW155" s="14" t="s">
        <v>32</v>
      </c>
      <c r="AX155" s="14" t="s">
        <v>70</v>
      </c>
      <c r="AY155" s="202" t="s">
        <v>137</v>
      </c>
    </row>
    <row r="156" s="15" customFormat="1">
      <c r="A156" s="15"/>
      <c r="B156" s="209"/>
      <c r="C156" s="15"/>
      <c r="D156" s="194" t="s">
        <v>148</v>
      </c>
      <c r="E156" s="210" t="s">
        <v>3</v>
      </c>
      <c r="F156" s="211" t="s">
        <v>152</v>
      </c>
      <c r="G156" s="15"/>
      <c r="H156" s="212">
        <v>1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148</v>
      </c>
      <c r="AU156" s="210" t="s">
        <v>79</v>
      </c>
      <c r="AV156" s="15" t="s">
        <v>144</v>
      </c>
      <c r="AW156" s="15" t="s">
        <v>32</v>
      </c>
      <c r="AX156" s="15" t="s">
        <v>77</v>
      </c>
      <c r="AY156" s="210" t="s">
        <v>137</v>
      </c>
    </row>
    <row r="157" s="2" customFormat="1" ht="16.5" customHeight="1">
      <c r="A157" s="40"/>
      <c r="B157" s="174"/>
      <c r="C157" s="175" t="s">
        <v>8</v>
      </c>
      <c r="D157" s="175" t="s">
        <v>139</v>
      </c>
      <c r="E157" s="176" t="s">
        <v>797</v>
      </c>
      <c r="F157" s="177" t="s">
        <v>798</v>
      </c>
      <c r="G157" s="178" t="s">
        <v>198</v>
      </c>
      <c r="H157" s="179">
        <v>207</v>
      </c>
      <c r="I157" s="180"/>
      <c r="J157" s="181">
        <f>ROUND(I157*H157,2)</f>
        <v>0</v>
      </c>
      <c r="K157" s="177" t="s">
        <v>143</v>
      </c>
      <c r="L157" s="41"/>
      <c r="M157" s="182" t="s">
        <v>3</v>
      </c>
      <c r="N157" s="183" t="s">
        <v>41</v>
      </c>
      <c r="O157" s="74"/>
      <c r="P157" s="184">
        <f>O157*H157</f>
        <v>0</v>
      </c>
      <c r="Q157" s="184">
        <v>1.6999999999999999E-07</v>
      </c>
      <c r="R157" s="184">
        <f>Q157*H157</f>
        <v>3.519E-05</v>
      </c>
      <c r="S157" s="184">
        <v>0</v>
      </c>
      <c r="T157" s="18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86" t="s">
        <v>144</v>
      </c>
      <c r="AT157" s="186" t="s">
        <v>139</v>
      </c>
      <c r="AU157" s="186" t="s">
        <v>79</v>
      </c>
      <c r="AY157" s="21" t="s">
        <v>137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21" t="s">
        <v>77</v>
      </c>
      <c r="BK157" s="187">
        <f>ROUND(I157*H157,2)</f>
        <v>0</v>
      </c>
      <c r="BL157" s="21" t="s">
        <v>144</v>
      </c>
      <c r="BM157" s="186" t="s">
        <v>799</v>
      </c>
    </row>
    <row r="158" s="2" customFormat="1">
      <c r="A158" s="40"/>
      <c r="B158" s="41"/>
      <c r="C158" s="40"/>
      <c r="D158" s="188" t="s">
        <v>146</v>
      </c>
      <c r="E158" s="40"/>
      <c r="F158" s="189" t="s">
        <v>800</v>
      </c>
      <c r="G158" s="40"/>
      <c r="H158" s="40"/>
      <c r="I158" s="190"/>
      <c r="J158" s="40"/>
      <c r="K158" s="40"/>
      <c r="L158" s="41"/>
      <c r="M158" s="191"/>
      <c r="N158" s="192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146</v>
      </c>
      <c r="AU158" s="21" t="s">
        <v>79</v>
      </c>
    </row>
    <row r="159" s="14" customFormat="1">
      <c r="A159" s="14"/>
      <c r="B159" s="201"/>
      <c r="C159" s="14"/>
      <c r="D159" s="194" t="s">
        <v>148</v>
      </c>
      <c r="E159" s="202" t="s">
        <v>3</v>
      </c>
      <c r="F159" s="203" t="s">
        <v>751</v>
      </c>
      <c r="G159" s="14"/>
      <c r="H159" s="204">
        <v>207</v>
      </c>
      <c r="I159" s="205"/>
      <c r="J159" s="14"/>
      <c r="K159" s="14"/>
      <c r="L159" s="201"/>
      <c r="M159" s="206"/>
      <c r="N159" s="207"/>
      <c r="O159" s="207"/>
      <c r="P159" s="207"/>
      <c r="Q159" s="207"/>
      <c r="R159" s="207"/>
      <c r="S159" s="207"/>
      <c r="T159" s="20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2" t="s">
        <v>148</v>
      </c>
      <c r="AU159" s="202" t="s">
        <v>79</v>
      </c>
      <c r="AV159" s="14" t="s">
        <v>79</v>
      </c>
      <c r="AW159" s="14" t="s">
        <v>32</v>
      </c>
      <c r="AX159" s="14" t="s">
        <v>70</v>
      </c>
      <c r="AY159" s="202" t="s">
        <v>137</v>
      </c>
    </row>
    <row r="160" s="15" customFormat="1">
      <c r="A160" s="15"/>
      <c r="B160" s="209"/>
      <c r="C160" s="15"/>
      <c r="D160" s="194" t="s">
        <v>148</v>
      </c>
      <c r="E160" s="210" t="s">
        <v>3</v>
      </c>
      <c r="F160" s="211" t="s">
        <v>152</v>
      </c>
      <c r="G160" s="15"/>
      <c r="H160" s="212">
        <v>207</v>
      </c>
      <c r="I160" s="213"/>
      <c r="J160" s="15"/>
      <c r="K160" s="15"/>
      <c r="L160" s="209"/>
      <c r="M160" s="214"/>
      <c r="N160" s="215"/>
      <c r="O160" s="215"/>
      <c r="P160" s="215"/>
      <c r="Q160" s="215"/>
      <c r="R160" s="215"/>
      <c r="S160" s="215"/>
      <c r="T160" s="21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10" t="s">
        <v>148</v>
      </c>
      <c r="AU160" s="210" t="s">
        <v>79</v>
      </c>
      <c r="AV160" s="15" t="s">
        <v>144</v>
      </c>
      <c r="AW160" s="15" t="s">
        <v>32</v>
      </c>
      <c r="AX160" s="15" t="s">
        <v>77</v>
      </c>
      <c r="AY160" s="210" t="s">
        <v>137</v>
      </c>
    </row>
    <row r="161" s="2" customFormat="1" ht="16.5" customHeight="1">
      <c r="A161" s="40"/>
      <c r="B161" s="174"/>
      <c r="C161" s="175" t="s">
        <v>306</v>
      </c>
      <c r="D161" s="175" t="s">
        <v>139</v>
      </c>
      <c r="E161" s="176" t="s">
        <v>801</v>
      </c>
      <c r="F161" s="177" t="s">
        <v>802</v>
      </c>
      <c r="G161" s="178" t="s">
        <v>198</v>
      </c>
      <c r="H161" s="179">
        <v>207</v>
      </c>
      <c r="I161" s="180"/>
      <c r="J161" s="181">
        <f>ROUND(I161*H161,2)</f>
        <v>0</v>
      </c>
      <c r="K161" s="177" t="s">
        <v>143</v>
      </c>
      <c r="L161" s="41"/>
      <c r="M161" s="182" t="s">
        <v>3</v>
      </c>
      <c r="N161" s="183" t="s">
        <v>41</v>
      </c>
      <c r="O161" s="74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144</v>
      </c>
      <c r="AT161" s="186" t="s">
        <v>139</v>
      </c>
      <c r="AU161" s="186" t="s">
        <v>79</v>
      </c>
      <c r="AY161" s="21" t="s">
        <v>137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77</v>
      </c>
      <c r="BK161" s="187">
        <f>ROUND(I161*H161,2)</f>
        <v>0</v>
      </c>
      <c r="BL161" s="21" t="s">
        <v>144</v>
      </c>
      <c r="BM161" s="186" t="s">
        <v>803</v>
      </c>
    </row>
    <row r="162" s="2" customFormat="1">
      <c r="A162" s="40"/>
      <c r="B162" s="41"/>
      <c r="C162" s="40"/>
      <c r="D162" s="188" t="s">
        <v>146</v>
      </c>
      <c r="E162" s="40"/>
      <c r="F162" s="189" t="s">
        <v>804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146</v>
      </c>
      <c r="AU162" s="21" t="s">
        <v>79</v>
      </c>
    </row>
    <row r="163" s="2" customFormat="1" ht="16.5" customHeight="1">
      <c r="A163" s="40"/>
      <c r="B163" s="174"/>
      <c r="C163" s="175" t="s">
        <v>312</v>
      </c>
      <c r="D163" s="175" t="s">
        <v>139</v>
      </c>
      <c r="E163" s="176" t="s">
        <v>606</v>
      </c>
      <c r="F163" s="177" t="s">
        <v>607</v>
      </c>
      <c r="G163" s="178" t="s">
        <v>198</v>
      </c>
      <c r="H163" s="179">
        <v>1.2</v>
      </c>
      <c r="I163" s="180"/>
      <c r="J163" s="181">
        <f>ROUND(I163*H163,2)</f>
        <v>0</v>
      </c>
      <c r="K163" s="177" t="s">
        <v>143</v>
      </c>
      <c r="L163" s="41"/>
      <c r="M163" s="182" t="s">
        <v>3</v>
      </c>
      <c r="N163" s="183" t="s">
        <v>41</v>
      </c>
      <c r="O163" s="74"/>
      <c r="P163" s="184">
        <f>O163*H163</f>
        <v>0</v>
      </c>
      <c r="Q163" s="184">
        <v>0</v>
      </c>
      <c r="R163" s="184">
        <f>Q163*H163</f>
        <v>0</v>
      </c>
      <c r="S163" s="184">
        <v>0</v>
      </c>
      <c r="T163" s="18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86" t="s">
        <v>144</v>
      </c>
      <c r="AT163" s="186" t="s">
        <v>139</v>
      </c>
      <c r="AU163" s="186" t="s">
        <v>79</v>
      </c>
      <c r="AY163" s="21" t="s">
        <v>137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21" t="s">
        <v>77</v>
      </c>
      <c r="BK163" s="187">
        <f>ROUND(I163*H163,2)</f>
        <v>0</v>
      </c>
      <c r="BL163" s="21" t="s">
        <v>144</v>
      </c>
      <c r="BM163" s="186" t="s">
        <v>805</v>
      </c>
    </row>
    <row r="164" s="2" customFormat="1">
      <c r="A164" s="40"/>
      <c r="B164" s="41"/>
      <c r="C164" s="40"/>
      <c r="D164" s="188" t="s">
        <v>146</v>
      </c>
      <c r="E164" s="40"/>
      <c r="F164" s="189" t="s">
        <v>609</v>
      </c>
      <c r="G164" s="40"/>
      <c r="H164" s="40"/>
      <c r="I164" s="190"/>
      <c r="J164" s="40"/>
      <c r="K164" s="40"/>
      <c r="L164" s="41"/>
      <c r="M164" s="191"/>
      <c r="N164" s="192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146</v>
      </c>
      <c r="AU164" s="21" t="s">
        <v>79</v>
      </c>
    </row>
    <row r="165" s="14" customFormat="1">
      <c r="A165" s="14"/>
      <c r="B165" s="201"/>
      <c r="C165" s="14"/>
      <c r="D165" s="194" t="s">
        <v>148</v>
      </c>
      <c r="E165" s="202" t="s">
        <v>3</v>
      </c>
      <c r="F165" s="203" t="s">
        <v>731</v>
      </c>
      <c r="G165" s="14"/>
      <c r="H165" s="204">
        <v>1.2</v>
      </c>
      <c r="I165" s="205"/>
      <c r="J165" s="14"/>
      <c r="K165" s="14"/>
      <c r="L165" s="201"/>
      <c r="M165" s="206"/>
      <c r="N165" s="207"/>
      <c r="O165" s="207"/>
      <c r="P165" s="207"/>
      <c r="Q165" s="207"/>
      <c r="R165" s="207"/>
      <c r="S165" s="207"/>
      <c r="T165" s="20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2" t="s">
        <v>148</v>
      </c>
      <c r="AU165" s="202" t="s">
        <v>79</v>
      </c>
      <c r="AV165" s="14" t="s">
        <v>79</v>
      </c>
      <c r="AW165" s="14" t="s">
        <v>32</v>
      </c>
      <c r="AX165" s="14" t="s">
        <v>70</v>
      </c>
      <c r="AY165" s="202" t="s">
        <v>137</v>
      </c>
    </row>
    <row r="166" s="15" customFormat="1">
      <c r="A166" s="15"/>
      <c r="B166" s="209"/>
      <c r="C166" s="15"/>
      <c r="D166" s="194" t="s">
        <v>148</v>
      </c>
      <c r="E166" s="210" t="s">
        <v>3</v>
      </c>
      <c r="F166" s="211" t="s">
        <v>152</v>
      </c>
      <c r="G166" s="15"/>
      <c r="H166" s="212">
        <v>1.2</v>
      </c>
      <c r="I166" s="213"/>
      <c r="J166" s="15"/>
      <c r="K166" s="15"/>
      <c r="L166" s="209"/>
      <c r="M166" s="214"/>
      <c r="N166" s="215"/>
      <c r="O166" s="215"/>
      <c r="P166" s="215"/>
      <c r="Q166" s="215"/>
      <c r="R166" s="215"/>
      <c r="S166" s="215"/>
      <c r="T166" s="21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0" t="s">
        <v>148</v>
      </c>
      <c r="AU166" s="210" t="s">
        <v>79</v>
      </c>
      <c r="AV166" s="15" t="s">
        <v>144</v>
      </c>
      <c r="AW166" s="15" t="s">
        <v>32</v>
      </c>
      <c r="AX166" s="15" t="s">
        <v>77</v>
      </c>
      <c r="AY166" s="210" t="s">
        <v>137</v>
      </c>
    </row>
    <row r="167" s="2" customFormat="1" ht="16.5" customHeight="1">
      <c r="A167" s="40"/>
      <c r="B167" s="174"/>
      <c r="C167" s="175" t="s">
        <v>320</v>
      </c>
      <c r="D167" s="175" t="s">
        <v>139</v>
      </c>
      <c r="E167" s="176" t="s">
        <v>610</v>
      </c>
      <c r="F167" s="177" t="s">
        <v>611</v>
      </c>
      <c r="G167" s="178" t="s">
        <v>198</v>
      </c>
      <c r="H167" s="179">
        <v>1.2</v>
      </c>
      <c r="I167" s="180"/>
      <c r="J167" s="181">
        <f>ROUND(I167*H167,2)</f>
        <v>0</v>
      </c>
      <c r="K167" s="177" t="s">
        <v>143</v>
      </c>
      <c r="L167" s="41"/>
      <c r="M167" s="182" t="s">
        <v>3</v>
      </c>
      <c r="N167" s="183" t="s">
        <v>41</v>
      </c>
      <c r="O167" s="74"/>
      <c r="P167" s="184">
        <f>O167*H167</f>
        <v>0</v>
      </c>
      <c r="Q167" s="184">
        <v>5.5000000000000003E-07</v>
      </c>
      <c r="R167" s="184">
        <f>Q167*H167</f>
        <v>6.6000000000000003E-07</v>
      </c>
      <c r="S167" s="184">
        <v>0</v>
      </c>
      <c r="T167" s="18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86" t="s">
        <v>144</v>
      </c>
      <c r="AT167" s="186" t="s">
        <v>139</v>
      </c>
      <c r="AU167" s="186" t="s">
        <v>79</v>
      </c>
      <c r="AY167" s="21" t="s">
        <v>137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21" t="s">
        <v>77</v>
      </c>
      <c r="BK167" s="187">
        <f>ROUND(I167*H167,2)</f>
        <v>0</v>
      </c>
      <c r="BL167" s="21" t="s">
        <v>144</v>
      </c>
      <c r="BM167" s="186" t="s">
        <v>806</v>
      </c>
    </row>
    <row r="168" s="2" customFormat="1">
      <c r="A168" s="40"/>
      <c r="B168" s="41"/>
      <c r="C168" s="40"/>
      <c r="D168" s="188" t="s">
        <v>146</v>
      </c>
      <c r="E168" s="40"/>
      <c r="F168" s="189" t="s">
        <v>613</v>
      </c>
      <c r="G168" s="40"/>
      <c r="H168" s="40"/>
      <c r="I168" s="190"/>
      <c r="J168" s="40"/>
      <c r="K168" s="40"/>
      <c r="L168" s="41"/>
      <c r="M168" s="191"/>
      <c r="N168" s="192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146</v>
      </c>
      <c r="AU168" s="21" t="s">
        <v>79</v>
      </c>
    </row>
    <row r="169" s="14" customFormat="1">
      <c r="A169" s="14"/>
      <c r="B169" s="201"/>
      <c r="C169" s="14"/>
      <c r="D169" s="194" t="s">
        <v>148</v>
      </c>
      <c r="E169" s="202" t="s">
        <v>3</v>
      </c>
      <c r="F169" s="203" t="s">
        <v>731</v>
      </c>
      <c r="G169" s="14"/>
      <c r="H169" s="204">
        <v>1.2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148</v>
      </c>
      <c r="AU169" s="202" t="s">
        <v>79</v>
      </c>
      <c r="AV169" s="14" t="s">
        <v>79</v>
      </c>
      <c r="AW169" s="14" t="s">
        <v>32</v>
      </c>
      <c r="AX169" s="14" t="s">
        <v>70</v>
      </c>
      <c r="AY169" s="202" t="s">
        <v>137</v>
      </c>
    </row>
    <row r="170" s="15" customFormat="1">
      <c r="A170" s="15"/>
      <c r="B170" s="209"/>
      <c r="C170" s="15"/>
      <c r="D170" s="194" t="s">
        <v>148</v>
      </c>
      <c r="E170" s="210" t="s">
        <v>3</v>
      </c>
      <c r="F170" s="211" t="s">
        <v>152</v>
      </c>
      <c r="G170" s="15"/>
      <c r="H170" s="212">
        <v>1.2</v>
      </c>
      <c r="I170" s="213"/>
      <c r="J170" s="15"/>
      <c r="K170" s="15"/>
      <c r="L170" s="209"/>
      <c r="M170" s="214"/>
      <c r="N170" s="215"/>
      <c r="O170" s="215"/>
      <c r="P170" s="215"/>
      <c r="Q170" s="215"/>
      <c r="R170" s="215"/>
      <c r="S170" s="215"/>
      <c r="T170" s="21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0" t="s">
        <v>148</v>
      </c>
      <c r="AU170" s="210" t="s">
        <v>79</v>
      </c>
      <c r="AV170" s="15" t="s">
        <v>144</v>
      </c>
      <c r="AW170" s="15" t="s">
        <v>32</v>
      </c>
      <c r="AX170" s="15" t="s">
        <v>77</v>
      </c>
      <c r="AY170" s="210" t="s">
        <v>137</v>
      </c>
    </row>
    <row r="171" s="2" customFormat="1" ht="16.5" customHeight="1">
      <c r="A171" s="40"/>
      <c r="B171" s="174"/>
      <c r="C171" s="175" t="s">
        <v>329</v>
      </c>
      <c r="D171" s="175" t="s">
        <v>139</v>
      </c>
      <c r="E171" s="176" t="s">
        <v>807</v>
      </c>
      <c r="F171" s="177" t="s">
        <v>808</v>
      </c>
      <c r="G171" s="178" t="s">
        <v>457</v>
      </c>
      <c r="H171" s="179">
        <v>46</v>
      </c>
      <c r="I171" s="180"/>
      <c r="J171" s="181">
        <f>ROUND(I171*H171,2)</f>
        <v>0</v>
      </c>
      <c r="K171" s="177" t="s">
        <v>143</v>
      </c>
      <c r="L171" s="41"/>
      <c r="M171" s="182" t="s">
        <v>3</v>
      </c>
      <c r="N171" s="183" t="s">
        <v>41</v>
      </c>
      <c r="O171" s="74"/>
      <c r="P171" s="184">
        <f>O171*H171</f>
        <v>0</v>
      </c>
      <c r="Q171" s="184">
        <v>0.00033119999999999997</v>
      </c>
      <c r="R171" s="184">
        <f>Q171*H171</f>
        <v>0.015235199999999999</v>
      </c>
      <c r="S171" s="184">
        <v>0</v>
      </c>
      <c r="T171" s="18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86" t="s">
        <v>144</v>
      </c>
      <c r="AT171" s="186" t="s">
        <v>139</v>
      </c>
      <c r="AU171" s="186" t="s">
        <v>79</v>
      </c>
      <c r="AY171" s="21" t="s">
        <v>137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21" t="s">
        <v>77</v>
      </c>
      <c r="BK171" s="187">
        <f>ROUND(I171*H171,2)</f>
        <v>0</v>
      </c>
      <c r="BL171" s="21" t="s">
        <v>144</v>
      </c>
      <c r="BM171" s="186" t="s">
        <v>809</v>
      </c>
    </row>
    <row r="172" s="2" customFormat="1">
      <c r="A172" s="40"/>
      <c r="B172" s="41"/>
      <c r="C172" s="40"/>
      <c r="D172" s="188" t="s">
        <v>146</v>
      </c>
      <c r="E172" s="40"/>
      <c r="F172" s="189" t="s">
        <v>810</v>
      </c>
      <c r="G172" s="40"/>
      <c r="H172" s="40"/>
      <c r="I172" s="190"/>
      <c r="J172" s="40"/>
      <c r="K172" s="40"/>
      <c r="L172" s="41"/>
      <c r="M172" s="191"/>
      <c r="N172" s="192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146</v>
      </c>
      <c r="AU172" s="21" t="s">
        <v>79</v>
      </c>
    </row>
    <row r="173" s="14" customFormat="1">
      <c r="A173" s="14"/>
      <c r="B173" s="201"/>
      <c r="C173" s="14"/>
      <c r="D173" s="194" t="s">
        <v>148</v>
      </c>
      <c r="E173" s="202" t="s">
        <v>3</v>
      </c>
      <c r="F173" s="203" t="s">
        <v>811</v>
      </c>
      <c r="G173" s="14"/>
      <c r="H173" s="204">
        <v>46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148</v>
      </c>
      <c r="AU173" s="202" t="s">
        <v>79</v>
      </c>
      <c r="AV173" s="14" t="s">
        <v>79</v>
      </c>
      <c r="AW173" s="14" t="s">
        <v>32</v>
      </c>
      <c r="AX173" s="14" t="s">
        <v>70</v>
      </c>
      <c r="AY173" s="202" t="s">
        <v>137</v>
      </c>
    </row>
    <row r="174" s="15" customFormat="1">
      <c r="A174" s="15"/>
      <c r="B174" s="209"/>
      <c r="C174" s="15"/>
      <c r="D174" s="194" t="s">
        <v>148</v>
      </c>
      <c r="E174" s="210" t="s">
        <v>3</v>
      </c>
      <c r="F174" s="211" t="s">
        <v>152</v>
      </c>
      <c r="G174" s="15"/>
      <c r="H174" s="212">
        <v>46</v>
      </c>
      <c r="I174" s="213"/>
      <c r="J174" s="15"/>
      <c r="K174" s="15"/>
      <c r="L174" s="209"/>
      <c r="M174" s="214"/>
      <c r="N174" s="215"/>
      <c r="O174" s="215"/>
      <c r="P174" s="215"/>
      <c r="Q174" s="215"/>
      <c r="R174" s="215"/>
      <c r="S174" s="215"/>
      <c r="T174" s="21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0" t="s">
        <v>148</v>
      </c>
      <c r="AU174" s="210" t="s">
        <v>79</v>
      </c>
      <c r="AV174" s="15" t="s">
        <v>144</v>
      </c>
      <c r="AW174" s="15" t="s">
        <v>32</v>
      </c>
      <c r="AX174" s="15" t="s">
        <v>77</v>
      </c>
      <c r="AY174" s="210" t="s">
        <v>137</v>
      </c>
    </row>
    <row r="175" s="2" customFormat="1" ht="16.5" customHeight="1">
      <c r="A175" s="40"/>
      <c r="B175" s="174"/>
      <c r="C175" s="225" t="s">
        <v>335</v>
      </c>
      <c r="D175" s="225" t="s">
        <v>330</v>
      </c>
      <c r="E175" s="226" t="s">
        <v>622</v>
      </c>
      <c r="F175" s="227" t="s">
        <v>623</v>
      </c>
      <c r="G175" s="228" t="s">
        <v>457</v>
      </c>
      <c r="H175" s="229">
        <v>46</v>
      </c>
      <c r="I175" s="230"/>
      <c r="J175" s="231">
        <f>ROUND(I175*H175,2)</f>
        <v>0</v>
      </c>
      <c r="K175" s="227" t="s">
        <v>3</v>
      </c>
      <c r="L175" s="232"/>
      <c r="M175" s="233" t="s">
        <v>3</v>
      </c>
      <c r="N175" s="234" t="s">
        <v>41</v>
      </c>
      <c r="O175" s="74"/>
      <c r="P175" s="184">
        <f>O175*H175</f>
        <v>0</v>
      </c>
      <c r="Q175" s="184">
        <v>0.00050000000000000001</v>
      </c>
      <c r="R175" s="184">
        <f>Q175*H175</f>
        <v>0.023</v>
      </c>
      <c r="S175" s="184">
        <v>0</v>
      </c>
      <c r="T175" s="18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86" t="s">
        <v>195</v>
      </c>
      <c r="AT175" s="186" t="s">
        <v>330</v>
      </c>
      <c r="AU175" s="186" t="s">
        <v>79</v>
      </c>
      <c r="AY175" s="21" t="s">
        <v>137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21" t="s">
        <v>77</v>
      </c>
      <c r="BK175" s="187">
        <f>ROUND(I175*H175,2)</f>
        <v>0</v>
      </c>
      <c r="BL175" s="21" t="s">
        <v>144</v>
      </c>
      <c r="BM175" s="186" t="s">
        <v>812</v>
      </c>
    </row>
    <row r="176" s="14" customFormat="1">
      <c r="A176" s="14"/>
      <c r="B176" s="201"/>
      <c r="C176" s="14"/>
      <c r="D176" s="194" t="s">
        <v>148</v>
      </c>
      <c r="E176" s="202" t="s">
        <v>3</v>
      </c>
      <c r="F176" s="203" t="s">
        <v>811</v>
      </c>
      <c r="G176" s="14"/>
      <c r="H176" s="204">
        <v>46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148</v>
      </c>
      <c r="AU176" s="202" t="s">
        <v>79</v>
      </c>
      <c r="AV176" s="14" t="s">
        <v>79</v>
      </c>
      <c r="AW176" s="14" t="s">
        <v>32</v>
      </c>
      <c r="AX176" s="14" t="s">
        <v>70</v>
      </c>
      <c r="AY176" s="202" t="s">
        <v>137</v>
      </c>
    </row>
    <row r="177" s="15" customFormat="1">
      <c r="A177" s="15"/>
      <c r="B177" s="209"/>
      <c r="C177" s="15"/>
      <c r="D177" s="194" t="s">
        <v>148</v>
      </c>
      <c r="E177" s="210" t="s">
        <v>3</v>
      </c>
      <c r="F177" s="211" t="s">
        <v>152</v>
      </c>
      <c r="G177" s="15"/>
      <c r="H177" s="212">
        <v>46</v>
      </c>
      <c r="I177" s="213"/>
      <c r="J177" s="15"/>
      <c r="K177" s="15"/>
      <c r="L177" s="209"/>
      <c r="M177" s="214"/>
      <c r="N177" s="215"/>
      <c r="O177" s="215"/>
      <c r="P177" s="215"/>
      <c r="Q177" s="215"/>
      <c r="R177" s="215"/>
      <c r="S177" s="215"/>
      <c r="T177" s="21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10" t="s">
        <v>148</v>
      </c>
      <c r="AU177" s="210" t="s">
        <v>79</v>
      </c>
      <c r="AV177" s="15" t="s">
        <v>144</v>
      </c>
      <c r="AW177" s="15" t="s">
        <v>32</v>
      </c>
      <c r="AX177" s="15" t="s">
        <v>77</v>
      </c>
      <c r="AY177" s="210" t="s">
        <v>137</v>
      </c>
    </row>
    <row r="178" s="2" customFormat="1" ht="16.5" customHeight="1">
      <c r="A178" s="40"/>
      <c r="B178" s="174"/>
      <c r="C178" s="175" t="s">
        <v>342</v>
      </c>
      <c r="D178" s="175" t="s">
        <v>139</v>
      </c>
      <c r="E178" s="176" t="s">
        <v>625</v>
      </c>
      <c r="F178" s="177" t="s">
        <v>626</v>
      </c>
      <c r="G178" s="178" t="s">
        <v>198</v>
      </c>
      <c r="H178" s="179">
        <v>210</v>
      </c>
      <c r="I178" s="180"/>
      <c r="J178" s="181">
        <f>ROUND(I178*H178,2)</f>
        <v>0</v>
      </c>
      <c r="K178" s="177" t="s">
        <v>143</v>
      </c>
      <c r="L178" s="41"/>
      <c r="M178" s="182" t="s">
        <v>3</v>
      </c>
      <c r="N178" s="183" t="s">
        <v>41</v>
      </c>
      <c r="O178" s="74"/>
      <c r="P178" s="184">
        <f>O178*H178</f>
        <v>0</v>
      </c>
      <c r="Q178" s="184">
        <v>9.4500000000000007E-05</v>
      </c>
      <c r="R178" s="184">
        <f>Q178*H178</f>
        <v>0.019845000000000002</v>
      </c>
      <c r="S178" s="184">
        <v>0</v>
      </c>
      <c r="T178" s="18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86" t="s">
        <v>144</v>
      </c>
      <c r="AT178" s="186" t="s">
        <v>139</v>
      </c>
      <c r="AU178" s="186" t="s">
        <v>79</v>
      </c>
      <c r="AY178" s="21" t="s">
        <v>137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21" t="s">
        <v>77</v>
      </c>
      <c r="BK178" s="187">
        <f>ROUND(I178*H178,2)</f>
        <v>0</v>
      </c>
      <c r="BL178" s="21" t="s">
        <v>144</v>
      </c>
      <c r="BM178" s="186" t="s">
        <v>813</v>
      </c>
    </row>
    <row r="179" s="2" customFormat="1">
      <c r="A179" s="40"/>
      <c r="B179" s="41"/>
      <c r="C179" s="40"/>
      <c r="D179" s="188" t="s">
        <v>146</v>
      </c>
      <c r="E179" s="40"/>
      <c r="F179" s="189" t="s">
        <v>628</v>
      </c>
      <c r="G179" s="40"/>
      <c r="H179" s="40"/>
      <c r="I179" s="190"/>
      <c r="J179" s="40"/>
      <c r="K179" s="40"/>
      <c r="L179" s="41"/>
      <c r="M179" s="191"/>
      <c r="N179" s="192"/>
      <c r="O179" s="74"/>
      <c r="P179" s="74"/>
      <c r="Q179" s="74"/>
      <c r="R179" s="74"/>
      <c r="S179" s="74"/>
      <c r="T179" s="75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21" t="s">
        <v>146</v>
      </c>
      <c r="AU179" s="21" t="s">
        <v>79</v>
      </c>
    </row>
    <row r="180" s="14" customFormat="1">
      <c r="A180" s="14"/>
      <c r="B180" s="201"/>
      <c r="C180" s="14"/>
      <c r="D180" s="194" t="s">
        <v>148</v>
      </c>
      <c r="E180" s="202" t="s">
        <v>3</v>
      </c>
      <c r="F180" s="203" t="s">
        <v>814</v>
      </c>
      <c r="G180" s="14"/>
      <c r="H180" s="204">
        <v>210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148</v>
      </c>
      <c r="AU180" s="202" t="s">
        <v>79</v>
      </c>
      <c r="AV180" s="14" t="s">
        <v>79</v>
      </c>
      <c r="AW180" s="14" t="s">
        <v>32</v>
      </c>
      <c r="AX180" s="14" t="s">
        <v>70</v>
      </c>
      <c r="AY180" s="202" t="s">
        <v>137</v>
      </c>
    </row>
    <row r="181" s="15" customFormat="1">
      <c r="A181" s="15"/>
      <c r="B181" s="209"/>
      <c r="C181" s="15"/>
      <c r="D181" s="194" t="s">
        <v>148</v>
      </c>
      <c r="E181" s="210" t="s">
        <v>3</v>
      </c>
      <c r="F181" s="211" t="s">
        <v>152</v>
      </c>
      <c r="G181" s="15"/>
      <c r="H181" s="212">
        <v>210</v>
      </c>
      <c r="I181" s="213"/>
      <c r="J181" s="15"/>
      <c r="K181" s="15"/>
      <c r="L181" s="209"/>
      <c r="M181" s="214"/>
      <c r="N181" s="215"/>
      <c r="O181" s="215"/>
      <c r="P181" s="215"/>
      <c r="Q181" s="215"/>
      <c r="R181" s="215"/>
      <c r="S181" s="215"/>
      <c r="T181" s="21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0" t="s">
        <v>148</v>
      </c>
      <c r="AU181" s="210" t="s">
        <v>79</v>
      </c>
      <c r="AV181" s="15" t="s">
        <v>144</v>
      </c>
      <c r="AW181" s="15" t="s">
        <v>32</v>
      </c>
      <c r="AX181" s="15" t="s">
        <v>77</v>
      </c>
      <c r="AY181" s="210" t="s">
        <v>137</v>
      </c>
    </row>
    <row r="182" s="12" customFormat="1" ht="22.8" customHeight="1">
      <c r="A182" s="12"/>
      <c r="B182" s="161"/>
      <c r="C182" s="12"/>
      <c r="D182" s="162" t="s">
        <v>69</v>
      </c>
      <c r="E182" s="172" t="s">
        <v>630</v>
      </c>
      <c r="F182" s="172" t="s">
        <v>631</v>
      </c>
      <c r="G182" s="12"/>
      <c r="H182" s="12"/>
      <c r="I182" s="164"/>
      <c r="J182" s="173">
        <f>BK182</f>
        <v>0</v>
      </c>
      <c r="K182" s="12"/>
      <c r="L182" s="161"/>
      <c r="M182" s="166"/>
      <c r="N182" s="167"/>
      <c r="O182" s="167"/>
      <c r="P182" s="168">
        <f>P183</f>
        <v>0</v>
      </c>
      <c r="Q182" s="167"/>
      <c r="R182" s="168">
        <f>R183</f>
        <v>0.0060000000000000001</v>
      </c>
      <c r="S182" s="167"/>
      <c r="T182" s="16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2" t="s">
        <v>77</v>
      </c>
      <c r="AT182" s="170" t="s">
        <v>69</v>
      </c>
      <c r="AU182" s="170" t="s">
        <v>77</v>
      </c>
      <c r="AY182" s="162" t="s">
        <v>137</v>
      </c>
      <c r="BK182" s="171">
        <f>BK183</f>
        <v>0</v>
      </c>
    </row>
    <row r="183" s="2" customFormat="1" ht="24.15" customHeight="1">
      <c r="A183" s="40"/>
      <c r="B183" s="174"/>
      <c r="C183" s="175" t="s">
        <v>347</v>
      </c>
      <c r="D183" s="175" t="s">
        <v>139</v>
      </c>
      <c r="E183" s="176" t="s">
        <v>635</v>
      </c>
      <c r="F183" s="177" t="s">
        <v>636</v>
      </c>
      <c r="G183" s="178" t="s">
        <v>457</v>
      </c>
      <c r="H183" s="179">
        <v>3</v>
      </c>
      <c r="I183" s="180"/>
      <c r="J183" s="181">
        <f>ROUND(I183*H183,2)</f>
        <v>0</v>
      </c>
      <c r="K183" s="177" t="s">
        <v>3</v>
      </c>
      <c r="L183" s="41"/>
      <c r="M183" s="182" t="s">
        <v>3</v>
      </c>
      <c r="N183" s="183" t="s">
        <v>41</v>
      </c>
      <c r="O183" s="74"/>
      <c r="P183" s="184">
        <f>O183*H183</f>
        <v>0</v>
      </c>
      <c r="Q183" s="184">
        <v>0.002</v>
      </c>
      <c r="R183" s="184">
        <f>Q183*H183</f>
        <v>0.0060000000000000001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144</v>
      </c>
      <c r="AT183" s="186" t="s">
        <v>139</v>
      </c>
      <c r="AU183" s="186" t="s">
        <v>79</v>
      </c>
      <c r="AY183" s="21" t="s">
        <v>137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77</v>
      </c>
      <c r="BK183" s="187">
        <f>ROUND(I183*H183,2)</f>
        <v>0</v>
      </c>
      <c r="BL183" s="21" t="s">
        <v>144</v>
      </c>
      <c r="BM183" s="186" t="s">
        <v>815</v>
      </c>
    </row>
    <row r="184" s="12" customFormat="1" ht="22.8" customHeight="1">
      <c r="A184" s="12"/>
      <c r="B184" s="161"/>
      <c r="C184" s="12"/>
      <c r="D184" s="162" t="s">
        <v>69</v>
      </c>
      <c r="E184" s="172" t="s">
        <v>638</v>
      </c>
      <c r="F184" s="172" t="s">
        <v>639</v>
      </c>
      <c r="G184" s="12"/>
      <c r="H184" s="12"/>
      <c r="I184" s="164"/>
      <c r="J184" s="173">
        <f>BK184</f>
        <v>0</v>
      </c>
      <c r="K184" s="12"/>
      <c r="L184" s="161"/>
      <c r="M184" s="166"/>
      <c r="N184" s="167"/>
      <c r="O184" s="167"/>
      <c r="P184" s="168">
        <f>SUM(P185:P227)</f>
        <v>0</v>
      </c>
      <c r="Q184" s="167"/>
      <c r="R184" s="168">
        <f>SUM(R185:R227)</f>
        <v>4.091050000000001</v>
      </c>
      <c r="S184" s="167"/>
      <c r="T184" s="169">
        <f>SUM(T185:T227)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2" t="s">
        <v>77</v>
      </c>
      <c r="AT184" s="170" t="s">
        <v>69</v>
      </c>
      <c r="AU184" s="170" t="s">
        <v>77</v>
      </c>
      <c r="AY184" s="162" t="s">
        <v>137</v>
      </c>
      <c r="BK184" s="171">
        <f>SUM(BK185:BK227)</f>
        <v>0</v>
      </c>
    </row>
    <row r="185" s="2" customFormat="1" ht="24.15" customHeight="1">
      <c r="A185" s="40"/>
      <c r="B185" s="174"/>
      <c r="C185" s="175" t="s">
        <v>352</v>
      </c>
      <c r="D185" s="175" t="s">
        <v>139</v>
      </c>
      <c r="E185" s="176" t="s">
        <v>657</v>
      </c>
      <c r="F185" s="177" t="s">
        <v>658</v>
      </c>
      <c r="G185" s="178" t="s">
        <v>457</v>
      </c>
      <c r="H185" s="179">
        <v>1</v>
      </c>
      <c r="I185" s="180"/>
      <c r="J185" s="181">
        <f>ROUND(I185*H185,2)</f>
        <v>0</v>
      </c>
      <c r="K185" s="177" t="s">
        <v>143</v>
      </c>
      <c r="L185" s="41"/>
      <c r="M185" s="182" t="s">
        <v>3</v>
      </c>
      <c r="N185" s="183" t="s">
        <v>41</v>
      </c>
      <c r="O185" s="74"/>
      <c r="P185" s="184">
        <f>O185*H185</f>
        <v>0</v>
      </c>
      <c r="Q185" s="184">
        <v>0.00165</v>
      </c>
      <c r="R185" s="184">
        <f>Q185*H185</f>
        <v>0.00165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144</v>
      </c>
      <c r="AT185" s="186" t="s">
        <v>139</v>
      </c>
      <c r="AU185" s="186" t="s">
        <v>79</v>
      </c>
      <c r="AY185" s="21" t="s">
        <v>137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77</v>
      </c>
      <c r="BK185" s="187">
        <f>ROUND(I185*H185,2)</f>
        <v>0</v>
      </c>
      <c r="BL185" s="21" t="s">
        <v>144</v>
      </c>
      <c r="BM185" s="186" t="s">
        <v>816</v>
      </c>
    </row>
    <row r="186" s="2" customFormat="1">
      <c r="A186" s="40"/>
      <c r="B186" s="41"/>
      <c r="C186" s="40"/>
      <c r="D186" s="188" t="s">
        <v>146</v>
      </c>
      <c r="E186" s="40"/>
      <c r="F186" s="189" t="s">
        <v>660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146</v>
      </c>
      <c r="AU186" s="21" t="s">
        <v>79</v>
      </c>
    </row>
    <row r="187" s="14" customFormat="1">
      <c r="A187" s="14"/>
      <c r="B187" s="201"/>
      <c r="C187" s="14"/>
      <c r="D187" s="194" t="s">
        <v>148</v>
      </c>
      <c r="E187" s="202" t="s">
        <v>3</v>
      </c>
      <c r="F187" s="203" t="s">
        <v>817</v>
      </c>
      <c r="G187" s="14"/>
      <c r="H187" s="204">
        <v>1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148</v>
      </c>
      <c r="AU187" s="202" t="s">
        <v>79</v>
      </c>
      <c r="AV187" s="14" t="s">
        <v>79</v>
      </c>
      <c r="AW187" s="14" t="s">
        <v>32</v>
      </c>
      <c r="AX187" s="14" t="s">
        <v>70</v>
      </c>
      <c r="AY187" s="202" t="s">
        <v>137</v>
      </c>
    </row>
    <row r="188" s="15" customFormat="1">
      <c r="A188" s="15"/>
      <c r="B188" s="209"/>
      <c r="C188" s="15"/>
      <c r="D188" s="194" t="s">
        <v>148</v>
      </c>
      <c r="E188" s="210" t="s">
        <v>3</v>
      </c>
      <c r="F188" s="211" t="s">
        <v>152</v>
      </c>
      <c r="G188" s="15"/>
      <c r="H188" s="212">
        <v>1</v>
      </c>
      <c r="I188" s="213"/>
      <c r="J188" s="15"/>
      <c r="K188" s="15"/>
      <c r="L188" s="209"/>
      <c r="M188" s="214"/>
      <c r="N188" s="215"/>
      <c r="O188" s="215"/>
      <c r="P188" s="215"/>
      <c r="Q188" s="215"/>
      <c r="R188" s="215"/>
      <c r="S188" s="215"/>
      <c r="T188" s="21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0" t="s">
        <v>148</v>
      </c>
      <c r="AU188" s="210" t="s">
        <v>79</v>
      </c>
      <c r="AV188" s="15" t="s">
        <v>144</v>
      </c>
      <c r="AW188" s="15" t="s">
        <v>32</v>
      </c>
      <c r="AX188" s="15" t="s">
        <v>77</v>
      </c>
      <c r="AY188" s="210" t="s">
        <v>137</v>
      </c>
    </row>
    <row r="189" s="2" customFormat="1" ht="16.5" customHeight="1">
      <c r="A189" s="40"/>
      <c r="B189" s="174"/>
      <c r="C189" s="225" t="s">
        <v>358</v>
      </c>
      <c r="D189" s="225" t="s">
        <v>330</v>
      </c>
      <c r="E189" s="226" t="s">
        <v>663</v>
      </c>
      <c r="F189" s="227" t="s">
        <v>664</v>
      </c>
      <c r="G189" s="228" t="s">
        <v>457</v>
      </c>
      <c r="H189" s="229">
        <v>1</v>
      </c>
      <c r="I189" s="230"/>
      <c r="J189" s="231">
        <f>ROUND(I189*H189,2)</f>
        <v>0</v>
      </c>
      <c r="K189" s="227" t="s">
        <v>143</v>
      </c>
      <c r="L189" s="232"/>
      <c r="M189" s="233" t="s">
        <v>3</v>
      </c>
      <c r="N189" s="234" t="s">
        <v>41</v>
      </c>
      <c r="O189" s="74"/>
      <c r="P189" s="184">
        <f>O189*H189</f>
        <v>0</v>
      </c>
      <c r="Q189" s="184">
        <v>0.023</v>
      </c>
      <c r="R189" s="184">
        <f>Q189*H189</f>
        <v>0.023</v>
      </c>
      <c r="S189" s="184">
        <v>0</v>
      </c>
      <c r="T189" s="18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86" t="s">
        <v>195</v>
      </c>
      <c r="AT189" s="186" t="s">
        <v>330</v>
      </c>
      <c r="AU189" s="186" t="s">
        <v>79</v>
      </c>
      <c r="AY189" s="21" t="s">
        <v>137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21" t="s">
        <v>77</v>
      </c>
      <c r="BK189" s="187">
        <f>ROUND(I189*H189,2)</f>
        <v>0</v>
      </c>
      <c r="BL189" s="21" t="s">
        <v>144</v>
      </c>
      <c r="BM189" s="186" t="s">
        <v>818</v>
      </c>
    </row>
    <row r="190" s="2" customFormat="1">
      <c r="A190" s="40"/>
      <c r="B190" s="41"/>
      <c r="C190" s="40"/>
      <c r="D190" s="194" t="s">
        <v>543</v>
      </c>
      <c r="E190" s="40"/>
      <c r="F190" s="239" t="s">
        <v>666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543</v>
      </c>
      <c r="AU190" s="21" t="s">
        <v>79</v>
      </c>
    </row>
    <row r="191" s="2" customFormat="1" ht="16.5" customHeight="1">
      <c r="A191" s="40"/>
      <c r="B191" s="174"/>
      <c r="C191" s="175" t="s">
        <v>364</v>
      </c>
      <c r="D191" s="175" t="s">
        <v>139</v>
      </c>
      <c r="E191" s="176" t="s">
        <v>819</v>
      </c>
      <c r="F191" s="177" t="s">
        <v>820</v>
      </c>
      <c r="G191" s="178" t="s">
        <v>457</v>
      </c>
      <c r="H191" s="179">
        <v>45</v>
      </c>
      <c r="I191" s="180"/>
      <c r="J191" s="181">
        <f>ROUND(I191*H191,2)</f>
        <v>0</v>
      </c>
      <c r="K191" s="177" t="s">
        <v>143</v>
      </c>
      <c r="L191" s="41"/>
      <c r="M191" s="182" t="s">
        <v>3</v>
      </c>
      <c r="N191" s="183" t="s">
        <v>41</v>
      </c>
      <c r="O191" s="74"/>
      <c r="P191" s="184">
        <f>O191*H191</f>
        <v>0</v>
      </c>
      <c r="Q191" s="184">
        <v>0.040000000000000001</v>
      </c>
      <c r="R191" s="184">
        <f>Q191*H191</f>
        <v>1.8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144</v>
      </c>
      <c r="AT191" s="186" t="s">
        <v>139</v>
      </c>
      <c r="AU191" s="186" t="s">
        <v>79</v>
      </c>
      <c r="AY191" s="21" t="s">
        <v>137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77</v>
      </c>
      <c r="BK191" s="187">
        <f>ROUND(I191*H191,2)</f>
        <v>0</v>
      </c>
      <c r="BL191" s="21" t="s">
        <v>144</v>
      </c>
      <c r="BM191" s="186" t="s">
        <v>821</v>
      </c>
    </row>
    <row r="192" s="2" customFormat="1">
      <c r="A192" s="40"/>
      <c r="B192" s="41"/>
      <c r="C192" s="40"/>
      <c r="D192" s="188" t="s">
        <v>146</v>
      </c>
      <c r="E192" s="40"/>
      <c r="F192" s="189" t="s">
        <v>822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146</v>
      </c>
      <c r="AU192" s="21" t="s">
        <v>79</v>
      </c>
    </row>
    <row r="193" s="14" customFormat="1">
      <c r="A193" s="14"/>
      <c r="B193" s="201"/>
      <c r="C193" s="14"/>
      <c r="D193" s="194" t="s">
        <v>148</v>
      </c>
      <c r="E193" s="202" t="s">
        <v>3</v>
      </c>
      <c r="F193" s="203" t="s">
        <v>823</v>
      </c>
      <c r="G193" s="14"/>
      <c r="H193" s="204">
        <v>45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148</v>
      </c>
      <c r="AU193" s="202" t="s">
        <v>79</v>
      </c>
      <c r="AV193" s="14" t="s">
        <v>79</v>
      </c>
      <c r="AW193" s="14" t="s">
        <v>32</v>
      </c>
      <c r="AX193" s="14" t="s">
        <v>70</v>
      </c>
      <c r="AY193" s="202" t="s">
        <v>137</v>
      </c>
    </row>
    <row r="194" s="15" customFormat="1">
      <c r="A194" s="15"/>
      <c r="B194" s="209"/>
      <c r="C194" s="15"/>
      <c r="D194" s="194" t="s">
        <v>148</v>
      </c>
      <c r="E194" s="210" t="s">
        <v>3</v>
      </c>
      <c r="F194" s="211" t="s">
        <v>152</v>
      </c>
      <c r="G194" s="15"/>
      <c r="H194" s="212">
        <v>45</v>
      </c>
      <c r="I194" s="213"/>
      <c r="J194" s="15"/>
      <c r="K194" s="15"/>
      <c r="L194" s="209"/>
      <c r="M194" s="214"/>
      <c r="N194" s="215"/>
      <c r="O194" s="215"/>
      <c r="P194" s="215"/>
      <c r="Q194" s="215"/>
      <c r="R194" s="215"/>
      <c r="S194" s="215"/>
      <c r="T194" s="21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0" t="s">
        <v>148</v>
      </c>
      <c r="AU194" s="210" t="s">
        <v>79</v>
      </c>
      <c r="AV194" s="15" t="s">
        <v>144</v>
      </c>
      <c r="AW194" s="15" t="s">
        <v>32</v>
      </c>
      <c r="AX194" s="15" t="s">
        <v>77</v>
      </c>
      <c r="AY194" s="210" t="s">
        <v>137</v>
      </c>
    </row>
    <row r="195" s="2" customFormat="1" ht="16.5" customHeight="1">
      <c r="A195" s="40"/>
      <c r="B195" s="174"/>
      <c r="C195" s="225" t="s">
        <v>370</v>
      </c>
      <c r="D195" s="225" t="s">
        <v>330</v>
      </c>
      <c r="E195" s="226" t="s">
        <v>824</v>
      </c>
      <c r="F195" s="227" t="s">
        <v>825</v>
      </c>
      <c r="G195" s="228" t="s">
        <v>457</v>
      </c>
      <c r="H195" s="229">
        <v>45</v>
      </c>
      <c r="I195" s="230"/>
      <c r="J195" s="231">
        <f>ROUND(I195*H195,2)</f>
        <v>0</v>
      </c>
      <c r="K195" s="227" t="s">
        <v>143</v>
      </c>
      <c r="L195" s="232"/>
      <c r="M195" s="233" t="s">
        <v>3</v>
      </c>
      <c r="N195" s="234" t="s">
        <v>41</v>
      </c>
      <c r="O195" s="74"/>
      <c r="P195" s="184">
        <f>O195*H195</f>
        <v>0</v>
      </c>
      <c r="Q195" s="184">
        <v>0.0079000000000000008</v>
      </c>
      <c r="R195" s="184">
        <f>Q195*H195</f>
        <v>0.35550000000000004</v>
      </c>
      <c r="S195" s="184">
        <v>0</v>
      </c>
      <c r="T195" s="18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86" t="s">
        <v>195</v>
      </c>
      <c r="AT195" s="186" t="s">
        <v>330</v>
      </c>
      <c r="AU195" s="186" t="s">
        <v>79</v>
      </c>
      <c r="AY195" s="21" t="s">
        <v>137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1" t="s">
        <v>77</v>
      </c>
      <c r="BK195" s="187">
        <f>ROUND(I195*H195,2)</f>
        <v>0</v>
      </c>
      <c r="BL195" s="21" t="s">
        <v>144</v>
      </c>
      <c r="BM195" s="186" t="s">
        <v>826</v>
      </c>
    </row>
    <row r="196" s="14" customFormat="1">
      <c r="A196" s="14"/>
      <c r="B196" s="201"/>
      <c r="C196" s="14"/>
      <c r="D196" s="194" t="s">
        <v>148</v>
      </c>
      <c r="E196" s="202" t="s">
        <v>3</v>
      </c>
      <c r="F196" s="203" t="s">
        <v>823</v>
      </c>
      <c r="G196" s="14"/>
      <c r="H196" s="204">
        <v>45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148</v>
      </c>
      <c r="AU196" s="202" t="s">
        <v>79</v>
      </c>
      <c r="AV196" s="14" t="s">
        <v>79</v>
      </c>
      <c r="AW196" s="14" t="s">
        <v>32</v>
      </c>
      <c r="AX196" s="14" t="s">
        <v>70</v>
      </c>
      <c r="AY196" s="202" t="s">
        <v>137</v>
      </c>
    </row>
    <row r="197" s="15" customFormat="1">
      <c r="A197" s="15"/>
      <c r="B197" s="209"/>
      <c r="C197" s="15"/>
      <c r="D197" s="194" t="s">
        <v>148</v>
      </c>
      <c r="E197" s="210" t="s">
        <v>3</v>
      </c>
      <c r="F197" s="211" t="s">
        <v>152</v>
      </c>
      <c r="G197" s="15"/>
      <c r="H197" s="212">
        <v>45</v>
      </c>
      <c r="I197" s="213"/>
      <c r="J197" s="15"/>
      <c r="K197" s="15"/>
      <c r="L197" s="209"/>
      <c r="M197" s="214"/>
      <c r="N197" s="215"/>
      <c r="O197" s="215"/>
      <c r="P197" s="215"/>
      <c r="Q197" s="215"/>
      <c r="R197" s="215"/>
      <c r="S197" s="215"/>
      <c r="T197" s="21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10" t="s">
        <v>148</v>
      </c>
      <c r="AU197" s="210" t="s">
        <v>79</v>
      </c>
      <c r="AV197" s="15" t="s">
        <v>144</v>
      </c>
      <c r="AW197" s="15" t="s">
        <v>32</v>
      </c>
      <c r="AX197" s="15" t="s">
        <v>77</v>
      </c>
      <c r="AY197" s="210" t="s">
        <v>137</v>
      </c>
    </row>
    <row r="198" s="2" customFormat="1" ht="16.5" customHeight="1">
      <c r="A198" s="40"/>
      <c r="B198" s="174"/>
      <c r="C198" s="225" t="s">
        <v>378</v>
      </c>
      <c r="D198" s="225" t="s">
        <v>330</v>
      </c>
      <c r="E198" s="226" t="s">
        <v>693</v>
      </c>
      <c r="F198" s="227" t="s">
        <v>694</v>
      </c>
      <c r="G198" s="228" t="s">
        <v>457</v>
      </c>
      <c r="H198" s="229">
        <v>45</v>
      </c>
      <c r="I198" s="230"/>
      <c r="J198" s="231">
        <f>ROUND(I198*H198,2)</f>
        <v>0</v>
      </c>
      <c r="K198" s="227" t="s">
        <v>143</v>
      </c>
      <c r="L198" s="232"/>
      <c r="M198" s="233" t="s">
        <v>3</v>
      </c>
      <c r="N198" s="234" t="s">
        <v>41</v>
      </c>
      <c r="O198" s="74"/>
      <c r="P198" s="184">
        <f>O198*H198</f>
        <v>0</v>
      </c>
      <c r="Q198" s="184">
        <v>0.00029999999999999997</v>
      </c>
      <c r="R198" s="184">
        <f>Q198*H198</f>
        <v>0.013499999999999998</v>
      </c>
      <c r="S198" s="184">
        <v>0</v>
      </c>
      <c r="T198" s="18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186" t="s">
        <v>195</v>
      </c>
      <c r="AT198" s="186" t="s">
        <v>330</v>
      </c>
      <c r="AU198" s="186" t="s">
        <v>79</v>
      </c>
      <c r="AY198" s="21" t="s">
        <v>137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21" t="s">
        <v>77</v>
      </c>
      <c r="BK198" s="187">
        <f>ROUND(I198*H198,2)</f>
        <v>0</v>
      </c>
      <c r="BL198" s="21" t="s">
        <v>144</v>
      </c>
      <c r="BM198" s="186" t="s">
        <v>827</v>
      </c>
    </row>
    <row r="199" s="14" customFormat="1">
      <c r="A199" s="14"/>
      <c r="B199" s="201"/>
      <c r="C199" s="14"/>
      <c r="D199" s="194" t="s">
        <v>148</v>
      </c>
      <c r="E199" s="202" t="s">
        <v>3</v>
      </c>
      <c r="F199" s="203" t="s">
        <v>823</v>
      </c>
      <c r="G199" s="14"/>
      <c r="H199" s="204">
        <v>45</v>
      </c>
      <c r="I199" s="205"/>
      <c r="J199" s="14"/>
      <c r="K199" s="14"/>
      <c r="L199" s="201"/>
      <c r="M199" s="206"/>
      <c r="N199" s="207"/>
      <c r="O199" s="207"/>
      <c r="P199" s="207"/>
      <c r="Q199" s="207"/>
      <c r="R199" s="207"/>
      <c r="S199" s="207"/>
      <c r="T199" s="20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2" t="s">
        <v>148</v>
      </c>
      <c r="AU199" s="202" t="s">
        <v>79</v>
      </c>
      <c r="AV199" s="14" t="s">
        <v>79</v>
      </c>
      <c r="AW199" s="14" t="s">
        <v>32</v>
      </c>
      <c r="AX199" s="14" t="s">
        <v>70</v>
      </c>
      <c r="AY199" s="202" t="s">
        <v>137</v>
      </c>
    </row>
    <row r="200" s="15" customFormat="1">
      <c r="A200" s="15"/>
      <c r="B200" s="209"/>
      <c r="C200" s="15"/>
      <c r="D200" s="194" t="s">
        <v>148</v>
      </c>
      <c r="E200" s="210" t="s">
        <v>3</v>
      </c>
      <c r="F200" s="211" t="s">
        <v>152</v>
      </c>
      <c r="G200" s="15"/>
      <c r="H200" s="212">
        <v>45</v>
      </c>
      <c r="I200" s="213"/>
      <c r="J200" s="15"/>
      <c r="K200" s="15"/>
      <c r="L200" s="209"/>
      <c r="M200" s="214"/>
      <c r="N200" s="215"/>
      <c r="O200" s="215"/>
      <c r="P200" s="215"/>
      <c r="Q200" s="215"/>
      <c r="R200" s="215"/>
      <c r="S200" s="215"/>
      <c r="T200" s="21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10" t="s">
        <v>148</v>
      </c>
      <c r="AU200" s="210" t="s">
        <v>79</v>
      </c>
      <c r="AV200" s="15" t="s">
        <v>144</v>
      </c>
      <c r="AW200" s="15" t="s">
        <v>32</v>
      </c>
      <c r="AX200" s="15" t="s">
        <v>77</v>
      </c>
      <c r="AY200" s="210" t="s">
        <v>137</v>
      </c>
    </row>
    <row r="201" s="2" customFormat="1" ht="16.5" customHeight="1">
      <c r="A201" s="40"/>
      <c r="B201" s="174"/>
      <c r="C201" s="175" t="s">
        <v>384</v>
      </c>
      <c r="D201" s="175" t="s">
        <v>139</v>
      </c>
      <c r="E201" s="176" t="s">
        <v>686</v>
      </c>
      <c r="F201" s="177" t="s">
        <v>687</v>
      </c>
      <c r="G201" s="178" t="s">
        <v>457</v>
      </c>
      <c r="H201" s="179">
        <v>1</v>
      </c>
      <c r="I201" s="180"/>
      <c r="J201" s="181">
        <f>ROUND(I201*H201,2)</f>
        <v>0</v>
      </c>
      <c r="K201" s="177" t="s">
        <v>3</v>
      </c>
      <c r="L201" s="41"/>
      <c r="M201" s="182" t="s">
        <v>3</v>
      </c>
      <c r="N201" s="183" t="s">
        <v>41</v>
      </c>
      <c r="O201" s="74"/>
      <c r="P201" s="184">
        <f>O201*H201</f>
        <v>0</v>
      </c>
      <c r="Q201" s="184">
        <v>0.040000000000000001</v>
      </c>
      <c r="R201" s="184">
        <f>Q201*H201</f>
        <v>0.040000000000000001</v>
      </c>
      <c r="S201" s="184">
        <v>0</v>
      </c>
      <c r="T201" s="18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186" t="s">
        <v>144</v>
      </c>
      <c r="AT201" s="186" t="s">
        <v>139</v>
      </c>
      <c r="AU201" s="186" t="s">
        <v>79</v>
      </c>
      <c r="AY201" s="21" t="s">
        <v>137</v>
      </c>
      <c r="BE201" s="187">
        <f>IF(N201="základní",J201,0)</f>
        <v>0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21" t="s">
        <v>77</v>
      </c>
      <c r="BK201" s="187">
        <f>ROUND(I201*H201,2)</f>
        <v>0</v>
      </c>
      <c r="BL201" s="21" t="s">
        <v>144</v>
      </c>
      <c r="BM201" s="186" t="s">
        <v>828</v>
      </c>
    </row>
    <row r="202" s="14" customFormat="1">
      <c r="A202" s="14"/>
      <c r="B202" s="201"/>
      <c r="C202" s="14"/>
      <c r="D202" s="194" t="s">
        <v>148</v>
      </c>
      <c r="E202" s="202" t="s">
        <v>3</v>
      </c>
      <c r="F202" s="203" t="s">
        <v>829</v>
      </c>
      <c r="G202" s="14"/>
      <c r="H202" s="204">
        <v>1</v>
      </c>
      <c r="I202" s="205"/>
      <c r="J202" s="14"/>
      <c r="K202" s="14"/>
      <c r="L202" s="201"/>
      <c r="M202" s="206"/>
      <c r="N202" s="207"/>
      <c r="O202" s="207"/>
      <c r="P202" s="207"/>
      <c r="Q202" s="207"/>
      <c r="R202" s="207"/>
      <c r="S202" s="207"/>
      <c r="T202" s="20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2" t="s">
        <v>148</v>
      </c>
      <c r="AU202" s="202" t="s">
        <v>79</v>
      </c>
      <c r="AV202" s="14" t="s">
        <v>79</v>
      </c>
      <c r="AW202" s="14" t="s">
        <v>32</v>
      </c>
      <c r="AX202" s="14" t="s">
        <v>70</v>
      </c>
      <c r="AY202" s="202" t="s">
        <v>137</v>
      </c>
    </row>
    <row r="203" s="15" customFormat="1">
      <c r="A203" s="15"/>
      <c r="B203" s="209"/>
      <c r="C203" s="15"/>
      <c r="D203" s="194" t="s">
        <v>148</v>
      </c>
      <c r="E203" s="210" t="s">
        <v>3</v>
      </c>
      <c r="F203" s="211" t="s">
        <v>152</v>
      </c>
      <c r="G203" s="15"/>
      <c r="H203" s="212">
        <v>1</v>
      </c>
      <c r="I203" s="213"/>
      <c r="J203" s="15"/>
      <c r="K203" s="15"/>
      <c r="L203" s="209"/>
      <c r="M203" s="214"/>
      <c r="N203" s="215"/>
      <c r="O203" s="215"/>
      <c r="P203" s="215"/>
      <c r="Q203" s="215"/>
      <c r="R203" s="215"/>
      <c r="S203" s="215"/>
      <c r="T203" s="21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0" t="s">
        <v>148</v>
      </c>
      <c r="AU203" s="210" t="s">
        <v>79</v>
      </c>
      <c r="AV203" s="15" t="s">
        <v>144</v>
      </c>
      <c r="AW203" s="15" t="s">
        <v>32</v>
      </c>
      <c r="AX203" s="15" t="s">
        <v>77</v>
      </c>
      <c r="AY203" s="210" t="s">
        <v>137</v>
      </c>
    </row>
    <row r="204" s="2" customFormat="1" ht="16.5" customHeight="1">
      <c r="A204" s="40"/>
      <c r="B204" s="174"/>
      <c r="C204" s="225" t="s">
        <v>389</v>
      </c>
      <c r="D204" s="225" t="s">
        <v>330</v>
      </c>
      <c r="E204" s="226" t="s">
        <v>690</v>
      </c>
      <c r="F204" s="227" t="s">
        <v>691</v>
      </c>
      <c r="G204" s="228" t="s">
        <v>457</v>
      </c>
      <c r="H204" s="229">
        <v>1</v>
      </c>
      <c r="I204" s="230"/>
      <c r="J204" s="231">
        <f>ROUND(I204*H204,2)</f>
        <v>0</v>
      </c>
      <c r="K204" s="227" t="s">
        <v>143</v>
      </c>
      <c r="L204" s="232"/>
      <c r="M204" s="233" t="s">
        <v>3</v>
      </c>
      <c r="N204" s="234" t="s">
        <v>41</v>
      </c>
      <c r="O204" s="74"/>
      <c r="P204" s="184">
        <f>O204*H204</f>
        <v>0</v>
      </c>
      <c r="Q204" s="184">
        <v>0.011100000000000001</v>
      </c>
      <c r="R204" s="184">
        <f>Q204*H204</f>
        <v>0.011100000000000001</v>
      </c>
      <c r="S204" s="184">
        <v>0</v>
      </c>
      <c r="T204" s="18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186" t="s">
        <v>195</v>
      </c>
      <c r="AT204" s="186" t="s">
        <v>330</v>
      </c>
      <c r="AU204" s="186" t="s">
        <v>79</v>
      </c>
      <c r="AY204" s="21" t="s">
        <v>137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21" t="s">
        <v>77</v>
      </c>
      <c r="BK204" s="187">
        <f>ROUND(I204*H204,2)</f>
        <v>0</v>
      </c>
      <c r="BL204" s="21" t="s">
        <v>144</v>
      </c>
      <c r="BM204" s="186" t="s">
        <v>830</v>
      </c>
    </row>
    <row r="205" s="14" customFormat="1">
      <c r="A205" s="14"/>
      <c r="B205" s="201"/>
      <c r="C205" s="14"/>
      <c r="D205" s="194" t="s">
        <v>148</v>
      </c>
      <c r="E205" s="202" t="s">
        <v>3</v>
      </c>
      <c r="F205" s="203" t="s">
        <v>829</v>
      </c>
      <c r="G205" s="14"/>
      <c r="H205" s="204">
        <v>1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148</v>
      </c>
      <c r="AU205" s="202" t="s">
        <v>79</v>
      </c>
      <c r="AV205" s="14" t="s">
        <v>79</v>
      </c>
      <c r="AW205" s="14" t="s">
        <v>32</v>
      </c>
      <c r="AX205" s="14" t="s">
        <v>70</v>
      </c>
      <c r="AY205" s="202" t="s">
        <v>137</v>
      </c>
    </row>
    <row r="206" s="15" customFormat="1">
      <c r="A206" s="15"/>
      <c r="B206" s="209"/>
      <c r="C206" s="15"/>
      <c r="D206" s="194" t="s">
        <v>148</v>
      </c>
      <c r="E206" s="210" t="s">
        <v>3</v>
      </c>
      <c r="F206" s="211" t="s">
        <v>152</v>
      </c>
      <c r="G206" s="15"/>
      <c r="H206" s="212">
        <v>1</v>
      </c>
      <c r="I206" s="213"/>
      <c r="J206" s="15"/>
      <c r="K206" s="15"/>
      <c r="L206" s="209"/>
      <c r="M206" s="214"/>
      <c r="N206" s="215"/>
      <c r="O206" s="215"/>
      <c r="P206" s="215"/>
      <c r="Q206" s="215"/>
      <c r="R206" s="215"/>
      <c r="S206" s="215"/>
      <c r="T206" s="21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10" t="s">
        <v>148</v>
      </c>
      <c r="AU206" s="210" t="s">
        <v>79</v>
      </c>
      <c r="AV206" s="15" t="s">
        <v>144</v>
      </c>
      <c r="AW206" s="15" t="s">
        <v>32</v>
      </c>
      <c r="AX206" s="15" t="s">
        <v>77</v>
      </c>
      <c r="AY206" s="210" t="s">
        <v>137</v>
      </c>
    </row>
    <row r="207" s="2" customFormat="1" ht="16.5" customHeight="1">
      <c r="A207" s="40"/>
      <c r="B207" s="174"/>
      <c r="C207" s="225" t="s">
        <v>397</v>
      </c>
      <c r="D207" s="225" t="s">
        <v>330</v>
      </c>
      <c r="E207" s="226" t="s">
        <v>831</v>
      </c>
      <c r="F207" s="227" t="s">
        <v>694</v>
      </c>
      <c r="G207" s="228" t="s">
        <v>457</v>
      </c>
      <c r="H207" s="229">
        <v>1</v>
      </c>
      <c r="I207" s="230"/>
      <c r="J207" s="231">
        <f>ROUND(I207*H207,2)</f>
        <v>0</v>
      </c>
      <c r="K207" s="227" t="s">
        <v>143</v>
      </c>
      <c r="L207" s="232"/>
      <c r="M207" s="233" t="s">
        <v>3</v>
      </c>
      <c r="N207" s="234" t="s">
        <v>41</v>
      </c>
      <c r="O207" s="74"/>
      <c r="P207" s="184">
        <f>O207*H207</f>
        <v>0</v>
      </c>
      <c r="Q207" s="184">
        <v>0.00029999999999999997</v>
      </c>
      <c r="R207" s="184">
        <f>Q207*H207</f>
        <v>0.00029999999999999997</v>
      </c>
      <c r="S207" s="184">
        <v>0</v>
      </c>
      <c r="T207" s="185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186" t="s">
        <v>195</v>
      </c>
      <c r="AT207" s="186" t="s">
        <v>330</v>
      </c>
      <c r="AU207" s="186" t="s">
        <v>79</v>
      </c>
      <c r="AY207" s="21" t="s">
        <v>137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21" t="s">
        <v>77</v>
      </c>
      <c r="BK207" s="187">
        <f>ROUND(I207*H207,2)</f>
        <v>0</v>
      </c>
      <c r="BL207" s="21" t="s">
        <v>144</v>
      </c>
      <c r="BM207" s="186" t="s">
        <v>832</v>
      </c>
    </row>
    <row r="208" s="14" customFormat="1">
      <c r="A208" s="14"/>
      <c r="B208" s="201"/>
      <c r="C208" s="14"/>
      <c r="D208" s="194" t="s">
        <v>148</v>
      </c>
      <c r="E208" s="202" t="s">
        <v>3</v>
      </c>
      <c r="F208" s="203" t="s">
        <v>833</v>
      </c>
      <c r="G208" s="14"/>
      <c r="H208" s="204">
        <v>1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148</v>
      </c>
      <c r="AU208" s="202" t="s">
        <v>79</v>
      </c>
      <c r="AV208" s="14" t="s">
        <v>79</v>
      </c>
      <c r="AW208" s="14" t="s">
        <v>32</v>
      </c>
      <c r="AX208" s="14" t="s">
        <v>70</v>
      </c>
      <c r="AY208" s="202" t="s">
        <v>137</v>
      </c>
    </row>
    <row r="209" s="15" customFormat="1">
      <c r="A209" s="15"/>
      <c r="B209" s="209"/>
      <c r="C209" s="15"/>
      <c r="D209" s="194" t="s">
        <v>148</v>
      </c>
      <c r="E209" s="210" t="s">
        <v>3</v>
      </c>
      <c r="F209" s="211" t="s">
        <v>152</v>
      </c>
      <c r="G209" s="15"/>
      <c r="H209" s="212">
        <v>1</v>
      </c>
      <c r="I209" s="213"/>
      <c r="J209" s="15"/>
      <c r="K209" s="15"/>
      <c r="L209" s="209"/>
      <c r="M209" s="214"/>
      <c r="N209" s="215"/>
      <c r="O209" s="215"/>
      <c r="P209" s="215"/>
      <c r="Q209" s="215"/>
      <c r="R209" s="215"/>
      <c r="S209" s="215"/>
      <c r="T209" s="21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0" t="s">
        <v>148</v>
      </c>
      <c r="AU209" s="210" t="s">
        <v>79</v>
      </c>
      <c r="AV209" s="15" t="s">
        <v>144</v>
      </c>
      <c r="AW209" s="15" t="s">
        <v>32</v>
      </c>
      <c r="AX209" s="15" t="s">
        <v>77</v>
      </c>
      <c r="AY209" s="210" t="s">
        <v>137</v>
      </c>
    </row>
    <row r="210" s="2" customFormat="1" ht="16.5" customHeight="1">
      <c r="A210" s="40"/>
      <c r="B210" s="174"/>
      <c r="C210" s="175" t="s">
        <v>403</v>
      </c>
      <c r="D210" s="175" t="s">
        <v>139</v>
      </c>
      <c r="E210" s="176" t="s">
        <v>834</v>
      </c>
      <c r="F210" s="177" t="s">
        <v>709</v>
      </c>
      <c r="G210" s="178" t="s">
        <v>457</v>
      </c>
      <c r="H210" s="179">
        <v>46</v>
      </c>
      <c r="I210" s="180"/>
      <c r="J210" s="181">
        <f>ROUND(I210*H210,2)</f>
        <v>0</v>
      </c>
      <c r="K210" s="177" t="s">
        <v>3</v>
      </c>
      <c r="L210" s="41"/>
      <c r="M210" s="182" t="s">
        <v>3</v>
      </c>
      <c r="N210" s="183" t="s">
        <v>41</v>
      </c>
      <c r="O210" s="74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86" t="s">
        <v>710</v>
      </c>
      <c r="AT210" s="186" t="s">
        <v>139</v>
      </c>
      <c r="AU210" s="186" t="s">
        <v>79</v>
      </c>
      <c r="AY210" s="21" t="s">
        <v>137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1" t="s">
        <v>77</v>
      </c>
      <c r="BK210" s="187">
        <f>ROUND(I210*H210,2)</f>
        <v>0</v>
      </c>
      <c r="BL210" s="21" t="s">
        <v>710</v>
      </c>
      <c r="BM210" s="186" t="s">
        <v>835</v>
      </c>
    </row>
    <row r="211" s="2" customFormat="1" ht="16.5" customHeight="1">
      <c r="A211" s="40"/>
      <c r="B211" s="174"/>
      <c r="C211" s="175" t="s">
        <v>409</v>
      </c>
      <c r="D211" s="175" t="s">
        <v>139</v>
      </c>
      <c r="E211" s="176" t="s">
        <v>712</v>
      </c>
      <c r="F211" s="177" t="s">
        <v>713</v>
      </c>
      <c r="G211" s="178" t="s">
        <v>457</v>
      </c>
      <c r="H211" s="179">
        <v>46</v>
      </c>
      <c r="I211" s="180"/>
      <c r="J211" s="181">
        <f>ROUND(I211*H211,2)</f>
        <v>0</v>
      </c>
      <c r="K211" s="177" t="s">
        <v>3</v>
      </c>
      <c r="L211" s="41"/>
      <c r="M211" s="182" t="s">
        <v>3</v>
      </c>
      <c r="N211" s="183" t="s">
        <v>41</v>
      </c>
      <c r="O211" s="74"/>
      <c r="P211" s="184">
        <f>O211*H211</f>
        <v>0</v>
      </c>
      <c r="Q211" s="184">
        <v>0.025000000000000001</v>
      </c>
      <c r="R211" s="184">
        <f>Q211*H211</f>
        <v>1.1500000000000001</v>
      </c>
      <c r="S211" s="184">
        <v>0</v>
      </c>
      <c r="T211" s="18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186" t="s">
        <v>144</v>
      </c>
      <c r="AT211" s="186" t="s">
        <v>139</v>
      </c>
      <c r="AU211" s="186" t="s">
        <v>79</v>
      </c>
      <c r="AY211" s="21" t="s">
        <v>137</v>
      </c>
      <c r="BE211" s="187">
        <f>IF(N211="základní",J211,0)</f>
        <v>0</v>
      </c>
      <c r="BF211" s="187">
        <f>IF(N211="snížená",J211,0)</f>
        <v>0</v>
      </c>
      <c r="BG211" s="187">
        <f>IF(N211="zákl. přenesená",J211,0)</f>
        <v>0</v>
      </c>
      <c r="BH211" s="187">
        <f>IF(N211="sníž. přenesená",J211,0)</f>
        <v>0</v>
      </c>
      <c r="BI211" s="187">
        <f>IF(N211="nulová",J211,0)</f>
        <v>0</v>
      </c>
      <c r="BJ211" s="21" t="s">
        <v>77</v>
      </c>
      <c r="BK211" s="187">
        <f>ROUND(I211*H211,2)</f>
        <v>0</v>
      </c>
      <c r="BL211" s="21" t="s">
        <v>144</v>
      </c>
      <c r="BM211" s="186" t="s">
        <v>836</v>
      </c>
    </row>
    <row r="212" s="14" customFormat="1">
      <c r="A212" s="14"/>
      <c r="B212" s="201"/>
      <c r="C212" s="14"/>
      <c r="D212" s="194" t="s">
        <v>148</v>
      </c>
      <c r="E212" s="202" t="s">
        <v>3</v>
      </c>
      <c r="F212" s="203" t="s">
        <v>837</v>
      </c>
      <c r="G212" s="14"/>
      <c r="H212" s="204">
        <v>46</v>
      </c>
      <c r="I212" s="205"/>
      <c r="J212" s="14"/>
      <c r="K212" s="14"/>
      <c r="L212" s="201"/>
      <c r="M212" s="206"/>
      <c r="N212" s="207"/>
      <c r="O212" s="207"/>
      <c r="P212" s="207"/>
      <c r="Q212" s="207"/>
      <c r="R212" s="207"/>
      <c r="S212" s="207"/>
      <c r="T212" s="20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2" t="s">
        <v>148</v>
      </c>
      <c r="AU212" s="202" t="s">
        <v>79</v>
      </c>
      <c r="AV212" s="14" t="s">
        <v>79</v>
      </c>
      <c r="AW212" s="14" t="s">
        <v>32</v>
      </c>
      <c r="AX212" s="14" t="s">
        <v>70</v>
      </c>
      <c r="AY212" s="202" t="s">
        <v>137</v>
      </c>
    </row>
    <row r="213" s="15" customFormat="1">
      <c r="A213" s="15"/>
      <c r="B213" s="209"/>
      <c r="C213" s="15"/>
      <c r="D213" s="194" t="s">
        <v>148</v>
      </c>
      <c r="E213" s="210" t="s">
        <v>3</v>
      </c>
      <c r="F213" s="211" t="s">
        <v>152</v>
      </c>
      <c r="G213" s="15"/>
      <c r="H213" s="212">
        <v>46</v>
      </c>
      <c r="I213" s="213"/>
      <c r="J213" s="15"/>
      <c r="K213" s="15"/>
      <c r="L213" s="209"/>
      <c r="M213" s="214"/>
      <c r="N213" s="215"/>
      <c r="O213" s="215"/>
      <c r="P213" s="215"/>
      <c r="Q213" s="215"/>
      <c r="R213" s="215"/>
      <c r="S213" s="215"/>
      <c r="T213" s="21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10" t="s">
        <v>148</v>
      </c>
      <c r="AU213" s="210" t="s">
        <v>79</v>
      </c>
      <c r="AV213" s="15" t="s">
        <v>144</v>
      </c>
      <c r="AW213" s="15" t="s">
        <v>32</v>
      </c>
      <c r="AX213" s="15" t="s">
        <v>77</v>
      </c>
      <c r="AY213" s="210" t="s">
        <v>137</v>
      </c>
    </row>
    <row r="214" s="2" customFormat="1" ht="24.15" customHeight="1">
      <c r="A214" s="40"/>
      <c r="B214" s="174"/>
      <c r="C214" s="175" t="s">
        <v>414</v>
      </c>
      <c r="D214" s="175" t="s">
        <v>139</v>
      </c>
      <c r="E214" s="176" t="s">
        <v>716</v>
      </c>
      <c r="F214" s="177" t="s">
        <v>838</v>
      </c>
      <c r="G214" s="178" t="s">
        <v>198</v>
      </c>
      <c r="H214" s="179">
        <v>300</v>
      </c>
      <c r="I214" s="180"/>
      <c r="J214" s="181">
        <f>ROUND(I214*H214,2)</f>
        <v>0</v>
      </c>
      <c r="K214" s="177" t="s">
        <v>3</v>
      </c>
      <c r="L214" s="41"/>
      <c r="M214" s="182" t="s">
        <v>3</v>
      </c>
      <c r="N214" s="183" t="s">
        <v>41</v>
      </c>
      <c r="O214" s="74"/>
      <c r="P214" s="184">
        <f>O214*H214</f>
        <v>0</v>
      </c>
      <c r="Q214" s="184">
        <v>0.00050000000000000001</v>
      </c>
      <c r="R214" s="184">
        <f>Q214*H214</f>
        <v>0.14999999999999999</v>
      </c>
      <c r="S214" s="184">
        <v>0</v>
      </c>
      <c r="T214" s="18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86" t="s">
        <v>144</v>
      </c>
      <c r="AT214" s="186" t="s">
        <v>139</v>
      </c>
      <c r="AU214" s="186" t="s">
        <v>79</v>
      </c>
      <c r="AY214" s="21" t="s">
        <v>137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21" t="s">
        <v>77</v>
      </c>
      <c r="BK214" s="187">
        <f>ROUND(I214*H214,2)</f>
        <v>0</v>
      </c>
      <c r="BL214" s="21" t="s">
        <v>144</v>
      </c>
      <c r="BM214" s="186" t="s">
        <v>839</v>
      </c>
    </row>
    <row r="215" s="14" customFormat="1">
      <c r="A215" s="14"/>
      <c r="B215" s="201"/>
      <c r="C215" s="14"/>
      <c r="D215" s="194" t="s">
        <v>148</v>
      </c>
      <c r="E215" s="202" t="s">
        <v>3</v>
      </c>
      <c r="F215" s="203" t="s">
        <v>840</v>
      </c>
      <c r="G215" s="14"/>
      <c r="H215" s="204">
        <v>300</v>
      </c>
      <c r="I215" s="205"/>
      <c r="J215" s="14"/>
      <c r="K215" s="14"/>
      <c r="L215" s="201"/>
      <c r="M215" s="206"/>
      <c r="N215" s="207"/>
      <c r="O215" s="207"/>
      <c r="P215" s="207"/>
      <c r="Q215" s="207"/>
      <c r="R215" s="207"/>
      <c r="S215" s="207"/>
      <c r="T215" s="20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2" t="s">
        <v>148</v>
      </c>
      <c r="AU215" s="202" t="s">
        <v>79</v>
      </c>
      <c r="AV215" s="14" t="s">
        <v>79</v>
      </c>
      <c r="AW215" s="14" t="s">
        <v>32</v>
      </c>
      <c r="AX215" s="14" t="s">
        <v>70</v>
      </c>
      <c r="AY215" s="202" t="s">
        <v>137</v>
      </c>
    </row>
    <row r="216" s="15" customFormat="1">
      <c r="A216" s="15"/>
      <c r="B216" s="209"/>
      <c r="C216" s="15"/>
      <c r="D216" s="194" t="s">
        <v>148</v>
      </c>
      <c r="E216" s="210" t="s">
        <v>3</v>
      </c>
      <c r="F216" s="211" t="s">
        <v>152</v>
      </c>
      <c r="G216" s="15"/>
      <c r="H216" s="212">
        <v>300</v>
      </c>
      <c r="I216" s="213"/>
      <c r="J216" s="15"/>
      <c r="K216" s="15"/>
      <c r="L216" s="209"/>
      <c r="M216" s="214"/>
      <c r="N216" s="215"/>
      <c r="O216" s="215"/>
      <c r="P216" s="215"/>
      <c r="Q216" s="215"/>
      <c r="R216" s="215"/>
      <c r="S216" s="215"/>
      <c r="T216" s="21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0" t="s">
        <v>148</v>
      </c>
      <c r="AU216" s="210" t="s">
        <v>79</v>
      </c>
      <c r="AV216" s="15" t="s">
        <v>144</v>
      </c>
      <c r="AW216" s="15" t="s">
        <v>32</v>
      </c>
      <c r="AX216" s="15" t="s">
        <v>77</v>
      </c>
      <c r="AY216" s="210" t="s">
        <v>137</v>
      </c>
    </row>
    <row r="217" s="2" customFormat="1" ht="24.15" customHeight="1">
      <c r="A217" s="40"/>
      <c r="B217" s="174"/>
      <c r="C217" s="175" t="s">
        <v>420</v>
      </c>
      <c r="D217" s="175" t="s">
        <v>139</v>
      </c>
      <c r="E217" s="176" t="s">
        <v>724</v>
      </c>
      <c r="F217" s="177" t="s">
        <v>725</v>
      </c>
      <c r="G217" s="178" t="s">
        <v>457</v>
      </c>
      <c r="H217" s="179">
        <v>1</v>
      </c>
      <c r="I217" s="180"/>
      <c r="J217" s="181">
        <f>ROUND(I217*H217,2)</f>
        <v>0</v>
      </c>
      <c r="K217" s="177" t="s">
        <v>3</v>
      </c>
      <c r="L217" s="41"/>
      <c r="M217" s="182" t="s">
        <v>3</v>
      </c>
      <c r="N217" s="183" t="s">
        <v>41</v>
      </c>
      <c r="O217" s="74"/>
      <c r="P217" s="184">
        <f>O217*H217</f>
        <v>0</v>
      </c>
      <c r="Q217" s="184">
        <v>0.0060000000000000001</v>
      </c>
      <c r="R217" s="184">
        <f>Q217*H217</f>
        <v>0.0060000000000000001</v>
      </c>
      <c r="S217" s="184">
        <v>0</v>
      </c>
      <c r="T217" s="18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86" t="s">
        <v>144</v>
      </c>
      <c r="AT217" s="186" t="s">
        <v>139</v>
      </c>
      <c r="AU217" s="186" t="s">
        <v>79</v>
      </c>
      <c r="AY217" s="21" t="s">
        <v>137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1" t="s">
        <v>77</v>
      </c>
      <c r="BK217" s="187">
        <f>ROUND(I217*H217,2)</f>
        <v>0</v>
      </c>
      <c r="BL217" s="21" t="s">
        <v>144</v>
      </c>
      <c r="BM217" s="186" t="s">
        <v>841</v>
      </c>
    </row>
    <row r="218" s="14" customFormat="1">
      <c r="A218" s="14"/>
      <c r="B218" s="201"/>
      <c r="C218" s="14"/>
      <c r="D218" s="194" t="s">
        <v>148</v>
      </c>
      <c r="E218" s="202" t="s">
        <v>3</v>
      </c>
      <c r="F218" s="203" t="s">
        <v>842</v>
      </c>
      <c r="G218" s="14"/>
      <c r="H218" s="204">
        <v>1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148</v>
      </c>
      <c r="AU218" s="202" t="s">
        <v>79</v>
      </c>
      <c r="AV218" s="14" t="s">
        <v>79</v>
      </c>
      <c r="AW218" s="14" t="s">
        <v>32</v>
      </c>
      <c r="AX218" s="14" t="s">
        <v>70</v>
      </c>
      <c r="AY218" s="202" t="s">
        <v>137</v>
      </c>
    </row>
    <row r="219" s="15" customFormat="1">
      <c r="A219" s="15"/>
      <c r="B219" s="209"/>
      <c r="C219" s="15"/>
      <c r="D219" s="194" t="s">
        <v>148</v>
      </c>
      <c r="E219" s="210" t="s">
        <v>3</v>
      </c>
      <c r="F219" s="211" t="s">
        <v>152</v>
      </c>
      <c r="G219" s="15"/>
      <c r="H219" s="212">
        <v>1</v>
      </c>
      <c r="I219" s="213"/>
      <c r="J219" s="15"/>
      <c r="K219" s="15"/>
      <c r="L219" s="209"/>
      <c r="M219" s="214"/>
      <c r="N219" s="215"/>
      <c r="O219" s="215"/>
      <c r="P219" s="215"/>
      <c r="Q219" s="215"/>
      <c r="R219" s="215"/>
      <c r="S219" s="215"/>
      <c r="T219" s="21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10" t="s">
        <v>148</v>
      </c>
      <c r="AU219" s="210" t="s">
        <v>79</v>
      </c>
      <c r="AV219" s="15" t="s">
        <v>144</v>
      </c>
      <c r="AW219" s="15" t="s">
        <v>32</v>
      </c>
      <c r="AX219" s="15" t="s">
        <v>77</v>
      </c>
      <c r="AY219" s="210" t="s">
        <v>137</v>
      </c>
    </row>
    <row r="220" s="2" customFormat="1" ht="24.15" customHeight="1">
      <c r="A220" s="40"/>
      <c r="B220" s="174"/>
      <c r="C220" s="175" t="s">
        <v>427</v>
      </c>
      <c r="D220" s="175" t="s">
        <v>139</v>
      </c>
      <c r="E220" s="176" t="s">
        <v>843</v>
      </c>
      <c r="F220" s="177" t="s">
        <v>844</v>
      </c>
      <c r="G220" s="178" t="s">
        <v>457</v>
      </c>
      <c r="H220" s="179">
        <v>45</v>
      </c>
      <c r="I220" s="180"/>
      <c r="J220" s="181">
        <f>ROUND(I220*H220,2)</f>
        <v>0</v>
      </c>
      <c r="K220" s="177" t="s">
        <v>3</v>
      </c>
      <c r="L220" s="41"/>
      <c r="M220" s="182" t="s">
        <v>3</v>
      </c>
      <c r="N220" s="183" t="s">
        <v>41</v>
      </c>
      <c r="O220" s="74"/>
      <c r="P220" s="184">
        <f>O220*H220</f>
        <v>0</v>
      </c>
      <c r="Q220" s="184">
        <v>0.0060000000000000001</v>
      </c>
      <c r="R220" s="184">
        <f>Q220*H220</f>
        <v>0.27000000000000002</v>
      </c>
      <c r="S220" s="184">
        <v>0</v>
      </c>
      <c r="T220" s="185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86" t="s">
        <v>144</v>
      </c>
      <c r="AT220" s="186" t="s">
        <v>139</v>
      </c>
      <c r="AU220" s="186" t="s">
        <v>79</v>
      </c>
      <c r="AY220" s="21" t="s">
        <v>137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21" t="s">
        <v>77</v>
      </c>
      <c r="BK220" s="187">
        <f>ROUND(I220*H220,2)</f>
        <v>0</v>
      </c>
      <c r="BL220" s="21" t="s">
        <v>144</v>
      </c>
      <c r="BM220" s="186" t="s">
        <v>845</v>
      </c>
    </row>
    <row r="221" s="2" customFormat="1">
      <c r="A221" s="40"/>
      <c r="B221" s="41"/>
      <c r="C221" s="40"/>
      <c r="D221" s="194" t="s">
        <v>543</v>
      </c>
      <c r="E221" s="40"/>
      <c r="F221" s="239" t="s">
        <v>846</v>
      </c>
      <c r="G221" s="40"/>
      <c r="H221" s="40"/>
      <c r="I221" s="190"/>
      <c r="J221" s="40"/>
      <c r="K221" s="40"/>
      <c r="L221" s="41"/>
      <c r="M221" s="191"/>
      <c r="N221" s="192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543</v>
      </c>
      <c r="AU221" s="21" t="s">
        <v>79</v>
      </c>
    </row>
    <row r="222" s="14" customFormat="1">
      <c r="A222" s="14"/>
      <c r="B222" s="201"/>
      <c r="C222" s="14"/>
      <c r="D222" s="194" t="s">
        <v>148</v>
      </c>
      <c r="E222" s="202" t="s">
        <v>3</v>
      </c>
      <c r="F222" s="203" t="s">
        <v>847</v>
      </c>
      <c r="G222" s="14"/>
      <c r="H222" s="204">
        <v>45</v>
      </c>
      <c r="I222" s="205"/>
      <c r="J222" s="14"/>
      <c r="K222" s="14"/>
      <c r="L222" s="201"/>
      <c r="M222" s="206"/>
      <c r="N222" s="207"/>
      <c r="O222" s="207"/>
      <c r="P222" s="207"/>
      <c r="Q222" s="207"/>
      <c r="R222" s="207"/>
      <c r="S222" s="207"/>
      <c r="T222" s="20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2" t="s">
        <v>148</v>
      </c>
      <c r="AU222" s="202" t="s">
        <v>79</v>
      </c>
      <c r="AV222" s="14" t="s">
        <v>79</v>
      </c>
      <c r="AW222" s="14" t="s">
        <v>32</v>
      </c>
      <c r="AX222" s="14" t="s">
        <v>70</v>
      </c>
      <c r="AY222" s="202" t="s">
        <v>137</v>
      </c>
    </row>
    <row r="223" s="15" customFormat="1">
      <c r="A223" s="15"/>
      <c r="B223" s="209"/>
      <c r="C223" s="15"/>
      <c r="D223" s="194" t="s">
        <v>148</v>
      </c>
      <c r="E223" s="210" t="s">
        <v>3</v>
      </c>
      <c r="F223" s="211" t="s">
        <v>152</v>
      </c>
      <c r="G223" s="15"/>
      <c r="H223" s="212">
        <v>45</v>
      </c>
      <c r="I223" s="213"/>
      <c r="J223" s="15"/>
      <c r="K223" s="15"/>
      <c r="L223" s="209"/>
      <c r="M223" s="214"/>
      <c r="N223" s="215"/>
      <c r="O223" s="215"/>
      <c r="P223" s="215"/>
      <c r="Q223" s="215"/>
      <c r="R223" s="215"/>
      <c r="S223" s="215"/>
      <c r="T223" s="21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10" t="s">
        <v>148</v>
      </c>
      <c r="AU223" s="210" t="s">
        <v>79</v>
      </c>
      <c r="AV223" s="15" t="s">
        <v>144</v>
      </c>
      <c r="AW223" s="15" t="s">
        <v>32</v>
      </c>
      <c r="AX223" s="15" t="s">
        <v>77</v>
      </c>
      <c r="AY223" s="210" t="s">
        <v>137</v>
      </c>
    </row>
    <row r="224" s="2" customFormat="1" ht="24.15" customHeight="1">
      <c r="A224" s="40"/>
      <c r="B224" s="174"/>
      <c r="C224" s="175" t="s">
        <v>435</v>
      </c>
      <c r="D224" s="175" t="s">
        <v>139</v>
      </c>
      <c r="E224" s="176" t="s">
        <v>848</v>
      </c>
      <c r="F224" s="177" t="s">
        <v>849</v>
      </c>
      <c r="G224" s="178" t="s">
        <v>457</v>
      </c>
      <c r="H224" s="179">
        <v>45</v>
      </c>
      <c r="I224" s="180"/>
      <c r="J224" s="181">
        <f>ROUND(I224*H224,2)</f>
        <v>0</v>
      </c>
      <c r="K224" s="177" t="s">
        <v>3</v>
      </c>
      <c r="L224" s="41"/>
      <c r="M224" s="182" t="s">
        <v>3</v>
      </c>
      <c r="N224" s="183" t="s">
        <v>41</v>
      </c>
      <c r="O224" s="74"/>
      <c r="P224" s="184">
        <f>O224*H224</f>
        <v>0</v>
      </c>
      <c r="Q224" s="184">
        <v>0.0060000000000000001</v>
      </c>
      <c r="R224" s="184">
        <f>Q224*H224</f>
        <v>0.27000000000000002</v>
      </c>
      <c r="S224" s="184">
        <v>0</v>
      </c>
      <c r="T224" s="18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86" t="s">
        <v>144</v>
      </c>
      <c r="AT224" s="186" t="s">
        <v>139</v>
      </c>
      <c r="AU224" s="186" t="s">
        <v>79</v>
      </c>
      <c r="AY224" s="21" t="s">
        <v>137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21" t="s">
        <v>77</v>
      </c>
      <c r="BK224" s="187">
        <f>ROUND(I224*H224,2)</f>
        <v>0</v>
      </c>
      <c r="BL224" s="21" t="s">
        <v>144</v>
      </c>
      <c r="BM224" s="186" t="s">
        <v>850</v>
      </c>
    </row>
    <row r="225" s="2" customFormat="1">
      <c r="A225" s="40"/>
      <c r="B225" s="41"/>
      <c r="C225" s="40"/>
      <c r="D225" s="194" t="s">
        <v>543</v>
      </c>
      <c r="E225" s="40"/>
      <c r="F225" s="239" t="s">
        <v>851</v>
      </c>
      <c r="G225" s="40"/>
      <c r="H225" s="40"/>
      <c r="I225" s="190"/>
      <c r="J225" s="40"/>
      <c r="K225" s="40"/>
      <c r="L225" s="41"/>
      <c r="M225" s="191"/>
      <c r="N225" s="192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543</v>
      </c>
      <c r="AU225" s="21" t="s">
        <v>79</v>
      </c>
    </row>
    <row r="226" s="14" customFormat="1">
      <c r="A226" s="14"/>
      <c r="B226" s="201"/>
      <c r="C226" s="14"/>
      <c r="D226" s="194" t="s">
        <v>148</v>
      </c>
      <c r="E226" s="202" t="s">
        <v>3</v>
      </c>
      <c r="F226" s="203" t="s">
        <v>852</v>
      </c>
      <c r="G226" s="14"/>
      <c r="H226" s="204">
        <v>45</v>
      </c>
      <c r="I226" s="205"/>
      <c r="J226" s="14"/>
      <c r="K226" s="14"/>
      <c r="L226" s="201"/>
      <c r="M226" s="206"/>
      <c r="N226" s="207"/>
      <c r="O226" s="207"/>
      <c r="P226" s="207"/>
      <c r="Q226" s="207"/>
      <c r="R226" s="207"/>
      <c r="S226" s="207"/>
      <c r="T226" s="20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02" t="s">
        <v>148</v>
      </c>
      <c r="AU226" s="202" t="s">
        <v>79</v>
      </c>
      <c r="AV226" s="14" t="s">
        <v>79</v>
      </c>
      <c r="AW226" s="14" t="s">
        <v>32</v>
      </c>
      <c r="AX226" s="14" t="s">
        <v>70</v>
      </c>
      <c r="AY226" s="202" t="s">
        <v>137</v>
      </c>
    </row>
    <row r="227" s="15" customFormat="1">
      <c r="A227" s="15"/>
      <c r="B227" s="209"/>
      <c r="C227" s="15"/>
      <c r="D227" s="194" t="s">
        <v>148</v>
      </c>
      <c r="E227" s="210" t="s">
        <v>3</v>
      </c>
      <c r="F227" s="211" t="s">
        <v>152</v>
      </c>
      <c r="G227" s="15"/>
      <c r="H227" s="212">
        <v>45</v>
      </c>
      <c r="I227" s="213"/>
      <c r="J227" s="15"/>
      <c r="K227" s="15"/>
      <c r="L227" s="209"/>
      <c r="M227" s="214"/>
      <c r="N227" s="215"/>
      <c r="O227" s="215"/>
      <c r="P227" s="215"/>
      <c r="Q227" s="215"/>
      <c r="R227" s="215"/>
      <c r="S227" s="215"/>
      <c r="T227" s="21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10" t="s">
        <v>148</v>
      </c>
      <c r="AU227" s="210" t="s">
        <v>79</v>
      </c>
      <c r="AV227" s="15" t="s">
        <v>144</v>
      </c>
      <c r="AW227" s="15" t="s">
        <v>32</v>
      </c>
      <c r="AX227" s="15" t="s">
        <v>77</v>
      </c>
      <c r="AY227" s="210" t="s">
        <v>137</v>
      </c>
    </row>
    <row r="228" s="12" customFormat="1" ht="22.8" customHeight="1">
      <c r="A228" s="12"/>
      <c r="B228" s="161"/>
      <c r="C228" s="12"/>
      <c r="D228" s="162" t="s">
        <v>69</v>
      </c>
      <c r="E228" s="172" t="s">
        <v>509</v>
      </c>
      <c r="F228" s="172" t="s">
        <v>510</v>
      </c>
      <c r="G228" s="12"/>
      <c r="H228" s="12"/>
      <c r="I228" s="164"/>
      <c r="J228" s="173">
        <f>BK228</f>
        <v>0</v>
      </c>
      <c r="K228" s="12"/>
      <c r="L228" s="161"/>
      <c r="M228" s="166"/>
      <c r="N228" s="167"/>
      <c r="O228" s="167"/>
      <c r="P228" s="168">
        <f>SUM(P229:P230)</f>
        <v>0</v>
      </c>
      <c r="Q228" s="167"/>
      <c r="R228" s="168">
        <f>SUM(R229:R230)</f>
        <v>0</v>
      </c>
      <c r="S228" s="167"/>
      <c r="T228" s="169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2" t="s">
        <v>77</v>
      </c>
      <c r="AT228" s="170" t="s">
        <v>69</v>
      </c>
      <c r="AU228" s="170" t="s">
        <v>77</v>
      </c>
      <c r="AY228" s="162" t="s">
        <v>137</v>
      </c>
      <c r="BK228" s="171">
        <f>SUM(BK229:BK230)</f>
        <v>0</v>
      </c>
    </row>
    <row r="229" s="2" customFormat="1" ht="24.15" customHeight="1">
      <c r="A229" s="40"/>
      <c r="B229" s="174"/>
      <c r="C229" s="175" t="s">
        <v>440</v>
      </c>
      <c r="D229" s="175" t="s">
        <v>139</v>
      </c>
      <c r="E229" s="176" t="s">
        <v>512</v>
      </c>
      <c r="F229" s="177" t="s">
        <v>513</v>
      </c>
      <c r="G229" s="178" t="s">
        <v>301</v>
      </c>
      <c r="H229" s="179">
        <v>4.54</v>
      </c>
      <c r="I229" s="180"/>
      <c r="J229" s="181">
        <f>ROUND(I229*H229,2)</f>
        <v>0</v>
      </c>
      <c r="K229" s="177" t="s">
        <v>143</v>
      </c>
      <c r="L229" s="41"/>
      <c r="M229" s="182" t="s">
        <v>3</v>
      </c>
      <c r="N229" s="183" t="s">
        <v>41</v>
      </c>
      <c r="O229" s="74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86" t="s">
        <v>144</v>
      </c>
      <c r="AT229" s="186" t="s">
        <v>139</v>
      </c>
      <c r="AU229" s="186" t="s">
        <v>79</v>
      </c>
      <c r="AY229" s="21" t="s">
        <v>137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21" t="s">
        <v>77</v>
      </c>
      <c r="BK229" s="187">
        <f>ROUND(I229*H229,2)</f>
        <v>0</v>
      </c>
      <c r="BL229" s="21" t="s">
        <v>144</v>
      </c>
      <c r="BM229" s="186" t="s">
        <v>853</v>
      </c>
    </row>
    <row r="230" s="2" customFormat="1">
      <c r="A230" s="40"/>
      <c r="B230" s="41"/>
      <c r="C230" s="40"/>
      <c r="D230" s="188" t="s">
        <v>146</v>
      </c>
      <c r="E230" s="40"/>
      <c r="F230" s="189" t="s">
        <v>515</v>
      </c>
      <c r="G230" s="40"/>
      <c r="H230" s="40"/>
      <c r="I230" s="190"/>
      <c r="J230" s="40"/>
      <c r="K230" s="40"/>
      <c r="L230" s="41"/>
      <c r="M230" s="235"/>
      <c r="N230" s="236"/>
      <c r="O230" s="237"/>
      <c r="P230" s="237"/>
      <c r="Q230" s="237"/>
      <c r="R230" s="237"/>
      <c r="S230" s="237"/>
      <c r="T230" s="238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146</v>
      </c>
      <c r="AU230" s="21" t="s">
        <v>79</v>
      </c>
    </row>
    <row r="231" s="2" customFormat="1" ht="6.96" customHeight="1">
      <c r="A231" s="40"/>
      <c r="B231" s="57"/>
      <c r="C231" s="58"/>
      <c r="D231" s="58"/>
      <c r="E231" s="58"/>
      <c r="F231" s="58"/>
      <c r="G231" s="58"/>
      <c r="H231" s="58"/>
      <c r="I231" s="58"/>
      <c r="J231" s="58"/>
      <c r="K231" s="58"/>
      <c r="L231" s="41"/>
      <c r="M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</sheetData>
  <autoFilter ref="C89:K2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4_02/851261131"/>
    <hyperlink ref="F104" r:id="rId2" display="https://podminky.urs.cz/item/CS_URS_2024_02/857261131"/>
    <hyperlink ref="F114" r:id="rId3" display="https://podminky.urs.cz/item/CS_URS_2024_02/857262122"/>
    <hyperlink ref="F120" r:id="rId4" display="https://podminky.urs.cz/item/CS_URS_2024_02/871161211"/>
    <hyperlink ref="F127" r:id="rId5" display="https://podminky.urs.cz/item/CS_URS_2024_02/871211211"/>
    <hyperlink ref="F135" r:id="rId6" display="https://podminky.urs.cz/item/CS_URS_2024_02/877161101"/>
    <hyperlink ref="F158" r:id="rId7" display="https://podminky.urs.cz/item/CS_URS_2024_02/892233122"/>
    <hyperlink ref="F162" r:id="rId8" display="https://podminky.urs.cz/item/CS_URS_2024_02/892241111"/>
    <hyperlink ref="F164" r:id="rId9" display="https://podminky.urs.cz/item/CS_URS_2024_02/892271111"/>
    <hyperlink ref="F168" r:id="rId10" display="https://podminky.urs.cz/item/CS_URS_2024_02/892273122"/>
    <hyperlink ref="F172" r:id="rId11" display="https://podminky.urs.cz/item/CS_URS_2024_02/899712111"/>
    <hyperlink ref="F179" r:id="rId12" display="https://podminky.urs.cz/item/CS_URS_2024_02/899722113"/>
    <hyperlink ref="F186" r:id="rId13" display="https://podminky.urs.cz/item/CS_URS_2024_02/891261112"/>
    <hyperlink ref="F192" r:id="rId14" display="https://podminky.urs.cz/item/CS_URS_2024_02/899401111"/>
    <hyperlink ref="F230" r:id="rId15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93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108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854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ROUND(J89,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ROUND((SUM(BE89:BE184)),  2)</f>
        <v>0</v>
      </c>
      <c r="G35" s="40"/>
      <c r="H35" s="40"/>
      <c r="I35" s="133">
        <v>0.20999999999999999</v>
      </c>
      <c r="J35" s="132">
        <f>ROUND(((SUM(BE89:BE184))*I35),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ROUND((SUM(BF89:BF184)),  2)</f>
        <v>0</v>
      </c>
      <c r="G36" s="40"/>
      <c r="H36" s="40"/>
      <c r="I36" s="133">
        <v>0.12</v>
      </c>
      <c r="J36" s="132">
        <f>ROUND(((SUM(BF89:BF184))*I36),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ROUND((SUM(BG89:BG184)),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ROUND((SUM(BH89:BH184)),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ROUND((SUM(BI89:BI184)),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108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SO01.004 - Provizorní obtok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J89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J90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518</v>
      </c>
      <c r="E65" s="149"/>
      <c r="F65" s="149"/>
      <c r="G65" s="149"/>
      <c r="H65" s="149"/>
      <c r="I65" s="149"/>
      <c r="J65" s="150">
        <f>J91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520</v>
      </c>
      <c r="E66" s="149"/>
      <c r="F66" s="149"/>
      <c r="G66" s="149"/>
      <c r="H66" s="149"/>
      <c r="I66" s="149"/>
      <c r="J66" s="150">
        <f>J160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121</v>
      </c>
      <c r="E67" s="149"/>
      <c r="F67" s="149"/>
      <c r="G67" s="149"/>
      <c r="H67" s="149"/>
      <c r="I67" s="149"/>
      <c r="J67" s="150">
        <f>J182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12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122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0"/>
      <c r="D77" s="40"/>
      <c r="E77" s="125" t="str">
        <f>E7</f>
        <v>KUNOVICE, UL. NA KONCI, REKONSTRUKCE ŘADU L-10</v>
      </c>
      <c r="F77" s="34"/>
      <c r="G77" s="34"/>
      <c r="H77" s="34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4"/>
      <c r="C78" s="34" t="s">
        <v>107</v>
      </c>
      <c r="L78" s="24"/>
    </row>
    <row r="79" s="2" customFormat="1" ht="16.5" customHeight="1">
      <c r="A79" s="40"/>
      <c r="B79" s="41"/>
      <c r="C79" s="40"/>
      <c r="D79" s="40"/>
      <c r="E79" s="125" t="s">
        <v>108</v>
      </c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109</v>
      </c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0"/>
      <c r="D81" s="40"/>
      <c r="E81" s="64" t="str">
        <f>E11</f>
        <v>SO01.004 - Provizorní obtok</v>
      </c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0"/>
      <c r="E83" s="40"/>
      <c r="F83" s="29" t="str">
        <f>F14</f>
        <v>Kunovice</v>
      </c>
      <c r="G83" s="40"/>
      <c r="H83" s="40"/>
      <c r="I83" s="34" t="s">
        <v>23</v>
      </c>
      <c r="J83" s="66" t="str">
        <f>IF(J14="","",J14)</f>
        <v>8. 11. 2024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0"/>
      <c r="E85" s="40"/>
      <c r="F85" s="29" t="str">
        <f>E17</f>
        <v xml:space="preserve"> </v>
      </c>
      <c r="G85" s="40"/>
      <c r="H85" s="40"/>
      <c r="I85" s="34" t="s">
        <v>31</v>
      </c>
      <c r="J85" s="38" t="str">
        <f>E23</f>
        <v xml:space="preserve"> </v>
      </c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0"/>
      <c r="E86" s="40"/>
      <c r="F86" s="29" t="str">
        <f>IF(E20="","",E20)</f>
        <v>Vyplň údaj</v>
      </c>
      <c r="G86" s="40"/>
      <c r="H86" s="40"/>
      <c r="I86" s="34" t="s">
        <v>33</v>
      </c>
      <c r="J86" s="38" t="str">
        <f>E26</f>
        <v xml:space="preserve"> 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51"/>
      <c r="B88" s="152"/>
      <c r="C88" s="153" t="s">
        <v>123</v>
      </c>
      <c r="D88" s="154" t="s">
        <v>55</v>
      </c>
      <c r="E88" s="154" t="s">
        <v>51</v>
      </c>
      <c r="F88" s="154" t="s">
        <v>52</v>
      </c>
      <c r="G88" s="154" t="s">
        <v>124</v>
      </c>
      <c r="H88" s="154" t="s">
        <v>125</v>
      </c>
      <c r="I88" s="154" t="s">
        <v>126</v>
      </c>
      <c r="J88" s="154" t="s">
        <v>113</v>
      </c>
      <c r="K88" s="155" t="s">
        <v>127</v>
      </c>
      <c r="L88" s="156"/>
      <c r="M88" s="82" t="s">
        <v>3</v>
      </c>
      <c r="N88" s="83" t="s">
        <v>40</v>
      </c>
      <c r="O88" s="83" t="s">
        <v>128</v>
      </c>
      <c r="P88" s="83" t="s">
        <v>129</v>
      </c>
      <c r="Q88" s="83" t="s">
        <v>130</v>
      </c>
      <c r="R88" s="83" t="s">
        <v>131</v>
      </c>
      <c r="S88" s="83" t="s">
        <v>132</v>
      </c>
      <c r="T88" s="84" t="s">
        <v>133</v>
      </c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</row>
    <row r="89" s="2" customFormat="1" ht="22.8" customHeight="1">
      <c r="A89" s="40"/>
      <c r="B89" s="41"/>
      <c r="C89" s="89" t="s">
        <v>134</v>
      </c>
      <c r="D89" s="40"/>
      <c r="E89" s="40"/>
      <c r="F89" s="40"/>
      <c r="G89" s="40"/>
      <c r="H89" s="40"/>
      <c r="I89" s="40"/>
      <c r="J89" s="157">
        <f>BK89</f>
        <v>0</v>
      </c>
      <c r="K89" s="40"/>
      <c r="L89" s="41"/>
      <c r="M89" s="85"/>
      <c r="N89" s="70"/>
      <c r="O89" s="86"/>
      <c r="P89" s="158">
        <f>P90</f>
        <v>0</v>
      </c>
      <c r="Q89" s="86"/>
      <c r="R89" s="158">
        <f>R90</f>
        <v>7.0867285439999996</v>
      </c>
      <c r="S89" s="86"/>
      <c r="T89" s="159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21" t="s">
        <v>69</v>
      </c>
      <c r="AU89" s="21" t="s">
        <v>114</v>
      </c>
      <c r="BK89" s="160">
        <f>BK90</f>
        <v>0</v>
      </c>
    </row>
    <row r="90" s="12" customFormat="1" ht="25.92" customHeight="1">
      <c r="A90" s="12"/>
      <c r="B90" s="161"/>
      <c r="C90" s="12"/>
      <c r="D90" s="162" t="s">
        <v>69</v>
      </c>
      <c r="E90" s="163" t="s">
        <v>135</v>
      </c>
      <c r="F90" s="163" t="s">
        <v>136</v>
      </c>
      <c r="G90" s="12"/>
      <c r="H90" s="12"/>
      <c r="I90" s="164"/>
      <c r="J90" s="165">
        <f>BK90</f>
        <v>0</v>
      </c>
      <c r="K90" s="12"/>
      <c r="L90" s="161"/>
      <c r="M90" s="166"/>
      <c r="N90" s="167"/>
      <c r="O90" s="167"/>
      <c r="P90" s="168">
        <f>P91+P160+P182</f>
        <v>0</v>
      </c>
      <c r="Q90" s="167"/>
      <c r="R90" s="168">
        <f>R91+R160+R182</f>
        <v>7.0867285439999996</v>
      </c>
      <c r="S90" s="167"/>
      <c r="T90" s="169">
        <f>T91+T160+T182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62" t="s">
        <v>77</v>
      </c>
      <c r="AT90" s="170" t="s">
        <v>69</v>
      </c>
      <c r="AU90" s="170" t="s">
        <v>70</v>
      </c>
      <c r="AY90" s="162" t="s">
        <v>137</v>
      </c>
      <c r="BK90" s="171">
        <f>BK91+BK160+BK182</f>
        <v>0</v>
      </c>
    </row>
    <row r="91" s="12" customFormat="1" ht="22.8" customHeight="1">
      <c r="A91" s="12"/>
      <c r="B91" s="161"/>
      <c r="C91" s="12"/>
      <c r="D91" s="162" t="s">
        <v>69</v>
      </c>
      <c r="E91" s="172" t="s">
        <v>195</v>
      </c>
      <c r="F91" s="172" t="s">
        <v>534</v>
      </c>
      <c r="G91" s="12"/>
      <c r="H91" s="12"/>
      <c r="I91" s="164"/>
      <c r="J91" s="173">
        <f>BK91</f>
        <v>0</v>
      </c>
      <c r="K91" s="12"/>
      <c r="L91" s="161"/>
      <c r="M91" s="166"/>
      <c r="N91" s="167"/>
      <c r="O91" s="167"/>
      <c r="P91" s="168">
        <f>SUM(P92:P159)</f>
        <v>0</v>
      </c>
      <c r="Q91" s="167"/>
      <c r="R91" s="168">
        <f>SUM(R92:R159)</f>
        <v>2.982728544</v>
      </c>
      <c r="S91" s="167"/>
      <c r="T91" s="169">
        <f>SUM(T92:T159)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2" t="s">
        <v>77</v>
      </c>
      <c r="AT91" s="170" t="s">
        <v>69</v>
      </c>
      <c r="AU91" s="170" t="s">
        <v>77</v>
      </c>
      <c r="AY91" s="162" t="s">
        <v>137</v>
      </c>
      <c r="BK91" s="171">
        <f>SUM(BK92:BK159)</f>
        <v>0</v>
      </c>
    </row>
    <row r="92" s="2" customFormat="1" ht="24.15" customHeight="1">
      <c r="A92" s="40"/>
      <c r="B92" s="174"/>
      <c r="C92" s="175" t="s">
        <v>77</v>
      </c>
      <c r="D92" s="175" t="s">
        <v>139</v>
      </c>
      <c r="E92" s="176" t="s">
        <v>747</v>
      </c>
      <c r="F92" s="177" t="s">
        <v>748</v>
      </c>
      <c r="G92" s="178" t="s">
        <v>198</v>
      </c>
      <c r="H92" s="179">
        <v>130</v>
      </c>
      <c r="I92" s="180"/>
      <c r="J92" s="181">
        <f>ROUND(I92*H92,2)</f>
        <v>0</v>
      </c>
      <c r="K92" s="177" t="s">
        <v>143</v>
      </c>
      <c r="L92" s="41"/>
      <c r="M92" s="182" t="s">
        <v>3</v>
      </c>
      <c r="N92" s="183" t="s">
        <v>41</v>
      </c>
      <c r="O92" s="74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86" t="s">
        <v>144</v>
      </c>
      <c r="AT92" s="186" t="s">
        <v>139</v>
      </c>
      <c r="AU92" s="186" t="s">
        <v>79</v>
      </c>
      <c r="AY92" s="21" t="s">
        <v>137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21" t="s">
        <v>77</v>
      </c>
      <c r="BK92" s="187">
        <f>ROUND(I92*H92,2)</f>
        <v>0</v>
      </c>
      <c r="BL92" s="21" t="s">
        <v>144</v>
      </c>
      <c r="BM92" s="186" t="s">
        <v>855</v>
      </c>
    </row>
    <row r="93" s="2" customFormat="1">
      <c r="A93" s="40"/>
      <c r="B93" s="41"/>
      <c r="C93" s="40"/>
      <c r="D93" s="188" t="s">
        <v>146</v>
      </c>
      <c r="E93" s="40"/>
      <c r="F93" s="189" t="s">
        <v>750</v>
      </c>
      <c r="G93" s="40"/>
      <c r="H93" s="40"/>
      <c r="I93" s="190"/>
      <c r="J93" s="40"/>
      <c r="K93" s="40"/>
      <c r="L93" s="41"/>
      <c r="M93" s="191"/>
      <c r="N93" s="192"/>
      <c r="O93" s="74"/>
      <c r="P93" s="74"/>
      <c r="Q93" s="74"/>
      <c r="R93" s="74"/>
      <c r="S93" s="74"/>
      <c r="T93" s="75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146</v>
      </c>
      <c r="AU93" s="21" t="s">
        <v>79</v>
      </c>
    </row>
    <row r="94" s="14" customFormat="1">
      <c r="A94" s="14"/>
      <c r="B94" s="201"/>
      <c r="C94" s="14"/>
      <c r="D94" s="194" t="s">
        <v>148</v>
      </c>
      <c r="E94" s="202" t="s">
        <v>3</v>
      </c>
      <c r="F94" s="203" t="s">
        <v>856</v>
      </c>
      <c r="G94" s="14"/>
      <c r="H94" s="204">
        <v>130</v>
      </c>
      <c r="I94" s="205"/>
      <c r="J94" s="14"/>
      <c r="K94" s="14"/>
      <c r="L94" s="201"/>
      <c r="M94" s="206"/>
      <c r="N94" s="207"/>
      <c r="O94" s="207"/>
      <c r="P94" s="207"/>
      <c r="Q94" s="207"/>
      <c r="R94" s="207"/>
      <c r="S94" s="207"/>
      <c r="T94" s="20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02" t="s">
        <v>148</v>
      </c>
      <c r="AU94" s="202" t="s">
        <v>79</v>
      </c>
      <c r="AV94" s="14" t="s">
        <v>79</v>
      </c>
      <c r="AW94" s="14" t="s">
        <v>32</v>
      </c>
      <c r="AX94" s="14" t="s">
        <v>70</v>
      </c>
      <c r="AY94" s="202" t="s">
        <v>137</v>
      </c>
    </row>
    <row r="95" s="15" customFormat="1">
      <c r="A95" s="15"/>
      <c r="B95" s="209"/>
      <c r="C95" s="15"/>
      <c r="D95" s="194" t="s">
        <v>148</v>
      </c>
      <c r="E95" s="210" t="s">
        <v>3</v>
      </c>
      <c r="F95" s="211" t="s">
        <v>152</v>
      </c>
      <c r="G95" s="15"/>
      <c r="H95" s="212">
        <v>130</v>
      </c>
      <c r="I95" s="213"/>
      <c r="J95" s="15"/>
      <c r="K95" s="15"/>
      <c r="L95" s="209"/>
      <c r="M95" s="214"/>
      <c r="N95" s="215"/>
      <c r="O95" s="215"/>
      <c r="P95" s="215"/>
      <c r="Q95" s="215"/>
      <c r="R95" s="215"/>
      <c r="S95" s="215"/>
      <c r="T95" s="21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10" t="s">
        <v>148</v>
      </c>
      <c r="AU95" s="210" t="s">
        <v>79</v>
      </c>
      <c r="AV95" s="15" t="s">
        <v>144</v>
      </c>
      <c r="AW95" s="15" t="s">
        <v>32</v>
      </c>
      <c r="AX95" s="15" t="s">
        <v>77</v>
      </c>
      <c r="AY95" s="210" t="s">
        <v>137</v>
      </c>
    </row>
    <row r="96" s="2" customFormat="1" ht="21.75" customHeight="1">
      <c r="A96" s="40"/>
      <c r="B96" s="174"/>
      <c r="C96" s="225" t="s">
        <v>79</v>
      </c>
      <c r="D96" s="225" t="s">
        <v>330</v>
      </c>
      <c r="E96" s="226" t="s">
        <v>857</v>
      </c>
      <c r="F96" s="227" t="s">
        <v>858</v>
      </c>
      <c r="G96" s="228" t="s">
        <v>198</v>
      </c>
      <c r="H96" s="229">
        <v>131.94999999999999</v>
      </c>
      <c r="I96" s="230"/>
      <c r="J96" s="231">
        <f>ROUND(I96*H96,2)</f>
        <v>0</v>
      </c>
      <c r="K96" s="227" t="s">
        <v>3</v>
      </c>
      <c r="L96" s="232"/>
      <c r="M96" s="233" t="s">
        <v>3</v>
      </c>
      <c r="N96" s="234" t="s">
        <v>41</v>
      </c>
      <c r="O96" s="74"/>
      <c r="P96" s="184">
        <f>O96*H96</f>
        <v>0</v>
      </c>
      <c r="Q96" s="184">
        <v>0.0067400000000000003</v>
      </c>
      <c r="R96" s="184">
        <f>Q96*H96</f>
        <v>0.88934299999999999</v>
      </c>
      <c r="S96" s="184">
        <v>0</v>
      </c>
      <c r="T96" s="18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86" t="s">
        <v>195</v>
      </c>
      <c r="AT96" s="186" t="s">
        <v>330</v>
      </c>
      <c r="AU96" s="186" t="s">
        <v>79</v>
      </c>
      <c r="AY96" s="21" t="s">
        <v>137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1" t="s">
        <v>77</v>
      </c>
      <c r="BK96" s="187">
        <f>ROUND(I96*H96,2)</f>
        <v>0</v>
      </c>
      <c r="BL96" s="21" t="s">
        <v>144</v>
      </c>
      <c r="BM96" s="186" t="s">
        <v>859</v>
      </c>
    </row>
    <row r="97" s="14" customFormat="1">
      <c r="A97" s="14"/>
      <c r="B97" s="201"/>
      <c r="C97" s="14"/>
      <c r="D97" s="194" t="s">
        <v>148</v>
      </c>
      <c r="E97" s="202" t="s">
        <v>3</v>
      </c>
      <c r="F97" s="203" t="s">
        <v>856</v>
      </c>
      <c r="G97" s="14"/>
      <c r="H97" s="204">
        <v>130</v>
      </c>
      <c r="I97" s="205"/>
      <c r="J97" s="14"/>
      <c r="K97" s="14"/>
      <c r="L97" s="201"/>
      <c r="M97" s="206"/>
      <c r="N97" s="207"/>
      <c r="O97" s="207"/>
      <c r="P97" s="207"/>
      <c r="Q97" s="207"/>
      <c r="R97" s="207"/>
      <c r="S97" s="207"/>
      <c r="T97" s="20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02" t="s">
        <v>148</v>
      </c>
      <c r="AU97" s="202" t="s">
        <v>79</v>
      </c>
      <c r="AV97" s="14" t="s">
        <v>79</v>
      </c>
      <c r="AW97" s="14" t="s">
        <v>32</v>
      </c>
      <c r="AX97" s="14" t="s">
        <v>70</v>
      </c>
      <c r="AY97" s="202" t="s">
        <v>137</v>
      </c>
    </row>
    <row r="98" s="15" customFormat="1">
      <c r="A98" s="15"/>
      <c r="B98" s="209"/>
      <c r="C98" s="15"/>
      <c r="D98" s="194" t="s">
        <v>148</v>
      </c>
      <c r="E98" s="210" t="s">
        <v>3</v>
      </c>
      <c r="F98" s="211" t="s">
        <v>152</v>
      </c>
      <c r="G98" s="15"/>
      <c r="H98" s="212">
        <v>130</v>
      </c>
      <c r="I98" s="213"/>
      <c r="J98" s="15"/>
      <c r="K98" s="15"/>
      <c r="L98" s="209"/>
      <c r="M98" s="214"/>
      <c r="N98" s="215"/>
      <c r="O98" s="215"/>
      <c r="P98" s="215"/>
      <c r="Q98" s="215"/>
      <c r="R98" s="215"/>
      <c r="S98" s="215"/>
      <c r="T98" s="21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10" t="s">
        <v>148</v>
      </c>
      <c r="AU98" s="210" t="s">
        <v>79</v>
      </c>
      <c r="AV98" s="15" t="s">
        <v>144</v>
      </c>
      <c r="AW98" s="15" t="s">
        <v>32</v>
      </c>
      <c r="AX98" s="15" t="s">
        <v>77</v>
      </c>
      <c r="AY98" s="210" t="s">
        <v>137</v>
      </c>
    </row>
    <row r="99" s="14" customFormat="1">
      <c r="A99" s="14"/>
      <c r="B99" s="201"/>
      <c r="C99" s="14"/>
      <c r="D99" s="194" t="s">
        <v>148</v>
      </c>
      <c r="E99" s="14"/>
      <c r="F99" s="203" t="s">
        <v>860</v>
      </c>
      <c r="G99" s="14"/>
      <c r="H99" s="204">
        <v>131.94999999999999</v>
      </c>
      <c r="I99" s="205"/>
      <c r="J99" s="14"/>
      <c r="K99" s="14"/>
      <c r="L99" s="201"/>
      <c r="M99" s="206"/>
      <c r="N99" s="207"/>
      <c r="O99" s="207"/>
      <c r="P99" s="207"/>
      <c r="Q99" s="207"/>
      <c r="R99" s="207"/>
      <c r="S99" s="207"/>
      <c r="T99" s="20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02" t="s">
        <v>148</v>
      </c>
      <c r="AU99" s="202" t="s">
        <v>79</v>
      </c>
      <c r="AV99" s="14" t="s">
        <v>79</v>
      </c>
      <c r="AW99" s="14" t="s">
        <v>4</v>
      </c>
      <c r="AX99" s="14" t="s">
        <v>77</v>
      </c>
      <c r="AY99" s="202" t="s">
        <v>137</v>
      </c>
    </row>
    <row r="100" s="2" customFormat="1" ht="24.15" customHeight="1">
      <c r="A100" s="40"/>
      <c r="B100" s="174"/>
      <c r="C100" s="175" t="s">
        <v>159</v>
      </c>
      <c r="D100" s="175" t="s">
        <v>139</v>
      </c>
      <c r="E100" s="176" t="s">
        <v>861</v>
      </c>
      <c r="F100" s="177" t="s">
        <v>862</v>
      </c>
      <c r="G100" s="178" t="s">
        <v>198</v>
      </c>
      <c r="H100" s="179">
        <v>195</v>
      </c>
      <c r="I100" s="180"/>
      <c r="J100" s="181">
        <f>ROUND(I100*H100,2)</f>
        <v>0</v>
      </c>
      <c r="K100" s="177" t="s">
        <v>143</v>
      </c>
      <c r="L100" s="41"/>
      <c r="M100" s="182" t="s">
        <v>3</v>
      </c>
      <c r="N100" s="183" t="s">
        <v>41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144</v>
      </c>
      <c r="AT100" s="186" t="s">
        <v>139</v>
      </c>
      <c r="AU100" s="186" t="s">
        <v>79</v>
      </c>
      <c r="AY100" s="21" t="s">
        <v>137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77</v>
      </c>
      <c r="BK100" s="187">
        <f>ROUND(I100*H100,2)</f>
        <v>0</v>
      </c>
      <c r="BL100" s="21" t="s">
        <v>144</v>
      </c>
      <c r="BM100" s="186" t="s">
        <v>863</v>
      </c>
    </row>
    <row r="101" s="2" customFormat="1">
      <c r="A101" s="40"/>
      <c r="B101" s="41"/>
      <c r="C101" s="40"/>
      <c r="D101" s="188" t="s">
        <v>146</v>
      </c>
      <c r="E101" s="40"/>
      <c r="F101" s="189" t="s">
        <v>864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146</v>
      </c>
      <c r="AU101" s="21" t="s">
        <v>79</v>
      </c>
    </row>
    <row r="102" s="14" customFormat="1">
      <c r="A102" s="14"/>
      <c r="B102" s="201"/>
      <c r="C102" s="14"/>
      <c r="D102" s="194" t="s">
        <v>148</v>
      </c>
      <c r="E102" s="202" t="s">
        <v>3</v>
      </c>
      <c r="F102" s="203" t="s">
        <v>865</v>
      </c>
      <c r="G102" s="14"/>
      <c r="H102" s="204">
        <v>170</v>
      </c>
      <c r="I102" s="205"/>
      <c r="J102" s="14"/>
      <c r="K102" s="14"/>
      <c r="L102" s="201"/>
      <c r="M102" s="206"/>
      <c r="N102" s="207"/>
      <c r="O102" s="207"/>
      <c r="P102" s="207"/>
      <c r="Q102" s="207"/>
      <c r="R102" s="207"/>
      <c r="S102" s="207"/>
      <c r="T102" s="20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2" t="s">
        <v>148</v>
      </c>
      <c r="AU102" s="202" t="s">
        <v>79</v>
      </c>
      <c r="AV102" s="14" t="s">
        <v>79</v>
      </c>
      <c r="AW102" s="14" t="s">
        <v>32</v>
      </c>
      <c r="AX102" s="14" t="s">
        <v>70</v>
      </c>
      <c r="AY102" s="202" t="s">
        <v>137</v>
      </c>
    </row>
    <row r="103" s="14" customFormat="1">
      <c r="A103" s="14"/>
      <c r="B103" s="201"/>
      <c r="C103" s="14"/>
      <c r="D103" s="194" t="s">
        <v>148</v>
      </c>
      <c r="E103" s="202" t="s">
        <v>3</v>
      </c>
      <c r="F103" s="203" t="s">
        <v>866</v>
      </c>
      <c r="G103" s="14"/>
      <c r="H103" s="204">
        <v>25</v>
      </c>
      <c r="I103" s="205"/>
      <c r="J103" s="14"/>
      <c r="K103" s="14"/>
      <c r="L103" s="201"/>
      <c r="M103" s="206"/>
      <c r="N103" s="207"/>
      <c r="O103" s="207"/>
      <c r="P103" s="207"/>
      <c r="Q103" s="207"/>
      <c r="R103" s="207"/>
      <c r="S103" s="207"/>
      <c r="T103" s="20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02" t="s">
        <v>148</v>
      </c>
      <c r="AU103" s="202" t="s">
        <v>79</v>
      </c>
      <c r="AV103" s="14" t="s">
        <v>79</v>
      </c>
      <c r="AW103" s="14" t="s">
        <v>32</v>
      </c>
      <c r="AX103" s="14" t="s">
        <v>70</v>
      </c>
      <c r="AY103" s="202" t="s">
        <v>137</v>
      </c>
    </row>
    <row r="104" s="15" customFormat="1">
      <c r="A104" s="15"/>
      <c r="B104" s="209"/>
      <c r="C104" s="15"/>
      <c r="D104" s="194" t="s">
        <v>148</v>
      </c>
      <c r="E104" s="210" t="s">
        <v>3</v>
      </c>
      <c r="F104" s="211" t="s">
        <v>152</v>
      </c>
      <c r="G104" s="15"/>
      <c r="H104" s="212">
        <v>195</v>
      </c>
      <c r="I104" s="213"/>
      <c r="J104" s="15"/>
      <c r="K104" s="15"/>
      <c r="L104" s="209"/>
      <c r="M104" s="214"/>
      <c r="N104" s="215"/>
      <c r="O104" s="215"/>
      <c r="P104" s="215"/>
      <c r="Q104" s="215"/>
      <c r="R104" s="215"/>
      <c r="S104" s="215"/>
      <c r="T104" s="21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10" t="s">
        <v>148</v>
      </c>
      <c r="AU104" s="210" t="s">
        <v>79</v>
      </c>
      <c r="AV104" s="15" t="s">
        <v>144</v>
      </c>
      <c r="AW104" s="15" t="s">
        <v>32</v>
      </c>
      <c r="AX104" s="15" t="s">
        <v>77</v>
      </c>
      <c r="AY104" s="210" t="s">
        <v>137</v>
      </c>
    </row>
    <row r="105" s="2" customFormat="1" ht="16.5" customHeight="1">
      <c r="A105" s="40"/>
      <c r="B105" s="174"/>
      <c r="C105" s="225" t="s">
        <v>144</v>
      </c>
      <c r="D105" s="225" t="s">
        <v>330</v>
      </c>
      <c r="E105" s="226" t="s">
        <v>867</v>
      </c>
      <c r="F105" s="227" t="s">
        <v>868</v>
      </c>
      <c r="G105" s="228" t="s">
        <v>198</v>
      </c>
      <c r="H105" s="229">
        <v>172.55000000000001</v>
      </c>
      <c r="I105" s="230"/>
      <c r="J105" s="231">
        <f>ROUND(I105*H105,2)</f>
        <v>0</v>
      </c>
      <c r="K105" s="227" t="s">
        <v>143</v>
      </c>
      <c r="L105" s="232"/>
      <c r="M105" s="233" t="s">
        <v>3</v>
      </c>
      <c r="N105" s="234" t="s">
        <v>41</v>
      </c>
      <c r="O105" s="74"/>
      <c r="P105" s="184">
        <f>O105*H105</f>
        <v>0</v>
      </c>
      <c r="Q105" s="184">
        <v>0.00147</v>
      </c>
      <c r="R105" s="184">
        <f>Q105*H105</f>
        <v>0.2536485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195</v>
      </c>
      <c r="AT105" s="186" t="s">
        <v>330</v>
      </c>
      <c r="AU105" s="186" t="s">
        <v>79</v>
      </c>
      <c r="AY105" s="21" t="s">
        <v>137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77</v>
      </c>
      <c r="BK105" s="187">
        <f>ROUND(I105*H105,2)</f>
        <v>0</v>
      </c>
      <c r="BL105" s="21" t="s">
        <v>144</v>
      </c>
      <c r="BM105" s="186" t="s">
        <v>869</v>
      </c>
    </row>
    <row r="106" s="14" customFormat="1">
      <c r="A106" s="14"/>
      <c r="B106" s="201"/>
      <c r="C106" s="14"/>
      <c r="D106" s="194" t="s">
        <v>148</v>
      </c>
      <c r="E106" s="202" t="s">
        <v>3</v>
      </c>
      <c r="F106" s="203" t="s">
        <v>865</v>
      </c>
      <c r="G106" s="14"/>
      <c r="H106" s="204">
        <v>170</v>
      </c>
      <c r="I106" s="205"/>
      <c r="J106" s="14"/>
      <c r="K106" s="14"/>
      <c r="L106" s="201"/>
      <c r="M106" s="206"/>
      <c r="N106" s="207"/>
      <c r="O106" s="207"/>
      <c r="P106" s="207"/>
      <c r="Q106" s="207"/>
      <c r="R106" s="207"/>
      <c r="S106" s="207"/>
      <c r="T106" s="20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2" t="s">
        <v>148</v>
      </c>
      <c r="AU106" s="202" t="s">
        <v>79</v>
      </c>
      <c r="AV106" s="14" t="s">
        <v>79</v>
      </c>
      <c r="AW106" s="14" t="s">
        <v>32</v>
      </c>
      <c r="AX106" s="14" t="s">
        <v>70</v>
      </c>
      <c r="AY106" s="202" t="s">
        <v>137</v>
      </c>
    </row>
    <row r="107" s="14" customFormat="1">
      <c r="A107" s="14"/>
      <c r="B107" s="201"/>
      <c r="C107" s="14"/>
      <c r="D107" s="194" t="s">
        <v>148</v>
      </c>
      <c r="E107" s="202" t="s">
        <v>3</v>
      </c>
      <c r="F107" s="203" t="s">
        <v>870</v>
      </c>
      <c r="G107" s="14"/>
      <c r="H107" s="204">
        <v>0</v>
      </c>
      <c r="I107" s="205"/>
      <c r="J107" s="14"/>
      <c r="K107" s="14"/>
      <c r="L107" s="201"/>
      <c r="M107" s="206"/>
      <c r="N107" s="207"/>
      <c r="O107" s="207"/>
      <c r="P107" s="207"/>
      <c r="Q107" s="207"/>
      <c r="R107" s="207"/>
      <c r="S107" s="207"/>
      <c r="T107" s="20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02" t="s">
        <v>148</v>
      </c>
      <c r="AU107" s="202" t="s">
        <v>79</v>
      </c>
      <c r="AV107" s="14" t="s">
        <v>79</v>
      </c>
      <c r="AW107" s="14" t="s">
        <v>32</v>
      </c>
      <c r="AX107" s="14" t="s">
        <v>70</v>
      </c>
      <c r="AY107" s="202" t="s">
        <v>137</v>
      </c>
    </row>
    <row r="108" s="15" customFormat="1">
      <c r="A108" s="15"/>
      <c r="B108" s="209"/>
      <c r="C108" s="15"/>
      <c r="D108" s="194" t="s">
        <v>148</v>
      </c>
      <c r="E108" s="210" t="s">
        <v>3</v>
      </c>
      <c r="F108" s="211" t="s">
        <v>152</v>
      </c>
      <c r="G108" s="15"/>
      <c r="H108" s="212">
        <v>170</v>
      </c>
      <c r="I108" s="213"/>
      <c r="J108" s="15"/>
      <c r="K108" s="15"/>
      <c r="L108" s="209"/>
      <c r="M108" s="214"/>
      <c r="N108" s="215"/>
      <c r="O108" s="215"/>
      <c r="P108" s="215"/>
      <c r="Q108" s="215"/>
      <c r="R108" s="215"/>
      <c r="S108" s="215"/>
      <c r="T108" s="21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10" t="s">
        <v>148</v>
      </c>
      <c r="AU108" s="210" t="s">
        <v>79</v>
      </c>
      <c r="AV108" s="15" t="s">
        <v>144</v>
      </c>
      <c r="AW108" s="15" t="s">
        <v>32</v>
      </c>
      <c r="AX108" s="15" t="s">
        <v>77</v>
      </c>
      <c r="AY108" s="210" t="s">
        <v>137</v>
      </c>
    </row>
    <row r="109" s="14" customFormat="1">
      <c r="A109" s="14"/>
      <c r="B109" s="201"/>
      <c r="C109" s="14"/>
      <c r="D109" s="194" t="s">
        <v>148</v>
      </c>
      <c r="E109" s="14"/>
      <c r="F109" s="203" t="s">
        <v>871</v>
      </c>
      <c r="G109" s="14"/>
      <c r="H109" s="204">
        <v>172.55000000000001</v>
      </c>
      <c r="I109" s="205"/>
      <c r="J109" s="14"/>
      <c r="K109" s="14"/>
      <c r="L109" s="201"/>
      <c r="M109" s="206"/>
      <c r="N109" s="207"/>
      <c r="O109" s="207"/>
      <c r="P109" s="207"/>
      <c r="Q109" s="207"/>
      <c r="R109" s="207"/>
      <c r="S109" s="207"/>
      <c r="T109" s="20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2" t="s">
        <v>148</v>
      </c>
      <c r="AU109" s="202" t="s">
        <v>79</v>
      </c>
      <c r="AV109" s="14" t="s">
        <v>79</v>
      </c>
      <c r="AW109" s="14" t="s">
        <v>4</v>
      </c>
      <c r="AX109" s="14" t="s">
        <v>77</v>
      </c>
      <c r="AY109" s="202" t="s">
        <v>137</v>
      </c>
    </row>
    <row r="110" s="2" customFormat="1" ht="24.15" customHeight="1">
      <c r="A110" s="40"/>
      <c r="B110" s="174"/>
      <c r="C110" s="175" t="s">
        <v>173</v>
      </c>
      <c r="D110" s="175" t="s">
        <v>139</v>
      </c>
      <c r="E110" s="176" t="s">
        <v>872</v>
      </c>
      <c r="F110" s="177" t="s">
        <v>873</v>
      </c>
      <c r="G110" s="178" t="s">
        <v>198</v>
      </c>
      <c r="H110" s="179">
        <v>1</v>
      </c>
      <c r="I110" s="180"/>
      <c r="J110" s="181">
        <f>ROUND(I110*H110,2)</f>
        <v>0</v>
      </c>
      <c r="K110" s="177" t="s">
        <v>143</v>
      </c>
      <c r="L110" s="41"/>
      <c r="M110" s="182" t="s">
        <v>3</v>
      </c>
      <c r="N110" s="183" t="s">
        <v>41</v>
      </c>
      <c r="O110" s="74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86" t="s">
        <v>144</v>
      </c>
      <c r="AT110" s="186" t="s">
        <v>139</v>
      </c>
      <c r="AU110" s="186" t="s">
        <v>79</v>
      </c>
      <c r="AY110" s="21" t="s">
        <v>137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21" t="s">
        <v>77</v>
      </c>
      <c r="BK110" s="187">
        <f>ROUND(I110*H110,2)</f>
        <v>0</v>
      </c>
      <c r="BL110" s="21" t="s">
        <v>144</v>
      </c>
      <c r="BM110" s="186" t="s">
        <v>874</v>
      </c>
    </row>
    <row r="111" s="2" customFormat="1">
      <c r="A111" s="40"/>
      <c r="B111" s="41"/>
      <c r="C111" s="40"/>
      <c r="D111" s="188" t="s">
        <v>146</v>
      </c>
      <c r="E111" s="40"/>
      <c r="F111" s="189" t="s">
        <v>875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146</v>
      </c>
      <c r="AU111" s="21" t="s">
        <v>79</v>
      </c>
    </row>
    <row r="112" s="14" customFormat="1">
      <c r="A112" s="14"/>
      <c r="B112" s="201"/>
      <c r="C112" s="14"/>
      <c r="D112" s="194" t="s">
        <v>148</v>
      </c>
      <c r="E112" s="202" t="s">
        <v>3</v>
      </c>
      <c r="F112" s="203" t="s">
        <v>876</v>
      </c>
      <c r="G112" s="14"/>
      <c r="H112" s="204">
        <v>1</v>
      </c>
      <c r="I112" s="205"/>
      <c r="J112" s="14"/>
      <c r="K112" s="14"/>
      <c r="L112" s="201"/>
      <c r="M112" s="206"/>
      <c r="N112" s="207"/>
      <c r="O112" s="207"/>
      <c r="P112" s="207"/>
      <c r="Q112" s="207"/>
      <c r="R112" s="207"/>
      <c r="S112" s="207"/>
      <c r="T112" s="20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02" t="s">
        <v>148</v>
      </c>
      <c r="AU112" s="202" t="s">
        <v>79</v>
      </c>
      <c r="AV112" s="14" t="s">
        <v>79</v>
      </c>
      <c r="AW112" s="14" t="s">
        <v>32</v>
      </c>
      <c r="AX112" s="14" t="s">
        <v>70</v>
      </c>
      <c r="AY112" s="202" t="s">
        <v>137</v>
      </c>
    </row>
    <row r="113" s="15" customFormat="1">
      <c r="A113" s="15"/>
      <c r="B113" s="209"/>
      <c r="C113" s="15"/>
      <c r="D113" s="194" t="s">
        <v>148</v>
      </c>
      <c r="E113" s="210" t="s">
        <v>3</v>
      </c>
      <c r="F113" s="211" t="s">
        <v>152</v>
      </c>
      <c r="G113" s="15"/>
      <c r="H113" s="212">
        <v>1</v>
      </c>
      <c r="I113" s="213"/>
      <c r="J113" s="15"/>
      <c r="K113" s="15"/>
      <c r="L113" s="209"/>
      <c r="M113" s="214"/>
      <c r="N113" s="215"/>
      <c r="O113" s="215"/>
      <c r="P113" s="215"/>
      <c r="Q113" s="215"/>
      <c r="R113" s="215"/>
      <c r="S113" s="215"/>
      <c r="T113" s="21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10" t="s">
        <v>148</v>
      </c>
      <c r="AU113" s="210" t="s">
        <v>79</v>
      </c>
      <c r="AV113" s="15" t="s">
        <v>144</v>
      </c>
      <c r="AW113" s="15" t="s">
        <v>32</v>
      </c>
      <c r="AX113" s="15" t="s">
        <v>77</v>
      </c>
      <c r="AY113" s="210" t="s">
        <v>137</v>
      </c>
    </row>
    <row r="114" s="2" customFormat="1" ht="16.5" customHeight="1">
      <c r="A114" s="40"/>
      <c r="B114" s="174"/>
      <c r="C114" s="225" t="s">
        <v>181</v>
      </c>
      <c r="D114" s="225" t="s">
        <v>330</v>
      </c>
      <c r="E114" s="226" t="s">
        <v>877</v>
      </c>
      <c r="F114" s="227" t="s">
        <v>878</v>
      </c>
      <c r="G114" s="228" t="s">
        <v>198</v>
      </c>
      <c r="H114" s="229">
        <v>1</v>
      </c>
      <c r="I114" s="230"/>
      <c r="J114" s="231">
        <f>ROUND(I114*H114,2)</f>
        <v>0</v>
      </c>
      <c r="K114" s="227" t="s">
        <v>143</v>
      </c>
      <c r="L114" s="232"/>
      <c r="M114" s="233" t="s">
        <v>3</v>
      </c>
      <c r="N114" s="234" t="s">
        <v>41</v>
      </c>
      <c r="O114" s="74"/>
      <c r="P114" s="184">
        <f>O114*H114</f>
        <v>0</v>
      </c>
      <c r="Q114" s="184">
        <v>0.0021900000000000001</v>
      </c>
      <c r="R114" s="184">
        <f>Q114*H114</f>
        <v>0.0021900000000000001</v>
      </c>
      <c r="S114" s="184">
        <v>0</v>
      </c>
      <c r="T114" s="18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86" t="s">
        <v>195</v>
      </c>
      <c r="AT114" s="186" t="s">
        <v>330</v>
      </c>
      <c r="AU114" s="186" t="s">
        <v>79</v>
      </c>
      <c r="AY114" s="21" t="s">
        <v>137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21" t="s">
        <v>77</v>
      </c>
      <c r="BK114" s="187">
        <f>ROUND(I114*H114,2)</f>
        <v>0</v>
      </c>
      <c r="BL114" s="21" t="s">
        <v>144</v>
      </c>
      <c r="BM114" s="186" t="s">
        <v>879</v>
      </c>
    </row>
    <row r="115" s="14" customFormat="1">
      <c r="A115" s="14"/>
      <c r="B115" s="201"/>
      <c r="C115" s="14"/>
      <c r="D115" s="194" t="s">
        <v>148</v>
      </c>
      <c r="E115" s="202" t="s">
        <v>3</v>
      </c>
      <c r="F115" s="203" t="s">
        <v>876</v>
      </c>
      <c r="G115" s="14"/>
      <c r="H115" s="204">
        <v>1</v>
      </c>
      <c r="I115" s="205"/>
      <c r="J115" s="14"/>
      <c r="K115" s="14"/>
      <c r="L115" s="201"/>
      <c r="M115" s="206"/>
      <c r="N115" s="207"/>
      <c r="O115" s="207"/>
      <c r="P115" s="207"/>
      <c r="Q115" s="207"/>
      <c r="R115" s="207"/>
      <c r="S115" s="207"/>
      <c r="T115" s="20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02" t="s">
        <v>148</v>
      </c>
      <c r="AU115" s="202" t="s">
        <v>79</v>
      </c>
      <c r="AV115" s="14" t="s">
        <v>79</v>
      </c>
      <c r="AW115" s="14" t="s">
        <v>32</v>
      </c>
      <c r="AX115" s="14" t="s">
        <v>70</v>
      </c>
      <c r="AY115" s="202" t="s">
        <v>137</v>
      </c>
    </row>
    <row r="116" s="15" customFormat="1">
      <c r="A116" s="15"/>
      <c r="B116" s="209"/>
      <c r="C116" s="15"/>
      <c r="D116" s="194" t="s">
        <v>148</v>
      </c>
      <c r="E116" s="210" t="s">
        <v>3</v>
      </c>
      <c r="F116" s="211" t="s">
        <v>152</v>
      </c>
      <c r="G116" s="15"/>
      <c r="H116" s="212">
        <v>1</v>
      </c>
      <c r="I116" s="213"/>
      <c r="J116" s="15"/>
      <c r="K116" s="15"/>
      <c r="L116" s="209"/>
      <c r="M116" s="214"/>
      <c r="N116" s="215"/>
      <c r="O116" s="215"/>
      <c r="P116" s="215"/>
      <c r="Q116" s="215"/>
      <c r="R116" s="215"/>
      <c r="S116" s="215"/>
      <c r="T116" s="21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10" t="s">
        <v>148</v>
      </c>
      <c r="AU116" s="210" t="s">
        <v>79</v>
      </c>
      <c r="AV116" s="15" t="s">
        <v>144</v>
      </c>
      <c r="AW116" s="15" t="s">
        <v>32</v>
      </c>
      <c r="AX116" s="15" t="s">
        <v>77</v>
      </c>
      <c r="AY116" s="210" t="s">
        <v>137</v>
      </c>
    </row>
    <row r="117" s="2" customFormat="1" ht="24.15" customHeight="1">
      <c r="A117" s="40"/>
      <c r="B117" s="174"/>
      <c r="C117" s="175" t="s">
        <v>190</v>
      </c>
      <c r="D117" s="175" t="s">
        <v>139</v>
      </c>
      <c r="E117" s="176" t="s">
        <v>880</v>
      </c>
      <c r="F117" s="177" t="s">
        <v>881</v>
      </c>
      <c r="G117" s="178" t="s">
        <v>457</v>
      </c>
      <c r="H117" s="179">
        <v>33</v>
      </c>
      <c r="I117" s="180"/>
      <c r="J117" s="181">
        <f>ROUND(I117*H117,2)</f>
        <v>0</v>
      </c>
      <c r="K117" s="177" t="s">
        <v>143</v>
      </c>
      <c r="L117" s="41"/>
      <c r="M117" s="182" t="s">
        <v>3</v>
      </c>
      <c r="N117" s="183" t="s">
        <v>41</v>
      </c>
      <c r="O117" s="74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144</v>
      </c>
      <c r="AT117" s="186" t="s">
        <v>139</v>
      </c>
      <c r="AU117" s="186" t="s">
        <v>79</v>
      </c>
      <c r="AY117" s="21" t="s">
        <v>137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77</v>
      </c>
      <c r="BK117" s="187">
        <f>ROUND(I117*H117,2)</f>
        <v>0</v>
      </c>
      <c r="BL117" s="21" t="s">
        <v>144</v>
      </c>
      <c r="BM117" s="186" t="s">
        <v>882</v>
      </c>
    </row>
    <row r="118" s="2" customFormat="1">
      <c r="A118" s="40"/>
      <c r="B118" s="41"/>
      <c r="C118" s="40"/>
      <c r="D118" s="188" t="s">
        <v>146</v>
      </c>
      <c r="E118" s="40"/>
      <c r="F118" s="189" t="s">
        <v>883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146</v>
      </c>
      <c r="AU118" s="21" t="s">
        <v>79</v>
      </c>
    </row>
    <row r="119" s="14" customFormat="1">
      <c r="A119" s="14"/>
      <c r="B119" s="201"/>
      <c r="C119" s="14"/>
      <c r="D119" s="194" t="s">
        <v>148</v>
      </c>
      <c r="E119" s="202" t="s">
        <v>3</v>
      </c>
      <c r="F119" s="203" t="s">
        <v>884</v>
      </c>
      <c r="G119" s="14"/>
      <c r="H119" s="204">
        <v>4</v>
      </c>
      <c r="I119" s="205"/>
      <c r="J119" s="14"/>
      <c r="K119" s="14"/>
      <c r="L119" s="201"/>
      <c r="M119" s="206"/>
      <c r="N119" s="207"/>
      <c r="O119" s="207"/>
      <c r="P119" s="207"/>
      <c r="Q119" s="207"/>
      <c r="R119" s="207"/>
      <c r="S119" s="207"/>
      <c r="T119" s="20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2" t="s">
        <v>148</v>
      </c>
      <c r="AU119" s="202" t="s">
        <v>79</v>
      </c>
      <c r="AV119" s="14" t="s">
        <v>79</v>
      </c>
      <c r="AW119" s="14" t="s">
        <v>32</v>
      </c>
      <c r="AX119" s="14" t="s">
        <v>70</v>
      </c>
      <c r="AY119" s="202" t="s">
        <v>137</v>
      </c>
    </row>
    <row r="120" s="14" customFormat="1">
      <c r="A120" s="14"/>
      <c r="B120" s="201"/>
      <c r="C120" s="14"/>
      <c r="D120" s="194" t="s">
        <v>148</v>
      </c>
      <c r="E120" s="202" t="s">
        <v>3</v>
      </c>
      <c r="F120" s="203" t="s">
        <v>885</v>
      </c>
      <c r="G120" s="14"/>
      <c r="H120" s="204">
        <v>2</v>
      </c>
      <c r="I120" s="205"/>
      <c r="J120" s="14"/>
      <c r="K120" s="14"/>
      <c r="L120" s="201"/>
      <c r="M120" s="206"/>
      <c r="N120" s="207"/>
      <c r="O120" s="207"/>
      <c r="P120" s="207"/>
      <c r="Q120" s="207"/>
      <c r="R120" s="207"/>
      <c r="S120" s="207"/>
      <c r="T120" s="20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2" t="s">
        <v>148</v>
      </c>
      <c r="AU120" s="202" t="s">
        <v>79</v>
      </c>
      <c r="AV120" s="14" t="s">
        <v>79</v>
      </c>
      <c r="AW120" s="14" t="s">
        <v>32</v>
      </c>
      <c r="AX120" s="14" t="s">
        <v>70</v>
      </c>
      <c r="AY120" s="202" t="s">
        <v>137</v>
      </c>
    </row>
    <row r="121" s="16" customFormat="1">
      <c r="A121" s="16"/>
      <c r="B121" s="217"/>
      <c r="C121" s="16"/>
      <c r="D121" s="194" t="s">
        <v>148</v>
      </c>
      <c r="E121" s="218" t="s">
        <v>3</v>
      </c>
      <c r="F121" s="219" t="s">
        <v>180</v>
      </c>
      <c r="G121" s="16"/>
      <c r="H121" s="220">
        <v>6</v>
      </c>
      <c r="I121" s="221"/>
      <c r="J121" s="16"/>
      <c r="K121" s="16"/>
      <c r="L121" s="217"/>
      <c r="M121" s="222"/>
      <c r="N121" s="223"/>
      <c r="O121" s="223"/>
      <c r="P121" s="223"/>
      <c r="Q121" s="223"/>
      <c r="R121" s="223"/>
      <c r="S121" s="223"/>
      <c r="T121" s="224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18" t="s">
        <v>148</v>
      </c>
      <c r="AU121" s="218" t="s">
        <v>79</v>
      </c>
      <c r="AV121" s="16" t="s">
        <v>159</v>
      </c>
      <c r="AW121" s="16" t="s">
        <v>32</v>
      </c>
      <c r="AX121" s="16" t="s">
        <v>70</v>
      </c>
      <c r="AY121" s="218" t="s">
        <v>137</v>
      </c>
    </row>
    <row r="122" s="14" customFormat="1">
      <c r="A122" s="14"/>
      <c r="B122" s="201"/>
      <c r="C122" s="14"/>
      <c r="D122" s="194" t="s">
        <v>148</v>
      </c>
      <c r="E122" s="202" t="s">
        <v>3</v>
      </c>
      <c r="F122" s="203" t="s">
        <v>886</v>
      </c>
      <c r="G122" s="14"/>
      <c r="H122" s="204">
        <v>25</v>
      </c>
      <c r="I122" s="205"/>
      <c r="J122" s="14"/>
      <c r="K122" s="14"/>
      <c r="L122" s="201"/>
      <c r="M122" s="206"/>
      <c r="N122" s="207"/>
      <c r="O122" s="207"/>
      <c r="P122" s="207"/>
      <c r="Q122" s="207"/>
      <c r="R122" s="207"/>
      <c r="S122" s="207"/>
      <c r="T122" s="20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2" t="s">
        <v>148</v>
      </c>
      <c r="AU122" s="202" t="s">
        <v>79</v>
      </c>
      <c r="AV122" s="14" t="s">
        <v>79</v>
      </c>
      <c r="AW122" s="14" t="s">
        <v>32</v>
      </c>
      <c r="AX122" s="14" t="s">
        <v>70</v>
      </c>
      <c r="AY122" s="202" t="s">
        <v>137</v>
      </c>
    </row>
    <row r="123" s="16" customFormat="1">
      <c r="A123" s="16"/>
      <c r="B123" s="217"/>
      <c r="C123" s="16"/>
      <c r="D123" s="194" t="s">
        <v>148</v>
      </c>
      <c r="E123" s="218" t="s">
        <v>3</v>
      </c>
      <c r="F123" s="219" t="s">
        <v>180</v>
      </c>
      <c r="G123" s="16"/>
      <c r="H123" s="220">
        <v>25</v>
      </c>
      <c r="I123" s="221"/>
      <c r="J123" s="16"/>
      <c r="K123" s="16"/>
      <c r="L123" s="217"/>
      <c r="M123" s="222"/>
      <c r="N123" s="223"/>
      <c r="O123" s="223"/>
      <c r="P123" s="223"/>
      <c r="Q123" s="223"/>
      <c r="R123" s="223"/>
      <c r="S123" s="223"/>
      <c r="T123" s="224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18" t="s">
        <v>148</v>
      </c>
      <c r="AU123" s="218" t="s">
        <v>79</v>
      </c>
      <c r="AV123" s="16" t="s">
        <v>159</v>
      </c>
      <c r="AW123" s="16" t="s">
        <v>32</v>
      </c>
      <c r="AX123" s="16" t="s">
        <v>70</v>
      </c>
      <c r="AY123" s="218" t="s">
        <v>137</v>
      </c>
    </row>
    <row r="124" s="14" customFormat="1">
      <c r="A124" s="14"/>
      <c r="B124" s="201"/>
      <c r="C124" s="14"/>
      <c r="D124" s="194" t="s">
        <v>148</v>
      </c>
      <c r="E124" s="202" t="s">
        <v>3</v>
      </c>
      <c r="F124" s="203" t="s">
        <v>885</v>
      </c>
      <c r="G124" s="14"/>
      <c r="H124" s="204">
        <v>2</v>
      </c>
      <c r="I124" s="205"/>
      <c r="J124" s="14"/>
      <c r="K124" s="14"/>
      <c r="L124" s="201"/>
      <c r="M124" s="206"/>
      <c r="N124" s="207"/>
      <c r="O124" s="207"/>
      <c r="P124" s="207"/>
      <c r="Q124" s="207"/>
      <c r="R124" s="207"/>
      <c r="S124" s="207"/>
      <c r="T124" s="20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2" t="s">
        <v>148</v>
      </c>
      <c r="AU124" s="202" t="s">
        <v>79</v>
      </c>
      <c r="AV124" s="14" t="s">
        <v>79</v>
      </c>
      <c r="AW124" s="14" t="s">
        <v>32</v>
      </c>
      <c r="AX124" s="14" t="s">
        <v>70</v>
      </c>
      <c r="AY124" s="202" t="s">
        <v>137</v>
      </c>
    </row>
    <row r="125" s="16" customFormat="1">
      <c r="A125" s="16"/>
      <c r="B125" s="217"/>
      <c r="C125" s="16"/>
      <c r="D125" s="194" t="s">
        <v>148</v>
      </c>
      <c r="E125" s="218" t="s">
        <v>3</v>
      </c>
      <c r="F125" s="219" t="s">
        <v>180</v>
      </c>
      <c r="G125" s="16"/>
      <c r="H125" s="220">
        <v>2</v>
      </c>
      <c r="I125" s="221"/>
      <c r="J125" s="16"/>
      <c r="K125" s="16"/>
      <c r="L125" s="217"/>
      <c r="M125" s="222"/>
      <c r="N125" s="223"/>
      <c r="O125" s="223"/>
      <c r="P125" s="223"/>
      <c r="Q125" s="223"/>
      <c r="R125" s="223"/>
      <c r="S125" s="223"/>
      <c r="T125" s="224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18" t="s">
        <v>148</v>
      </c>
      <c r="AU125" s="218" t="s">
        <v>79</v>
      </c>
      <c r="AV125" s="16" t="s">
        <v>159</v>
      </c>
      <c r="AW125" s="16" t="s">
        <v>32</v>
      </c>
      <c r="AX125" s="16" t="s">
        <v>70</v>
      </c>
      <c r="AY125" s="218" t="s">
        <v>137</v>
      </c>
    </row>
    <row r="126" s="15" customFormat="1">
      <c r="A126" s="15"/>
      <c r="B126" s="209"/>
      <c r="C126" s="15"/>
      <c r="D126" s="194" t="s">
        <v>148</v>
      </c>
      <c r="E126" s="210" t="s">
        <v>3</v>
      </c>
      <c r="F126" s="211" t="s">
        <v>152</v>
      </c>
      <c r="G126" s="15"/>
      <c r="H126" s="212">
        <v>33</v>
      </c>
      <c r="I126" s="213"/>
      <c r="J126" s="15"/>
      <c r="K126" s="15"/>
      <c r="L126" s="209"/>
      <c r="M126" s="214"/>
      <c r="N126" s="215"/>
      <c r="O126" s="215"/>
      <c r="P126" s="215"/>
      <c r="Q126" s="215"/>
      <c r="R126" s="215"/>
      <c r="S126" s="215"/>
      <c r="T126" s="21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10" t="s">
        <v>148</v>
      </c>
      <c r="AU126" s="210" t="s">
        <v>79</v>
      </c>
      <c r="AV126" s="15" t="s">
        <v>144</v>
      </c>
      <c r="AW126" s="15" t="s">
        <v>32</v>
      </c>
      <c r="AX126" s="15" t="s">
        <v>77</v>
      </c>
      <c r="AY126" s="210" t="s">
        <v>137</v>
      </c>
    </row>
    <row r="127" s="2" customFormat="1" ht="16.5" customHeight="1">
      <c r="A127" s="40"/>
      <c r="B127" s="174"/>
      <c r="C127" s="225" t="s">
        <v>195</v>
      </c>
      <c r="D127" s="225" t="s">
        <v>330</v>
      </c>
      <c r="E127" s="226" t="s">
        <v>887</v>
      </c>
      <c r="F127" s="227" t="s">
        <v>888</v>
      </c>
      <c r="G127" s="228" t="s">
        <v>457</v>
      </c>
      <c r="H127" s="229">
        <v>4</v>
      </c>
      <c r="I127" s="230"/>
      <c r="J127" s="231">
        <f>ROUND(I127*H127,2)</f>
        <v>0</v>
      </c>
      <c r="K127" s="227" t="s">
        <v>3</v>
      </c>
      <c r="L127" s="232"/>
      <c r="M127" s="233" t="s">
        <v>3</v>
      </c>
      <c r="N127" s="234" t="s">
        <v>41</v>
      </c>
      <c r="O127" s="74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186" t="s">
        <v>195</v>
      </c>
      <c r="AT127" s="186" t="s">
        <v>330</v>
      </c>
      <c r="AU127" s="186" t="s">
        <v>79</v>
      </c>
      <c r="AY127" s="21" t="s">
        <v>137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21" t="s">
        <v>77</v>
      </c>
      <c r="BK127" s="187">
        <f>ROUND(I127*H127,2)</f>
        <v>0</v>
      </c>
      <c r="BL127" s="21" t="s">
        <v>144</v>
      </c>
      <c r="BM127" s="186" t="s">
        <v>889</v>
      </c>
    </row>
    <row r="128" s="14" customFormat="1">
      <c r="A128" s="14"/>
      <c r="B128" s="201"/>
      <c r="C128" s="14"/>
      <c r="D128" s="194" t="s">
        <v>148</v>
      </c>
      <c r="E128" s="202" t="s">
        <v>3</v>
      </c>
      <c r="F128" s="203" t="s">
        <v>884</v>
      </c>
      <c r="G128" s="14"/>
      <c r="H128" s="204">
        <v>4</v>
      </c>
      <c r="I128" s="205"/>
      <c r="J128" s="14"/>
      <c r="K128" s="14"/>
      <c r="L128" s="201"/>
      <c r="M128" s="206"/>
      <c r="N128" s="207"/>
      <c r="O128" s="207"/>
      <c r="P128" s="207"/>
      <c r="Q128" s="207"/>
      <c r="R128" s="207"/>
      <c r="S128" s="207"/>
      <c r="T128" s="20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2" t="s">
        <v>148</v>
      </c>
      <c r="AU128" s="202" t="s">
        <v>79</v>
      </c>
      <c r="AV128" s="14" t="s">
        <v>79</v>
      </c>
      <c r="AW128" s="14" t="s">
        <v>32</v>
      </c>
      <c r="AX128" s="14" t="s">
        <v>70</v>
      </c>
      <c r="AY128" s="202" t="s">
        <v>137</v>
      </c>
    </row>
    <row r="129" s="14" customFormat="1">
      <c r="A129" s="14"/>
      <c r="B129" s="201"/>
      <c r="C129" s="14"/>
      <c r="D129" s="194" t="s">
        <v>148</v>
      </c>
      <c r="E129" s="202" t="s">
        <v>3</v>
      </c>
      <c r="F129" s="203" t="s">
        <v>890</v>
      </c>
      <c r="G129" s="14"/>
      <c r="H129" s="204">
        <v>0</v>
      </c>
      <c r="I129" s="205"/>
      <c r="J129" s="14"/>
      <c r="K129" s="14"/>
      <c r="L129" s="201"/>
      <c r="M129" s="206"/>
      <c r="N129" s="207"/>
      <c r="O129" s="207"/>
      <c r="P129" s="207"/>
      <c r="Q129" s="207"/>
      <c r="R129" s="207"/>
      <c r="S129" s="207"/>
      <c r="T129" s="20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2" t="s">
        <v>148</v>
      </c>
      <c r="AU129" s="202" t="s">
        <v>79</v>
      </c>
      <c r="AV129" s="14" t="s">
        <v>79</v>
      </c>
      <c r="AW129" s="14" t="s">
        <v>32</v>
      </c>
      <c r="AX129" s="14" t="s">
        <v>70</v>
      </c>
      <c r="AY129" s="202" t="s">
        <v>137</v>
      </c>
    </row>
    <row r="130" s="15" customFormat="1">
      <c r="A130" s="15"/>
      <c r="B130" s="209"/>
      <c r="C130" s="15"/>
      <c r="D130" s="194" t="s">
        <v>148</v>
      </c>
      <c r="E130" s="210" t="s">
        <v>3</v>
      </c>
      <c r="F130" s="211" t="s">
        <v>152</v>
      </c>
      <c r="G130" s="15"/>
      <c r="H130" s="212">
        <v>4</v>
      </c>
      <c r="I130" s="213"/>
      <c r="J130" s="15"/>
      <c r="K130" s="15"/>
      <c r="L130" s="209"/>
      <c r="M130" s="214"/>
      <c r="N130" s="215"/>
      <c r="O130" s="215"/>
      <c r="P130" s="215"/>
      <c r="Q130" s="215"/>
      <c r="R130" s="215"/>
      <c r="S130" s="215"/>
      <c r="T130" s="21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10" t="s">
        <v>148</v>
      </c>
      <c r="AU130" s="210" t="s">
        <v>79</v>
      </c>
      <c r="AV130" s="15" t="s">
        <v>144</v>
      </c>
      <c r="AW130" s="15" t="s">
        <v>32</v>
      </c>
      <c r="AX130" s="15" t="s">
        <v>77</v>
      </c>
      <c r="AY130" s="210" t="s">
        <v>137</v>
      </c>
    </row>
    <row r="131" s="2" customFormat="1" ht="16.5" customHeight="1">
      <c r="A131" s="40"/>
      <c r="B131" s="174"/>
      <c r="C131" s="225" t="s">
        <v>204</v>
      </c>
      <c r="D131" s="225" t="s">
        <v>330</v>
      </c>
      <c r="E131" s="226" t="s">
        <v>891</v>
      </c>
      <c r="F131" s="227" t="s">
        <v>892</v>
      </c>
      <c r="G131" s="228" t="s">
        <v>457</v>
      </c>
      <c r="H131" s="229">
        <v>25</v>
      </c>
      <c r="I131" s="230"/>
      <c r="J131" s="231">
        <f>ROUND(I131*H131,2)</f>
        <v>0</v>
      </c>
      <c r="K131" s="227" t="s">
        <v>3</v>
      </c>
      <c r="L131" s="232"/>
      <c r="M131" s="233" t="s">
        <v>3</v>
      </c>
      <c r="N131" s="234" t="s">
        <v>41</v>
      </c>
      <c r="O131" s="74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86" t="s">
        <v>195</v>
      </c>
      <c r="AT131" s="186" t="s">
        <v>330</v>
      </c>
      <c r="AU131" s="186" t="s">
        <v>79</v>
      </c>
      <c r="AY131" s="21" t="s">
        <v>137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21" t="s">
        <v>77</v>
      </c>
      <c r="BK131" s="187">
        <f>ROUND(I131*H131,2)</f>
        <v>0</v>
      </c>
      <c r="BL131" s="21" t="s">
        <v>144</v>
      </c>
      <c r="BM131" s="186" t="s">
        <v>893</v>
      </c>
    </row>
    <row r="132" s="14" customFormat="1">
      <c r="A132" s="14"/>
      <c r="B132" s="201"/>
      <c r="C132" s="14"/>
      <c r="D132" s="194" t="s">
        <v>148</v>
      </c>
      <c r="E132" s="202" t="s">
        <v>3</v>
      </c>
      <c r="F132" s="203" t="s">
        <v>886</v>
      </c>
      <c r="G132" s="14"/>
      <c r="H132" s="204">
        <v>25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148</v>
      </c>
      <c r="AU132" s="202" t="s">
        <v>79</v>
      </c>
      <c r="AV132" s="14" t="s">
        <v>79</v>
      </c>
      <c r="AW132" s="14" t="s">
        <v>32</v>
      </c>
      <c r="AX132" s="14" t="s">
        <v>70</v>
      </c>
      <c r="AY132" s="202" t="s">
        <v>137</v>
      </c>
    </row>
    <row r="133" s="15" customFormat="1">
      <c r="A133" s="15"/>
      <c r="B133" s="209"/>
      <c r="C133" s="15"/>
      <c r="D133" s="194" t="s">
        <v>148</v>
      </c>
      <c r="E133" s="210" t="s">
        <v>3</v>
      </c>
      <c r="F133" s="211" t="s">
        <v>152</v>
      </c>
      <c r="G133" s="15"/>
      <c r="H133" s="212">
        <v>25</v>
      </c>
      <c r="I133" s="213"/>
      <c r="J133" s="15"/>
      <c r="K133" s="15"/>
      <c r="L133" s="209"/>
      <c r="M133" s="214"/>
      <c r="N133" s="215"/>
      <c r="O133" s="215"/>
      <c r="P133" s="215"/>
      <c r="Q133" s="215"/>
      <c r="R133" s="215"/>
      <c r="S133" s="215"/>
      <c r="T133" s="21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10" t="s">
        <v>148</v>
      </c>
      <c r="AU133" s="210" t="s">
        <v>79</v>
      </c>
      <c r="AV133" s="15" t="s">
        <v>144</v>
      </c>
      <c r="AW133" s="15" t="s">
        <v>32</v>
      </c>
      <c r="AX133" s="15" t="s">
        <v>77</v>
      </c>
      <c r="AY133" s="210" t="s">
        <v>137</v>
      </c>
    </row>
    <row r="134" s="2" customFormat="1" ht="16.5" customHeight="1">
      <c r="A134" s="40"/>
      <c r="B134" s="174"/>
      <c r="C134" s="225" t="s">
        <v>211</v>
      </c>
      <c r="D134" s="225" t="s">
        <v>330</v>
      </c>
      <c r="E134" s="226" t="s">
        <v>894</v>
      </c>
      <c r="F134" s="227" t="s">
        <v>895</v>
      </c>
      <c r="G134" s="228" t="s">
        <v>457</v>
      </c>
      <c r="H134" s="229">
        <v>2</v>
      </c>
      <c r="I134" s="230"/>
      <c r="J134" s="231">
        <f>ROUND(I134*H134,2)</f>
        <v>0</v>
      </c>
      <c r="K134" s="227" t="s">
        <v>3</v>
      </c>
      <c r="L134" s="232"/>
      <c r="M134" s="233" t="s">
        <v>3</v>
      </c>
      <c r="N134" s="234" t="s">
        <v>41</v>
      </c>
      <c r="O134" s="74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195</v>
      </c>
      <c r="AT134" s="186" t="s">
        <v>330</v>
      </c>
      <c r="AU134" s="186" t="s">
        <v>79</v>
      </c>
      <c r="AY134" s="21" t="s">
        <v>137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77</v>
      </c>
      <c r="BK134" s="187">
        <f>ROUND(I134*H134,2)</f>
        <v>0</v>
      </c>
      <c r="BL134" s="21" t="s">
        <v>144</v>
      </c>
      <c r="BM134" s="186" t="s">
        <v>896</v>
      </c>
    </row>
    <row r="135" s="14" customFormat="1">
      <c r="A135" s="14"/>
      <c r="B135" s="201"/>
      <c r="C135" s="14"/>
      <c r="D135" s="194" t="s">
        <v>148</v>
      </c>
      <c r="E135" s="202" t="s">
        <v>3</v>
      </c>
      <c r="F135" s="203" t="s">
        <v>885</v>
      </c>
      <c r="G135" s="14"/>
      <c r="H135" s="204">
        <v>2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148</v>
      </c>
      <c r="AU135" s="202" t="s">
        <v>79</v>
      </c>
      <c r="AV135" s="14" t="s">
        <v>79</v>
      </c>
      <c r="AW135" s="14" t="s">
        <v>32</v>
      </c>
      <c r="AX135" s="14" t="s">
        <v>70</v>
      </c>
      <c r="AY135" s="202" t="s">
        <v>137</v>
      </c>
    </row>
    <row r="136" s="15" customFormat="1">
      <c r="A136" s="15"/>
      <c r="B136" s="209"/>
      <c r="C136" s="15"/>
      <c r="D136" s="194" t="s">
        <v>148</v>
      </c>
      <c r="E136" s="210" t="s">
        <v>3</v>
      </c>
      <c r="F136" s="211" t="s">
        <v>152</v>
      </c>
      <c r="G136" s="15"/>
      <c r="H136" s="212">
        <v>2</v>
      </c>
      <c r="I136" s="213"/>
      <c r="J136" s="15"/>
      <c r="K136" s="15"/>
      <c r="L136" s="209"/>
      <c r="M136" s="214"/>
      <c r="N136" s="215"/>
      <c r="O136" s="215"/>
      <c r="P136" s="215"/>
      <c r="Q136" s="215"/>
      <c r="R136" s="215"/>
      <c r="S136" s="215"/>
      <c r="T136" s="21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0" t="s">
        <v>148</v>
      </c>
      <c r="AU136" s="210" t="s">
        <v>79</v>
      </c>
      <c r="AV136" s="15" t="s">
        <v>144</v>
      </c>
      <c r="AW136" s="15" t="s">
        <v>32</v>
      </c>
      <c r="AX136" s="15" t="s">
        <v>77</v>
      </c>
      <c r="AY136" s="210" t="s">
        <v>137</v>
      </c>
    </row>
    <row r="137" s="2" customFormat="1" ht="24.15" customHeight="1">
      <c r="A137" s="40"/>
      <c r="B137" s="174"/>
      <c r="C137" s="175" t="s">
        <v>218</v>
      </c>
      <c r="D137" s="175" t="s">
        <v>139</v>
      </c>
      <c r="E137" s="176" t="s">
        <v>897</v>
      </c>
      <c r="F137" s="177" t="s">
        <v>898</v>
      </c>
      <c r="G137" s="178" t="s">
        <v>457</v>
      </c>
      <c r="H137" s="179">
        <v>4</v>
      </c>
      <c r="I137" s="180"/>
      <c r="J137" s="181">
        <f>ROUND(I137*H137,2)</f>
        <v>0</v>
      </c>
      <c r="K137" s="177" t="s">
        <v>143</v>
      </c>
      <c r="L137" s="41"/>
      <c r="M137" s="182" t="s">
        <v>3</v>
      </c>
      <c r="N137" s="183" t="s">
        <v>41</v>
      </c>
      <c r="O137" s="74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186" t="s">
        <v>144</v>
      </c>
      <c r="AT137" s="186" t="s">
        <v>139</v>
      </c>
      <c r="AU137" s="186" t="s">
        <v>79</v>
      </c>
      <c r="AY137" s="21" t="s">
        <v>137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21" t="s">
        <v>77</v>
      </c>
      <c r="BK137" s="187">
        <f>ROUND(I137*H137,2)</f>
        <v>0</v>
      </c>
      <c r="BL137" s="21" t="s">
        <v>144</v>
      </c>
      <c r="BM137" s="186" t="s">
        <v>899</v>
      </c>
    </row>
    <row r="138" s="2" customFormat="1">
      <c r="A138" s="40"/>
      <c r="B138" s="41"/>
      <c r="C138" s="40"/>
      <c r="D138" s="188" t="s">
        <v>146</v>
      </c>
      <c r="E138" s="40"/>
      <c r="F138" s="189" t="s">
        <v>900</v>
      </c>
      <c r="G138" s="40"/>
      <c r="H138" s="40"/>
      <c r="I138" s="190"/>
      <c r="J138" s="40"/>
      <c r="K138" s="40"/>
      <c r="L138" s="41"/>
      <c r="M138" s="191"/>
      <c r="N138" s="192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146</v>
      </c>
      <c r="AU138" s="21" t="s">
        <v>79</v>
      </c>
    </row>
    <row r="139" s="14" customFormat="1">
      <c r="A139" s="14"/>
      <c r="B139" s="201"/>
      <c r="C139" s="14"/>
      <c r="D139" s="194" t="s">
        <v>148</v>
      </c>
      <c r="E139" s="202" t="s">
        <v>3</v>
      </c>
      <c r="F139" s="203" t="s">
        <v>885</v>
      </c>
      <c r="G139" s="14"/>
      <c r="H139" s="204">
        <v>2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148</v>
      </c>
      <c r="AU139" s="202" t="s">
        <v>79</v>
      </c>
      <c r="AV139" s="14" t="s">
        <v>79</v>
      </c>
      <c r="AW139" s="14" t="s">
        <v>32</v>
      </c>
      <c r="AX139" s="14" t="s">
        <v>70</v>
      </c>
      <c r="AY139" s="202" t="s">
        <v>137</v>
      </c>
    </row>
    <row r="140" s="14" customFormat="1">
      <c r="A140" s="14"/>
      <c r="B140" s="201"/>
      <c r="C140" s="14"/>
      <c r="D140" s="194" t="s">
        <v>148</v>
      </c>
      <c r="E140" s="202" t="s">
        <v>3</v>
      </c>
      <c r="F140" s="203" t="s">
        <v>885</v>
      </c>
      <c r="G140" s="14"/>
      <c r="H140" s="204">
        <v>2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148</v>
      </c>
      <c r="AU140" s="202" t="s">
        <v>79</v>
      </c>
      <c r="AV140" s="14" t="s">
        <v>79</v>
      </c>
      <c r="AW140" s="14" t="s">
        <v>32</v>
      </c>
      <c r="AX140" s="14" t="s">
        <v>70</v>
      </c>
      <c r="AY140" s="202" t="s">
        <v>137</v>
      </c>
    </row>
    <row r="141" s="15" customFormat="1">
      <c r="A141" s="15"/>
      <c r="B141" s="209"/>
      <c r="C141" s="15"/>
      <c r="D141" s="194" t="s">
        <v>148</v>
      </c>
      <c r="E141" s="210" t="s">
        <v>3</v>
      </c>
      <c r="F141" s="211" t="s">
        <v>152</v>
      </c>
      <c r="G141" s="15"/>
      <c r="H141" s="212">
        <v>4</v>
      </c>
      <c r="I141" s="213"/>
      <c r="J141" s="15"/>
      <c r="K141" s="15"/>
      <c r="L141" s="209"/>
      <c r="M141" s="214"/>
      <c r="N141" s="215"/>
      <c r="O141" s="215"/>
      <c r="P141" s="215"/>
      <c r="Q141" s="215"/>
      <c r="R141" s="215"/>
      <c r="S141" s="215"/>
      <c r="T141" s="21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0" t="s">
        <v>148</v>
      </c>
      <c r="AU141" s="210" t="s">
        <v>79</v>
      </c>
      <c r="AV141" s="15" t="s">
        <v>144</v>
      </c>
      <c r="AW141" s="15" t="s">
        <v>32</v>
      </c>
      <c r="AX141" s="15" t="s">
        <v>77</v>
      </c>
      <c r="AY141" s="210" t="s">
        <v>137</v>
      </c>
    </row>
    <row r="142" s="2" customFormat="1" ht="16.5" customHeight="1">
      <c r="A142" s="40"/>
      <c r="B142" s="174"/>
      <c r="C142" s="225" t="s">
        <v>9</v>
      </c>
      <c r="D142" s="225" t="s">
        <v>330</v>
      </c>
      <c r="E142" s="226" t="s">
        <v>901</v>
      </c>
      <c r="F142" s="227" t="s">
        <v>902</v>
      </c>
      <c r="G142" s="228" t="s">
        <v>457</v>
      </c>
      <c r="H142" s="229">
        <v>2</v>
      </c>
      <c r="I142" s="230"/>
      <c r="J142" s="231">
        <f>ROUND(I142*H142,2)</f>
        <v>0</v>
      </c>
      <c r="K142" s="227" t="s">
        <v>3</v>
      </c>
      <c r="L142" s="232"/>
      <c r="M142" s="233" t="s">
        <v>3</v>
      </c>
      <c r="N142" s="234" t="s">
        <v>41</v>
      </c>
      <c r="O142" s="74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6" t="s">
        <v>195</v>
      </c>
      <c r="AT142" s="186" t="s">
        <v>330</v>
      </c>
      <c r="AU142" s="186" t="s">
        <v>79</v>
      </c>
      <c r="AY142" s="21" t="s">
        <v>137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21" t="s">
        <v>77</v>
      </c>
      <c r="BK142" s="187">
        <f>ROUND(I142*H142,2)</f>
        <v>0</v>
      </c>
      <c r="BL142" s="21" t="s">
        <v>144</v>
      </c>
      <c r="BM142" s="186" t="s">
        <v>903</v>
      </c>
    </row>
    <row r="143" s="14" customFormat="1">
      <c r="A143" s="14"/>
      <c r="B143" s="201"/>
      <c r="C143" s="14"/>
      <c r="D143" s="194" t="s">
        <v>148</v>
      </c>
      <c r="E143" s="202" t="s">
        <v>3</v>
      </c>
      <c r="F143" s="203" t="s">
        <v>885</v>
      </c>
      <c r="G143" s="14"/>
      <c r="H143" s="204">
        <v>2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148</v>
      </c>
      <c r="AU143" s="202" t="s">
        <v>79</v>
      </c>
      <c r="AV143" s="14" t="s">
        <v>79</v>
      </c>
      <c r="AW143" s="14" t="s">
        <v>32</v>
      </c>
      <c r="AX143" s="14" t="s">
        <v>70</v>
      </c>
      <c r="AY143" s="202" t="s">
        <v>137</v>
      </c>
    </row>
    <row r="144" s="15" customFormat="1">
      <c r="A144" s="15"/>
      <c r="B144" s="209"/>
      <c r="C144" s="15"/>
      <c r="D144" s="194" t="s">
        <v>148</v>
      </c>
      <c r="E144" s="210" t="s">
        <v>3</v>
      </c>
      <c r="F144" s="211" t="s">
        <v>152</v>
      </c>
      <c r="G144" s="15"/>
      <c r="H144" s="212">
        <v>2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148</v>
      </c>
      <c r="AU144" s="210" t="s">
        <v>79</v>
      </c>
      <c r="AV144" s="15" t="s">
        <v>144</v>
      </c>
      <c r="AW144" s="15" t="s">
        <v>32</v>
      </c>
      <c r="AX144" s="15" t="s">
        <v>77</v>
      </c>
      <c r="AY144" s="210" t="s">
        <v>137</v>
      </c>
    </row>
    <row r="145" s="2" customFormat="1" ht="16.5" customHeight="1">
      <c r="A145" s="40"/>
      <c r="B145" s="174"/>
      <c r="C145" s="225" t="s">
        <v>244</v>
      </c>
      <c r="D145" s="225" t="s">
        <v>330</v>
      </c>
      <c r="E145" s="226" t="s">
        <v>904</v>
      </c>
      <c r="F145" s="227" t="s">
        <v>905</v>
      </c>
      <c r="G145" s="228" t="s">
        <v>457</v>
      </c>
      <c r="H145" s="229">
        <v>2</v>
      </c>
      <c r="I145" s="230"/>
      <c r="J145" s="231">
        <f>ROUND(I145*H145,2)</f>
        <v>0</v>
      </c>
      <c r="K145" s="227" t="s">
        <v>3</v>
      </c>
      <c r="L145" s="232"/>
      <c r="M145" s="233" t="s">
        <v>3</v>
      </c>
      <c r="N145" s="234" t="s">
        <v>41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195</v>
      </c>
      <c r="AT145" s="186" t="s">
        <v>330</v>
      </c>
      <c r="AU145" s="186" t="s">
        <v>79</v>
      </c>
      <c r="AY145" s="21" t="s">
        <v>137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77</v>
      </c>
      <c r="BK145" s="187">
        <f>ROUND(I145*H145,2)</f>
        <v>0</v>
      </c>
      <c r="BL145" s="21" t="s">
        <v>144</v>
      </c>
      <c r="BM145" s="186" t="s">
        <v>906</v>
      </c>
    </row>
    <row r="146" s="14" customFormat="1">
      <c r="A146" s="14"/>
      <c r="B146" s="201"/>
      <c r="C146" s="14"/>
      <c r="D146" s="194" t="s">
        <v>148</v>
      </c>
      <c r="E146" s="202" t="s">
        <v>3</v>
      </c>
      <c r="F146" s="203" t="s">
        <v>885</v>
      </c>
      <c r="G146" s="14"/>
      <c r="H146" s="204">
        <v>2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148</v>
      </c>
      <c r="AU146" s="202" t="s">
        <v>79</v>
      </c>
      <c r="AV146" s="14" t="s">
        <v>79</v>
      </c>
      <c r="AW146" s="14" t="s">
        <v>32</v>
      </c>
      <c r="AX146" s="14" t="s">
        <v>70</v>
      </c>
      <c r="AY146" s="202" t="s">
        <v>137</v>
      </c>
    </row>
    <row r="147" s="15" customFormat="1">
      <c r="A147" s="15"/>
      <c r="B147" s="209"/>
      <c r="C147" s="15"/>
      <c r="D147" s="194" t="s">
        <v>148</v>
      </c>
      <c r="E147" s="210" t="s">
        <v>3</v>
      </c>
      <c r="F147" s="211" t="s">
        <v>152</v>
      </c>
      <c r="G147" s="15"/>
      <c r="H147" s="212">
        <v>2</v>
      </c>
      <c r="I147" s="213"/>
      <c r="J147" s="15"/>
      <c r="K147" s="15"/>
      <c r="L147" s="209"/>
      <c r="M147" s="214"/>
      <c r="N147" s="215"/>
      <c r="O147" s="215"/>
      <c r="P147" s="215"/>
      <c r="Q147" s="215"/>
      <c r="R147" s="215"/>
      <c r="S147" s="215"/>
      <c r="T147" s="21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0" t="s">
        <v>148</v>
      </c>
      <c r="AU147" s="210" t="s">
        <v>79</v>
      </c>
      <c r="AV147" s="15" t="s">
        <v>144</v>
      </c>
      <c r="AW147" s="15" t="s">
        <v>32</v>
      </c>
      <c r="AX147" s="15" t="s">
        <v>77</v>
      </c>
      <c r="AY147" s="210" t="s">
        <v>137</v>
      </c>
    </row>
    <row r="148" s="2" customFormat="1" ht="16.5" customHeight="1">
      <c r="A148" s="40"/>
      <c r="B148" s="174"/>
      <c r="C148" s="175" t="s">
        <v>255</v>
      </c>
      <c r="D148" s="175" t="s">
        <v>139</v>
      </c>
      <c r="E148" s="176" t="s">
        <v>797</v>
      </c>
      <c r="F148" s="177" t="s">
        <v>798</v>
      </c>
      <c r="G148" s="178" t="s">
        <v>198</v>
      </c>
      <c r="H148" s="179">
        <v>326</v>
      </c>
      <c r="I148" s="180"/>
      <c r="J148" s="181">
        <f>ROUND(I148*H148,2)</f>
        <v>0</v>
      </c>
      <c r="K148" s="177" t="s">
        <v>143</v>
      </c>
      <c r="L148" s="41"/>
      <c r="M148" s="182" t="s">
        <v>3</v>
      </c>
      <c r="N148" s="183" t="s">
        <v>41</v>
      </c>
      <c r="O148" s="74"/>
      <c r="P148" s="184">
        <f>O148*H148</f>
        <v>0</v>
      </c>
      <c r="Q148" s="184">
        <v>1.6999999999999999E-07</v>
      </c>
      <c r="R148" s="184">
        <f>Q148*H148</f>
        <v>5.5419999999999995E-05</v>
      </c>
      <c r="S148" s="184">
        <v>0</v>
      </c>
      <c r="T148" s="18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86" t="s">
        <v>144</v>
      </c>
      <c r="AT148" s="186" t="s">
        <v>139</v>
      </c>
      <c r="AU148" s="186" t="s">
        <v>79</v>
      </c>
      <c r="AY148" s="21" t="s">
        <v>137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1" t="s">
        <v>77</v>
      </c>
      <c r="BK148" s="187">
        <f>ROUND(I148*H148,2)</f>
        <v>0</v>
      </c>
      <c r="BL148" s="21" t="s">
        <v>144</v>
      </c>
      <c r="BM148" s="186" t="s">
        <v>907</v>
      </c>
    </row>
    <row r="149" s="2" customFormat="1">
      <c r="A149" s="40"/>
      <c r="B149" s="41"/>
      <c r="C149" s="40"/>
      <c r="D149" s="188" t="s">
        <v>146</v>
      </c>
      <c r="E149" s="40"/>
      <c r="F149" s="189" t="s">
        <v>800</v>
      </c>
      <c r="G149" s="40"/>
      <c r="H149" s="40"/>
      <c r="I149" s="190"/>
      <c r="J149" s="40"/>
      <c r="K149" s="40"/>
      <c r="L149" s="41"/>
      <c r="M149" s="191"/>
      <c r="N149" s="192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146</v>
      </c>
      <c r="AU149" s="21" t="s">
        <v>79</v>
      </c>
    </row>
    <row r="150" s="14" customFormat="1">
      <c r="A150" s="14"/>
      <c r="B150" s="201"/>
      <c r="C150" s="14"/>
      <c r="D150" s="194" t="s">
        <v>148</v>
      </c>
      <c r="E150" s="202" t="s">
        <v>3</v>
      </c>
      <c r="F150" s="203" t="s">
        <v>908</v>
      </c>
      <c r="G150" s="14"/>
      <c r="H150" s="204">
        <v>301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148</v>
      </c>
      <c r="AU150" s="202" t="s">
        <v>79</v>
      </c>
      <c r="AV150" s="14" t="s">
        <v>79</v>
      </c>
      <c r="AW150" s="14" t="s">
        <v>32</v>
      </c>
      <c r="AX150" s="14" t="s">
        <v>70</v>
      </c>
      <c r="AY150" s="202" t="s">
        <v>137</v>
      </c>
    </row>
    <row r="151" s="14" customFormat="1">
      <c r="A151" s="14"/>
      <c r="B151" s="201"/>
      <c r="C151" s="14"/>
      <c r="D151" s="194" t="s">
        <v>148</v>
      </c>
      <c r="E151" s="202" t="s">
        <v>3</v>
      </c>
      <c r="F151" s="203" t="s">
        <v>886</v>
      </c>
      <c r="G151" s="14"/>
      <c r="H151" s="204">
        <v>25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148</v>
      </c>
      <c r="AU151" s="202" t="s">
        <v>79</v>
      </c>
      <c r="AV151" s="14" t="s">
        <v>79</v>
      </c>
      <c r="AW151" s="14" t="s">
        <v>32</v>
      </c>
      <c r="AX151" s="14" t="s">
        <v>70</v>
      </c>
      <c r="AY151" s="202" t="s">
        <v>137</v>
      </c>
    </row>
    <row r="152" s="15" customFormat="1">
      <c r="A152" s="15"/>
      <c r="B152" s="209"/>
      <c r="C152" s="15"/>
      <c r="D152" s="194" t="s">
        <v>148</v>
      </c>
      <c r="E152" s="210" t="s">
        <v>3</v>
      </c>
      <c r="F152" s="211" t="s">
        <v>152</v>
      </c>
      <c r="G152" s="15"/>
      <c r="H152" s="212">
        <v>326</v>
      </c>
      <c r="I152" s="213"/>
      <c r="J152" s="15"/>
      <c r="K152" s="15"/>
      <c r="L152" s="209"/>
      <c r="M152" s="214"/>
      <c r="N152" s="215"/>
      <c r="O152" s="215"/>
      <c r="P152" s="215"/>
      <c r="Q152" s="215"/>
      <c r="R152" s="215"/>
      <c r="S152" s="215"/>
      <c r="T152" s="21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0" t="s">
        <v>148</v>
      </c>
      <c r="AU152" s="210" t="s">
        <v>79</v>
      </c>
      <c r="AV152" s="15" t="s">
        <v>144</v>
      </c>
      <c r="AW152" s="15" t="s">
        <v>32</v>
      </c>
      <c r="AX152" s="15" t="s">
        <v>77</v>
      </c>
      <c r="AY152" s="210" t="s">
        <v>137</v>
      </c>
    </row>
    <row r="153" s="2" customFormat="1" ht="16.5" customHeight="1">
      <c r="A153" s="40"/>
      <c r="B153" s="174"/>
      <c r="C153" s="175" t="s">
        <v>261</v>
      </c>
      <c r="D153" s="175" t="s">
        <v>139</v>
      </c>
      <c r="E153" s="176" t="s">
        <v>801</v>
      </c>
      <c r="F153" s="177" t="s">
        <v>802</v>
      </c>
      <c r="G153" s="178" t="s">
        <v>198</v>
      </c>
      <c r="H153" s="179">
        <v>326</v>
      </c>
      <c r="I153" s="180"/>
      <c r="J153" s="181">
        <f>ROUND(I153*H153,2)</f>
        <v>0</v>
      </c>
      <c r="K153" s="177" t="s">
        <v>143</v>
      </c>
      <c r="L153" s="41"/>
      <c r="M153" s="182" t="s">
        <v>3</v>
      </c>
      <c r="N153" s="183" t="s">
        <v>41</v>
      </c>
      <c r="O153" s="7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6" t="s">
        <v>144</v>
      </c>
      <c r="AT153" s="186" t="s">
        <v>139</v>
      </c>
      <c r="AU153" s="186" t="s">
        <v>79</v>
      </c>
      <c r="AY153" s="21" t="s">
        <v>137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1" t="s">
        <v>77</v>
      </c>
      <c r="BK153" s="187">
        <f>ROUND(I153*H153,2)</f>
        <v>0</v>
      </c>
      <c r="BL153" s="21" t="s">
        <v>144</v>
      </c>
      <c r="BM153" s="186" t="s">
        <v>909</v>
      </c>
    </row>
    <row r="154" s="2" customFormat="1">
      <c r="A154" s="40"/>
      <c r="B154" s="41"/>
      <c r="C154" s="40"/>
      <c r="D154" s="188" t="s">
        <v>146</v>
      </c>
      <c r="E154" s="40"/>
      <c r="F154" s="189" t="s">
        <v>804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146</v>
      </c>
      <c r="AU154" s="21" t="s">
        <v>79</v>
      </c>
    </row>
    <row r="155" s="14" customFormat="1">
      <c r="A155" s="14"/>
      <c r="B155" s="201"/>
      <c r="C155" s="14"/>
      <c r="D155" s="194" t="s">
        <v>148</v>
      </c>
      <c r="E155" s="202" t="s">
        <v>3</v>
      </c>
      <c r="F155" s="203" t="s">
        <v>908</v>
      </c>
      <c r="G155" s="14"/>
      <c r="H155" s="204">
        <v>301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148</v>
      </c>
      <c r="AU155" s="202" t="s">
        <v>79</v>
      </c>
      <c r="AV155" s="14" t="s">
        <v>79</v>
      </c>
      <c r="AW155" s="14" t="s">
        <v>32</v>
      </c>
      <c r="AX155" s="14" t="s">
        <v>70</v>
      </c>
      <c r="AY155" s="202" t="s">
        <v>137</v>
      </c>
    </row>
    <row r="156" s="14" customFormat="1">
      <c r="A156" s="14"/>
      <c r="B156" s="201"/>
      <c r="C156" s="14"/>
      <c r="D156" s="194" t="s">
        <v>148</v>
      </c>
      <c r="E156" s="202" t="s">
        <v>3</v>
      </c>
      <c r="F156" s="203" t="s">
        <v>886</v>
      </c>
      <c r="G156" s="14"/>
      <c r="H156" s="204">
        <v>25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148</v>
      </c>
      <c r="AU156" s="202" t="s">
        <v>79</v>
      </c>
      <c r="AV156" s="14" t="s">
        <v>79</v>
      </c>
      <c r="AW156" s="14" t="s">
        <v>32</v>
      </c>
      <c r="AX156" s="14" t="s">
        <v>70</v>
      </c>
      <c r="AY156" s="202" t="s">
        <v>137</v>
      </c>
    </row>
    <row r="157" s="15" customFormat="1">
      <c r="A157" s="15"/>
      <c r="B157" s="209"/>
      <c r="C157" s="15"/>
      <c r="D157" s="194" t="s">
        <v>148</v>
      </c>
      <c r="E157" s="210" t="s">
        <v>3</v>
      </c>
      <c r="F157" s="211" t="s">
        <v>152</v>
      </c>
      <c r="G157" s="15"/>
      <c r="H157" s="212">
        <v>326</v>
      </c>
      <c r="I157" s="213"/>
      <c r="J157" s="15"/>
      <c r="K157" s="15"/>
      <c r="L157" s="209"/>
      <c r="M157" s="214"/>
      <c r="N157" s="215"/>
      <c r="O157" s="215"/>
      <c r="P157" s="215"/>
      <c r="Q157" s="215"/>
      <c r="R157" s="215"/>
      <c r="S157" s="215"/>
      <c r="T157" s="21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0" t="s">
        <v>148</v>
      </c>
      <c r="AU157" s="210" t="s">
        <v>79</v>
      </c>
      <c r="AV157" s="15" t="s">
        <v>144</v>
      </c>
      <c r="AW157" s="15" t="s">
        <v>32</v>
      </c>
      <c r="AX157" s="15" t="s">
        <v>77</v>
      </c>
      <c r="AY157" s="210" t="s">
        <v>137</v>
      </c>
    </row>
    <row r="158" s="2" customFormat="1" ht="16.5" customHeight="1">
      <c r="A158" s="40"/>
      <c r="B158" s="174"/>
      <c r="C158" s="175" t="s">
        <v>266</v>
      </c>
      <c r="D158" s="175" t="s">
        <v>139</v>
      </c>
      <c r="E158" s="176" t="s">
        <v>614</v>
      </c>
      <c r="F158" s="177" t="s">
        <v>615</v>
      </c>
      <c r="G158" s="178" t="s">
        <v>457</v>
      </c>
      <c r="H158" s="179">
        <v>4</v>
      </c>
      <c r="I158" s="180"/>
      <c r="J158" s="181">
        <f>ROUND(I158*H158,2)</f>
        <v>0</v>
      </c>
      <c r="K158" s="177" t="s">
        <v>143</v>
      </c>
      <c r="L158" s="41"/>
      <c r="M158" s="182" t="s">
        <v>3</v>
      </c>
      <c r="N158" s="183" t="s">
        <v>41</v>
      </c>
      <c r="O158" s="74"/>
      <c r="P158" s="184">
        <f>O158*H158</f>
        <v>0</v>
      </c>
      <c r="Q158" s="184">
        <v>0.45937290600000003</v>
      </c>
      <c r="R158" s="184">
        <f>Q158*H158</f>
        <v>1.8374916240000001</v>
      </c>
      <c r="S158" s="184">
        <v>0</v>
      </c>
      <c r="T158" s="18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186" t="s">
        <v>144</v>
      </c>
      <c r="AT158" s="186" t="s">
        <v>139</v>
      </c>
      <c r="AU158" s="186" t="s">
        <v>79</v>
      </c>
      <c r="AY158" s="21" t="s">
        <v>137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21" t="s">
        <v>77</v>
      </c>
      <c r="BK158" s="187">
        <f>ROUND(I158*H158,2)</f>
        <v>0</v>
      </c>
      <c r="BL158" s="21" t="s">
        <v>144</v>
      </c>
      <c r="BM158" s="186" t="s">
        <v>910</v>
      </c>
    </row>
    <row r="159" s="2" customFormat="1">
      <c r="A159" s="40"/>
      <c r="B159" s="41"/>
      <c r="C159" s="40"/>
      <c r="D159" s="188" t="s">
        <v>146</v>
      </c>
      <c r="E159" s="40"/>
      <c r="F159" s="189" t="s">
        <v>617</v>
      </c>
      <c r="G159" s="40"/>
      <c r="H159" s="40"/>
      <c r="I159" s="190"/>
      <c r="J159" s="40"/>
      <c r="K159" s="40"/>
      <c r="L159" s="41"/>
      <c r="M159" s="191"/>
      <c r="N159" s="192"/>
      <c r="O159" s="74"/>
      <c r="P159" s="74"/>
      <c r="Q159" s="74"/>
      <c r="R159" s="74"/>
      <c r="S159" s="74"/>
      <c r="T159" s="75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21" t="s">
        <v>146</v>
      </c>
      <c r="AU159" s="21" t="s">
        <v>79</v>
      </c>
    </row>
    <row r="160" s="12" customFormat="1" ht="22.8" customHeight="1">
      <c r="A160" s="12"/>
      <c r="B160" s="161"/>
      <c r="C160" s="12"/>
      <c r="D160" s="162" t="s">
        <v>69</v>
      </c>
      <c r="E160" s="172" t="s">
        <v>638</v>
      </c>
      <c r="F160" s="172" t="s">
        <v>639</v>
      </c>
      <c r="G160" s="12"/>
      <c r="H160" s="12"/>
      <c r="I160" s="164"/>
      <c r="J160" s="173">
        <f>BK160</f>
        <v>0</v>
      </c>
      <c r="K160" s="12"/>
      <c r="L160" s="161"/>
      <c r="M160" s="166"/>
      <c r="N160" s="167"/>
      <c r="O160" s="167"/>
      <c r="P160" s="168">
        <f>SUM(P161:P181)</f>
        <v>0</v>
      </c>
      <c r="Q160" s="167"/>
      <c r="R160" s="168">
        <f>SUM(R161:R181)</f>
        <v>4.1040000000000001</v>
      </c>
      <c r="S160" s="167"/>
      <c r="T160" s="169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2" t="s">
        <v>77</v>
      </c>
      <c r="AT160" s="170" t="s">
        <v>69</v>
      </c>
      <c r="AU160" s="170" t="s">
        <v>77</v>
      </c>
      <c r="AY160" s="162" t="s">
        <v>137</v>
      </c>
      <c r="BK160" s="171">
        <f>SUM(BK161:BK181)</f>
        <v>0</v>
      </c>
    </row>
    <row r="161" s="2" customFormat="1" ht="33" customHeight="1">
      <c r="A161" s="40"/>
      <c r="B161" s="174"/>
      <c r="C161" s="175" t="s">
        <v>272</v>
      </c>
      <c r="D161" s="175" t="s">
        <v>139</v>
      </c>
      <c r="E161" s="176" t="s">
        <v>911</v>
      </c>
      <c r="F161" s="177" t="s">
        <v>912</v>
      </c>
      <c r="G161" s="178" t="s">
        <v>198</v>
      </c>
      <c r="H161" s="179">
        <v>326</v>
      </c>
      <c r="I161" s="180"/>
      <c r="J161" s="181">
        <f>ROUND(I161*H161,2)</f>
        <v>0</v>
      </c>
      <c r="K161" s="177" t="s">
        <v>3</v>
      </c>
      <c r="L161" s="41"/>
      <c r="M161" s="182" t="s">
        <v>3</v>
      </c>
      <c r="N161" s="183" t="s">
        <v>41</v>
      </c>
      <c r="O161" s="74"/>
      <c r="P161" s="184">
        <f>O161*H161</f>
        <v>0</v>
      </c>
      <c r="Q161" s="184">
        <v>0.0060000000000000001</v>
      </c>
      <c r="R161" s="184">
        <f>Q161*H161</f>
        <v>1.956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144</v>
      </c>
      <c r="AT161" s="186" t="s">
        <v>139</v>
      </c>
      <c r="AU161" s="186" t="s">
        <v>79</v>
      </c>
      <c r="AY161" s="21" t="s">
        <v>137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77</v>
      </c>
      <c r="BK161" s="187">
        <f>ROUND(I161*H161,2)</f>
        <v>0</v>
      </c>
      <c r="BL161" s="21" t="s">
        <v>144</v>
      </c>
      <c r="BM161" s="186" t="s">
        <v>913</v>
      </c>
    </row>
    <row r="162" s="14" customFormat="1">
      <c r="A162" s="14"/>
      <c r="B162" s="201"/>
      <c r="C162" s="14"/>
      <c r="D162" s="194" t="s">
        <v>148</v>
      </c>
      <c r="E162" s="202" t="s">
        <v>3</v>
      </c>
      <c r="F162" s="203" t="s">
        <v>908</v>
      </c>
      <c r="G162" s="14"/>
      <c r="H162" s="204">
        <v>301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148</v>
      </c>
      <c r="AU162" s="202" t="s">
        <v>79</v>
      </c>
      <c r="AV162" s="14" t="s">
        <v>79</v>
      </c>
      <c r="AW162" s="14" t="s">
        <v>32</v>
      </c>
      <c r="AX162" s="14" t="s">
        <v>70</v>
      </c>
      <c r="AY162" s="202" t="s">
        <v>137</v>
      </c>
    </row>
    <row r="163" s="14" customFormat="1">
      <c r="A163" s="14"/>
      <c r="B163" s="201"/>
      <c r="C163" s="14"/>
      <c r="D163" s="194" t="s">
        <v>148</v>
      </c>
      <c r="E163" s="202" t="s">
        <v>3</v>
      </c>
      <c r="F163" s="203" t="s">
        <v>886</v>
      </c>
      <c r="G163" s="14"/>
      <c r="H163" s="204">
        <v>25</v>
      </c>
      <c r="I163" s="205"/>
      <c r="J163" s="14"/>
      <c r="K163" s="14"/>
      <c r="L163" s="201"/>
      <c r="M163" s="206"/>
      <c r="N163" s="207"/>
      <c r="O163" s="207"/>
      <c r="P163" s="207"/>
      <c r="Q163" s="207"/>
      <c r="R163" s="207"/>
      <c r="S163" s="207"/>
      <c r="T163" s="20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2" t="s">
        <v>148</v>
      </c>
      <c r="AU163" s="202" t="s">
        <v>79</v>
      </c>
      <c r="AV163" s="14" t="s">
        <v>79</v>
      </c>
      <c r="AW163" s="14" t="s">
        <v>32</v>
      </c>
      <c r="AX163" s="14" t="s">
        <v>70</v>
      </c>
      <c r="AY163" s="202" t="s">
        <v>137</v>
      </c>
    </row>
    <row r="164" s="15" customFormat="1">
      <c r="A164" s="15"/>
      <c r="B164" s="209"/>
      <c r="C164" s="15"/>
      <c r="D164" s="194" t="s">
        <v>148</v>
      </c>
      <c r="E164" s="210" t="s">
        <v>3</v>
      </c>
      <c r="F164" s="211" t="s">
        <v>152</v>
      </c>
      <c r="G164" s="15"/>
      <c r="H164" s="212">
        <v>326</v>
      </c>
      <c r="I164" s="213"/>
      <c r="J164" s="15"/>
      <c r="K164" s="15"/>
      <c r="L164" s="209"/>
      <c r="M164" s="214"/>
      <c r="N164" s="215"/>
      <c r="O164" s="215"/>
      <c r="P164" s="215"/>
      <c r="Q164" s="215"/>
      <c r="R164" s="215"/>
      <c r="S164" s="215"/>
      <c r="T164" s="21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0" t="s">
        <v>148</v>
      </c>
      <c r="AU164" s="210" t="s">
        <v>79</v>
      </c>
      <c r="AV164" s="15" t="s">
        <v>144</v>
      </c>
      <c r="AW164" s="15" t="s">
        <v>32</v>
      </c>
      <c r="AX164" s="15" t="s">
        <v>77</v>
      </c>
      <c r="AY164" s="210" t="s">
        <v>137</v>
      </c>
    </row>
    <row r="165" s="2" customFormat="1" ht="24.15" customHeight="1">
      <c r="A165" s="40"/>
      <c r="B165" s="174"/>
      <c r="C165" s="175" t="s">
        <v>277</v>
      </c>
      <c r="D165" s="175" t="s">
        <v>139</v>
      </c>
      <c r="E165" s="176" t="s">
        <v>914</v>
      </c>
      <c r="F165" s="177" t="s">
        <v>915</v>
      </c>
      <c r="G165" s="178" t="s">
        <v>198</v>
      </c>
      <c r="H165" s="179">
        <v>326</v>
      </c>
      <c r="I165" s="180"/>
      <c r="J165" s="181">
        <f>ROUND(I165*H165,2)</f>
        <v>0</v>
      </c>
      <c r="K165" s="177" t="s">
        <v>3</v>
      </c>
      <c r="L165" s="41"/>
      <c r="M165" s="182" t="s">
        <v>3</v>
      </c>
      <c r="N165" s="183" t="s">
        <v>41</v>
      </c>
      <c r="O165" s="74"/>
      <c r="P165" s="184">
        <f>O165*H165</f>
        <v>0</v>
      </c>
      <c r="Q165" s="184">
        <v>0.0060000000000000001</v>
      </c>
      <c r="R165" s="184">
        <f>Q165*H165</f>
        <v>1.956</v>
      </c>
      <c r="S165" s="184">
        <v>0</v>
      </c>
      <c r="T165" s="18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186" t="s">
        <v>144</v>
      </c>
      <c r="AT165" s="186" t="s">
        <v>139</v>
      </c>
      <c r="AU165" s="186" t="s">
        <v>79</v>
      </c>
      <c r="AY165" s="21" t="s">
        <v>137</v>
      </c>
      <c r="BE165" s="187">
        <f>IF(N165="základní",J165,0)</f>
        <v>0</v>
      </c>
      <c r="BF165" s="187">
        <f>IF(N165="snížená",J165,0)</f>
        <v>0</v>
      </c>
      <c r="BG165" s="187">
        <f>IF(N165="zákl. přenesená",J165,0)</f>
        <v>0</v>
      </c>
      <c r="BH165" s="187">
        <f>IF(N165="sníž. přenesená",J165,0)</f>
        <v>0</v>
      </c>
      <c r="BI165" s="187">
        <f>IF(N165="nulová",J165,0)</f>
        <v>0</v>
      </c>
      <c r="BJ165" s="21" t="s">
        <v>77</v>
      </c>
      <c r="BK165" s="187">
        <f>ROUND(I165*H165,2)</f>
        <v>0</v>
      </c>
      <c r="BL165" s="21" t="s">
        <v>144</v>
      </c>
      <c r="BM165" s="186" t="s">
        <v>916</v>
      </c>
    </row>
    <row r="166" s="14" customFormat="1">
      <c r="A166" s="14"/>
      <c r="B166" s="201"/>
      <c r="C166" s="14"/>
      <c r="D166" s="194" t="s">
        <v>148</v>
      </c>
      <c r="E166" s="202" t="s">
        <v>3</v>
      </c>
      <c r="F166" s="203" t="s">
        <v>908</v>
      </c>
      <c r="G166" s="14"/>
      <c r="H166" s="204">
        <v>301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148</v>
      </c>
      <c r="AU166" s="202" t="s">
        <v>79</v>
      </c>
      <c r="AV166" s="14" t="s">
        <v>79</v>
      </c>
      <c r="AW166" s="14" t="s">
        <v>32</v>
      </c>
      <c r="AX166" s="14" t="s">
        <v>70</v>
      </c>
      <c r="AY166" s="202" t="s">
        <v>137</v>
      </c>
    </row>
    <row r="167" s="14" customFormat="1">
      <c r="A167" s="14"/>
      <c r="B167" s="201"/>
      <c r="C167" s="14"/>
      <c r="D167" s="194" t="s">
        <v>148</v>
      </c>
      <c r="E167" s="202" t="s">
        <v>3</v>
      </c>
      <c r="F167" s="203" t="s">
        <v>886</v>
      </c>
      <c r="G167" s="14"/>
      <c r="H167" s="204">
        <v>25</v>
      </c>
      <c r="I167" s="205"/>
      <c r="J167" s="14"/>
      <c r="K167" s="14"/>
      <c r="L167" s="201"/>
      <c r="M167" s="206"/>
      <c r="N167" s="207"/>
      <c r="O167" s="207"/>
      <c r="P167" s="207"/>
      <c r="Q167" s="207"/>
      <c r="R167" s="207"/>
      <c r="S167" s="207"/>
      <c r="T167" s="20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2" t="s">
        <v>148</v>
      </c>
      <c r="AU167" s="202" t="s">
        <v>79</v>
      </c>
      <c r="AV167" s="14" t="s">
        <v>79</v>
      </c>
      <c r="AW167" s="14" t="s">
        <v>32</v>
      </c>
      <c r="AX167" s="14" t="s">
        <v>70</v>
      </c>
      <c r="AY167" s="202" t="s">
        <v>137</v>
      </c>
    </row>
    <row r="168" s="15" customFormat="1">
      <c r="A168" s="15"/>
      <c r="B168" s="209"/>
      <c r="C168" s="15"/>
      <c r="D168" s="194" t="s">
        <v>148</v>
      </c>
      <c r="E168" s="210" t="s">
        <v>3</v>
      </c>
      <c r="F168" s="211" t="s">
        <v>152</v>
      </c>
      <c r="G168" s="15"/>
      <c r="H168" s="212">
        <v>326</v>
      </c>
      <c r="I168" s="213"/>
      <c r="J168" s="15"/>
      <c r="K168" s="15"/>
      <c r="L168" s="209"/>
      <c r="M168" s="214"/>
      <c r="N168" s="215"/>
      <c r="O168" s="215"/>
      <c r="P168" s="215"/>
      <c r="Q168" s="215"/>
      <c r="R168" s="215"/>
      <c r="S168" s="215"/>
      <c r="T168" s="21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0" t="s">
        <v>148</v>
      </c>
      <c r="AU168" s="210" t="s">
        <v>79</v>
      </c>
      <c r="AV168" s="15" t="s">
        <v>144</v>
      </c>
      <c r="AW168" s="15" t="s">
        <v>32</v>
      </c>
      <c r="AX168" s="15" t="s">
        <v>77</v>
      </c>
      <c r="AY168" s="210" t="s">
        <v>137</v>
      </c>
    </row>
    <row r="169" s="2" customFormat="1" ht="21.75" customHeight="1">
      <c r="A169" s="40"/>
      <c r="B169" s="174"/>
      <c r="C169" s="175" t="s">
        <v>286</v>
      </c>
      <c r="D169" s="175" t="s">
        <v>139</v>
      </c>
      <c r="E169" s="176" t="s">
        <v>917</v>
      </c>
      <c r="F169" s="177" t="s">
        <v>918</v>
      </c>
      <c r="G169" s="178" t="s">
        <v>198</v>
      </c>
      <c r="H169" s="179">
        <v>25</v>
      </c>
      <c r="I169" s="180"/>
      <c r="J169" s="181">
        <f>ROUND(I169*H169,2)</f>
        <v>0</v>
      </c>
      <c r="K169" s="177" t="s">
        <v>3</v>
      </c>
      <c r="L169" s="41"/>
      <c r="M169" s="182" t="s">
        <v>3</v>
      </c>
      <c r="N169" s="183" t="s">
        <v>41</v>
      </c>
      <c r="O169" s="74"/>
      <c r="P169" s="184">
        <f>O169*H169</f>
        <v>0</v>
      </c>
      <c r="Q169" s="184">
        <v>0.0060000000000000001</v>
      </c>
      <c r="R169" s="184">
        <f>Q169*H169</f>
        <v>0.14999999999999999</v>
      </c>
      <c r="S169" s="184">
        <v>0</v>
      </c>
      <c r="T169" s="18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86" t="s">
        <v>144</v>
      </c>
      <c r="AT169" s="186" t="s">
        <v>139</v>
      </c>
      <c r="AU169" s="186" t="s">
        <v>79</v>
      </c>
      <c r="AY169" s="21" t="s">
        <v>137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21" t="s">
        <v>77</v>
      </c>
      <c r="BK169" s="187">
        <f>ROUND(I169*H169,2)</f>
        <v>0</v>
      </c>
      <c r="BL169" s="21" t="s">
        <v>144</v>
      </c>
      <c r="BM169" s="186" t="s">
        <v>919</v>
      </c>
    </row>
    <row r="170" s="14" customFormat="1">
      <c r="A170" s="14"/>
      <c r="B170" s="201"/>
      <c r="C170" s="14"/>
      <c r="D170" s="194" t="s">
        <v>148</v>
      </c>
      <c r="E170" s="202" t="s">
        <v>3</v>
      </c>
      <c r="F170" s="203" t="s">
        <v>886</v>
      </c>
      <c r="G170" s="14"/>
      <c r="H170" s="204">
        <v>25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148</v>
      </c>
      <c r="AU170" s="202" t="s">
        <v>79</v>
      </c>
      <c r="AV170" s="14" t="s">
        <v>79</v>
      </c>
      <c r="AW170" s="14" t="s">
        <v>32</v>
      </c>
      <c r="AX170" s="14" t="s">
        <v>70</v>
      </c>
      <c r="AY170" s="202" t="s">
        <v>137</v>
      </c>
    </row>
    <row r="171" s="15" customFormat="1">
      <c r="A171" s="15"/>
      <c r="B171" s="209"/>
      <c r="C171" s="15"/>
      <c r="D171" s="194" t="s">
        <v>148</v>
      </c>
      <c r="E171" s="210" t="s">
        <v>3</v>
      </c>
      <c r="F171" s="211" t="s">
        <v>152</v>
      </c>
      <c r="G171" s="15"/>
      <c r="H171" s="212">
        <v>25</v>
      </c>
      <c r="I171" s="213"/>
      <c r="J171" s="15"/>
      <c r="K171" s="15"/>
      <c r="L171" s="209"/>
      <c r="M171" s="214"/>
      <c r="N171" s="215"/>
      <c r="O171" s="215"/>
      <c r="P171" s="215"/>
      <c r="Q171" s="215"/>
      <c r="R171" s="215"/>
      <c r="S171" s="215"/>
      <c r="T171" s="21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10" t="s">
        <v>148</v>
      </c>
      <c r="AU171" s="210" t="s">
        <v>79</v>
      </c>
      <c r="AV171" s="15" t="s">
        <v>144</v>
      </c>
      <c r="AW171" s="15" t="s">
        <v>32</v>
      </c>
      <c r="AX171" s="15" t="s">
        <v>77</v>
      </c>
      <c r="AY171" s="210" t="s">
        <v>137</v>
      </c>
    </row>
    <row r="172" s="2" customFormat="1" ht="21.75" customHeight="1">
      <c r="A172" s="40"/>
      <c r="B172" s="174"/>
      <c r="C172" s="175" t="s">
        <v>293</v>
      </c>
      <c r="D172" s="175" t="s">
        <v>139</v>
      </c>
      <c r="E172" s="176" t="s">
        <v>920</v>
      </c>
      <c r="F172" s="177" t="s">
        <v>921</v>
      </c>
      <c r="G172" s="178" t="s">
        <v>198</v>
      </c>
      <c r="H172" s="179">
        <v>4</v>
      </c>
      <c r="I172" s="180"/>
      <c r="J172" s="181">
        <f>ROUND(I172*H172,2)</f>
        <v>0</v>
      </c>
      <c r="K172" s="177" t="s">
        <v>3</v>
      </c>
      <c r="L172" s="41"/>
      <c r="M172" s="182" t="s">
        <v>3</v>
      </c>
      <c r="N172" s="183" t="s">
        <v>41</v>
      </c>
      <c r="O172" s="74"/>
      <c r="P172" s="184">
        <f>O172*H172</f>
        <v>0</v>
      </c>
      <c r="Q172" s="184">
        <v>0.0060000000000000001</v>
      </c>
      <c r="R172" s="184">
        <f>Q172*H172</f>
        <v>0.024</v>
      </c>
      <c r="S172" s="184">
        <v>0</v>
      </c>
      <c r="T172" s="18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86" t="s">
        <v>144</v>
      </c>
      <c r="AT172" s="186" t="s">
        <v>139</v>
      </c>
      <c r="AU172" s="186" t="s">
        <v>79</v>
      </c>
      <c r="AY172" s="21" t="s">
        <v>137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21" t="s">
        <v>77</v>
      </c>
      <c r="BK172" s="187">
        <f>ROUND(I172*H172,2)</f>
        <v>0</v>
      </c>
      <c r="BL172" s="21" t="s">
        <v>144</v>
      </c>
      <c r="BM172" s="186" t="s">
        <v>922</v>
      </c>
    </row>
    <row r="173" s="14" customFormat="1">
      <c r="A173" s="14"/>
      <c r="B173" s="201"/>
      <c r="C173" s="14"/>
      <c r="D173" s="194" t="s">
        <v>148</v>
      </c>
      <c r="E173" s="202" t="s">
        <v>3</v>
      </c>
      <c r="F173" s="203" t="s">
        <v>885</v>
      </c>
      <c r="G173" s="14"/>
      <c r="H173" s="204">
        <v>2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148</v>
      </c>
      <c r="AU173" s="202" t="s">
        <v>79</v>
      </c>
      <c r="AV173" s="14" t="s">
        <v>79</v>
      </c>
      <c r="AW173" s="14" t="s">
        <v>32</v>
      </c>
      <c r="AX173" s="14" t="s">
        <v>70</v>
      </c>
      <c r="AY173" s="202" t="s">
        <v>137</v>
      </c>
    </row>
    <row r="174" s="14" customFormat="1">
      <c r="A174" s="14"/>
      <c r="B174" s="201"/>
      <c r="C174" s="14"/>
      <c r="D174" s="194" t="s">
        <v>148</v>
      </c>
      <c r="E174" s="202" t="s">
        <v>3</v>
      </c>
      <c r="F174" s="203" t="s">
        <v>923</v>
      </c>
      <c r="G174" s="14"/>
      <c r="H174" s="204">
        <v>2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148</v>
      </c>
      <c r="AU174" s="202" t="s">
        <v>79</v>
      </c>
      <c r="AV174" s="14" t="s">
        <v>79</v>
      </c>
      <c r="AW174" s="14" t="s">
        <v>32</v>
      </c>
      <c r="AX174" s="14" t="s">
        <v>70</v>
      </c>
      <c r="AY174" s="202" t="s">
        <v>137</v>
      </c>
    </row>
    <row r="175" s="15" customFormat="1">
      <c r="A175" s="15"/>
      <c r="B175" s="209"/>
      <c r="C175" s="15"/>
      <c r="D175" s="194" t="s">
        <v>148</v>
      </c>
      <c r="E175" s="210" t="s">
        <v>3</v>
      </c>
      <c r="F175" s="211" t="s">
        <v>152</v>
      </c>
      <c r="G175" s="15"/>
      <c r="H175" s="212">
        <v>4</v>
      </c>
      <c r="I175" s="213"/>
      <c r="J175" s="15"/>
      <c r="K175" s="15"/>
      <c r="L175" s="209"/>
      <c r="M175" s="214"/>
      <c r="N175" s="215"/>
      <c r="O175" s="215"/>
      <c r="P175" s="215"/>
      <c r="Q175" s="215"/>
      <c r="R175" s="215"/>
      <c r="S175" s="215"/>
      <c r="T175" s="21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0" t="s">
        <v>148</v>
      </c>
      <c r="AU175" s="210" t="s">
        <v>79</v>
      </c>
      <c r="AV175" s="15" t="s">
        <v>144</v>
      </c>
      <c r="AW175" s="15" t="s">
        <v>32</v>
      </c>
      <c r="AX175" s="15" t="s">
        <v>77</v>
      </c>
      <c r="AY175" s="210" t="s">
        <v>137</v>
      </c>
    </row>
    <row r="176" s="2" customFormat="1" ht="24.15" customHeight="1">
      <c r="A176" s="40"/>
      <c r="B176" s="174"/>
      <c r="C176" s="175" t="s">
        <v>8</v>
      </c>
      <c r="D176" s="175" t="s">
        <v>139</v>
      </c>
      <c r="E176" s="176" t="s">
        <v>924</v>
      </c>
      <c r="F176" s="177" t="s">
        <v>925</v>
      </c>
      <c r="G176" s="178" t="s">
        <v>198</v>
      </c>
      <c r="H176" s="179">
        <v>2</v>
      </c>
      <c r="I176" s="180"/>
      <c r="J176" s="181">
        <f>ROUND(I176*H176,2)</f>
        <v>0</v>
      </c>
      <c r="K176" s="177" t="s">
        <v>3</v>
      </c>
      <c r="L176" s="41"/>
      <c r="M176" s="182" t="s">
        <v>3</v>
      </c>
      <c r="N176" s="183" t="s">
        <v>41</v>
      </c>
      <c r="O176" s="74"/>
      <c r="P176" s="184">
        <f>O176*H176</f>
        <v>0</v>
      </c>
      <c r="Q176" s="184">
        <v>0.0060000000000000001</v>
      </c>
      <c r="R176" s="184">
        <f>Q176*H176</f>
        <v>0.012</v>
      </c>
      <c r="S176" s="184">
        <v>0</v>
      </c>
      <c r="T176" s="18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186" t="s">
        <v>144</v>
      </c>
      <c r="AT176" s="186" t="s">
        <v>139</v>
      </c>
      <c r="AU176" s="186" t="s">
        <v>79</v>
      </c>
      <c r="AY176" s="21" t="s">
        <v>137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21" t="s">
        <v>77</v>
      </c>
      <c r="BK176" s="187">
        <f>ROUND(I176*H176,2)</f>
        <v>0</v>
      </c>
      <c r="BL176" s="21" t="s">
        <v>144</v>
      </c>
      <c r="BM176" s="186" t="s">
        <v>926</v>
      </c>
    </row>
    <row r="177" s="14" customFormat="1">
      <c r="A177" s="14"/>
      <c r="B177" s="201"/>
      <c r="C177" s="14"/>
      <c r="D177" s="194" t="s">
        <v>148</v>
      </c>
      <c r="E177" s="202" t="s">
        <v>3</v>
      </c>
      <c r="F177" s="203" t="s">
        <v>885</v>
      </c>
      <c r="G177" s="14"/>
      <c r="H177" s="204">
        <v>2</v>
      </c>
      <c r="I177" s="205"/>
      <c r="J177" s="14"/>
      <c r="K177" s="14"/>
      <c r="L177" s="201"/>
      <c r="M177" s="206"/>
      <c r="N177" s="207"/>
      <c r="O177" s="207"/>
      <c r="P177" s="207"/>
      <c r="Q177" s="207"/>
      <c r="R177" s="207"/>
      <c r="S177" s="207"/>
      <c r="T177" s="20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2" t="s">
        <v>148</v>
      </c>
      <c r="AU177" s="202" t="s">
        <v>79</v>
      </c>
      <c r="AV177" s="14" t="s">
        <v>79</v>
      </c>
      <c r="AW177" s="14" t="s">
        <v>32</v>
      </c>
      <c r="AX177" s="14" t="s">
        <v>70</v>
      </c>
      <c r="AY177" s="202" t="s">
        <v>137</v>
      </c>
    </row>
    <row r="178" s="15" customFormat="1">
      <c r="A178" s="15"/>
      <c r="B178" s="209"/>
      <c r="C178" s="15"/>
      <c r="D178" s="194" t="s">
        <v>148</v>
      </c>
      <c r="E178" s="210" t="s">
        <v>3</v>
      </c>
      <c r="F178" s="211" t="s">
        <v>152</v>
      </c>
      <c r="G178" s="15"/>
      <c r="H178" s="212">
        <v>2</v>
      </c>
      <c r="I178" s="213"/>
      <c r="J178" s="15"/>
      <c r="K178" s="15"/>
      <c r="L178" s="209"/>
      <c r="M178" s="214"/>
      <c r="N178" s="215"/>
      <c r="O178" s="215"/>
      <c r="P178" s="215"/>
      <c r="Q178" s="215"/>
      <c r="R178" s="215"/>
      <c r="S178" s="215"/>
      <c r="T178" s="21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0" t="s">
        <v>148</v>
      </c>
      <c r="AU178" s="210" t="s">
        <v>79</v>
      </c>
      <c r="AV178" s="15" t="s">
        <v>144</v>
      </c>
      <c r="AW178" s="15" t="s">
        <v>32</v>
      </c>
      <c r="AX178" s="15" t="s">
        <v>77</v>
      </c>
      <c r="AY178" s="210" t="s">
        <v>137</v>
      </c>
    </row>
    <row r="179" s="2" customFormat="1" ht="24.15" customHeight="1">
      <c r="A179" s="40"/>
      <c r="B179" s="174"/>
      <c r="C179" s="175" t="s">
        <v>306</v>
      </c>
      <c r="D179" s="175" t="s">
        <v>139</v>
      </c>
      <c r="E179" s="176" t="s">
        <v>927</v>
      </c>
      <c r="F179" s="177" t="s">
        <v>928</v>
      </c>
      <c r="G179" s="178" t="s">
        <v>198</v>
      </c>
      <c r="H179" s="179">
        <v>1</v>
      </c>
      <c r="I179" s="180"/>
      <c r="J179" s="181">
        <f>ROUND(I179*H179,2)</f>
        <v>0</v>
      </c>
      <c r="K179" s="177" t="s">
        <v>3</v>
      </c>
      <c r="L179" s="41"/>
      <c r="M179" s="182" t="s">
        <v>3</v>
      </c>
      <c r="N179" s="183" t="s">
        <v>41</v>
      </c>
      <c r="O179" s="74"/>
      <c r="P179" s="184">
        <f>O179*H179</f>
        <v>0</v>
      </c>
      <c r="Q179" s="184">
        <v>0.0060000000000000001</v>
      </c>
      <c r="R179" s="184">
        <f>Q179*H179</f>
        <v>0.0060000000000000001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144</v>
      </c>
      <c r="AT179" s="186" t="s">
        <v>139</v>
      </c>
      <c r="AU179" s="186" t="s">
        <v>79</v>
      </c>
      <c r="AY179" s="21" t="s">
        <v>137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77</v>
      </c>
      <c r="BK179" s="187">
        <f>ROUND(I179*H179,2)</f>
        <v>0</v>
      </c>
      <c r="BL179" s="21" t="s">
        <v>144</v>
      </c>
      <c r="BM179" s="186" t="s">
        <v>929</v>
      </c>
    </row>
    <row r="180" s="14" customFormat="1">
      <c r="A180" s="14"/>
      <c r="B180" s="201"/>
      <c r="C180" s="14"/>
      <c r="D180" s="194" t="s">
        <v>148</v>
      </c>
      <c r="E180" s="202" t="s">
        <v>3</v>
      </c>
      <c r="F180" s="203" t="s">
        <v>876</v>
      </c>
      <c r="G180" s="14"/>
      <c r="H180" s="204">
        <v>1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148</v>
      </c>
      <c r="AU180" s="202" t="s">
        <v>79</v>
      </c>
      <c r="AV180" s="14" t="s">
        <v>79</v>
      </c>
      <c r="AW180" s="14" t="s">
        <v>32</v>
      </c>
      <c r="AX180" s="14" t="s">
        <v>70</v>
      </c>
      <c r="AY180" s="202" t="s">
        <v>137</v>
      </c>
    </row>
    <row r="181" s="15" customFormat="1">
      <c r="A181" s="15"/>
      <c r="B181" s="209"/>
      <c r="C181" s="15"/>
      <c r="D181" s="194" t="s">
        <v>148</v>
      </c>
      <c r="E181" s="210" t="s">
        <v>3</v>
      </c>
      <c r="F181" s="211" t="s">
        <v>152</v>
      </c>
      <c r="G181" s="15"/>
      <c r="H181" s="212">
        <v>1</v>
      </c>
      <c r="I181" s="213"/>
      <c r="J181" s="15"/>
      <c r="K181" s="15"/>
      <c r="L181" s="209"/>
      <c r="M181" s="214"/>
      <c r="N181" s="215"/>
      <c r="O181" s="215"/>
      <c r="P181" s="215"/>
      <c r="Q181" s="215"/>
      <c r="R181" s="215"/>
      <c r="S181" s="215"/>
      <c r="T181" s="21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0" t="s">
        <v>148</v>
      </c>
      <c r="AU181" s="210" t="s">
        <v>79</v>
      </c>
      <c r="AV181" s="15" t="s">
        <v>144</v>
      </c>
      <c r="AW181" s="15" t="s">
        <v>32</v>
      </c>
      <c r="AX181" s="15" t="s">
        <v>77</v>
      </c>
      <c r="AY181" s="210" t="s">
        <v>137</v>
      </c>
    </row>
    <row r="182" s="12" customFormat="1" ht="22.8" customHeight="1">
      <c r="A182" s="12"/>
      <c r="B182" s="161"/>
      <c r="C182" s="12"/>
      <c r="D182" s="162" t="s">
        <v>69</v>
      </c>
      <c r="E182" s="172" t="s">
        <v>509</v>
      </c>
      <c r="F182" s="172" t="s">
        <v>510</v>
      </c>
      <c r="G182" s="12"/>
      <c r="H182" s="12"/>
      <c r="I182" s="164"/>
      <c r="J182" s="173">
        <f>BK182</f>
        <v>0</v>
      </c>
      <c r="K182" s="12"/>
      <c r="L182" s="161"/>
      <c r="M182" s="166"/>
      <c r="N182" s="167"/>
      <c r="O182" s="167"/>
      <c r="P182" s="168">
        <f>SUM(P183:P184)</f>
        <v>0</v>
      </c>
      <c r="Q182" s="167"/>
      <c r="R182" s="168">
        <f>SUM(R183:R184)</f>
        <v>0</v>
      </c>
      <c r="S182" s="167"/>
      <c r="T182" s="169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2" t="s">
        <v>77</v>
      </c>
      <c r="AT182" s="170" t="s">
        <v>69</v>
      </c>
      <c r="AU182" s="170" t="s">
        <v>77</v>
      </c>
      <c r="AY182" s="162" t="s">
        <v>137</v>
      </c>
      <c r="BK182" s="171">
        <f>SUM(BK183:BK184)</f>
        <v>0</v>
      </c>
    </row>
    <row r="183" s="2" customFormat="1" ht="24.15" customHeight="1">
      <c r="A183" s="40"/>
      <c r="B183" s="174"/>
      <c r="C183" s="175" t="s">
        <v>312</v>
      </c>
      <c r="D183" s="175" t="s">
        <v>139</v>
      </c>
      <c r="E183" s="176" t="s">
        <v>512</v>
      </c>
      <c r="F183" s="177" t="s">
        <v>513</v>
      </c>
      <c r="G183" s="178" t="s">
        <v>301</v>
      </c>
      <c r="H183" s="179">
        <v>7.0869999999999997</v>
      </c>
      <c r="I183" s="180"/>
      <c r="J183" s="181">
        <f>ROUND(I183*H183,2)</f>
        <v>0</v>
      </c>
      <c r="K183" s="177" t="s">
        <v>143</v>
      </c>
      <c r="L183" s="41"/>
      <c r="M183" s="182" t="s">
        <v>3</v>
      </c>
      <c r="N183" s="183" t="s">
        <v>41</v>
      </c>
      <c r="O183" s="74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144</v>
      </c>
      <c r="AT183" s="186" t="s">
        <v>139</v>
      </c>
      <c r="AU183" s="186" t="s">
        <v>79</v>
      </c>
      <c r="AY183" s="21" t="s">
        <v>137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77</v>
      </c>
      <c r="BK183" s="187">
        <f>ROUND(I183*H183,2)</f>
        <v>0</v>
      </c>
      <c r="BL183" s="21" t="s">
        <v>144</v>
      </c>
      <c r="BM183" s="186" t="s">
        <v>930</v>
      </c>
    </row>
    <row r="184" s="2" customFormat="1">
      <c r="A184" s="40"/>
      <c r="B184" s="41"/>
      <c r="C184" s="40"/>
      <c r="D184" s="188" t="s">
        <v>146</v>
      </c>
      <c r="E184" s="40"/>
      <c r="F184" s="189" t="s">
        <v>515</v>
      </c>
      <c r="G184" s="40"/>
      <c r="H184" s="40"/>
      <c r="I184" s="190"/>
      <c r="J184" s="40"/>
      <c r="K184" s="40"/>
      <c r="L184" s="41"/>
      <c r="M184" s="235"/>
      <c r="N184" s="236"/>
      <c r="O184" s="237"/>
      <c r="P184" s="237"/>
      <c r="Q184" s="237"/>
      <c r="R184" s="237"/>
      <c r="S184" s="237"/>
      <c r="T184" s="238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146</v>
      </c>
      <c r="AU184" s="21" t="s">
        <v>79</v>
      </c>
    </row>
    <row r="185" s="2" customFormat="1" ht="6.96" customHeight="1">
      <c r="A185" s="40"/>
      <c r="B185" s="57"/>
      <c r="C185" s="58"/>
      <c r="D185" s="58"/>
      <c r="E185" s="58"/>
      <c r="F185" s="58"/>
      <c r="G185" s="58"/>
      <c r="H185" s="58"/>
      <c r="I185" s="58"/>
      <c r="J185" s="58"/>
      <c r="K185" s="58"/>
      <c r="L185" s="41"/>
      <c r="M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</sheetData>
  <autoFilter ref="C88:K18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4_02/871161211"/>
    <hyperlink ref="F101" r:id="rId2" display="https://podminky.urs.cz/item/CS_URS_2024_02/871241221"/>
    <hyperlink ref="F111" r:id="rId3" display="https://podminky.urs.cz/item/CS_URS_2024_02/871251221"/>
    <hyperlink ref="F118" r:id="rId4" display="https://podminky.urs.cz/item/CS_URS_2024_02/877241101"/>
    <hyperlink ref="F138" r:id="rId5" display="https://podminky.urs.cz/item/CS_URS_2024_02/877251101"/>
    <hyperlink ref="F149" r:id="rId6" display="https://podminky.urs.cz/item/CS_URS_2024_02/892233122"/>
    <hyperlink ref="F154" r:id="rId7" display="https://podminky.urs.cz/item/CS_URS_2024_02/892241111"/>
    <hyperlink ref="F159" r:id="rId8" display="https://podminky.urs.cz/item/CS_URS_2024_02/892372111"/>
    <hyperlink ref="F184" r:id="rId9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96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108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931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ROUND(J86,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ROUND((SUM(BE86:BE107)),  2)</f>
        <v>0</v>
      </c>
      <c r="G35" s="40"/>
      <c r="H35" s="40"/>
      <c r="I35" s="133">
        <v>0.20999999999999999</v>
      </c>
      <c r="J35" s="132">
        <f>ROUND(((SUM(BE86:BE107))*I35),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ROUND((SUM(BF86:BF107)),  2)</f>
        <v>0</v>
      </c>
      <c r="G36" s="40"/>
      <c r="H36" s="40"/>
      <c r="I36" s="133">
        <v>0.12</v>
      </c>
      <c r="J36" s="132">
        <f>ROUND(((SUM(BF86:BF107))*I36),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ROUND((SUM(BG86:BG107)),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ROUND((SUM(BH86:BH107)),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ROUND((SUM(BI86:BI107)),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108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SO01.900 - Vedlejší a ostatní náklady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J86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932</v>
      </c>
      <c r="E64" s="145"/>
      <c r="F64" s="145"/>
      <c r="G64" s="145"/>
      <c r="H64" s="145"/>
      <c r="I64" s="145"/>
      <c r="J64" s="146">
        <f>J87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12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12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0"/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17</v>
      </c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0"/>
      <c r="D74" s="40"/>
      <c r="E74" s="125" t="str">
        <f>E7</f>
        <v>KUNOVICE, UL. NA KONCI, REKONSTRUKCE ŘADU L-10</v>
      </c>
      <c r="F74" s="34"/>
      <c r="G74" s="34"/>
      <c r="H74" s="34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4"/>
      <c r="C75" s="34" t="s">
        <v>107</v>
      </c>
      <c r="L75" s="24"/>
    </row>
    <row r="76" s="2" customFormat="1" ht="16.5" customHeight="1">
      <c r="A76" s="40"/>
      <c r="B76" s="41"/>
      <c r="C76" s="40"/>
      <c r="D76" s="40"/>
      <c r="E76" s="125" t="s">
        <v>108</v>
      </c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109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0"/>
      <c r="D78" s="40"/>
      <c r="E78" s="64" t="str">
        <f>E11</f>
        <v>SO01.900 - Vedlejší a ostatní náklady</v>
      </c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0"/>
      <c r="E80" s="40"/>
      <c r="F80" s="29" t="str">
        <f>F14</f>
        <v>Kunovice</v>
      </c>
      <c r="G80" s="40"/>
      <c r="H80" s="40"/>
      <c r="I80" s="34" t="s">
        <v>23</v>
      </c>
      <c r="J80" s="66" t="str">
        <f>IF(J14="","",J14)</f>
        <v>8. 11. 2024</v>
      </c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0"/>
      <c r="E82" s="40"/>
      <c r="F82" s="29" t="str">
        <f>E17</f>
        <v xml:space="preserve"> </v>
      </c>
      <c r="G82" s="40"/>
      <c r="H82" s="40"/>
      <c r="I82" s="34" t="s">
        <v>31</v>
      </c>
      <c r="J82" s="38" t="str">
        <f>E23</f>
        <v xml:space="preserve"> </v>
      </c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0"/>
      <c r="E83" s="40"/>
      <c r="F83" s="29" t="str">
        <f>IF(E20="","",E20)</f>
        <v>Vyplň údaj</v>
      </c>
      <c r="G83" s="40"/>
      <c r="H83" s="40"/>
      <c r="I83" s="34" t="s">
        <v>33</v>
      </c>
      <c r="J83" s="38" t="str">
        <f>E26</f>
        <v xml:space="preserve"> 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51"/>
      <c r="B85" s="152"/>
      <c r="C85" s="153" t="s">
        <v>123</v>
      </c>
      <c r="D85" s="154" t="s">
        <v>55</v>
      </c>
      <c r="E85" s="154" t="s">
        <v>51</v>
      </c>
      <c r="F85" s="154" t="s">
        <v>52</v>
      </c>
      <c r="G85" s="154" t="s">
        <v>124</v>
      </c>
      <c r="H85" s="154" t="s">
        <v>125</v>
      </c>
      <c r="I85" s="154" t="s">
        <v>126</v>
      </c>
      <c r="J85" s="154" t="s">
        <v>113</v>
      </c>
      <c r="K85" s="155" t="s">
        <v>127</v>
      </c>
      <c r="L85" s="156"/>
      <c r="M85" s="82" t="s">
        <v>3</v>
      </c>
      <c r="N85" s="83" t="s">
        <v>40</v>
      </c>
      <c r="O85" s="83" t="s">
        <v>128</v>
      </c>
      <c r="P85" s="83" t="s">
        <v>129</v>
      </c>
      <c r="Q85" s="83" t="s">
        <v>130</v>
      </c>
      <c r="R85" s="83" t="s">
        <v>131</v>
      </c>
      <c r="S85" s="83" t="s">
        <v>132</v>
      </c>
      <c r="T85" s="84" t="s">
        <v>133</v>
      </c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</row>
    <row r="86" s="2" customFormat="1" ht="22.8" customHeight="1">
      <c r="A86" s="40"/>
      <c r="B86" s="41"/>
      <c r="C86" s="89" t="s">
        <v>134</v>
      </c>
      <c r="D86" s="40"/>
      <c r="E86" s="40"/>
      <c r="F86" s="40"/>
      <c r="G86" s="40"/>
      <c r="H86" s="40"/>
      <c r="I86" s="40"/>
      <c r="J86" s="157">
        <f>BK86</f>
        <v>0</v>
      </c>
      <c r="K86" s="40"/>
      <c r="L86" s="41"/>
      <c r="M86" s="85"/>
      <c r="N86" s="70"/>
      <c r="O86" s="86"/>
      <c r="P86" s="158">
        <f>P87</f>
        <v>0</v>
      </c>
      <c r="Q86" s="86"/>
      <c r="R86" s="158">
        <f>R87</f>
        <v>0</v>
      </c>
      <c r="S86" s="86"/>
      <c r="T86" s="159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21" t="s">
        <v>69</v>
      </c>
      <c r="AU86" s="21" t="s">
        <v>114</v>
      </c>
      <c r="BK86" s="160">
        <f>BK87</f>
        <v>0</v>
      </c>
    </row>
    <row r="87" s="12" customFormat="1" ht="25.92" customHeight="1">
      <c r="A87" s="12"/>
      <c r="B87" s="161"/>
      <c r="C87" s="12"/>
      <c r="D87" s="162" t="s">
        <v>69</v>
      </c>
      <c r="E87" s="163" t="s">
        <v>933</v>
      </c>
      <c r="F87" s="163" t="s">
        <v>934</v>
      </c>
      <c r="G87" s="12"/>
      <c r="H87" s="12"/>
      <c r="I87" s="164"/>
      <c r="J87" s="165">
        <f>BK87</f>
        <v>0</v>
      </c>
      <c r="K87" s="12"/>
      <c r="L87" s="161"/>
      <c r="M87" s="166"/>
      <c r="N87" s="167"/>
      <c r="O87" s="167"/>
      <c r="P87" s="168">
        <f>SUM(P88:P107)</f>
        <v>0</v>
      </c>
      <c r="Q87" s="167"/>
      <c r="R87" s="168">
        <f>SUM(R88:R107)</f>
        <v>0</v>
      </c>
      <c r="S87" s="167"/>
      <c r="T87" s="169">
        <f>SUM(T88:T107)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62" t="s">
        <v>77</v>
      </c>
      <c r="AT87" s="170" t="s">
        <v>69</v>
      </c>
      <c r="AU87" s="170" t="s">
        <v>70</v>
      </c>
      <c r="AY87" s="162" t="s">
        <v>137</v>
      </c>
      <c r="BK87" s="171">
        <f>SUM(BK88:BK107)</f>
        <v>0</v>
      </c>
    </row>
    <row r="88" s="2" customFormat="1" ht="16.5" customHeight="1">
      <c r="A88" s="40"/>
      <c r="B88" s="174"/>
      <c r="C88" s="175" t="s">
        <v>77</v>
      </c>
      <c r="D88" s="175" t="s">
        <v>139</v>
      </c>
      <c r="E88" s="176" t="s">
        <v>935</v>
      </c>
      <c r="F88" s="177" t="s">
        <v>936</v>
      </c>
      <c r="G88" s="178" t="s">
        <v>937</v>
      </c>
      <c r="H88" s="179">
        <v>1</v>
      </c>
      <c r="I88" s="180"/>
      <c r="J88" s="181">
        <f>ROUND(I88*H88,2)</f>
        <v>0</v>
      </c>
      <c r="K88" s="177" t="s">
        <v>3</v>
      </c>
      <c r="L88" s="41"/>
      <c r="M88" s="182" t="s">
        <v>3</v>
      </c>
      <c r="N88" s="183" t="s">
        <v>41</v>
      </c>
      <c r="O88" s="74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186" t="s">
        <v>144</v>
      </c>
      <c r="AT88" s="186" t="s">
        <v>139</v>
      </c>
      <c r="AU88" s="186" t="s">
        <v>77</v>
      </c>
      <c r="AY88" s="21" t="s">
        <v>137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21" t="s">
        <v>77</v>
      </c>
      <c r="BK88" s="187">
        <f>ROUND(I88*H88,2)</f>
        <v>0</v>
      </c>
      <c r="BL88" s="21" t="s">
        <v>144</v>
      </c>
      <c r="BM88" s="186" t="s">
        <v>938</v>
      </c>
    </row>
    <row r="89" s="2" customFormat="1" ht="37.8" customHeight="1">
      <c r="A89" s="40"/>
      <c r="B89" s="174"/>
      <c r="C89" s="175" t="s">
        <v>79</v>
      </c>
      <c r="D89" s="175" t="s">
        <v>139</v>
      </c>
      <c r="E89" s="176" t="s">
        <v>939</v>
      </c>
      <c r="F89" s="177" t="s">
        <v>940</v>
      </c>
      <c r="G89" s="178" t="s">
        <v>937</v>
      </c>
      <c r="H89" s="179">
        <v>1</v>
      </c>
      <c r="I89" s="180"/>
      <c r="J89" s="181">
        <f>ROUND(I89*H89,2)</f>
        <v>0</v>
      </c>
      <c r="K89" s="177" t="s">
        <v>3</v>
      </c>
      <c r="L89" s="41"/>
      <c r="M89" s="182" t="s">
        <v>3</v>
      </c>
      <c r="N89" s="183" t="s">
        <v>41</v>
      </c>
      <c r="O89" s="74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86" t="s">
        <v>144</v>
      </c>
      <c r="AT89" s="186" t="s">
        <v>139</v>
      </c>
      <c r="AU89" s="186" t="s">
        <v>77</v>
      </c>
      <c r="AY89" s="21" t="s">
        <v>137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21" t="s">
        <v>77</v>
      </c>
      <c r="BK89" s="187">
        <f>ROUND(I89*H89,2)</f>
        <v>0</v>
      </c>
      <c r="BL89" s="21" t="s">
        <v>144</v>
      </c>
      <c r="BM89" s="186" t="s">
        <v>941</v>
      </c>
    </row>
    <row r="90" s="2" customFormat="1" ht="16.5" customHeight="1">
      <c r="A90" s="40"/>
      <c r="B90" s="174"/>
      <c r="C90" s="175" t="s">
        <v>159</v>
      </c>
      <c r="D90" s="175" t="s">
        <v>139</v>
      </c>
      <c r="E90" s="176" t="s">
        <v>942</v>
      </c>
      <c r="F90" s="177" t="s">
        <v>943</v>
      </c>
      <c r="G90" s="178" t="s">
        <v>937</v>
      </c>
      <c r="H90" s="179">
        <v>1</v>
      </c>
      <c r="I90" s="180"/>
      <c r="J90" s="181">
        <f>ROUND(I90*H90,2)</f>
        <v>0</v>
      </c>
      <c r="K90" s="177" t="s">
        <v>3</v>
      </c>
      <c r="L90" s="41"/>
      <c r="M90" s="182" t="s">
        <v>3</v>
      </c>
      <c r="N90" s="183" t="s">
        <v>41</v>
      </c>
      <c r="O90" s="74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86" t="s">
        <v>144</v>
      </c>
      <c r="AT90" s="186" t="s">
        <v>139</v>
      </c>
      <c r="AU90" s="186" t="s">
        <v>77</v>
      </c>
      <c r="AY90" s="21" t="s">
        <v>137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1" t="s">
        <v>77</v>
      </c>
      <c r="BK90" s="187">
        <f>ROUND(I90*H90,2)</f>
        <v>0</v>
      </c>
      <c r="BL90" s="21" t="s">
        <v>144</v>
      </c>
      <c r="BM90" s="186" t="s">
        <v>944</v>
      </c>
    </row>
    <row r="91" s="2" customFormat="1" ht="16.5" customHeight="1">
      <c r="A91" s="40"/>
      <c r="B91" s="174"/>
      <c r="C91" s="175" t="s">
        <v>144</v>
      </c>
      <c r="D91" s="175" t="s">
        <v>139</v>
      </c>
      <c r="E91" s="176" t="s">
        <v>945</v>
      </c>
      <c r="F91" s="177" t="s">
        <v>946</v>
      </c>
      <c r="G91" s="178" t="s">
        <v>937</v>
      </c>
      <c r="H91" s="179">
        <v>1</v>
      </c>
      <c r="I91" s="180"/>
      <c r="J91" s="181">
        <f>ROUND(I91*H91,2)</f>
        <v>0</v>
      </c>
      <c r="K91" s="177" t="s">
        <v>3</v>
      </c>
      <c r="L91" s="41"/>
      <c r="M91" s="182" t="s">
        <v>3</v>
      </c>
      <c r="N91" s="183" t="s">
        <v>41</v>
      </c>
      <c r="O91" s="74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86" t="s">
        <v>144</v>
      </c>
      <c r="AT91" s="186" t="s">
        <v>139</v>
      </c>
      <c r="AU91" s="186" t="s">
        <v>77</v>
      </c>
      <c r="AY91" s="21" t="s">
        <v>137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21" t="s">
        <v>77</v>
      </c>
      <c r="BK91" s="187">
        <f>ROUND(I91*H91,2)</f>
        <v>0</v>
      </c>
      <c r="BL91" s="21" t="s">
        <v>144</v>
      </c>
      <c r="BM91" s="186" t="s">
        <v>947</v>
      </c>
    </row>
    <row r="92" s="2" customFormat="1" ht="16.5" customHeight="1">
      <c r="A92" s="40"/>
      <c r="B92" s="174"/>
      <c r="C92" s="175" t="s">
        <v>173</v>
      </c>
      <c r="D92" s="175" t="s">
        <v>139</v>
      </c>
      <c r="E92" s="176" t="s">
        <v>948</v>
      </c>
      <c r="F92" s="177" t="s">
        <v>949</v>
      </c>
      <c r="G92" s="178" t="s">
        <v>937</v>
      </c>
      <c r="H92" s="179">
        <v>1</v>
      </c>
      <c r="I92" s="180"/>
      <c r="J92" s="181">
        <f>ROUND(I92*H92,2)</f>
        <v>0</v>
      </c>
      <c r="K92" s="177" t="s">
        <v>3</v>
      </c>
      <c r="L92" s="41"/>
      <c r="M92" s="182" t="s">
        <v>3</v>
      </c>
      <c r="N92" s="183" t="s">
        <v>41</v>
      </c>
      <c r="O92" s="74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86" t="s">
        <v>144</v>
      </c>
      <c r="AT92" s="186" t="s">
        <v>139</v>
      </c>
      <c r="AU92" s="186" t="s">
        <v>77</v>
      </c>
      <c r="AY92" s="21" t="s">
        <v>137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21" t="s">
        <v>77</v>
      </c>
      <c r="BK92" s="187">
        <f>ROUND(I92*H92,2)</f>
        <v>0</v>
      </c>
      <c r="BL92" s="21" t="s">
        <v>144</v>
      </c>
      <c r="BM92" s="186" t="s">
        <v>950</v>
      </c>
    </row>
    <row r="93" s="2" customFormat="1" ht="16.5" customHeight="1">
      <c r="A93" s="40"/>
      <c r="B93" s="174"/>
      <c r="C93" s="175" t="s">
        <v>181</v>
      </c>
      <c r="D93" s="175" t="s">
        <v>139</v>
      </c>
      <c r="E93" s="176" t="s">
        <v>951</v>
      </c>
      <c r="F93" s="177" t="s">
        <v>952</v>
      </c>
      <c r="G93" s="178" t="s">
        <v>937</v>
      </c>
      <c r="H93" s="179">
        <v>1</v>
      </c>
      <c r="I93" s="180"/>
      <c r="J93" s="181">
        <f>ROUND(I93*H93,2)</f>
        <v>0</v>
      </c>
      <c r="K93" s="177" t="s">
        <v>3</v>
      </c>
      <c r="L93" s="41"/>
      <c r="M93" s="182" t="s">
        <v>3</v>
      </c>
      <c r="N93" s="183" t="s">
        <v>41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144</v>
      </c>
      <c r="AT93" s="186" t="s">
        <v>139</v>
      </c>
      <c r="AU93" s="186" t="s">
        <v>77</v>
      </c>
      <c r="AY93" s="21" t="s">
        <v>137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77</v>
      </c>
      <c r="BK93" s="187">
        <f>ROUND(I93*H93,2)</f>
        <v>0</v>
      </c>
      <c r="BL93" s="21" t="s">
        <v>144</v>
      </c>
      <c r="BM93" s="186" t="s">
        <v>953</v>
      </c>
    </row>
    <row r="94" s="2" customFormat="1" ht="21.75" customHeight="1">
      <c r="A94" s="40"/>
      <c r="B94" s="174"/>
      <c r="C94" s="175" t="s">
        <v>190</v>
      </c>
      <c r="D94" s="175" t="s">
        <v>139</v>
      </c>
      <c r="E94" s="176" t="s">
        <v>954</v>
      </c>
      <c r="F94" s="177" t="s">
        <v>955</v>
      </c>
      <c r="G94" s="178" t="s">
        <v>937</v>
      </c>
      <c r="H94" s="179">
        <v>1</v>
      </c>
      <c r="I94" s="180"/>
      <c r="J94" s="181">
        <f>ROUND(I94*H94,2)</f>
        <v>0</v>
      </c>
      <c r="K94" s="177" t="s">
        <v>3</v>
      </c>
      <c r="L94" s="41"/>
      <c r="M94" s="182" t="s">
        <v>3</v>
      </c>
      <c r="N94" s="183" t="s">
        <v>41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144</v>
      </c>
      <c r="AT94" s="186" t="s">
        <v>139</v>
      </c>
      <c r="AU94" s="186" t="s">
        <v>77</v>
      </c>
      <c r="AY94" s="21" t="s">
        <v>137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77</v>
      </c>
      <c r="BK94" s="187">
        <f>ROUND(I94*H94,2)</f>
        <v>0</v>
      </c>
      <c r="BL94" s="21" t="s">
        <v>144</v>
      </c>
      <c r="BM94" s="186" t="s">
        <v>956</v>
      </c>
    </row>
    <row r="95" s="2" customFormat="1" ht="24.15" customHeight="1">
      <c r="A95" s="40"/>
      <c r="B95" s="174"/>
      <c r="C95" s="175" t="s">
        <v>195</v>
      </c>
      <c r="D95" s="175" t="s">
        <v>139</v>
      </c>
      <c r="E95" s="176" t="s">
        <v>957</v>
      </c>
      <c r="F95" s="177" t="s">
        <v>958</v>
      </c>
      <c r="G95" s="178" t="s">
        <v>937</v>
      </c>
      <c r="H95" s="179">
        <v>1</v>
      </c>
      <c r="I95" s="180"/>
      <c r="J95" s="181">
        <f>ROUND(I95*H95,2)</f>
        <v>0</v>
      </c>
      <c r="K95" s="177" t="s">
        <v>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77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959</v>
      </c>
    </row>
    <row r="96" s="2" customFormat="1" ht="21.75" customHeight="1">
      <c r="A96" s="40"/>
      <c r="B96" s="174"/>
      <c r="C96" s="175" t="s">
        <v>204</v>
      </c>
      <c r="D96" s="175" t="s">
        <v>139</v>
      </c>
      <c r="E96" s="176" t="s">
        <v>960</v>
      </c>
      <c r="F96" s="177" t="s">
        <v>961</v>
      </c>
      <c r="G96" s="178" t="s">
        <v>937</v>
      </c>
      <c r="H96" s="179">
        <v>1</v>
      </c>
      <c r="I96" s="180"/>
      <c r="J96" s="181">
        <f>ROUND(I96*H96,2)</f>
        <v>0</v>
      </c>
      <c r="K96" s="177" t="s">
        <v>3</v>
      </c>
      <c r="L96" s="41"/>
      <c r="M96" s="182" t="s">
        <v>3</v>
      </c>
      <c r="N96" s="183" t="s">
        <v>41</v>
      </c>
      <c r="O96" s="74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86" t="s">
        <v>144</v>
      </c>
      <c r="AT96" s="186" t="s">
        <v>139</v>
      </c>
      <c r="AU96" s="186" t="s">
        <v>77</v>
      </c>
      <c r="AY96" s="21" t="s">
        <v>137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1" t="s">
        <v>77</v>
      </c>
      <c r="BK96" s="187">
        <f>ROUND(I96*H96,2)</f>
        <v>0</v>
      </c>
      <c r="BL96" s="21" t="s">
        <v>144</v>
      </c>
      <c r="BM96" s="186" t="s">
        <v>962</v>
      </c>
    </row>
    <row r="97" s="2" customFormat="1" ht="37.8" customHeight="1">
      <c r="A97" s="40"/>
      <c r="B97" s="174"/>
      <c r="C97" s="175" t="s">
        <v>211</v>
      </c>
      <c r="D97" s="175" t="s">
        <v>139</v>
      </c>
      <c r="E97" s="176" t="s">
        <v>963</v>
      </c>
      <c r="F97" s="177" t="s">
        <v>964</v>
      </c>
      <c r="G97" s="178" t="s">
        <v>937</v>
      </c>
      <c r="H97" s="179">
        <v>1</v>
      </c>
      <c r="I97" s="180"/>
      <c r="J97" s="181">
        <f>ROUND(I97*H97,2)</f>
        <v>0</v>
      </c>
      <c r="K97" s="177" t="s">
        <v>3</v>
      </c>
      <c r="L97" s="41"/>
      <c r="M97" s="182" t="s">
        <v>3</v>
      </c>
      <c r="N97" s="183" t="s">
        <v>41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144</v>
      </c>
      <c r="AT97" s="186" t="s">
        <v>139</v>
      </c>
      <c r="AU97" s="186" t="s">
        <v>77</v>
      </c>
      <c r="AY97" s="21" t="s">
        <v>137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77</v>
      </c>
      <c r="BK97" s="187">
        <f>ROUND(I97*H97,2)</f>
        <v>0</v>
      </c>
      <c r="BL97" s="21" t="s">
        <v>144</v>
      </c>
      <c r="BM97" s="186" t="s">
        <v>965</v>
      </c>
    </row>
    <row r="98" s="2" customFormat="1" ht="24.15" customHeight="1">
      <c r="A98" s="40"/>
      <c r="B98" s="174"/>
      <c r="C98" s="175" t="s">
        <v>218</v>
      </c>
      <c r="D98" s="175" t="s">
        <v>139</v>
      </c>
      <c r="E98" s="176" t="s">
        <v>966</v>
      </c>
      <c r="F98" s="177" t="s">
        <v>967</v>
      </c>
      <c r="G98" s="178" t="s">
        <v>937</v>
      </c>
      <c r="H98" s="179">
        <v>1</v>
      </c>
      <c r="I98" s="180"/>
      <c r="J98" s="181">
        <f>ROUND(I98*H98,2)</f>
        <v>0</v>
      </c>
      <c r="K98" s="177" t="s">
        <v>3</v>
      </c>
      <c r="L98" s="41"/>
      <c r="M98" s="182" t="s">
        <v>3</v>
      </c>
      <c r="N98" s="183" t="s">
        <v>41</v>
      </c>
      <c r="O98" s="74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86" t="s">
        <v>144</v>
      </c>
      <c r="AT98" s="186" t="s">
        <v>139</v>
      </c>
      <c r="AU98" s="186" t="s">
        <v>77</v>
      </c>
      <c r="AY98" s="21" t="s">
        <v>137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21" t="s">
        <v>77</v>
      </c>
      <c r="BK98" s="187">
        <f>ROUND(I98*H98,2)</f>
        <v>0</v>
      </c>
      <c r="BL98" s="21" t="s">
        <v>144</v>
      </c>
      <c r="BM98" s="186" t="s">
        <v>968</v>
      </c>
    </row>
    <row r="99" s="2" customFormat="1" ht="24.15" customHeight="1">
      <c r="A99" s="40"/>
      <c r="B99" s="174"/>
      <c r="C99" s="175" t="s">
        <v>9</v>
      </c>
      <c r="D99" s="175" t="s">
        <v>139</v>
      </c>
      <c r="E99" s="176" t="s">
        <v>969</v>
      </c>
      <c r="F99" s="177" t="s">
        <v>970</v>
      </c>
      <c r="G99" s="178" t="s">
        <v>937</v>
      </c>
      <c r="H99" s="179">
        <v>1</v>
      </c>
      <c r="I99" s="180"/>
      <c r="J99" s="181">
        <f>ROUND(I99*H99,2)</f>
        <v>0</v>
      </c>
      <c r="K99" s="177" t="s">
        <v>3</v>
      </c>
      <c r="L99" s="41"/>
      <c r="M99" s="182" t="s">
        <v>3</v>
      </c>
      <c r="N99" s="183" t="s">
        <v>41</v>
      </c>
      <c r="O99" s="74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86" t="s">
        <v>144</v>
      </c>
      <c r="AT99" s="186" t="s">
        <v>139</v>
      </c>
      <c r="AU99" s="186" t="s">
        <v>77</v>
      </c>
      <c r="AY99" s="21" t="s">
        <v>137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21" t="s">
        <v>77</v>
      </c>
      <c r="BK99" s="187">
        <f>ROUND(I99*H99,2)</f>
        <v>0</v>
      </c>
      <c r="BL99" s="21" t="s">
        <v>144</v>
      </c>
      <c r="BM99" s="186" t="s">
        <v>971</v>
      </c>
    </row>
    <row r="100" s="2" customFormat="1" ht="16.5" customHeight="1">
      <c r="A100" s="40"/>
      <c r="B100" s="174"/>
      <c r="C100" s="175" t="s">
        <v>244</v>
      </c>
      <c r="D100" s="175" t="s">
        <v>139</v>
      </c>
      <c r="E100" s="176" t="s">
        <v>972</v>
      </c>
      <c r="F100" s="177" t="s">
        <v>973</v>
      </c>
      <c r="G100" s="178" t="s">
        <v>937</v>
      </c>
      <c r="H100" s="179">
        <v>1</v>
      </c>
      <c r="I100" s="180"/>
      <c r="J100" s="181">
        <f>ROUND(I100*H100,2)</f>
        <v>0</v>
      </c>
      <c r="K100" s="177" t="s">
        <v>3</v>
      </c>
      <c r="L100" s="41"/>
      <c r="M100" s="182" t="s">
        <v>3</v>
      </c>
      <c r="N100" s="183" t="s">
        <v>41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144</v>
      </c>
      <c r="AT100" s="186" t="s">
        <v>139</v>
      </c>
      <c r="AU100" s="186" t="s">
        <v>77</v>
      </c>
      <c r="AY100" s="21" t="s">
        <v>137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77</v>
      </c>
      <c r="BK100" s="187">
        <f>ROUND(I100*H100,2)</f>
        <v>0</v>
      </c>
      <c r="BL100" s="21" t="s">
        <v>144</v>
      </c>
      <c r="BM100" s="186" t="s">
        <v>974</v>
      </c>
    </row>
    <row r="101" s="2" customFormat="1" ht="16.5" customHeight="1">
      <c r="A101" s="40"/>
      <c r="B101" s="174"/>
      <c r="C101" s="175" t="s">
        <v>255</v>
      </c>
      <c r="D101" s="175" t="s">
        <v>139</v>
      </c>
      <c r="E101" s="176" t="s">
        <v>975</v>
      </c>
      <c r="F101" s="177" t="s">
        <v>976</v>
      </c>
      <c r="G101" s="178" t="s">
        <v>937</v>
      </c>
      <c r="H101" s="179">
        <v>1</v>
      </c>
      <c r="I101" s="180"/>
      <c r="J101" s="181">
        <f>ROUND(I101*H101,2)</f>
        <v>0</v>
      </c>
      <c r="K101" s="177" t="s">
        <v>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77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977</v>
      </c>
    </row>
    <row r="102" s="2" customFormat="1" ht="16.5" customHeight="1">
      <c r="A102" s="40"/>
      <c r="B102" s="174"/>
      <c r="C102" s="175" t="s">
        <v>261</v>
      </c>
      <c r="D102" s="175" t="s">
        <v>139</v>
      </c>
      <c r="E102" s="176" t="s">
        <v>978</v>
      </c>
      <c r="F102" s="177" t="s">
        <v>979</v>
      </c>
      <c r="G102" s="178" t="s">
        <v>937</v>
      </c>
      <c r="H102" s="179">
        <v>1</v>
      </c>
      <c r="I102" s="180"/>
      <c r="J102" s="181">
        <f>ROUND(I102*H102,2)</f>
        <v>0</v>
      </c>
      <c r="K102" s="177" t="s">
        <v>3</v>
      </c>
      <c r="L102" s="41"/>
      <c r="M102" s="182" t="s">
        <v>3</v>
      </c>
      <c r="N102" s="183" t="s">
        <v>41</v>
      </c>
      <c r="O102" s="74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86" t="s">
        <v>144</v>
      </c>
      <c r="AT102" s="186" t="s">
        <v>139</v>
      </c>
      <c r="AU102" s="186" t="s">
        <v>77</v>
      </c>
      <c r="AY102" s="21" t="s">
        <v>137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21" t="s">
        <v>77</v>
      </c>
      <c r="BK102" s="187">
        <f>ROUND(I102*H102,2)</f>
        <v>0</v>
      </c>
      <c r="BL102" s="21" t="s">
        <v>144</v>
      </c>
      <c r="BM102" s="186" t="s">
        <v>980</v>
      </c>
    </row>
    <row r="103" s="2" customFormat="1" ht="16.5" customHeight="1">
      <c r="A103" s="40"/>
      <c r="B103" s="174"/>
      <c r="C103" s="175" t="s">
        <v>266</v>
      </c>
      <c r="D103" s="175" t="s">
        <v>139</v>
      </c>
      <c r="E103" s="176" t="s">
        <v>981</v>
      </c>
      <c r="F103" s="177" t="s">
        <v>982</v>
      </c>
      <c r="G103" s="178" t="s">
        <v>937</v>
      </c>
      <c r="H103" s="179">
        <v>1</v>
      </c>
      <c r="I103" s="180"/>
      <c r="J103" s="181">
        <f>ROUND(I103*H103,2)</f>
        <v>0</v>
      </c>
      <c r="K103" s="177" t="s">
        <v>3</v>
      </c>
      <c r="L103" s="41"/>
      <c r="M103" s="182" t="s">
        <v>3</v>
      </c>
      <c r="N103" s="183" t="s">
        <v>41</v>
      </c>
      <c r="O103" s="74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6" t="s">
        <v>144</v>
      </c>
      <c r="AT103" s="186" t="s">
        <v>139</v>
      </c>
      <c r="AU103" s="186" t="s">
        <v>77</v>
      </c>
      <c r="AY103" s="21" t="s">
        <v>137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1" t="s">
        <v>77</v>
      </c>
      <c r="BK103" s="187">
        <f>ROUND(I103*H103,2)</f>
        <v>0</v>
      </c>
      <c r="BL103" s="21" t="s">
        <v>144</v>
      </c>
      <c r="BM103" s="186" t="s">
        <v>983</v>
      </c>
    </row>
    <row r="104" s="2" customFormat="1" ht="33" customHeight="1">
      <c r="A104" s="40"/>
      <c r="B104" s="174"/>
      <c r="C104" s="175" t="s">
        <v>272</v>
      </c>
      <c r="D104" s="175" t="s">
        <v>139</v>
      </c>
      <c r="E104" s="176" t="s">
        <v>984</v>
      </c>
      <c r="F104" s="177" t="s">
        <v>985</v>
      </c>
      <c r="G104" s="178" t="s">
        <v>937</v>
      </c>
      <c r="H104" s="179">
        <v>1</v>
      </c>
      <c r="I104" s="180"/>
      <c r="J104" s="181">
        <f>ROUND(I104*H104,2)</f>
        <v>0</v>
      </c>
      <c r="K104" s="177" t="s">
        <v>3</v>
      </c>
      <c r="L104" s="41"/>
      <c r="M104" s="182" t="s">
        <v>3</v>
      </c>
      <c r="N104" s="183" t="s">
        <v>41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144</v>
      </c>
      <c r="AT104" s="186" t="s">
        <v>139</v>
      </c>
      <c r="AU104" s="186" t="s">
        <v>77</v>
      </c>
      <c r="AY104" s="21" t="s">
        <v>137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77</v>
      </c>
      <c r="BK104" s="187">
        <f>ROUND(I104*H104,2)</f>
        <v>0</v>
      </c>
      <c r="BL104" s="21" t="s">
        <v>144</v>
      </c>
      <c r="BM104" s="186" t="s">
        <v>986</v>
      </c>
    </row>
    <row r="105" s="2" customFormat="1" ht="16.5" customHeight="1">
      <c r="A105" s="40"/>
      <c r="B105" s="174"/>
      <c r="C105" s="175" t="s">
        <v>277</v>
      </c>
      <c r="D105" s="175" t="s">
        <v>139</v>
      </c>
      <c r="E105" s="176" t="s">
        <v>987</v>
      </c>
      <c r="F105" s="177" t="s">
        <v>988</v>
      </c>
      <c r="G105" s="178" t="s">
        <v>937</v>
      </c>
      <c r="H105" s="179">
        <v>1</v>
      </c>
      <c r="I105" s="180"/>
      <c r="J105" s="181">
        <f>ROUND(I105*H105,2)</f>
        <v>0</v>
      </c>
      <c r="K105" s="177" t="s">
        <v>3</v>
      </c>
      <c r="L105" s="41"/>
      <c r="M105" s="182" t="s">
        <v>3</v>
      </c>
      <c r="N105" s="183" t="s">
        <v>41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989</v>
      </c>
      <c r="AT105" s="186" t="s">
        <v>139</v>
      </c>
      <c r="AU105" s="186" t="s">
        <v>77</v>
      </c>
      <c r="AY105" s="21" t="s">
        <v>137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77</v>
      </c>
      <c r="BK105" s="187">
        <f>ROUND(I105*H105,2)</f>
        <v>0</v>
      </c>
      <c r="BL105" s="21" t="s">
        <v>989</v>
      </c>
      <c r="BM105" s="186" t="s">
        <v>990</v>
      </c>
    </row>
    <row r="106" s="2" customFormat="1" ht="16.5" customHeight="1">
      <c r="A106" s="40"/>
      <c r="B106" s="174"/>
      <c r="C106" s="175" t="s">
        <v>286</v>
      </c>
      <c r="D106" s="175" t="s">
        <v>139</v>
      </c>
      <c r="E106" s="176" t="s">
        <v>991</v>
      </c>
      <c r="F106" s="177" t="s">
        <v>992</v>
      </c>
      <c r="G106" s="178" t="s">
        <v>937</v>
      </c>
      <c r="H106" s="179">
        <v>1</v>
      </c>
      <c r="I106" s="180"/>
      <c r="J106" s="181">
        <f>ROUND(I106*H106,2)</f>
        <v>0</v>
      </c>
      <c r="K106" s="177" t="s">
        <v>3</v>
      </c>
      <c r="L106" s="41"/>
      <c r="M106" s="182" t="s">
        <v>3</v>
      </c>
      <c r="N106" s="183" t="s">
        <v>41</v>
      </c>
      <c r="O106" s="74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6" t="s">
        <v>144</v>
      </c>
      <c r="AT106" s="186" t="s">
        <v>139</v>
      </c>
      <c r="AU106" s="186" t="s">
        <v>77</v>
      </c>
      <c r="AY106" s="21" t="s">
        <v>137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1" t="s">
        <v>77</v>
      </c>
      <c r="BK106" s="187">
        <f>ROUND(I106*H106,2)</f>
        <v>0</v>
      </c>
      <c r="BL106" s="21" t="s">
        <v>144</v>
      </c>
      <c r="BM106" s="186" t="s">
        <v>993</v>
      </c>
    </row>
    <row r="107" s="2" customFormat="1" ht="33" customHeight="1">
      <c r="A107" s="40"/>
      <c r="B107" s="174"/>
      <c r="C107" s="175" t="s">
        <v>293</v>
      </c>
      <c r="D107" s="175" t="s">
        <v>139</v>
      </c>
      <c r="E107" s="176" t="s">
        <v>994</v>
      </c>
      <c r="F107" s="177" t="s">
        <v>995</v>
      </c>
      <c r="G107" s="178" t="s">
        <v>937</v>
      </c>
      <c r="H107" s="179">
        <v>1</v>
      </c>
      <c r="I107" s="180"/>
      <c r="J107" s="181">
        <f>ROUND(I107*H107,2)</f>
        <v>0</v>
      </c>
      <c r="K107" s="177" t="s">
        <v>3</v>
      </c>
      <c r="L107" s="41"/>
      <c r="M107" s="240" t="s">
        <v>3</v>
      </c>
      <c r="N107" s="241" t="s">
        <v>41</v>
      </c>
      <c r="O107" s="237"/>
      <c r="P107" s="242">
        <f>O107*H107</f>
        <v>0</v>
      </c>
      <c r="Q107" s="242">
        <v>0</v>
      </c>
      <c r="R107" s="242">
        <f>Q107*H107</f>
        <v>0</v>
      </c>
      <c r="S107" s="242">
        <v>0</v>
      </c>
      <c r="T107" s="243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86" t="s">
        <v>144</v>
      </c>
      <c r="AT107" s="186" t="s">
        <v>139</v>
      </c>
      <c r="AU107" s="186" t="s">
        <v>77</v>
      </c>
      <c r="AY107" s="21" t="s">
        <v>137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21" t="s">
        <v>77</v>
      </c>
      <c r="BK107" s="187">
        <f>ROUND(I107*H107,2)</f>
        <v>0</v>
      </c>
      <c r="BL107" s="21" t="s">
        <v>144</v>
      </c>
      <c r="BM107" s="186" t="s">
        <v>996</v>
      </c>
    </row>
    <row r="108" s="2" customFormat="1" ht="6.96" customHeight="1">
      <c r="A108" s="40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41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autoFilter ref="C85:K10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101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997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998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ROUND(J92,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ROUND((SUM(BE92:BE235)),  2)</f>
        <v>0</v>
      </c>
      <c r="G35" s="40"/>
      <c r="H35" s="40"/>
      <c r="I35" s="133">
        <v>0.20999999999999999</v>
      </c>
      <c r="J35" s="132">
        <f>ROUND(((SUM(BE92:BE235))*I35),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ROUND((SUM(BF92:BF235)),  2)</f>
        <v>0</v>
      </c>
      <c r="G36" s="40"/>
      <c r="H36" s="40"/>
      <c r="I36" s="133">
        <v>0.12</v>
      </c>
      <c r="J36" s="132">
        <f>ROUND(((SUM(BF92:BF235))*I36),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ROUND((SUM(BG92:BG235)),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ROUND((SUM(BH92:BH235)),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ROUND((SUM(BI92:BI235)),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997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SO02.001 - Výkopové práce a obnova povrchů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J92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J93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116</v>
      </c>
      <c r="E65" s="149"/>
      <c r="F65" s="149"/>
      <c r="G65" s="149"/>
      <c r="H65" s="149"/>
      <c r="I65" s="149"/>
      <c r="J65" s="150">
        <f>J94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117</v>
      </c>
      <c r="E66" s="149"/>
      <c r="F66" s="149"/>
      <c r="G66" s="149"/>
      <c r="H66" s="149"/>
      <c r="I66" s="149"/>
      <c r="J66" s="150">
        <f>J179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118</v>
      </c>
      <c r="E67" s="149"/>
      <c r="F67" s="149"/>
      <c r="G67" s="149"/>
      <c r="H67" s="149"/>
      <c r="I67" s="149"/>
      <c r="J67" s="150">
        <f>J184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119</v>
      </c>
      <c r="E68" s="149"/>
      <c r="F68" s="149"/>
      <c r="G68" s="149"/>
      <c r="H68" s="149"/>
      <c r="I68" s="149"/>
      <c r="J68" s="150">
        <f>J208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120</v>
      </c>
      <c r="E69" s="149"/>
      <c r="F69" s="149"/>
      <c r="G69" s="149"/>
      <c r="H69" s="149"/>
      <c r="I69" s="149"/>
      <c r="J69" s="150">
        <f>J216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121</v>
      </c>
      <c r="E70" s="149"/>
      <c r="F70" s="149"/>
      <c r="G70" s="149"/>
      <c r="H70" s="149"/>
      <c r="I70" s="149"/>
      <c r="J70" s="150">
        <f>J233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122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0"/>
      <c r="D80" s="40"/>
      <c r="E80" s="125" t="str">
        <f>E7</f>
        <v>KUNOVICE, UL. NA KONCI, REKONSTRUKCE ŘADU L-10</v>
      </c>
      <c r="F80" s="34"/>
      <c r="G80" s="34"/>
      <c r="H80" s="34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4"/>
      <c r="C81" s="34" t="s">
        <v>107</v>
      </c>
      <c r="L81" s="24"/>
    </row>
    <row r="82" s="2" customFormat="1" ht="16.5" customHeight="1">
      <c r="A82" s="40"/>
      <c r="B82" s="41"/>
      <c r="C82" s="40"/>
      <c r="D82" s="40"/>
      <c r="E82" s="125" t="s">
        <v>997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0"/>
      <c r="D84" s="40"/>
      <c r="E84" s="64" t="str">
        <f>E11</f>
        <v>SO02.001 - Výkopové práce a obnova povrchů</v>
      </c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0"/>
      <c r="E86" s="40"/>
      <c r="F86" s="29" t="str">
        <f>F14</f>
        <v>Kunovice</v>
      </c>
      <c r="G86" s="40"/>
      <c r="H86" s="40"/>
      <c r="I86" s="34" t="s">
        <v>23</v>
      </c>
      <c r="J86" s="66" t="str">
        <f>IF(J14="","",J14)</f>
        <v>8. 11. 2024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0"/>
      <c r="E88" s="40"/>
      <c r="F88" s="29" t="str">
        <f>E17</f>
        <v xml:space="preserve"> </v>
      </c>
      <c r="G88" s="40"/>
      <c r="H88" s="40"/>
      <c r="I88" s="34" t="s">
        <v>31</v>
      </c>
      <c r="J88" s="38" t="str">
        <f>E23</f>
        <v xml:space="preserve"> </v>
      </c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0"/>
      <c r="E89" s="40"/>
      <c r="F89" s="29" t="str">
        <f>IF(E20="","",E20)</f>
        <v>Vyplň údaj</v>
      </c>
      <c r="G89" s="40"/>
      <c r="H89" s="40"/>
      <c r="I89" s="34" t="s">
        <v>33</v>
      </c>
      <c r="J89" s="38" t="str">
        <f>E26</f>
        <v xml:space="preserve"> </v>
      </c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51"/>
      <c r="B91" s="152"/>
      <c r="C91" s="153" t="s">
        <v>123</v>
      </c>
      <c r="D91" s="154" t="s">
        <v>55</v>
      </c>
      <c r="E91" s="154" t="s">
        <v>51</v>
      </c>
      <c r="F91" s="154" t="s">
        <v>52</v>
      </c>
      <c r="G91" s="154" t="s">
        <v>124</v>
      </c>
      <c r="H91" s="154" t="s">
        <v>125</v>
      </c>
      <c r="I91" s="154" t="s">
        <v>126</v>
      </c>
      <c r="J91" s="154" t="s">
        <v>113</v>
      </c>
      <c r="K91" s="155" t="s">
        <v>127</v>
      </c>
      <c r="L91" s="156"/>
      <c r="M91" s="82" t="s">
        <v>3</v>
      </c>
      <c r="N91" s="83" t="s">
        <v>40</v>
      </c>
      <c r="O91" s="83" t="s">
        <v>128</v>
      </c>
      <c r="P91" s="83" t="s">
        <v>129</v>
      </c>
      <c r="Q91" s="83" t="s">
        <v>130</v>
      </c>
      <c r="R91" s="83" t="s">
        <v>131</v>
      </c>
      <c r="S91" s="83" t="s">
        <v>132</v>
      </c>
      <c r="T91" s="84" t="s">
        <v>133</v>
      </c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</row>
    <row r="92" s="2" customFormat="1" ht="22.8" customHeight="1">
      <c r="A92" s="40"/>
      <c r="B92" s="41"/>
      <c r="C92" s="89" t="s">
        <v>134</v>
      </c>
      <c r="D92" s="40"/>
      <c r="E92" s="40"/>
      <c r="F92" s="40"/>
      <c r="G92" s="40"/>
      <c r="H92" s="40"/>
      <c r="I92" s="40"/>
      <c r="J92" s="157">
        <f>BK92</f>
        <v>0</v>
      </c>
      <c r="K92" s="40"/>
      <c r="L92" s="41"/>
      <c r="M92" s="85"/>
      <c r="N92" s="70"/>
      <c r="O92" s="86"/>
      <c r="P92" s="158">
        <f>P93</f>
        <v>0</v>
      </c>
      <c r="Q92" s="86"/>
      <c r="R92" s="158">
        <f>R93</f>
        <v>4.8122303240000006</v>
      </c>
      <c r="S92" s="86"/>
      <c r="T92" s="159">
        <f>T93</f>
        <v>55.216999999999999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69</v>
      </c>
      <c r="AU92" s="21" t="s">
        <v>114</v>
      </c>
      <c r="BK92" s="160">
        <f>BK93</f>
        <v>0</v>
      </c>
    </row>
    <row r="93" s="12" customFormat="1" ht="25.92" customHeight="1">
      <c r="A93" s="12"/>
      <c r="B93" s="161"/>
      <c r="C93" s="12"/>
      <c r="D93" s="162" t="s">
        <v>69</v>
      </c>
      <c r="E93" s="163" t="s">
        <v>135</v>
      </c>
      <c r="F93" s="163" t="s">
        <v>136</v>
      </c>
      <c r="G93" s="12"/>
      <c r="H93" s="12"/>
      <c r="I93" s="164"/>
      <c r="J93" s="165">
        <f>BK93</f>
        <v>0</v>
      </c>
      <c r="K93" s="12"/>
      <c r="L93" s="161"/>
      <c r="M93" s="166"/>
      <c r="N93" s="167"/>
      <c r="O93" s="167"/>
      <c r="P93" s="168">
        <f>P94+P179+P184+P208+P216+P233</f>
        <v>0</v>
      </c>
      <c r="Q93" s="167"/>
      <c r="R93" s="168">
        <f>R94+R179+R184+R208+R216+R233</f>
        <v>4.8122303240000006</v>
      </c>
      <c r="S93" s="167"/>
      <c r="T93" s="169">
        <f>T94+T179+T184+T208+T216+T233</f>
        <v>55.216999999999999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2" t="s">
        <v>77</v>
      </c>
      <c r="AT93" s="170" t="s">
        <v>69</v>
      </c>
      <c r="AU93" s="170" t="s">
        <v>70</v>
      </c>
      <c r="AY93" s="162" t="s">
        <v>137</v>
      </c>
      <c r="BK93" s="171">
        <f>BK94+BK179+BK184+BK208+BK216+BK233</f>
        <v>0</v>
      </c>
    </row>
    <row r="94" s="12" customFormat="1" ht="22.8" customHeight="1">
      <c r="A94" s="12"/>
      <c r="B94" s="161"/>
      <c r="C94" s="12"/>
      <c r="D94" s="162" t="s">
        <v>69</v>
      </c>
      <c r="E94" s="172" t="s">
        <v>77</v>
      </c>
      <c r="F94" s="172" t="s">
        <v>138</v>
      </c>
      <c r="G94" s="12"/>
      <c r="H94" s="12"/>
      <c r="I94" s="164"/>
      <c r="J94" s="173">
        <f>BK94</f>
        <v>0</v>
      </c>
      <c r="K94" s="12"/>
      <c r="L94" s="161"/>
      <c r="M94" s="166"/>
      <c r="N94" s="167"/>
      <c r="O94" s="167"/>
      <c r="P94" s="168">
        <f>SUM(P95:P178)</f>
        <v>0</v>
      </c>
      <c r="Q94" s="167"/>
      <c r="R94" s="168">
        <f>SUM(R95:R178)</f>
        <v>0.58713032399999998</v>
      </c>
      <c r="S94" s="167"/>
      <c r="T94" s="169">
        <f>SUM(T95:T178)</f>
        <v>55.216999999999999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2" t="s">
        <v>77</v>
      </c>
      <c r="AT94" s="170" t="s">
        <v>69</v>
      </c>
      <c r="AU94" s="170" t="s">
        <v>77</v>
      </c>
      <c r="AY94" s="162" t="s">
        <v>137</v>
      </c>
      <c r="BK94" s="171">
        <f>SUM(BK95:BK178)</f>
        <v>0</v>
      </c>
    </row>
    <row r="95" s="2" customFormat="1" ht="37.8" customHeight="1">
      <c r="A95" s="40"/>
      <c r="B95" s="174"/>
      <c r="C95" s="175" t="s">
        <v>77</v>
      </c>
      <c r="D95" s="175" t="s">
        <v>139</v>
      </c>
      <c r="E95" s="176" t="s">
        <v>160</v>
      </c>
      <c r="F95" s="177" t="s">
        <v>161</v>
      </c>
      <c r="G95" s="178" t="s">
        <v>142</v>
      </c>
      <c r="H95" s="179">
        <v>68</v>
      </c>
      <c r="I95" s="180"/>
      <c r="J95" s="181">
        <f>ROUND(I95*H95,2)</f>
        <v>0</v>
      </c>
      <c r="K95" s="177" t="s">
        <v>143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0.41699999999999998</v>
      </c>
      <c r="T95" s="185">
        <f>S95*H95</f>
        <v>28.355999999999998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79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999</v>
      </c>
    </row>
    <row r="96" s="2" customFormat="1">
      <c r="A96" s="40"/>
      <c r="B96" s="41"/>
      <c r="C96" s="40"/>
      <c r="D96" s="188" t="s">
        <v>146</v>
      </c>
      <c r="E96" s="40"/>
      <c r="F96" s="189" t="s">
        <v>163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146</v>
      </c>
      <c r="AU96" s="21" t="s">
        <v>79</v>
      </c>
    </row>
    <row r="97" s="13" customFormat="1">
      <c r="A97" s="13"/>
      <c r="B97" s="193"/>
      <c r="C97" s="13"/>
      <c r="D97" s="194" t="s">
        <v>148</v>
      </c>
      <c r="E97" s="195" t="s">
        <v>3</v>
      </c>
      <c r="F97" s="196" t="s">
        <v>164</v>
      </c>
      <c r="G97" s="13"/>
      <c r="H97" s="195" t="s">
        <v>3</v>
      </c>
      <c r="I97" s="197"/>
      <c r="J97" s="13"/>
      <c r="K97" s="13"/>
      <c r="L97" s="193"/>
      <c r="M97" s="198"/>
      <c r="N97" s="199"/>
      <c r="O97" s="199"/>
      <c r="P97" s="199"/>
      <c r="Q97" s="199"/>
      <c r="R97" s="199"/>
      <c r="S97" s="199"/>
      <c r="T97" s="20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5" t="s">
        <v>148</v>
      </c>
      <c r="AU97" s="195" t="s">
        <v>79</v>
      </c>
      <c r="AV97" s="13" t="s">
        <v>77</v>
      </c>
      <c r="AW97" s="13" t="s">
        <v>32</v>
      </c>
      <c r="AX97" s="13" t="s">
        <v>70</v>
      </c>
      <c r="AY97" s="195" t="s">
        <v>137</v>
      </c>
    </row>
    <row r="98" s="14" customFormat="1">
      <c r="A98" s="14"/>
      <c r="B98" s="201"/>
      <c r="C98" s="14"/>
      <c r="D98" s="194" t="s">
        <v>148</v>
      </c>
      <c r="E98" s="202" t="s">
        <v>3</v>
      </c>
      <c r="F98" s="203" t="s">
        <v>1000</v>
      </c>
      <c r="G98" s="14"/>
      <c r="H98" s="204">
        <v>23</v>
      </c>
      <c r="I98" s="205"/>
      <c r="J98" s="14"/>
      <c r="K98" s="14"/>
      <c r="L98" s="201"/>
      <c r="M98" s="206"/>
      <c r="N98" s="207"/>
      <c r="O98" s="207"/>
      <c r="P98" s="207"/>
      <c r="Q98" s="207"/>
      <c r="R98" s="207"/>
      <c r="S98" s="207"/>
      <c r="T98" s="20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02" t="s">
        <v>148</v>
      </c>
      <c r="AU98" s="202" t="s">
        <v>79</v>
      </c>
      <c r="AV98" s="14" t="s">
        <v>79</v>
      </c>
      <c r="AW98" s="14" t="s">
        <v>32</v>
      </c>
      <c r="AX98" s="14" t="s">
        <v>70</v>
      </c>
      <c r="AY98" s="202" t="s">
        <v>137</v>
      </c>
    </row>
    <row r="99" s="14" customFormat="1">
      <c r="A99" s="14"/>
      <c r="B99" s="201"/>
      <c r="C99" s="14"/>
      <c r="D99" s="194" t="s">
        <v>148</v>
      </c>
      <c r="E99" s="202" t="s">
        <v>3</v>
      </c>
      <c r="F99" s="203" t="s">
        <v>1001</v>
      </c>
      <c r="G99" s="14"/>
      <c r="H99" s="204">
        <v>45</v>
      </c>
      <c r="I99" s="205"/>
      <c r="J99" s="14"/>
      <c r="K99" s="14"/>
      <c r="L99" s="201"/>
      <c r="M99" s="206"/>
      <c r="N99" s="207"/>
      <c r="O99" s="207"/>
      <c r="P99" s="207"/>
      <c r="Q99" s="207"/>
      <c r="R99" s="207"/>
      <c r="S99" s="207"/>
      <c r="T99" s="20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02" t="s">
        <v>148</v>
      </c>
      <c r="AU99" s="202" t="s">
        <v>79</v>
      </c>
      <c r="AV99" s="14" t="s">
        <v>79</v>
      </c>
      <c r="AW99" s="14" t="s">
        <v>32</v>
      </c>
      <c r="AX99" s="14" t="s">
        <v>70</v>
      </c>
      <c r="AY99" s="202" t="s">
        <v>137</v>
      </c>
    </row>
    <row r="100" s="15" customFormat="1">
      <c r="A100" s="15"/>
      <c r="B100" s="209"/>
      <c r="C100" s="15"/>
      <c r="D100" s="194" t="s">
        <v>148</v>
      </c>
      <c r="E100" s="210" t="s">
        <v>3</v>
      </c>
      <c r="F100" s="211" t="s">
        <v>152</v>
      </c>
      <c r="G100" s="15"/>
      <c r="H100" s="212">
        <v>68</v>
      </c>
      <c r="I100" s="213"/>
      <c r="J100" s="15"/>
      <c r="K100" s="15"/>
      <c r="L100" s="209"/>
      <c r="M100" s="214"/>
      <c r="N100" s="215"/>
      <c r="O100" s="215"/>
      <c r="P100" s="215"/>
      <c r="Q100" s="215"/>
      <c r="R100" s="215"/>
      <c r="S100" s="215"/>
      <c r="T100" s="21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10" t="s">
        <v>148</v>
      </c>
      <c r="AU100" s="210" t="s">
        <v>79</v>
      </c>
      <c r="AV100" s="15" t="s">
        <v>144</v>
      </c>
      <c r="AW100" s="15" t="s">
        <v>32</v>
      </c>
      <c r="AX100" s="15" t="s">
        <v>77</v>
      </c>
      <c r="AY100" s="210" t="s">
        <v>137</v>
      </c>
    </row>
    <row r="101" s="2" customFormat="1" ht="37.8" customHeight="1">
      <c r="A101" s="40"/>
      <c r="B101" s="174"/>
      <c r="C101" s="175" t="s">
        <v>79</v>
      </c>
      <c r="D101" s="175" t="s">
        <v>139</v>
      </c>
      <c r="E101" s="176" t="s">
        <v>174</v>
      </c>
      <c r="F101" s="177" t="s">
        <v>175</v>
      </c>
      <c r="G101" s="178" t="s">
        <v>142</v>
      </c>
      <c r="H101" s="179">
        <v>6.9000000000000004</v>
      </c>
      <c r="I101" s="180"/>
      <c r="J101" s="181">
        <f>ROUND(I101*H101,2)</f>
        <v>0</v>
      </c>
      <c r="K101" s="177" t="s">
        <v>143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0.28999999999999998</v>
      </c>
      <c r="T101" s="185">
        <f>S101*H101</f>
        <v>2.0009999999999999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79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1002</v>
      </c>
    </row>
    <row r="102" s="2" customFormat="1">
      <c r="A102" s="40"/>
      <c r="B102" s="41"/>
      <c r="C102" s="40"/>
      <c r="D102" s="188" t="s">
        <v>146</v>
      </c>
      <c r="E102" s="40"/>
      <c r="F102" s="189" t="s">
        <v>177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146</v>
      </c>
      <c r="AU102" s="21" t="s">
        <v>79</v>
      </c>
    </row>
    <row r="103" s="13" customFormat="1">
      <c r="A103" s="13"/>
      <c r="B103" s="193"/>
      <c r="C103" s="13"/>
      <c r="D103" s="194" t="s">
        <v>148</v>
      </c>
      <c r="E103" s="195" t="s">
        <v>3</v>
      </c>
      <c r="F103" s="196" t="s">
        <v>164</v>
      </c>
      <c r="G103" s="13"/>
      <c r="H103" s="195" t="s">
        <v>3</v>
      </c>
      <c r="I103" s="197"/>
      <c r="J103" s="13"/>
      <c r="K103" s="13"/>
      <c r="L103" s="193"/>
      <c r="M103" s="198"/>
      <c r="N103" s="199"/>
      <c r="O103" s="199"/>
      <c r="P103" s="199"/>
      <c r="Q103" s="199"/>
      <c r="R103" s="199"/>
      <c r="S103" s="199"/>
      <c r="T103" s="20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95" t="s">
        <v>148</v>
      </c>
      <c r="AU103" s="195" t="s">
        <v>79</v>
      </c>
      <c r="AV103" s="13" t="s">
        <v>77</v>
      </c>
      <c r="AW103" s="13" t="s">
        <v>32</v>
      </c>
      <c r="AX103" s="13" t="s">
        <v>70</v>
      </c>
      <c r="AY103" s="195" t="s">
        <v>137</v>
      </c>
    </row>
    <row r="104" s="14" customFormat="1">
      <c r="A104" s="14"/>
      <c r="B104" s="201"/>
      <c r="C104" s="14"/>
      <c r="D104" s="194" t="s">
        <v>148</v>
      </c>
      <c r="E104" s="202" t="s">
        <v>3</v>
      </c>
      <c r="F104" s="203" t="s">
        <v>1003</v>
      </c>
      <c r="G104" s="14"/>
      <c r="H104" s="204">
        <v>6.9000000000000004</v>
      </c>
      <c r="I104" s="205"/>
      <c r="J104" s="14"/>
      <c r="K104" s="14"/>
      <c r="L104" s="201"/>
      <c r="M104" s="206"/>
      <c r="N104" s="207"/>
      <c r="O104" s="207"/>
      <c r="P104" s="207"/>
      <c r="Q104" s="207"/>
      <c r="R104" s="207"/>
      <c r="S104" s="207"/>
      <c r="T104" s="20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02" t="s">
        <v>148</v>
      </c>
      <c r="AU104" s="202" t="s">
        <v>79</v>
      </c>
      <c r="AV104" s="14" t="s">
        <v>79</v>
      </c>
      <c r="AW104" s="14" t="s">
        <v>32</v>
      </c>
      <c r="AX104" s="14" t="s">
        <v>70</v>
      </c>
      <c r="AY104" s="202" t="s">
        <v>137</v>
      </c>
    </row>
    <row r="105" s="15" customFormat="1">
      <c r="A105" s="15"/>
      <c r="B105" s="209"/>
      <c r="C105" s="15"/>
      <c r="D105" s="194" t="s">
        <v>148</v>
      </c>
      <c r="E105" s="210" t="s">
        <v>3</v>
      </c>
      <c r="F105" s="211" t="s">
        <v>152</v>
      </c>
      <c r="G105" s="15"/>
      <c r="H105" s="212">
        <v>6.9000000000000004</v>
      </c>
      <c r="I105" s="213"/>
      <c r="J105" s="15"/>
      <c r="K105" s="15"/>
      <c r="L105" s="209"/>
      <c r="M105" s="214"/>
      <c r="N105" s="215"/>
      <c r="O105" s="215"/>
      <c r="P105" s="215"/>
      <c r="Q105" s="215"/>
      <c r="R105" s="215"/>
      <c r="S105" s="215"/>
      <c r="T105" s="21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10" t="s">
        <v>148</v>
      </c>
      <c r="AU105" s="210" t="s">
        <v>79</v>
      </c>
      <c r="AV105" s="15" t="s">
        <v>144</v>
      </c>
      <c r="AW105" s="15" t="s">
        <v>32</v>
      </c>
      <c r="AX105" s="15" t="s">
        <v>77</v>
      </c>
      <c r="AY105" s="210" t="s">
        <v>137</v>
      </c>
    </row>
    <row r="106" s="2" customFormat="1" ht="37.8" customHeight="1">
      <c r="A106" s="40"/>
      <c r="B106" s="174"/>
      <c r="C106" s="175" t="s">
        <v>159</v>
      </c>
      <c r="D106" s="175" t="s">
        <v>139</v>
      </c>
      <c r="E106" s="176" t="s">
        <v>182</v>
      </c>
      <c r="F106" s="177" t="s">
        <v>183</v>
      </c>
      <c r="G106" s="178" t="s">
        <v>142</v>
      </c>
      <c r="H106" s="179">
        <v>56.5</v>
      </c>
      <c r="I106" s="180"/>
      <c r="J106" s="181">
        <f>ROUND(I106*H106,2)</f>
        <v>0</v>
      </c>
      <c r="K106" s="177" t="s">
        <v>143</v>
      </c>
      <c r="L106" s="41"/>
      <c r="M106" s="182" t="s">
        <v>3</v>
      </c>
      <c r="N106" s="183" t="s">
        <v>41</v>
      </c>
      <c r="O106" s="74"/>
      <c r="P106" s="184">
        <f>O106*H106</f>
        <v>0</v>
      </c>
      <c r="Q106" s="184">
        <v>0</v>
      </c>
      <c r="R106" s="184">
        <f>Q106*H106</f>
        <v>0</v>
      </c>
      <c r="S106" s="184">
        <v>0.44</v>
      </c>
      <c r="T106" s="185">
        <f>S106*H106</f>
        <v>24.859999999999999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6" t="s">
        <v>144</v>
      </c>
      <c r="AT106" s="186" t="s">
        <v>139</v>
      </c>
      <c r="AU106" s="186" t="s">
        <v>79</v>
      </c>
      <c r="AY106" s="21" t="s">
        <v>137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1" t="s">
        <v>77</v>
      </c>
      <c r="BK106" s="187">
        <f>ROUND(I106*H106,2)</f>
        <v>0</v>
      </c>
      <c r="BL106" s="21" t="s">
        <v>144</v>
      </c>
      <c r="BM106" s="186" t="s">
        <v>1004</v>
      </c>
    </row>
    <row r="107" s="2" customFormat="1">
      <c r="A107" s="40"/>
      <c r="B107" s="41"/>
      <c r="C107" s="40"/>
      <c r="D107" s="188" t="s">
        <v>146</v>
      </c>
      <c r="E107" s="40"/>
      <c r="F107" s="189" t="s">
        <v>185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146</v>
      </c>
      <c r="AU107" s="21" t="s">
        <v>79</v>
      </c>
    </row>
    <row r="108" s="13" customFormat="1">
      <c r="A108" s="13"/>
      <c r="B108" s="193"/>
      <c r="C108" s="13"/>
      <c r="D108" s="194" t="s">
        <v>148</v>
      </c>
      <c r="E108" s="195" t="s">
        <v>3</v>
      </c>
      <c r="F108" s="196" t="s">
        <v>164</v>
      </c>
      <c r="G108" s="13"/>
      <c r="H108" s="195" t="s">
        <v>3</v>
      </c>
      <c r="I108" s="197"/>
      <c r="J108" s="13"/>
      <c r="K108" s="13"/>
      <c r="L108" s="193"/>
      <c r="M108" s="198"/>
      <c r="N108" s="199"/>
      <c r="O108" s="199"/>
      <c r="P108" s="199"/>
      <c r="Q108" s="199"/>
      <c r="R108" s="199"/>
      <c r="S108" s="199"/>
      <c r="T108" s="20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5" t="s">
        <v>148</v>
      </c>
      <c r="AU108" s="195" t="s">
        <v>79</v>
      </c>
      <c r="AV108" s="13" t="s">
        <v>77</v>
      </c>
      <c r="AW108" s="13" t="s">
        <v>32</v>
      </c>
      <c r="AX108" s="13" t="s">
        <v>70</v>
      </c>
      <c r="AY108" s="195" t="s">
        <v>137</v>
      </c>
    </row>
    <row r="109" s="14" customFormat="1">
      <c r="A109" s="14"/>
      <c r="B109" s="201"/>
      <c r="C109" s="14"/>
      <c r="D109" s="194" t="s">
        <v>148</v>
      </c>
      <c r="E109" s="202" t="s">
        <v>3</v>
      </c>
      <c r="F109" s="203" t="s">
        <v>1005</v>
      </c>
      <c r="G109" s="14"/>
      <c r="H109" s="204">
        <v>11.5</v>
      </c>
      <c r="I109" s="205"/>
      <c r="J109" s="14"/>
      <c r="K109" s="14"/>
      <c r="L109" s="201"/>
      <c r="M109" s="206"/>
      <c r="N109" s="207"/>
      <c r="O109" s="207"/>
      <c r="P109" s="207"/>
      <c r="Q109" s="207"/>
      <c r="R109" s="207"/>
      <c r="S109" s="207"/>
      <c r="T109" s="20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02" t="s">
        <v>148</v>
      </c>
      <c r="AU109" s="202" t="s">
        <v>79</v>
      </c>
      <c r="AV109" s="14" t="s">
        <v>79</v>
      </c>
      <c r="AW109" s="14" t="s">
        <v>32</v>
      </c>
      <c r="AX109" s="14" t="s">
        <v>70</v>
      </c>
      <c r="AY109" s="202" t="s">
        <v>137</v>
      </c>
    </row>
    <row r="110" s="14" customFormat="1">
      <c r="A110" s="14"/>
      <c r="B110" s="201"/>
      <c r="C110" s="14"/>
      <c r="D110" s="194" t="s">
        <v>148</v>
      </c>
      <c r="E110" s="202" t="s">
        <v>3</v>
      </c>
      <c r="F110" s="203" t="s">
        <v>1001</v>
      </c>
      <c r="G110" s="14"/>
      <c r="H110" s="204">
        <v>45</v>
      </c>
      <c r="I110" s="205"/>
      <c r="J110" s="14"/>
      <c r="K110" s="14"/>
      <c r="L110" s="201"/>
      <c r="M110" s="206"/>
      <c r="N110" s="207"/>
      <c r="O110" s="207"/>
      <c r="P110" s="207"/>
      <c r="Q110" s="207"/>
      <c r="R110" s="207"/>
      <c r="S110" s="207"/>
      <c r="T110" s="20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2" t="s">
        <v>148</v>
      </c>
      <c r="AU110" s="202" t="s">
        <v>79</v>
      </c>
      <c r="AV110" s="14" t="s">
        <v>79</v>
      </c>
      <c r="AW110" s="14" t="s">
        <v>32</v>
      </c>
      <c r="AX110" s="14" t="s">
        <v>70</v>
      </c>
      <c r="AY110" s="202" t="s">
        <v>137</v>
      </c>
    </row>
    <row r="111" s="15" customFormat="1">
      <c r="A111" s="15"/>
      <c r="B111" s="209"/>
      <c r="C111" s="15"/>
      <c r="D111" s="194" t="s">
        <v>148</v>
      </c>
      <c r="E111" s="210" t="s">
        <v>3</v>
      </c>
      <c r="F111" s="211" t="s">
        <v>152</v>
      </c>
      <c r="G111" s="15"/>
      <c r="H111" s="212">
        <v>56.5</v>
      </c>
      <c r="I111" s="213"/>
      <c r="J111" s="15"/>
      <c r="K111" s="15"/>
      <c r="L111" s="209"/>
      <c r="M111" s="214"/>
      <c r="N111" s="215"/>
      <c r="O111" s="215"/>
      <c r="P111" s="215"/>
      <c r="Q111" s="215"/>
      <c r="R111" s="215"/>
      <c r="S111" s="215"/>
      <c r="T111" s="21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10" t="s">
        <v>148</v>
      </c>
      <c r="AU111" s="210" t="s">
        <v>79</v>
      </c>
      <c r="AV111" s="15" t="s">
        <v>144</v>
      </c>
      <c r="AW111" s="15" t="s">
        <v>32</v>
      </c>
      <c r="AX111" s="15" t="s">
        <v>77</v>
      </c>
      <c r="AY111" s="210" t="s">
        <v>137</v>
      </c>
    </row>
    <row r="112" s="2" customFormat="1" ht="49.05" customHeight="1">
      <c r="A112" s="40"/>
      <c r="B112" s="174"/>
      <c r="C112" s="175" t="s">
        <v>144</v>
      </c>
      <c r="D112" s="175" t="s">
        <v>139</v>
      </c>
      <c r="E112" s="176" t="s">
        <v>196</v>
      </c>
      <c r="F112" s="177" t="s">
        <v>197</v>
      </c>
      <c r="G112" s="178" t="s">
        <v>198</v>
      </c>
      <c r="H112" s="179">
        <v>9</v>
      </c>
      <c r="I112" s="180"/>
      <c r="J112" s="181">
        <f>ROUND(I112*H112,2)</f>
        <v>0</v>
      </c>
      <c r="K112" s="177" t="s">
        <v>143</v>
      </c>
      <c r="L112" s="41"/>
      <c r="M112" s="182" t="s">
        <v>3</v>
      </c>
      <c r="N112" s="183" t="s">
        <v>41</v>
      </c>
      <c r="O112" s="74"/>
      <c r="P112" s="184">
        <f>O112*H112</f>
        <v>0</v>
      </c>
      <c r="Q112" s="184">
        <v>0.036904300000000001</v>
      </c>
      <c r="R112" s="184">
        <f>Q112*H112</f>
        <v>0.33213870000000001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144</v>
      </c>
      <c r="AT112" s="186" t="s">
        <v>139</v>
      </c>
      <c r="AU112" s="186" t="s">
        <v>79</v>
      </c>
      <c r="AY112" s="21" t="s">
        <v>137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77</v>
      </c>
      <c r="BK112" s="187">
        <f>ROUND(I112*H112,2)</f>
        <v>0</v>
      </c>
      <c r="BL112" s="21" t="s">
        <v>144</v>
      </c>
      <c r="BM112" s="186" t="s">
        <v>1006</v>
      </c>
    </row>
    <row r="113" s="2" customFormat="1">
      <c r="A113" s="40"/>
      <c r="B113" s="41"/>
      <c r="C113" s="40"/>
      <c r="D113" s="188" t="s">
        <v>146</v>
      </c>
      <c r="E113" s="40"/>
      <c r="F113" s="189" t="s">
        <v>200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146</v>
      </c>
      <c r="AU113" s="21" t="s">
        <v>79</v>
      </c>
    </row>
    <row r="114" s="13" customFormat="1">
      <c r="A114" s="13"/>
      <c r="B114" s="193"/>
      <c r="C114" s="13"/>
      <c r="D114" s="194" t="s">
        <v>148</v>
      </c>
      <c r="E114" s="195" t="s">
        <v>3</v>
      </c>
      <c r="F114" s="196" t="s">
        <v>201</v>
      </c>
      <c r="G114" s="13"/>
      <c r="H114" s="195" t="s">
        <v>3</v>
      </c>
      <c r="I114" s="197"/>
      <c r="J114" s="13"/>
      <c r="K114" s="13"/>
      <c r="L114" s="193"/>
      <c r="M114" s="198"/>
      <c r="N114" s="199"/>
      <c r="O114" s="199"/>
      <c r="P114" s="199"/>
      <c r="Q114" s="199"/>
      <c r="R114" s="199"/>
      <c r="S114" s="199"/>
      <c r="T114" s="20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95" t="s">
        <v>148</v>
      </c>
      <c r="AU114" s="195" t="s">
        <v>79</v>
      </c>
      <c r="AV114" s="13" t="s">
        <v>77</v>
      </c>
      <c r="AW114" s="13" t="s">
        <v>32</v>
      </c>
      <c r="AX114" s="13" t="s">
        <v>70</v>
      </c>
      <c r="AY114" s="195" t="s">
        <v>137</v>
      </c>
    </row>
    <row r="115" s="14" customFormat="1">
      <c r="A115" s="14"/>
      <c r="B115" s="201"/>
      <c r="C115" s="14"/>
      <c r="D115" s="194" t="s">
        <v>148</v>
      </c>
      <c r="E115" s="202" t="s">
        <v>3</v>
      </c>
      <c r="F115" s="203" t="s">
        <v>202</v>
      </c>
      <c r="G115" s="14"/>
      <c r="H115" s="204">
        <v>9</v>
      </c>
      <c r="I115" s="205"/>
      <c r="J115" s="14"/>
      <c r="K115" s="14"/>
      <c r="L115" s="201"/>
      <c r="M115" s="206"/>
      <c r="N115" s="207"/>
      <c r="O115" s="207"/>
      <c r="P115" s="207"/>
      <c r="Q115" s="207"/>
      <c r="R115" s="207"/>
      <c r="S115" s="207"/>
      <c r="T115" s="20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02" t="s">
        <v>148</v>
      </c>
      <c r="AU115" s="202" t="s">
        <v>79</v>
      </c>
      <c r="AV115" s="14" t="s">
        <v>79</v>
      </c>
      <c r="AW115" s="14" t="s">
        <v>32</v>
      </c>
      <c r="AX115" s="14" t="s">
        <v>70</v>
      </c>
      <c r="AY115" s="202" t="s">
        <v>137</v>
      </c>
    </row>
    <row r="116" s="15" customFormat="1">
      <c r="A116" s="15"/>
      <c r="B116" s="209"/>
      <c r="C116" s="15"/>
      <c r="D116" s="194" t="s">
        <v>148</v>
      </c>
      <c r="E116" s="210" t="s">
        <v>3</v>
      </c>
      <c r="F116" s="211" t="s">
        <v>152</v>
      </c>
      <c r="G116" s="15"/>
      <c r="H116" s="212">
        <v>9</v>
      </c>
      <c r="I116" s="213"/>
      <c r="J116" s="15"/>
      <c r="K116" s="15"/>
      <c r="L116" s="209"/>
      <c r="M116" s="214"/>
      <c r="N116" s="215"/>
      <c r="O116" s="215"/>
      <c r="P116" s="215"/>
      <c r="Q116" s="215"/>
      <c r="R116" s="215"/>
      <c r="S116" s="215"/>
      <c r="T116" s="21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10" t="s">
        <v>148</v>
      </c>
      <c r="AU116" s="210" t="s">
        <v>79</v>
      </c>
      <c r="AV116" s="15" t="s">
        <v>144</v>
      </c>
      <c r="AW116" s="15" t="s">
        <v>32</v>
      </c>
      <c r="AX116" s="15" t="s">
        <v>77</v>
      </c>
      <c r="AY116" s="210" t="s">
        <v>137</v>
      </c>
    </row>
    <row r="117" s="2" customFormat="1" ht="49.05" customHeight="1">
      <c r="A117" s="40"/>
      <c r="B117" s="174"/>
      <c r="C117" s="175" t="s">
        <v>173</v>
      </c>
      <c r="D117" s="175" t="s">
        <v>139</v>
      </c>
      <c r="E117" s="176" t="s">
        <v>205</v>
      </c>
      <c r="F117" s="177" t="s">
        <v>206</v>
      </c>
      <c r="G117" s="178" t="s">
        <v>198</v>
      </c>
      <c r="H117" s="179">
        <v>3</v>
      </c>
      <c r="I117" s="180"/>
      <c r="J117" s="181">
        <f>ROUND(I117*H117,2)</f>
        <v>0</v>
      </c>
      <c r="K117" s="177" t="s">
        <v>143</v>
      </c>
      <c r="L117" s="41"/>
      <c r="M117" s="182" t="s">
        <v>3</v>
      </c>
      <c r="N117" s="183" t="s">
        <v>41</v>
      </c>
      <c r="O117" s="74"/>
      <c r="P117" s="184">
        <f>O117*H117</f>
        <v>0</v>
      </c>
      <c r="Q117" s="184">
        <v>0.0086767000000000007</v>
      </c>
      <c r="R117" s="184">
        <f>Q117*H117</f>
        <v>0.0260301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144</v>
      </c>
      <c r="AT117" s="186" t="s">
        <v>139</v>
      </c>
      <c r="AU117" s="186" t="s">
        <v>79</v>
      </c>
      <c r="AY117" s="21" t="s">
        <v>137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77</v>
      </c>
      <c r="BK117" s="187">
        <f>ROUND(I117*H117,2)</f>
        <v>0</v>
      </c>
      <c r="BL117" s="21" t="s">
        <v>144</v>
      </c>
      <c r="BM117" s="186" t="s">
        <v>1007</v>
      </c>
    </row>
    <row r="118" s="2" customFormat="1">
      <c r="A118" s="40"/>
      <c r="B118" s="41"/>
      <c r="C118" s="40"/>
      <c r="D118" s="188" t="s">
        <v>146</v>
      </c>
      <c r="E118" s="40"/>
      <c r="F118" s="189" t="s">
        <v>208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146</v>
      </c>
      <c r="AU118" s="21" t="s">
        <v>79</v>
      </c>
    </row>
    <row r="119" s="13" customFormat="1">
      <c r="A119" s="13"/>
      <c r="B119" s="193"/>
      <c r="C119" s="13"/>
      <c r="D119" s="194" t="s">
        <v>148</v>
      </c>
      <c r="E119" s="195" t="s">
        <v>3</v>
      </c>
      <c r="F119" s="196" t="s">
        <v>201</v>
      </c>
      <c r="G119" s="13"/>
      <c r="H119" s="195" t="s">
        <v>3</v>
      </c>
      <c r="I119" s="197"/>
      <c r="J119" s="13"/>
      <c r="K119" s="13"/>
      <c r="L119" s="193"/>
      <c r="M119" s="198"/>
      <c r="N119" s="199"/>
      <c r="O119" s="199"/>
      <c r="P119" s="199"/>
      <c r="Q119" s="199"/>
      <c r="R119" s="199"/>
      <c r="S119" s="199"/>
      <c r="T119" s="20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95" t="s">
        <v>148</v>
      </c>
      <c r="AU119" s="195" t="s">
        <v>79</v>
      </c>
      <c r="AV119" s="13" t="s">
        <v>77</v>
      </c>
      <c r="AW119" s="13" t="s">
        <v>32</v>
      </c>
      <c r="AX119" s="13" t="s">
        <v>70</v>
      </c>
      <c r="AY119" s="195" t="s">
        <v>137</v>
      </c>
    </row>
    <row r="120" s="14" customFormat="1">
      <c r="A120" s="14"/>
      <c r="B120" s="201"/>
      <c r="C120" s="14"/>
      <c r="D120" s="194" t="s">
        <v>148</v>
      </c>
      <c r="E120" s="202" t="s">
        <v>3</v>
      </c>
      <c r="F120" s="203" t="s">
        <v>1008</v>
      </c>
      <c r="G120" s="14"/>
      <c r="H120" s="204">
        <v>3</v>
      </c>
      <c r="I120" s="205"/>
      <c r="J120" s="14"/>
      <c r="K120" s="14"/>
      <c r="L120" s="201"/>
      <c r="M120" s="206"/>
      <c r="N120" s="207"/>
      <c r="O120" s="207"/>
      <c r="P120" s="207"/>
      <c r="Q120" s="207"/>
      <c r="R120" s="207"/>
      <c r="S120" s="207"/>
      <c r="T120" s="20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2" t="s">
        <v>148</v>
      </c>
      <c r="AU120" s="202" t="s">
        <v>79</v>
      </c>
      <c r="AV120" s="14" t="s">
        <v>79</v>
      </c>
      <c r="AW120" s="14" t="s">
        <v>32</v>
      </c>
      <c r="AX120" s="14" t="s">
        <v>70</v>
      </c>
      <c r="AY120" s="202" t="s">
        <v>137</v>
      </c>
    </row>
    <row r="121" s="15" customFormat="1">
      <c r="A121" s="15"/>
      <c r="B121" s="209"/>
      <c r="C121" s="15"/>
      <c r="D121" s="194" t="s">
        <v>148</v>
      </c>
      <c r="E121" s="210" t="s">
        <v>3</v>
      </c>
      <c r="F121" s="211" t="s">
        <v>152</v>
      </c>
      <c r="G121" s="15"/>
      <c r="H121" s="212">
        <v>3</v>
      </c>
      <c r="I121" s="213"/>
      <c r="J121" s="15"/>
      <c r="K121" s="15"/>
      <c r="L121" s="209"/>
      <c r="M121" s="214"/>
      <c r="N121" s="215"/>
      <c r="O121" s="215"/>
      <c r="P121" s="215"/>
      <c r="Q121" s="215"/>
      <c r="R121" s="215"/>
      <c r="S121" s="215"/>
      <c r="T121" s="21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10" t="s">
        <v>148</v>
      </c>
      <c r="AU121" s="210" t="s">
        <v>79</v>
      </c>
      <c r="AV121" s="15" t="s">
        <v>144</v>
      </c>
      <c r="AW121" s="15" t="s">
        <v>32</v>
      </c>
      <c r="AX121" s="15" t="s">
        <v>77</v>
      </c>
      <c r="AY121" s="210" t="s">
        <v>137</v>
      </c>
    </row>
    <row r="122" s="2" customFormat="1" ht="49.05" customHeight="1">
      <c r="A122" s="40"/>
      <c r="B122" s="174"/>
      <c r="C122" s="175" t="s">
        <v>181</v>
      </c>
      <c r="D122" s="175" t="s">
        <v>139</v>
      </c>
      <c r="E122" s="176" t="s">
        <v>212</v>
      </c>
      <c r="F122" s="177" t="s">
        <v>213</v>
      </c>
      <c r="G122" s="178" t="s">
        <v>198</v>
      </c>
      <c r="H122" s="179">
        <v>3</v>
      </c>
      <c r="I122" s="180"/>
      <c r="J122" s="181">
        <f>ROUND(I122*H122,2)</f>
        <v>0</v>
      </c>
      <c r="K122" s="177" t="s">
        <v>143</v>
      </c>
      <c r="L122" s="41"/>
      <c r="M122" s="182" t="s">
        <v>3</v>
      </c>
      <c r="N122" s="183" t="s">
        <v>41</v>
      </c>
      <c r="O122" s="74"/>
      <c r="P122" s="184">
        <f>O122*H122</f>
        <v>0</v>
      </c>
      <c r="Q122" s="184">
        <v>0.036904300000000001</v>
      </c>
      <c r="R122" s="184">
        <f>Q122*H122</f>
        <v>0.1107129</v>
      </c>
      <c r="S122" s="184">
        <v>0</v>
      </c>
      <c r="T122" s="18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86" t="s">
        <v>144</v>
      </c>
      <c r="AT122" s="186" t="s">
        <v>139</v>
      </c>
      <c r="AU122" s="186" t="s">
        <v>79</v>
      </c>
      <c r="AY122" s="21" t="s">
        <v>137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21" t="s">
        <v>77</v>
      </c>
      <c r="BK122" s="187">
        <f>ROUND(I122*H122,2)</f>
        <v>0</v>
      </c>
      <c r="BL122" s="21" t="s">
        <v>144</v>
      </c>
      <c r="BM122" s="186" t="s">
        <v>1009</v>
      </c>
    </row>
    <row r="123" s="2" customFormat="1">
      <c r="A123" s="40"/>
      <c r="B123" s="41"/>
      <c r="C123" s="40"/>
      <c r="D123" s="188" t="s">
        <v>146</v>
      </c>
      <c r="E123" s="40"/>
      <c r="F123" s="189" t="s">
        <v>215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146</v>
      </c>
      <c r="AU123" s="21" t="s">
        <v>79</v>
      </c>
    </row>
    <row r="124" s="13" customFormat="1">
      <c r="A124" s="13"/>
      <c r="B124" s="193"/>
      <c r="C124" s="13"/>
      <c r="D124" s="194" t="s">
        <v>148</v>
      </c>
      <c r="E124" s="195" t="s">
        <v>3</v>
      </c>
      <c r="F124" s="196" t="s">
        <v>201</v>
      </c>
      <c r="G124" s="13"/>
      <c r="H124" s="195" t="s">
        <v>3</v>
      </c>
      <c r="I124" s="197"/>
      <c r="J124" s="13"/>
      <c r="K124" s="13"/>
      <c r="L124" s="193"/>
      <c r="M124" s="198"/>
      <c r="N124" s="199"/>
      <c r="O124" s="199"/>
      <c r="P124" s="199"/>
      <c r="Q124" s="199"/>
      <c r="R124" s="199"/>
      <c r="S124" s="199"/>
      <c r="T124" s="20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5" t="s">
        <v>148</v>
      </c>
      <c r="AU124" s="195" t="s">
        <v>79</v>
      </c>
      <c r="AV124" s="13" t="s">
        <v>77</v>
      </c>
      <c r="AW124" s="13" t="s">
        <v>32</v>
      </c>
      <c r="AX124" s="13" t="s">
        <v>70</v>
      </c>
      <c r="AY124" s="195" t="s">
        <v>137</v>
      </c>
    </row>
    <row r="125" s="14" customFormat="1">
      <c r="A125" s="14"/>
      <c r="B125" s="201"/>
      <c r="C125" s="14"/>
      <c r="D125" s="194" t="s">
        <v>148</v>
      </c>
      <c r="E125" s="202" t="s">
        <v>3</v>
      </c>
      <c r="F125" s="203" t="s">
        <v>1010</v>
      </c>
      <c r="G125" s="14"/>
      <c r="H125" s="204">
        <v>3</v>
      </c>
      <c r="I125" s="205"/>
      <c r="J125" s="14"/>
      <c r="K125" s="14"/>
      <c r="L125" s="201"/>
      <c r="M125" s="206"/>
      <c r="N125" s="207"/>
      <c r="O125" s="207"/>
      <c r="P125" s="207"/>
      <c r="Q125" s="207"/>
      <c r="R125" s="207"/>
      <c r="S125" s="207"/>
      <c r="T125" s="20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2" t="s">
        <v>148</v>
      </c>
      <c r="AU125" s="202" t="s">
        <v>79</v>
      </c>
      <c r="AV125" s="14" t="s">
        <v>79</v>
      </c>
      <c r="AW125" s="14" t="s">
        <v>32</v>
      </c>
      <c r="AX125" s="14" t="s">
        <v>70</v>
      </c>
      <c r="AY125" s="202" t="s">
        <v>137</v>
      </c>
    </row>
    <row r="126" s="15" customFormat="1">
      <c r="A126" s="15"/>
      <c r="B126" s="209"/>
      <c r="C126" s="15"/>
      <c r="D126" s="194" t="s">
        <v>148</v>
      </c>
      <c r="E126" s="210" t="s">
        <v>3</v>
      </c>
      <c r="F126" s="211" t="s">
        <v>152</v>
      </c>
      <c r="G126" s="15"/>
      <c r="H126" s="212">
        <v>3</v>
      </c>
      <c r="I126" s="213"/>
      <c r="J126" s="15"/>
      <c r="K126" s="15"/>
      <c r="L126" s="209"/>
      <c r="M126" s="214"/>
      <c r="N126" s="215"/>
      <c r="O126" s="215"/>
      <c r="P126" s="215"/>
      <c r="Q126" s="215"/>
      <c r="R126" s="215"/>
      <c r="S126" s="215"/>
      <c r="T126" s="21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10" t="s">
        <v>148</v>
      </c>
      <c r="AU126" s="210" t="s">
        <v>79</v>
      </c>
      <c r="AV126" s="15" t="s">
        <v>144</v>
      </c>
      <c r="AW126" s="15" t="s">
        <v>32</v>
      </c>
      <c r="AX126" s="15" t="s">
        <v>77</v>
      </c>
      <c r="AY126" s="210" t="s">
        <v>137</v>
      </c>
    </row>
    <row r="127" s="2" customFormat="1" ht="24.15" customHeight="1">
      <c r="A127" s="40"/>
      <c r="B127" s="174"/>
      <c r="C127" s="175" t="s">
        <v>190</v>
      </c>
      <c r="D127" s="175" t="s">
        <v>139</v>
      </c>
      <c r="E127" s="176" t="s">
        <v>224</v>
      </c>
      <c r="F127" s="177" t="s">
        <v>225</v>
      </c>
      <c r="G127" s="178" t="s">
        <v>226</v>
      </c>
      <c r="H127" s="179">
        <v>79.099999999999994</v>
      </c>
      <c r="I127" s="180"/>
      <c r="J127" s="181">
        <f>ROUND(I127*H127,2)</f>
        <v>0</v>
      </c>
      <c r="K127" s="177" t="s">
        <v>143</v>
      </c>
      <c r="L127" s="41"/>
      <c r="M127" s="182" t="s">
        <v>3</v>
      </c>
      <c r="N127" s="183" t="s">
        <v>41</v>
      </c>
      <c r="O127" s="74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186" t="s">
        <v>144</v>
      </c>
      <c r="AT127" s="186" t="s">
        <v>139</v>
      </c>
      <c r="AU127" s="186" t="s">
        <v>79</v>
      </c>
      <c r="AY127" s="21" t="s">
        <v>137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21" t="s">
        <v>77</v>
      </c>
      <c r="BK127" s="187">
        <f>ROUND(I127*H127,2)</f>
        <v>0</v>
      </c>
      <c r="BL127" s="21" t="s">
        <v>144</v>
      </c>
      <c r="BM127" s="186" t="s">
        <v>1011</v>
      </c>
    </row>
    <row r="128" s="2" customFormat="1">
      <c r="A128" s="40"/>
      <c r="B128" s="41"/>
      <c r="C128" s="40"/>
      <c r="D128" s="188" t="s">
        <v>146</v>
      </c>
      <c r="E128" s="40"/>
      <c r="F128" s="189" t="s">
        <v>228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146</v>
      </c>
      <c r="AU128" s="21" t="s">
        <v>79</v>
      </c>
    </row>
    <row r="129" s="14" customFormat="1">
      <c r="A129" s="14"/>
      <c r="B129" s="201"/>
      <c r="C129" s="14"/>
      <c r="D129" s="194" t="s">
        <v>148</v>
      </c>
      <c r="E129" s="202" t="s">
        <v>3</v>
      </c>
      <c r="F129" s="203" t="s">
        <v>1012</v>
      </c>
      <c r="G129" s="14"/>
      <c r="H129" s="204">
        <v>101.7</v>
      </c>
      <c r="I129" s="205"/>
      <c r="J129" s="14"/>
      <c r="K129" s="14"/>
      <c r="L129" s="201"/>
      <c r="M129" s="206"/>
      <c r="N129" s="207"/>
      <c r="O129" s="207"/>
      <c r="P129" s="207"/>
      <c r="Q129" s="207"/>
      <c r="R129" s="207"/>
      <c r="S129" s="207"/>
      <c r="T129" s="20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2" t="s">
        <v>148</v>
      </c>
      <c r="AU129" s="202" t="s">
        <v>79</v>
      </c>
      <c r="AV129" s="14" t="s">
        <v>79</v>
      </c>
      <c r="AW129" s="14" t="s">
        <v>32</v>
      </c>
      <c r="AX129" s="14" t="s">
        <v>70</v>
      </c>
      <c r="AY129" s="202" t="s">
        <v>137</v>
      </c>
    </row>
    <row r="130" s="13" customFormat="1">
      <c r="A130" s="13"/>
      <c r="B130" s="193"/>
      <c r="C130" s="13"/>
      <c r="D130" s="194" t="s">
        <v>148</v>
      </c>
      <c r="E130" s="195" t="s">
        <v>3</v>
      </c>
      <c r="F130" s="196" t="s">
        <v>230</v>
      </c>
      <c r="G130" s="13"/>
      <c r="H130" s="195" t="s">
        <v>3</v>
      </c>
      <c r="I130" s="197"/>
      <c r="J130" s="13"/>
      <c r="K130" s="13"/>
      <c r="L130" s="193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148</v>
      </c>
      <c r="AU130" s="195" t="s">
        <v>79</v>
      </c>
      <c r="AV130" s="13" t="s">
        <v>77</v>
      </c>
      <c r="AW130" s="13" t="s">
        <v>32</v>
      </c>
      <c r="AX130" s="13" t="s">
        <v>70</v>
      </c>
      <c r="AY130" s="195" t="s">
        <v>137</v>
      </c>
    </row>
    <row r="131" s="14" customFormat="1">
      <c r="A131" s="14"/>
      <c r="B131" s="201"/>
      <c r="C131" s="14"/>
      <c r="D131" s="194" t="s">
        <v>148</v>
      </c>
      <c r="E131" s="202" t="s">
        <v>3</v>
      </c>
      <c r="F131" s="203" t="s">
        <v>1013</v>
      </c>
      <c r="G131" s="14"/>
      <c r="H131" s="204">
        <v>-22.600000000000001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148</v>
      </c>
      <c r="AU131" s="202" t="s">
        <v>79</v>
      </c>
      <c r="AV131" s="14" t="s">
        <v>79</v>
      </c>
      <c r="AW131" s="14" t="s">
        <v>32</v>
      </c>
      <c r="AX131" s="14" t="s">
        <v>70</v>
      </c>
      <c r="AY131" s="202" t="s">
        <v>137</v>
      </c>
    </row>
    <row r="132" s="15" customFormat="1">
      <c r="A132" s="15"/>
      <c r="B132" s="209"/>
      <c r="C132" s="15"/>
      <c r="D132" s="194" t="s">
        <v>148</v>
      </c>
      <c r="E132" s="210" t="s">
        <v>3</v>
      </c>
      <c r="F132" s="211" t="s">
        <v>152</v>
      </c>
      <c r="G132" s="15"/>
      <c r="H132" s="212">
        <v>79.099999999999994</v>
      </c>
      <c r="I132" s="213"/>
      <c r="J132" s="15"/>
      <c r="K132" s="15"/>
      <c r="L132" s="209"/>
      <c r="M132" s="214"/>
      <c r="N132" s="215"/>
      <c r="O132" s="215"/>
      <c r="P132" s="215"/>
      <c r="Q132" s="215"/>
      <c r="R132" s="215"/>
      <c r="S132" s="215"/>
      <c r="T132" s="21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10" t="s">
        <v>148</v>
      </c>
      <c r="AU132" s="210" t="s">
        <v>79</v>
      </c>
      <c r="AV132" s="15" t="s">
        <v>144</v>
      </c>
      <c r="AW132" s="15" t="s">
        <v>32</v>
      </c>
      <c r="AX132" s="15" t="s">
        <v>77</v>
      </c>
      <c r="AY132" s="210" t="s">
        <v>137</v>
      </c>
    </row>
    <row r="133" s="2" customFormat="1" ht="24.15" customHeight="1">
      <c r="A133" s="40"/>
      <c r="B133" s="174"/>
      <c r="C133" s="175" t="s">
        <v>195</v>
      </c>
      <c r="D133" s="175" t="s">
        <v>139</v>
      </c>
      <c r="E133" s="176" t="s">
        <v>245</v>
      </c>
      <c r="F133" s="177" t="s">
        <v>246</v>
      </c>
      <c r="G133" s="178" t="s">
        <v>226</v>
      </c>
      <c r="H133" s="179">
        <v>5</v>
      </c>
      <c r="I133" s="180"/>
      <c r="J133" s="181">
        <f>ROUND(I133*H133,2)</f>
        <v>0</v>
      </c>
      <c r="K133" s="177" t="s">
        <v>143</v>
      </c>
      <c r="L133" s="41"/>
      <c r="M133" s="182" t="s">
        <v>3</v>
      </c>
      <c r="N133" s="183" t="s">
        <v>41</v>
      </c>
      <c r="O133" s="74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86" t="s">
        <v>144</v>
      </c>
      <c r="AT133" s="186" t="s">
        <v>139</v>
      </c>
      <c r="AU133" s="186" t="s">
        <v>79</v>
      </c>
      <c r="AY133" s="21" t="s">
        <v>137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21" t="s">
        <v>77</v>
      </c>
      <c r="BK133" s="187">
        <f>ROUND(I133*H133,2)</f>
        <v>0</v>
      </c>
      <c r="BL133" s="21" t="s">
        <v>144</v>
      </c>
      <c r="BM133" s="186" t="s">
        <v>1014</v>
      </c>
    </row>
    <row r="134" s="2" customFormat="1">
      <c r="A134" s="40"/>
      <c r="B134" s="41"/>
      <c r="C134" s="40"/>
      <c r="D134" s="188" t="s">
        <v>146</v>
      </c>
      <c r="E134" s="40"/>
      <c r="F134" s="189" t="s">
        <v>248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146</v>
      </c>
      <c r="AU134" s="21" t="s">
        <v>79</v>
      </c>
    </row>
    <row r="135" s="13" customFormat="1">
      <c r="A135" s="13"/>
      <c r="B135" s="193"/>
      <c r="C135" s="13"/>
      <c r="D135" s="194" t="s">
        <v>148</v>
      </c>
      <c r="E135" s="195" t="s">
        <v>3</v>
      </c>
      <c r="F135" s="196" t="s">
        <v>201</v>
      </c>
      <c r="G135" s="13"/>
      <c r="H135" s="195" t="s">
        <v>3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148</v>
      </c>
      <c r="AU135" s="195" t="s">
        <v>79</v>
      </c>
      <c r="AV135" s="13" t="s">
        <v>77</v>
      </c>
      <c r="AW135" s="13" t="s">
        <v>32</v>
      </c>
      <c r="AX135" s="13" t="s">
        <v>70</v>
      </c>
      <c r="AY135" s="195" t="s">
        <v>137</v>
      </c>
    </row>
    <row r="136" s="14" customFormat="1">
      <c r="A136" s="14"/>
      <c r="B136" s="201"/>
      <c r="C136" s="14"/>
      <c r="D136" s="194" t="s">
        <v>148</v>
      </c>
      <c r="E136" s="202" t="s">
        <v>3</v>
      </c>
      <c r="F136" s="203" t="s">
        <v>249</v>
      </c>
      <c r="G136" s="14"/>
      <c r="H136" s="204">
        <v>3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148</v>
      </c>
      <c r="AU136" s="202" t="s">
        <v>79</v>
      </c>
      <c r="AV136" s="14" t="s">
        <v>79</v>
      </c>
      <c r="AW136" s="14" t="s">
        <v>32</v>
      </c>
      <c r="AX136" s="14" t="s">
        <v>70</v>
      </c>
      <c r="AY136" s="202" t="s">
        <v>137</v>
      </c>
    </row>
    <row r="137" s="14" customFormat="1">
      <c r="A137" s="14"/>
      <c r="B137" s="201"/>
      <c r="C137" s="14"/>
      <c r="D137" s="194" t="s">
        <v>148</v>
      </c>
      <c r="E137" s="202" t="s">
        <v>3</v>
      </c>
      <c r="F137" s="203" t="s">
        <v>1015</v>
      </c>
      <c r="G137" s="14"/>
      <c r="H137" s="204">
        <v>1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148</v>
      </c>
      <c r="AU137" s="202" t="s">
        <v>79</v>
      </c>
      <c r="AV137" s="14" t="s">
        <v>79</v>
      </c>
      <c r="AW137" s="14" t="s">
        <v>32</v>
      </c>
      <c r="AX137" s="14" t="s">
        <v>70</v>
      </c>
      <c r="AY137" s="202" t="s">
        <v>137</v>
      </c>
    </row>
    <row r="138" s="14" customFormat="1">
      <c r="A138" s="14"/>
      <c r="B138" s="201"/>
      <c r="C138" s="14"/>
      <c r="D138" s="194" t="s">
        <v>148</v>
      </c>
      <c r="E138" s="202" t="s">
        <v>3</v>
      </c>
      <c r="F138" s="203" t="s">
        <v>1016</v>
      </c>
      <c r="G138" s="14"/>
      <c r="H138" s="204">
        <v>1</v>
      </c>
      <c r="I138" s="205"/>
      <c r="J138" s="14"/>
      <c r="K138" s="14"/>
      <c r="L138" s="201"/>
      <c r="M138" s="206"/>
      <c r="N138" s="207"/>
      <c r="O138" s="207"/>
      <c r="P138" s="207"/>
      <c r="Q138" s="207"/>
      <c r="R138" s="207"/>
      <c r="S138" s="207"/>
      <c r="T138" s="20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2" t="s">
        <v>148</v>
      </c>
      <c r="AU138" s="202" t="s">
        <v>79</v>
      </c>
      <c r="AV138" s="14" t="s">
        <v>79</v>
      </c>
      <c r="AW138" s="14" t="s">
        <v>32</v>
      </c>
      <c r="AX138" s="14" t="s">
        <v>70</v>
      </c>
      <c r="AY138" s="202" t="s">
        <v>137</v>
      </c>
    </row>
    <row r="139" s="15" customFormat="1">
      <c r="A139" s="15"/>
      <c r="B139" s="209"/>
      <c r="C139" s="15"/>
      <c r="D139" s="194" t="s">
        <v>148</v>
      </c>
      <c r="E139" s="210" t="s">
        <v>3</v>
      </c>
      <c r="F139" s="211" t="s">
        <v>152</v>
      </c>
      <c r="G139" s="15"/>
      <c r="H139" s="212">
        <v>5</v>
      </c>
      <c r="I139" s="213"/>
      <c r="J139" s="15"/>
      <c r="K139" s="15"/>
      <c r="L139" s="209"/>
      <c r="M139" s="214"/>
      <c r="N139" s="215"/>
      <c r="O139" s="215"/>
      <c r="P139" s="215"/>
      <c r="Q139" s="215"/>
      <c r="R139" s="215"/>
      <c r="S139" s="215"/>
      <c r="T139" s="21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0" t="s">
        <v>148</v>
      </c>
      <c r="AU139" s="210" t="s">
        <v>79</v>
      </c>
      <c r="AV139" s="15" t="s">
        <v>144</v>
      </c>
      <c r="AW139" s="15" t="s">
        <v>32</v>
      </c>
      <c r="AX139" s="15" t="s">
        <v>77</v>
      </c>
      <c r="AY139" s="210" t="s">
        <v>137</v>
      </c>
    </row>
    <row r="140" s="2" customFormat="1" ht="24.15" customHeight="1">
      <c r="A140" s="40"/>
      <c r="B140" s="174"/>
      <c r="C140" s="175" t="s">
        <v>204</v>
      </c>
      <c r="D140" s="175" t="s">
        <v>139</v>
      </c>
      <c r="E140" s="176" t="s">
        <v>267</v>
      </c>
      <c r="F140" s="177" t="s">
        <v>268</v>
      </c>
      <c r="G140" s="178" t="s">
        <v>142</v>
      </c>
      <c r="H140" s="179">
        <v>203.40000000000001</v>
      </c>
      <c r="I140" s="180"/>
      <c r="J140" s="181">
        <f>ROUND(I140*H140,2)</f>
        <v>0</v>
      </c>
      <c r="K140" s="177" t="s">
        <v>143</v>
      </c>
      <c r="L140" s="41"/>
      <c r="M140" s="182" t="s">
        <v>3</v>
      </c>
      <c r="N140" s="183" t="s">
        <v>41</v>
      </c>
      <c r="O140" s="74"/>
      <c r="P140" s="184">
        <f>O140*H140</f>
        <v>0</v>
      </c>
      <c r="Q140" s="184">
        <v>0.00058135999999999995</v>
      </c>
      <c r="R140" s="184">
        <f>Q140*H140</f>
        <v>0.118248624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144</v>
      </c>
      <c r="AT140" s="186" t="s">
        <v>139</v>
      </c>
      <c r="AU140" s="186" t="s">
        <v>79</v>
      </c>
      <c r="AY140" s="21" t="s">
        <v>137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77</v>
      </c>
      <c r="BK140" s="187">
        <f>ROUND(I140*H140,2)</f>
        <v>0</v>
      </c>
      <c r="BL140" s="21" t="s">
        <v>144</v>
      </c>
      <c r="BM140" s="186" t="s">
        <v>1017</v>
      </c>
    </row>
    <row r="141" s="2" customFormat="1">
      <c r="A141" s="40"/>
      <c r="B141" s="41"/>
      <c r="C141" s="40"/>
      <c r="D141" s="188" t="s">
        <v>146</v>
      </c>
      <c r="E141" s="40"/>
      <c r="F141" s="189" t="s">
        <v>270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146</v>
      </c>
      <c r="AU141" s="21" t="s">
        <v>79</v>
      </c>
    </row>
    <row r="142" s="14" customFormat="1">
      <c r="A142" s="14"/>
      <c r="B142" s="201"/>
      <c r="C142" s="14"/>
      <c r="D142" s="194" t="s">
        <v>148</v>
      </c>
      <c r="E142" s="202" t="s">
        <v>3</v>
      </c>
      <c r="F142" s="203" t="s">
        <v>1018</v>
      </c>
      <c r="G142" s="14"/>
      <c r="H142" s="204">
        <v>203.40000000000001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148</v>
      </c>
      <c r="AU142" s="202" t="s">
        <v>79</v>
      </c>
      <c r="AV142" s="14" t="s">
        <v>79</v>
      </c>
      <c r="AW142" s="14" t="s">
        <v>32</v>
      </c>
      <c r="AX142" s="14" t="s">
        <v>70</v>
      </c>
      <c r="AY142" s="202" t="s">
        <v>137</v>
      </c>
    </row>
    <row r="143" s="15" customFormat="1">
      <c r="A143" s="15"/>
      <c r="B143" s="209"/>
      <c r="C143" s="15"/>
      <c r="D143" s="194" t="s">
        <v>148</v>
      </c>
      <c r="E143" s="210" t="s">
        <v>3</v>
      </c>
      <c r="F143" s="211" t="s">
        <v>152</v>
      </c>
      <c r="G143" s="15"/>
      <c r="H143" s="212">
        <v>203.40000000000001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148</v>
      </c>
      <c r="AU143" s="210" t="s">
        <v>79</v>
      </c>
      <c r="AV143" s="15" t="s">
        <v>144</v>
      </c>
      <c r="AW143" s="15" t="s">
        <v>32</v>
      </c>
      <c r="AX143" s="15" t="s">
        <v>77</v>
      </c>
      <c r="AY143" s="210" t="s">
        <v>137</v>
      </c>
    </row>
    <row r="144" s="2" customFormat="1" ht="24.15" customHeight="1">
      <c r="A144" s="40"/>
      <c r="B144" s="174"/>
      <c r="C144" s="175" t="s">
        <v>211</v>
      </c>
      <c r="D144" s="175" t="s">
        <v>139</v>
      </c>
      <c r="E144" s="176" t="s">
        <v>273</v>
      </c>
      <c r="F144" s="177" t="s">
        <v>274</v>
      </c>
      <c r="G144" s="178" t="s">
        <v>142</v>
      </c>
      <c r="H144" s="179">
        <v>203.40000000000001</v>
      </c>
      <c r="I144" s="180"/>
      <c r="J144" s="181">
        <f>ROUND(I144*H144,2)</f>
        <v>0</v>
      </c>
      <c r="K144" s="177" t="s">
        <v>143</v>
      </c>
      <c r="L144" s="41"/>
      <c r="M144" s="182" t="s">
        <v>3</v>
      </c>
      <c r="N144" s="183" t="s">
        <v>41</v>
      </c>
      <c r="O144" s="74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86" t="s">
        <v>144</v>
      </c>
      <c r="AT144" s="186" t="s">
        <v>139</v>
      </c>
      <c r="AU144" s="186" t="s">
        <v>79</v>
      </c>
      <c r="AY144" s="21" t="s">
        <v>137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21" t="s">
        <v>77</v>
      </c>
      <c r="BK144" s="187">
        <f>ROUND(I144*H144,2)</f>
        <v>0</v>
      </c>
      <c r="BL144" s="21" t="s">
        <v>144</v>
      </c>
      <c r="BM144" s="186" t="s">
        <v>1019</v>
      </c>
    </row>
    <row r="145" s="2" customFormat="1">
      <c r="A145" s="40"/>
      <c r="B145" s="41"/>
      <c r="C145" s="40"/>
      <c r="D145" s="188" t="s">
        <v>146</v>
      </c>
      <c r="E145" s="40"/>
      <c r="F145" s="189" t="s">
        <v>276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146</v>
      </c>
      <c r="AU145" s="21" t="s">
        <v>79</v>
      </c>
    </row>
    <row r="146" s="2" customFormat="1" ht="37.8" customHeight="1">
      <c r="A146" s="40"/>
      <c r="B146" s="174"/>
      <c r="C146" s="175" t="s">
        <v>218</v>
      </c>
      <c r="D146" s="175" t="s">
        <v>139</v>
      </c>
      <c r="E146" s="176" t="s">
        <v>287</v>
      </c>
      <c r="F146" s="177" t="s">
        <v>288</v>
      </c>
      <c r="G146" s="178" t="s">
        <v>226</v>
      </c>
      <c r="H146" s="179">
        <v>79.099999999999994</v>
      </c>
      <c r="I146" s="180"/>
      <c r="J146" s="181">
        <f>ROUND(I146*H146,2)</f>
        <v>0</v>
      </c>
      <c r="K146" s="177" t="s">
        <v>1020</v>
      </c>
      <c r="L146" s="41"/>
      <c r="M146" s="182" t="s">
        <v>3</v>
      </c>
      <c r="N146" s="183" t="s">
        <v>41</v>
      </c>
      <c r="O146" s="74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186" t="s">
        <v>144</v>
      </c>
      <c r="AT146" s="186" t="s">
        <v>139</v>
      </c>
      <c r="AU146" s="186" t="s">
        <v>79</v>
      </c>
      <c r="AY146" s="21" t="s">
        <v>137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21" t="s">
        <v>77</v>
      </c>
      <c r="BK146" s="187">
        <f>ROUND(I146*H146,2)</f>
        <v>0</v>
      </c>
      <c r="BL146" s="21" t="s">
        <v>144</v>
      </c>
      <c r="BM146" s="186" t="s">
        <v>1021</v>
      </c>
    </row>
    <row r="147" s="2" customFormat="1">
      <c r="A147" s="40"/>
      <c r="B147" s="41"/>
      <c r="C147" s="40"/>
      <c r="D147" s="188" t="s">
        <v>146</v>
      </c>
      <c r="E147" s="40"/>
      <c r="F147" s="189" t="s">
        <v>1022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146</v>
      </c>
      <c r="AU147" s="21" t="s">
        <v>79</v>
      </c>
    </row>
    <row r="148" s="13" customFormat="1">
      <c r="A148" s="13"/>
      <c r="B148" s="193"/>
      <c r="C148" s="13"/>
      <c r="D148" s="194" t="s">
        <v>148</v>
      </c>
      <c r="E148" s="195" t="s">
        <v>3</v>
      </c>
      <c r="F148" s="196" t="s">
        <v>291</v>
      </c>
      <c r="G148" s="13"/>
      <c r="H148" s="195" t="s">
        <v>3</v>
      </c>
      <c r="I148" s="197"/>
      <c r="J148" s="13"/>
      <c r="K148" s="13"/>
      <c r="L148" s="193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5" t="s">
        <v>148</v>
      </c>
      <c r="AU148" s="195" t="s">
        <v>79</v>
      </c>
      <c r="AV148" s="13" t="s">
        <v>77</v>
      </c>
      <c r="AW148" s="13" t="s">
        <v>32</v>
      </c>
      <c r="AX148" s="13" t="s">
        <v>70</v>
      </c>
      <c r="AY148" s="195" t="s">
        <v>137</v>
      </c>
    </row>
    <row r="149" s="14" customFormat="1">
      <c r="A149" s="14"/>
      <c r="B149" s="201"/>
      <c r="C149" s="14"/>
      <c r="D149" s="194" t="s">
        <v>148</v>
      </c>
      <c r="E149" s="202" t="s">
        <v>3</v>
      </c>
      <c r="F149" s="203" t="s">
        <v>1012</v>
      </c>
      <c r="G149" s="14"/>
      <c r="H149" s="204">
        <v>101.7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148</v>
      </c>
      <c r="AU149" s="202" t="s">
        <v>79</v>
      </c>
      <c r="AV149" s="14" t="s">
        <v>79</v>
      </c>
      <c r="AW149" s="14" t="s">
        <v>32</v>
      </c>
      <c r="AX149" s="14" t="s">
        <v>70</v>
      </c>
      <c r="AY149" s="202" t="s">
        <v>137</v>
      </c>
    </row>
    <row r="150" s="13" customFormat="1">
      <c r="A150" s="13"/>
      <c r="B150" s="193"/>
      <c r="C150" s="13"/>
      <c r="D150" s="194" t="s">
        <v>148</v>
      </c>
      <c r="E150" s="195" t="s">
        <v>3</v>
      </c>
      <c r="F150" s="196" t="s">
        <v>230</v>
      </c>
      <c r="G150" s="13"/>
      <c r="H150" s="195" t="s">
        <v>3</v>
      </c>
      <c r="I150" s="197"/>
      <c r="J150" s="13"/>
      <c r="K150" s="13"/>
      <c r="L150" s="193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148</v>
      </c>
      <c r="AU150" s="195" t="s">
        <v>79</v>
      </c>
      <c r="AV150" s="13" t="s">
        <v>77</v>
      </c>
      <c r="AW150" s="13" t="s">
        <v>32</v>
      </c>
      <c r="AX150" s="13" t="s">
        <v>70</v>
      </c>
      <c r="AY150" s="195" t="s">
        <v>137</v>
      </c>
    </row>
    <row r="151" s="14" customFormat="1">
      <c r="A151" s="14"/>
      <c r="B151" s="201"/>
      <c r="C151" s="14"/>
      <c r="D151" s="194" t="s">
        <v>148</v>
      </c>
      <c r="E151" s="202" t="s">
        <v>3</v>
      </c>
      <c r="F151" s="203" t="s">
        <v>1013</v>
      </c>
      <c r="G151" s="14"/>
      <c r="H151" s="204">
        <v>-22.600000000000001</v>
      </c>
      <c r="I151" s="205"/>
      <c r="J151" s="14"/>
      <c r="K151" s="14"/>
      <c r="L151" s="201"/>
      <c r="M151" s="206"/>
      <c r="N151" s="207"/>
      <c r="O151" s="207"/>
      <c r="P151" s="207"/>
      <c r="Q151" s="207"/>
      <c r="R151" s="207"/>
      <c r="S151" s="207"/>
      <c r="T151" s="20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148</v>
      </c>
      <c r="AU151" s="202" t="s">
        <v>79</v>
      </c>
      <c r="AV151" s="14" t="s">
        <v>79</v>
      </c>
      <c r="AW151" s="14" t="s">
        <v>32</v>
      </c>
      <c r="AX151" s="14" t="s">
        <v>70</v>
      </c>
      <c r="AY151" s="202" t="s">
        <v>137</v>
      </c>
    </row>
    <row r="152" s="15" customFormat="1">
      <c r="A152" s="15"/>
      <c r="B152" s="209"/>
      <c r="C152" s="15"/>
      <c r="D152" s="194" t="s">
        <v>148</v>
      </c>
      <c r="E152" s="210" t="s">
        <v>3</v>
      </c>
      <c r="F152" s="211" t="s">
        <v>152</v>
      </c>
      <c r="G152" s="15"/>
      <c r="H152" s="212">
        <v>79.099999999999994</v>
      </c>
      <c r="I152" s="213"/>
      <c r="J152" s="15"/>
      <c r="K152" s="15"/>
      <c r="L152" s="209"/>
      <c r="M152" s="214"/>
      <c r="N152" s="215"/>
      <c r="O152" s="215"/>
      <c r="P152" s="215"/>
      <c r="Q152" s="215"/>
      <c r="R152" s="215"/>
      <c r="S152" s="215"/>
      <c r="T152" s="21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0" t="s">
        <v>148</v>
      </c>
      <c r="AU152" s="210" t="s">
        <v>79</v>
      </c>
      <c r="AV152" s="15" t="s">
        <v>144</v>
      </c>
      <c r="AW152" s="15" t="s">
        <v>32</v>
      </c>
      <c r="AX152" s="15" t="s">
        <v>77</v>
      </c>
      <c r="AY152" s="210" t="s">
        <v>137</v>
      </c>
    </row>
    <row r="153" s="2" customFormat="1" ht="24.15" customHeight="1">
      <c r="A153" s="40"/>
      <c r="B153" s="174"/>
      <c r="C153" s="175" t="s">
        <v>9</v>
      </c>
      <c r="D153" s="175" t="s">
        <v>139</v>
      </c>
      <c r="E153" s="176" t="s">
        <v>299</v>
      </c>
      <c r="F153" s="177" t="s">
        <v>300</v>
      </c>
      <c r="G153" s="178" t="s">
        <v>301</v>
      </c>
      <c r="H153" s="179">
        <v>158.19999999999999</v>
      </c>
      <c r="I153" s="180"/>
      <c r="J153" s="181">
        <f>ROUND(I153*H153,2)</f>
        <v>0</v>
      </c>
      <c r="K153" s="177" t="s">
        <v>143</v>
      </c>
      <c r="L153" s="41"/>
      <c r="M153" s="182" t="s">
        <v>3</v>
      </c>
      <c r="N153" s="183" t="s">
        <v>41</v>
      </c>
      <c r="O153" s="7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6" t="s">
        <v>144</v>
      </c>
      <c r="AT153" s="186" t="s">
        <v>139</v>
      </c>
      <c r="AU153" s="186" t="s">
        <v>79</v>
      </c>
      <c r="AY153" s="21" t="s">
        <v>137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1" t="s">
        <v>77</v>
      </c>
      <c r="BK153" s="187">
        <f>ROUND(I153*H153,2)</f>
        <v>0</v>
      </c>
      <c r="BL153" s="21" t="s">
        <v>144</v>
      </c>
      <c r="BM153" s="186" t="s">
        <v>1023</v>
      </c>
    </row>
    <row r="154" s="2" customFormat="1">
      <c r="A154" s="40"/>
      <c r="B154" s="41"/>
      <c r="C154" s="40"/>
      <c r="D154" s="188" t="s">
        <v>146</v>
      </c>
      <c r="E154" s="40"/>
      <c r="F154" s="189" t="s">
        <v>303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146</v>
      </c>
      <c r="AU154" s="21" t="s">
        <v>79</v>
      </c>
    </row>
    <row r="155" s="13" customFormat="1">
      <c r="A155" s="13"/>
      <c r="B155" s="193"/>
      <c r="C155" s="13"/>
      <c r="D155" s="194" t="s">
        <v>148</v>
      </c>
      <c r="E155" s="195" t="s">
        <v>3</v>
      </c>
      <c r="F155" s="196" t="s">
        <v>304</v>
      </c>
      <c r="G155" s="13"/>
      <c r="H155" s="195" t="s">
        <v>3</v>
      </c>
      <c r="I155" s="197"/>
      <c r="J155" s="13"/>
      <c r="K155" s="13"/>
      <c r="L155" s="193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5" t="s">
        <v>148</v>
      </c>
      <c r="AU155" s="195" t="s">
        <v>79</v>
      </c>
      <c r="AV155" s="13" t="s">
        <v>77</v>
      </c>
      <c r="AW155" s="13" t="s">
        <v>32</v>
      </c>
      <c r="AX155" s="13" t="s">
        <v>70</v>
      </c>
      <c r="AY155" s="195" t="s">
        <v>137</v>
      </c>
    </row>
    <row r="156" s="14" customFormat="1">
      <c r="A156" s="14"/>
      <c r="B156" s="201"/>
      <c r="C156" s="14"/>
      <c r="D156" s="194" t="s">
        <v>148</v>
      </c>
      <c r="E156" s="202" t="s">
        <v>3</v>
      </c>
      <c r="F156" s="203" t="s">
        <v>1012</v>
      </c>
      <c r="G156" s="14"/>
      <c r="H156" s="204">
        <v>101.7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148</v>
      </c>
      <c r="AU156" s="202" t="s">
        <v>79</v>
      </c>
      <c r="AV156" s="14" t="s">
        <v>79</v>
      </c>
      <c r="AW156" s="14" t="s">
        <v>32</v>
      </c>
      <c r="AX156" s="14" t="s">
        <v>70</v>
      </c>
      <c r="AY156" s="202" t="s">
        <v>137</v>
      </c>
    </row>
    <row r="157" s="13" customFormat="1">
      <c r="A157" s="13"/>
      <c r="B157" s="193"/>
      <c r="C157" s="13"/>
      <c r="D157" s="194" t="s">
        <v>148</v>
      </c>
      <c r="E157" s="195" t="s">
        <v>3</v>
      </c>
      <c r="F157" s="196" t="s">
        <v>230</v>
      </c>
      <c r="G157" s="13"/>
      <c r="H157" s="195" t="s">
        <v>3</v>
      </c>
      <c r="I157" s="197"/>
      <c r="J157" s="13"/>
      <c r="K157" s="13"/>
      <c r="L157" s="193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5" t="s">
        <v>148</v>
      </c>
      <c r="AU157" s="195" t="s">
        <v>79</v>
      </c>
      <c r="AV157" s="13" t="s">
        <v>77</v>
      </c>
      <c r="AW157" s="13" t="s">
        <v>32</v>
      </c>
      <c r="AX157" s="13" t="s">
        <v>70</v>
      </c>
      <c r="AY157" s="195" t="s">
        <v>137</v>
      </c>
    </row>
    <row r="158" s="14" customFormat="1">
      <c r="A158" s="14"/>
      <c r="B158" s="201"/>
      <c r="C158" s="14"/>
      <c r="D158" s="194" t="s">
        <v>148</v>
      </c>
      <c r="E158" s="202" t="s">
        <v>3</v>
      </c>
      <c r="F158" s="203" t="s">
        <v>1013</v>
      </c>
      <c r="G158" s="14"/>
      <c r="H158" s="204">
        <v>-22.600000000000001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148</v>
      </c>
      <c r="AU158" s="202" t="s">
        <v>79</v>
      </c>
      <c r="AV158" s="14" t="s">
        <v>79</v>
      </c>
      <c r="AW158" s="14" t="s">
        <v>32</v>
      </c>
      <c r="AX158" s="14" t="s">
        <v>70</v>
      </c>
      <c r="AY158" s="202" t="s">
        <v>137</v>
      </c>
    </row>
    <row r="159" s="15" customFormat="1">
      <c r="A159" s="15"/>
      <c r="B159" s="209"/>
      <c r="C159" s="15"/>
      <c r="D159" s="194" t="s">
        <v>148</v>
      </c>
      <c r="E159" s="210" t="s">
        <v>3</v>
      </c>
      <c r="F159" s="211" t="s">
        <v>152</v>
      </c>
      <c r="G159" s="15"/>
      <c r="H159" s="212">
        <v>79.099999999999994</v>
      </c>
      <c r="I159" s="213"/>
      <c r="J159" s="15"/>
      <c r="K159" s="15"/>
      <c r="L159" s="209"/>
      <c r="M159" s="214"/>
      <c r="N159" s="215"/>
      <c r="O159" s="215"/>
      <c r="P159" s="215"/>
      <c r="Q159" s="215"/>
      <c r="R159" s="215"/>
      <c r="S159" s="215"/>
      <c r="T159" s="21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0" t="s">
        <v>148</v>
      </c>
      <c r="AU159" s="210" t="s">
        <v>79</v>
      </c>
      <c r="AV159" s="15" t="s">
        <v>144</v>
      </c>
      <c r="AW159" s="15" t="s">
        <v>32</v>
      </c>
      <c r="AX159" s="15" t="s">
        <v>77</v>
      </c>
      <c r="AY159" s="210" t="s">
        <v>137</v>
      </c>
    </row>
    <row r="160" s="14" customFormat="1">
      <c r="A160" s="14"/>
      <c r="B160" s="201"/>
      <c r="C160" s="14"/>
      <c r="D160" s="194" t="s">
        <v>148</v>
      </c>
      <c r="E160" s="14"/>
      <c r="F160" s="203" t="s">
        <v>1024</v>
      </c>
      <c r="G160" s="14"/>
      <c r="H160" s="204">
        <v>158.19999999999999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148</v>
      </c>
      <c r="AU160" s="202" t="s">
        <v>79</v>
      </c>
      <c r="AV160" s="14" t="s">
        <v>79</v>
      </c>
      <c r="AW160" s="14" t="s">
        <v>4</v>
      </c>
      <c r="AX160" s="14" t="s">
        <v>77</v>
      </c>
      <c r="AY160" s="202" t="s">
        <v>137</v>
      </c>
    </row>
    <row r="161" s="2" customFormat="1" ht="24.15" customHeight="1">
      <c r="A161" s="40"/>
      <c r="B161" s="174"/>
      <c r="C161" s="175" t="s">
        <v>244</v>
      </c>
      <c r="D161" s="175" t="s">
        <v>139</v>
      </c>
      <c r="E161" s="176" t="s">
        <v>313</v>
      </c>
      <c r="F161" s="177" t="s">
        <v>314</v>
      </c>
      <c r="G161" s="178" t="s">
        <v>226</v>
      </c>
      <c r="H161" s="179">
        <v>48.024999999999999</v>
      </c>
      <c r="I161" s="180"/>
      <c r="J161" s="181">
        <f>ROUND(I161*H161,2)</f>
        <v>0</v>
      </c>
      <c r="K161" s="177" t="s">
        <v>143</v>
      </c>
      <c r="L161" s="41"/>
      <c r="M161" s="182" t="s">
        <v>3</v>
      </c>
      <c r="N161" s="183" t="s">
        <v>41</v>
      </c>
      <c r="O161" s="74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144</v>
      </c>
      <c r="AT161" s="186" t="s">
        <v>139</v>
      </c>
      <c r="AU161" s="186" t="s">
        <v>79</v>
      </c>
      <c r="AY161" s="21" t="s">
        <v>137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77</v>
      </c>
      <c r="BK161" s="187">
        <f>ROUND(I161*H161,2)</f>
        <v>0</v>
      </c>
      <c r="BL161" s="21" t="s">
        <v>144</v>
      </c>
      <c r="BM161" s="186" t="s">
        <v>1025</v>
      </c>
    </row>
    <row r="162" s="2" customFormat="1">
      <c r="A162" s="40"/>
      <c r="B162" s="41"/>
      <c r="C162" s="40"/>
      <c r="D162" s="188" t="s">
        <v>146</v>
      </c>
      <c r="E162" s="40"/>
      <c r="F162" s="189" t="s">
        <v>316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146</v>
      </c>
      <c r="AU162" s="21" t="s">
        <v>79</v>
      </c>
    </row>
    <row r="163" s="13" customFormat="1">
      <c r="A163" s="13"/>
      <c r="B163" s="193"/>
      <c r="C163" s="13"/>
      <c r="D163" s="194" t="s">
        <v>148</v>
      </c>
      <c r="E163" s="195" t="s">
        <v>3</v>
      </c>
      <c r="F163" s="196" t="s">
        <v>322</v>
      </c>
      <c r="G163" s="13"/>
      <c r="H163" s="195" t="s">
        <v>3</v>
      </c>
      <c r="I163" s="197"/>
      <c r="J163" s="13"/>
      <c r="K163" s="13"/>
      <c r="L163" s="193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148</v>
      </c>
      <c r="AU163" s="195" t="s">
        <v>79</v>
      </c>
      <c r="AV163" s="13" t="s">
        <v>77</v>
      </c>
      <c r="AW163" s="13" t="s">
        <v>32</v>
      </c>
      <c r="AX163" s="13" t="s">
        <v>70</v>
      </c>
      <c r="AY163" s="195" t="s">
        <v>137</v>
      </c>
    </row>
    <row r="164" s="14" customFormat="1">
      <c r="A164" s="14"/>
      <c r="B164" s="201"/>
      <c r="C164" s="14"/>
      <c r="D164" s="194" t="s">
        <v>148</v>
      </c>
      <c r="E164" s="202" t="s">
        <v>3</v>
      </c>
      <c r="F164" s="203" t="s">
        <v>1012</v>
      </c>
      <c r="G164" s="14"/>
      <c r="H164" s="204">
        <v>101.7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148</v>
      </c>
      <c r="AU164" s="202" t="s">
        <v>79</v>
      </c>
      <c r="AV164" s="14" t="s">
        <v>79</v>
      </c>
      <c r="AW164" s="14" t="s">
        <v>32</v>
      </c>
      <c r="AX164" s="14" t="s">
        <v>70</v>
      </c>
      <c r="AY164" s="202" t="s">
        <v>137</v>
      </c>
    </row>
    <row r="165" s="13" customFormat="1">
      <c r="A165" s="13"/>
      <c r="B165" s="193"/>
      <c r="C165" s="13"/>
      <c r="D165" s="194" t="s">
        <v>148</v>
      </c>
      <c r="E165" s="195" t="s">
        <v>3</v>
      </c>
      <c r="F165" s="196" t="s">
        <v>230</v>
      </c>
      <c r="G165" s="13"/>
      <c r="H165" s="195" t="s">
        <v>3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148</v>
      </c>
      <c r="AU165" s="195" t="s">
        <v>79</v>
      </c>
      <c r="AV165" s="13" t="s">
        <v>77</v>
      </c>
      <c r="AW165" s="13" t="s">
        <v>32</v>
      </c>
      <c r="AX165" s="13" t="s">
        <v>70</v>
      </c>
      <c r="AY165" s="195" t="s">
        <v>137</v>
      </c>
    </row>
    <row r="166" s="14" customFormat="1">
      <c r="A166" s="14"/>
      <c r="B166" s="201"/>
      <c r="C166" s="14"/>
      <c r="D166" s="194" t="s">
        <v>148</v>
      </c>
      <c r="E166" s="202" t="s">
        <v>3</v>
      </c>
      <c r="F166" s="203" t="s">
        <v>1013</v>
      </c>
      <c r="G166" s="14"/>
      <c r="H166" s="204">
        <v>-22.600000000000001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148</v>
      </c>
      <c r="AU166" s="202" t="s">
        <v>79</v>
      </c>
      <c r="AV166" s="14" t="s">
        <v>79</v>
      </c>
      <c r="AW166" s="14" t="s">
        <v>32</v>
      </c>
      <c r="AX166" s="14" t="s">
        <v>70</v>
      </c>
      <c r="AY166" s="202" t="s">
        <v>137</v>
      </c>
    </row>
    <row r="167" s="13" customFormat="1">
      <c r="A167" s="13"/>
      <c r="B167" s="193"/>
      <c r="C167" s="13"/>
      <c r="D167" s="194" t="s">
        <v>148</v>
      </c>
      <c r="E167" s="195" t="s">
        <v>3</v>
      </c>
      <c r="F167" s="196" t="s">
        <v>323</v>
      </c>
      <c r="G167" s="13"/>
      <c r="H167" s="195" t="s">
        <v>3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148</v>
      </c>
      <c r="AU167" s="195" t="s">
        <v>79</v>
      </c>
      <c r="AV167" s="13" t="s">
        <v>77</v>
      </c>
      <c r="AW167" s="13" t="s">
        <v>32</v>
      </c>
      <c r="AX167" s="13" t="s">
        <v>70</v>
      </c>
      <c r="AY167" s="195" t="s">
        <v>137</v>
      </c>
    </row>
    <row r="168" s="14" customFormat="1">
      <c r="A168" s="14"/>
      <c r="B168" s="201"/>
      <c r="C168" s="14"/>
      <c r="D168" s="194" t="s">
        <v>148</v>
      </c>
      <c r="E168" s="202" t="s">
        <v>3</v>
      </c>
      <c r="F168" s="203" t="s">
        <v>1026</v>
      </c>
      <c r="G168" s="14"/>
      <c r="H168" s="204">
        <v>-5.6500000000000004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148</v>
      </c>
      <c r="AU168" s="202" t="s">
        <v>79</v>
      </c>
      <c r="AV168" s="14" t="s">
        <v>79</v>
      </c>
      <c r="AW168" s="14" t="s">
        <v>32</v>
      </c>
      <c r="AX168" s="14" t="s">
        <v>70</v>
      </c>
      <c r="AY168" s="202" t="s">
        <v>137</v>
      </c>
    </row>
    <row r="169" s="14" customFormat="1">
      <c r="A169" s="14"/>
      <c r="B169" s="201"/>
      <c r="C169" s="14"/>
      <c r="D169" s="194" t="s">
        <v>148</v>
      </c>
      <c r="E169" s="202" t="s">
        <v>3</v>
      </c>
      <c r="F169" s="203" t="s">
        <v>1027</v>
      </c>
      <c r="G169" s="14"/>
      <c r="H169" s="204">
        <v>-25.425000000000001</v>
      </c>
      <c r="I169" s="205"/>
      <c r="J169" s="14"/>
      <c r="K169" s="14"/>
      <c r="L169" s="201"/>
      <c r="M169" s="206"/>
      <c r="N169" s="207"/>
      <c r="O169" s="207"/>
      <c r="P169" s="207"/>
      <c r="Q169" s="207"/>
      <c r="R169" s="207"/>
      <c r="S169" s="207"/>
      <c r="T169" s="20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148</v>
      </c>
      <c r="AU169" s="202" t="s">
        <v>79</v>
      </c>
      <c r="AV169" s="14" t="s">
        <v>79</v>
      </c>
      <c r="AW169" s="14" t="s">
        <v>32</v>
      </c>
      <c r="AX169" s="14" t="s">
        <v>70</v>
      </c>
      <c r="AY169" s="202" t="s">
        <v>137</v>
      </c>
    </row>
    <row r="170" s="15" customFormat="1">
      <c r="A170" s="15"/>
      <c r="B170" s="209"/>
      <c r="C170" s="15"/>
      <c r="D170" s="194" t="s">
        <v>148</v>
      </c>
      <c r="E170" s="210" t="s">
        <v>3</v>
      </c>
      <c r="F170" s="211" t="s">
        <v>152</v>
      </c>
      <c r="G170" s="15"/>
      <c r="H170" s="212">
        <v>48.024999999999991</v>
      </c>
      <c r="I170" s="213"/>
      <c r="J170" s="15"/>
      <c r="K170" s="15"/>
      <c r="L170" s="209"/>
      <c r="M170" s="214"/>
      <c r="N170" s="215"/>
      <c r="O170" s="215"/>
      <c r="P170" s="215"/>
      <c r="Q170" s="215"/>
      <c r="R170" s="215"/>
      <c r="S170" s="215"/>
      <c r="T170" s="21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0" t="s">
        <v>148</v>
      </c>
      <c r="AU170" s="210" t="s">
        <v>79</v>
      </c>
      <c r="AV170" s="15" t="s">
        <v>144</v>
      </c>
      <c r="AW170" s="15" t="s">
        <v>32</v>
      </c>
      <c r="AX170" s="15" t="s">
        <v>77</v>
      </c>
      <c r="AY170" s="210" t="s">
        <v>137</v>
      </c>
    </row>
    <row r="171" s="2" customFormat="1" ht="16.5" customHeight="1">
      <c r="A171" s="40"/>
      <c r="B171" s="174"/>
      <c r="C171" s="225" t="s">
        <v>255</v>
      </c>
      <c r="D171" s="225" t="s">
        <v>330</v>
      </c>
      <c r="E171" s="226" t="s">
        <v>331</v>
      </c>
      <c r="F171" s="227" t="s">
        <v>332</v>
      </c>
      <c r="G171" s="228" t="s">
        <v>301</v>
      </c>
      <c r="H171" s="229">
        <v>96.049999999999997</v>
      </c>
      <c r="I171" s="230"/>
      <c r="J171" s="231">
        <f>ROUND(I171*H171,2)</f>
        <v>0</v>
      </c>
      <c r="K171" s="227" t="s">
        <v>143</v>
      </c>
      <c r="L171" s="232"/>
      <c r="M171" s="233" t="s">
        <v>3</v>
      </c>
      <c r="N171" s="234" t="s">
        <v>41</v>
      </c>
      <c r="O171" s="74"/>
      <c r="P171" s="184">
        <f>O171*H171</f>
        <v>0</v>
      </c>
      <c r="Q171" s="184">
        <v>0</v>
      </c>
      <c r="R171" s="184">
        <f>Q171*H171</f>
        <v>0</v>
      </c>
      <c r="S171" s="184">
        <v>0</v>
      </c>
      <c r="T171" s="18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86" t="s">
        <v>195</v>
      </c>
      <c r="AT171" s="186" t="s">
        <v>330</v>
      </c>
      <c r="AU171" s="186" t="s">
        <v>79</v>
      </c>
      <c r="AY171" s="21" t="s">
        <v>137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21" t="s">
        <v>77</v>
      </c>
      <c r="BK171" s="187">
        <f>ROUND(I171*H171,2)</f>
        <v>0</v>
      </c>
      <c r="BL171" s="21" t="s">
        <v>144</v>
      </c>
      <c r="BM171" s="186" t="s">
        <v>1028</v>
      </c>
    </row>
    <row r="172" s="14" customFormat="1">
      <c r="A172" s="14"/>
      <c r="B172" s="201"/>
      <c r="C172" s="14"/>
      <c r="D172" s="194" t="s">
        <v>148</v>
      </c>
      <c r="E172" s="14"/>
      <c r="F172" s="203" t="s">
        <v>1029</v>
      </c>
      <c r="G172" s="14"/>
      <c r="H172" s="204">
        <v>96.049999999999997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148</v>
      </c>
      <c r="AU172" s="202" t="s">
        <v>79</v>
      </c>
      <c r="AV172" s="14" t="s">
        <v>79</v>
      </c>
      <c r="AW172" s="14" t="s">
        <v>4</v>
      </c>
      <c r="AX172" s="14" t="s">
        <v>77</v>
      </c>
      <c r="AY172" s="202" t="s">
        <v>137</v>
      </c>
    </row>
    <row r="173" s="2" customFormat="1" ht="37.8" customHeight="1">
      <c r="A173" s="40"/>
      <c r="B173" s="174"/>
      <c r="C173" s="175" t="s">
        <v>261</v>
      </c>
      <c r="D173" s="175" t="s">
        <v>139</v>
      </c>
      <c r="E173" s="176" t="s">
        <v>336</v>
      </c>
      <c r="F173" s="177" t="s">
        <v>337</v>
      </c>
      <c r="G173" s="178" t="s">
        <v>226</v>
      </c>
      <c r="H173" s="179">
        <v>25.425000000000001</v>
      </c>
      <c r="I173" s="180"/>
      <c r="J173" s="181">
        <f>ROUND(I173*H173,2)</f>
        <v>0</v>
      </c>
      <c r="K173" s="177" t="s">
        <v>143</v>
      </c>
      <c r="L173" s="41"/>
      <c r="M173" s="182" t="s">
        <v>3</v>
      </c>
      <c r="N173" s="183" t="s">
        <v>41</v>
      </c>
      <c r="O173" s="74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86" t="s">
        <v>144</v>
      </c>
      <c r="AT173" s="186" t="s">
        <v>139</v>
      </c>
      <c r="AU173" s="186" t="s">
        <v>79</v>
      </c>
      <c r="AY173" s="21" t="s">
        <v>137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21" t="s">
        <v>77</v>
      </c>
      <c r="BK173" s="187">
        <f>ROUND(I173*H173,2)</f>
        <v>0</v>
      </c>
      <c r="BL173" s="21" t="s">
        <v>144</v>
      </c>
      <c r="BM173" s="186" t="s">
        <v>1030</v>
      </c>
    </row>
    <row r="174" s="2" customFormat="1">
      <c r="A174" s="40"/>
      <c r="B174" s="41"/>
      <c r="C174" s="40"/>
      <c r="D174" s="188" t="s">
        <v>146</v>
      </c>
      <c r="E174" s="40"/>
      <c r="F174" s="189" t="s">
        <v>339</v>
      </c>
      <c r="G174" s="40"/>
      <c r="H174" s="40"/>
      <c r="I174" s="190"/>
      <c r="J174" s="40"/>
      <c r="K174" s="40"/>
      <c r="L174" s="41"/>
      <c r="M174" s="191"/>
      <c r="N174" s="192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146</v>
      </c>
      <c r="AU174" s="21" t="s">
        <v>79</v>
      </c>
    </row>
    <row r="175" s="14" customFormat="1">
      <c r="A175" s="14"/>
      <c r="B175" s="201"/>
      <c r="C175" s="14"/>
      <c r="D175" s="194" t="s">
        <v>148</v>
      </c>
      <c r="E175" s="202" t="s">
        <v>3</v>
      </c>
      <c r="F175" s="203" t="s">
        <v>1031</v>
      </c>
      <c r="G175" s="14"/>
      <c r="H175" s="204">
        <v>25.425000000000001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148</v>
      </c>
      <c r="AU175" s="202" t="s">
        <v>79</v>
      </c>
      <c r="AV175" s="14" t="s">
        <v>79</v>
      </c>
      <c r="AW175" s="14" t="s">
        <v>32</v>
      </c>
      <c r="AX175" s="14" t="s">
        <v>70</v>
      </c>
      <c r="AY175" s="202" t="s">
        <v>137</v>
      </c>
    </row>
    <row r="176" s="15" customFormat="1">
      <c r="A176" s="15"/>
      <c r="B176" s="209"/>
      <c r="C176" s="15"/>
      <c r="D176" s="194" t="s">
        <v>148</v>
      </c>
      <c r="E176" s="210" t="s">
        <v>3</v>
      </c>
      <c r="F176" s="211" t="s">
        <v>152</v>
      </c>
      <c r="G176" s="15"/>
      <c r="H176" s="212">
        <v>25.425000000000001</v>
      </c>
      <c r="I176" s="213"/>
      <c r="J176" s="15"/>
      <c r="K176" s="15"/>
      <c r="L176" s="209"/>
      <c r="M176" s="214"/>
      <c r="N176" s="215"/>
      <c r="O176" s="215"/>
      <c r="P176" s="215"/>
      <c r="Q176" s="215"/>
      <c r="R176" s="215"/>
      <c r="S176" s="215"/>
      <c r="T176" s="21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0" t="s">
        <v>148</v>
      </c>
      <c r="AU176" s="210" t="s">
        <v>79</v>
      </c>
      <c r="AV176" s="15" t="s">
        <v>144</v>
      </c>
      <c r="AW176" s="15" t="s">
        <v>32</v>
      </c>
      <c r="AX176" s="15" t="s">
        <v>77</v>
      </c>
      <c r="AY176" s="210" t="s">
        <v>137</v>
      </c>
    </row>
    <row r="177" s="2" customFormat="1" ht="16.5" customHeight="1">
      <c r="A177" s="40"/>
      <c r="B177" s="174"/>
      <c r="C177" s="225" t="s">
        <v>266</v>
      </c>
      <c r="D177" s="225" t="s">
        <v>330</v>
      </c>
      <c r="E177" s="226" t="s">
        <v>343</v>
      </c>
      <c r="F177" s="227" t="s">
        <v>344</v>
      </c>
      <c r="G177" s="228" t="s">
        <v>301</v>
      </c>
      <c r="H177" s="229">
        <v>50.850000000000001</v>
      </c>
      <c r="I177" s="230"/>
      <c r="J177" s="231">
        <f>ROUND(I177*H177,2)</f>
        <v>0</v>
      </c>
      <c r="K177" s="227" t="s">
        <v>143</v>
      </c>
      <c r="L177" s="232"/>
      <c r="M177" s="233" t="s">
        <v>3</v>
      </c>
      <c r="N177" s="234" t="s">
        <v>41</v>
      </c>
      <c r="O177" s="74"/>
      <c r="P177" s="184">
        <f>O177*H177</f>
        <v>0</v>
      </c>
      <c r="Q177" s="184">
        <v>0</v>
      </c>
      <c r="R177" s="184">
        <f>Q177*H177</f>
        <v>0</v>
      </c>
      <c r="S177" s="184">
        <v>0</v>
      </c>
      <c r="T177" s="18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186" t="s">
        <v>195</v>
      </c>
      <c r="AT177" s="186" t="s">
        <v>330</v>
      </c>
      <c r="AU177" s="186" t="s">
        <v>79</v>
      </c>
      <c r="AY177" s="21" t="s">
        <v>137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21" t="s">
        <v>77</v>
      </c>
      <c r="BK177" s="187">
        <f>ROUND(I177*H177,2)</f>
        <v>0</v>
      </c>
      <c r="BL177" s="21" t="s">
        <v>144</v>
      </c>
      <c r="BM177" s="186" t="s">
        <v>1032</v>
      </c>
    </row>
    <row r="178" s="14" customFormat="1">
      <c r="A178" s="14"/>
      <c r="B178" s="201"/>
      <c r="C178" s="14"/>
      <c r="D178" s="194" t="s">
        <v>148</v>
      </c>
      <c r="E178" s="14"/>
      <c r="F178" s="203" t="s">
        <v>1033</v>
      </c>
      <c r="G178" s="14"/>
      <c r="H178" s="204">
        <v>50.850000000000001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148</v>
      </c>
      <c r="AU178" s="202" t="s">
        <v>79</v>
      </c>
      <c r="AV178" s="14" t="s">
        <v>79</v>
      </c>
      <c r="AW178" s="14" t="s">
        <v>4</v>
      </c>
      <c r="AX178" s="14" t="s">
        <v>77</v>
      </c>
      <c r="AY178" s="202" t="s">
        <v>137</v>
      </c>
    </row>
    <row r="179" s="12" customFormat="1" ht="22.8" customHeight="1">
      <c r="A179" s="12"/>
      <c r="B179" s="161"/>
      <c r="C179" s="12"/>
      <c r="D179" s="162" t="s">
        <v>69</v>
      </c>
      <c r="E179" s="172" t="s">
        <v>144</v>
      </c>
      <c r="F179" s="172" t="s">
        <v>369</v>
      </c>
      <c r="G179" s="12"/>
      <c r="H179" s="12"/>
      <c r="I179" s="164"/>
      <c r="J179" s="173">
        <f>BK179</f>
        <v>0</v>
      </c>
      <c r="K179" s="12"/>
      <c r="L179" s="161"/>
      <c r="M179" s="166"/>
      <c r="N179" s="167"/>
      <c r="O179" s="167"/>
      <c r="P179" s="168">
        <f>SUM(P180:P183)</f>
        <v>0</v>
      </c>
      <c r="Q179" s="167"/>
      <c r="R179" s="168">
        <f>SUM(R180:R183)</f>
        <v>0</v>
      </c>
      <c r="S179" s="167"/>
      <c r="T179" s="169">
        <f>SUM(T180:T183)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2" t="s">
        <v>77</v>
      </c>
      <c r="AT179" s="170" t="s">
        <v>69</v>
      </c>
      <c r="AU179" s="170" t="s">
        <v>77</v>
      </c>
      <c r="AY179" s="162" t="s">
        <v>137</v>
      </c>
      <c r="BK179" s="171">
        <f>SUM(BK180:BK183)</f>
        <v>0</v>
      </c>
    </row>
    <row r="180" s="2" customFormat="1" ht="16.5" customHeight="1">
      <c r="A180" s="40"/>
      <c r="B180" s="174"/>
      <c r="C180" s="175" t="s">
        <v>272</v>
      </c>
      <c r="D180" s="175" t="s">
        <v>139</v>
      </c>
      <c r="E180" s="176" t="s">
        <v>371</v>
      </c>
      <c r="F180" s="177" t="s">
        <v>372</v>
      </c>
      <c r="G180" s="178" t="s">
        <v>226</v>
      </c>
      <c r="H180" s="179">
        <v>5.6500000000000004</v>
      </c>
      <c r="I180" s="180"/>
      <c r="J180" s="181">
        <f>ROUND(I180*H180,2)</f>
        <v>0</v>
      </c>
      <c r="K180" s="177" t="s">
        <v>143</v>
      </c>
      <c r="L180" s="41"/>
      <c r="M180" s="182" t="s">
        <v>3</v>
      </c>
      <c r="N180" s="183" t="s">
        <v>41</v>
      </c>
      <c r="O180" s="74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86" t="s">
        <v>144</v>
      </c>
      <c r="AT180" s="186" t="s">
        <v>139</v>
      </c>
      <c r="AU180" s="186" t="s">
        <v>79</v>
      </c>
      <c r="AY180" s="21" t="s">
        <v>137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21" t="s">
        <v>77</v>
      </c>
      <c r="BK180" s="187">
        <f>ROUND(I180*H180,2)</f>
        <v>0</v>
      </c>
      <c r="BL180" s="21" t="s">
        <v>144</v>
      </c>
      <c r="BM180" s="186" t="s">
        <v>1034</v>
      </c>
    </row>
    <row r="181" s="2" customFormat="1">
      <c r="A181" s="40"/>
      <c r="B181" s="41"/>
      <c r="C181" s="40"/>
      <c r="D181" s="188" t="s">
        <v>146</v>
      </c>
      <c r="E181" s="40"/>
      <c r="F181" s="189" t="s">
        <v>374</v>
      </c>
      <c r="G181" s="40"/>
      <c r="H181" s="40"/>
      <c r="I181" s="190"/>
      <c r="J181" s="40"/>
      <c r="K181" s="40"/>
      <c r="L181" s="41"/>
      <c r="M181" s="191"/>
      <c r="N181" s="192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146</v>
      </c>
      <c r="AU181" s="21" t="s">
        <v>79</v>
      </c>
    </row>
    <row r="182" s="14" customFormat="1">
      <c r="A182" s="14"/>
      <c r="B182" s="201"/>
      <c r="C182" s="14"/>
      <c r="D182" s="194" t="s">
        <v>148</v>
      </c>
      <c r="E182" s="202" t="s">
        <v>3</v>
      </c>
      <c r="F182" s="203" t="s">
        <v>1035</v>
      </c>
      <c r="G182" s="14"/>
      <c r="H182" s="204">
        <v>5.6500000000000004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148</v>
      </c>
      <c r="AU182" s="202" t="s">
        <v>79</v>
      </c>
      <c r="AV182" s="14" t="s">
        <v>79</v>
      </c>
      <c r="AW182" s="14" t="s">
        <v>32</v>
      </c>
      <c r="AX182" s="14" t="s">
        <v>70</v>
      </c>
      <c r="AY182" s="202" t="s">
        <v>137</v>
      </c>
    </row>
    <row r="183" s="15" customFormat="1">
      <c r="A183" s="15"/>
      <c r="B183" s="209"/>
      <c r="C183" s="15"/>
      <c r="D183" s="194" t="s">
        <v>148</v>
      </c>
      <c r="E183" s="210" t="s">
        <v>3</v>
      </c>
      <c r="F183" s="211" t="s">
        <v>152</v>
      </c>
      <c r="G183" s="15"/>
      <c r="H183" s="212">
        <v>5.6500000000000004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148</v>
      </c>
      <c r="AU183" s="210" t="s">
        <v>79</v>
      </c>
      <c r="AV183" s="15" t="s">
        <v>144</v>
      </c>
      <c r="AW183" s="15" t="s">
        <v>32</v>
      </c>
      <c r="AX183" s="15" t="s">
        <v>77</v>
      </c>
      <c r="AY183" s="210" t="s">
        <v>137</v>
      </c>
    </row>
    <row r="184" s="12" customFormat="1" ht="22.8" customHeight="1">
      <c r="A184" s="12"/>
      <c r="B184" s="161"/>
      <c r="C184" s="12"/>
      <c r="D184" s="162" t="s">
        <v>69</v>
      </c>
      <c r="E184" s="172" t="s">
        <v>173</v>
      </c>
      <c r="F184" s="172" t="s">
        <v>377</v>
      </c>
      <c r="G184" s="12"/>
      <c r="H184" s="12"/>
      <c r="I184" s="164"/>
      <c r="J184" s="173">
        <f>BK184</f>
        <v>0</v>
      </c>
      <c r="K184" s="12"/>
      <c r="L184" s="161"/>
      <c r="M184" s="166"/>
      <c r="N184" s="167"/>
      <c r="O184" s="167"/>
      <c r="P184" s="168">
        <f>SUM(P185:P207)</f>
        <v>0</v>
      </c>
      <c r="Q184" s="167"/>
      <c r="R184" s="168">
        <f>SUM(R185:R207)</f>
        <v>4.2251000000000003</v>
      </c>
      <c r="S184" s="167"/>
      <c r="T184" s="169">
        <f>SUM(T185:T207)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2" t="s">
        <v>77</v>
      </c>
      <c r="AT184" s="170" t="s">
        <v>69</v>
      </c>
      <c r="AU184" s="170" t="s">
        <v>77</v>
      </c>
      <c r="AY184" s="162" t="s">
        <v>137</v>
      </c>
      <c r="BK184" s="171">
        <f>SUM(BK185:BK207)</f>
        <v>0</v>
      </c>
    </row>
    <row r="185" s="2" customFormat="1" ht="21.75" customHeight="1">
      <c r="A185" s="40"/>
      <c r="B185" s="174"/>
      <c r="C185" s="175" t="s">
        <v>277</v>
      </c>
      <c r="D185" s="175" t="s">
        <v>139</v>
      </c>
      <c r="E185" s="176" t="s">
        <v>390</v>
      </c>
      <c r="F185" s="177" t="s">
        <v>391</v>
      </c>
      <c r="G185" s="178" t="s">
        <v>142</v>
      </c>
      <c r="H185" s="179">
        <v>101.5</v>
      </c>
      <c r="I185" s="180"/>
      <c r="J185" s="181">
        <f>ROUND(I185*H185,2)</f>
        <v>0</v>
      </c>
      <c r="K185" s="177" t="s">
        <v>143</v>
      </c>
      <c r="L185" s="41"/>
      <c r="M185" s="182" t="s">
        <v>3</v>
      </c>
      <c r="N185" s="183" t="s">
        <v>41</v>
      </c>
      <c r="O185" s="74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144</v>
      </c>
      <c r="AT185" s="186" t="s">
        <v>139</v>
      </c>
      <c r="AU185" s="186" t="s">
        <v>79</v>
      </c>
      <c r="AY185" s="21" t="s">
        <v>137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77</v>
      </c>
      <c r="BK185" s="187">
        <f>ROUND(I185*H185,2)</f>
        <v>0</v>
      </c>
      <c r="BL185" s="21" t="s">
        <v>144</v>
      </c>
      <c r="BM185" s="186" t="s">
        <v>1036</v>
      </c>
    </row>
    <row r="186" s="2" customFormat="1">
      <c r="A186" s="40"/>
      <c r="B186" s="41"/>
      <c r="C186" s="40"/>
      <c r="D186" s="188" t="s">
        <v>146</v>
      </c>
      <c r="E186" s="40"/>
      <c r="F186" s="189" t="s">
        <v>393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146</v>
      </c>
      <c r="AU186" s="21" t="s">
        <v>79</v>
      </c>
    </row>
    <row r="187" s="13" customFormat="1">
      <c r="A187" s="13"/>
      <c r="B187" s="193"/>
      <c r="C187" s="13"/>
      <c r="D187" s="194" t="s">
        <v>148</v>
      </c>
      <c r="E187" s="195" t="s">
        <v>3</v>
      </c>
      <c r="F187" s="196" t="s">
        <v>164</v>
      </c>
      <c r="G187" s="13"/>
      <c r="H187" s="195" t="s">
        <v>3</v>
      </c>
      <c r="I187" s="197"/>
      <c r="J187" s="13"/>
      <c r="K187" s="13"/>
      <c r="L187" s="193"/>
      <c r="M187" s="198"/>
      <c r="N187" s="199"/>
      <c r="O187" s="199"/>
      <c r="P187" s="199"/>
      <c r="Q187" s="199"/>
      <c r="R187" s="199"/>
      <c r="S187" s="199"/>
      <c r="T187" s="20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148</v>
      </c>
      <c r="AU187" s="195" t="s">
        <v>79</v>
      </c>
      <c r="AV187" s="13" t="s">
        <v>77</v>
      </c>
      <c r="AW187" s="13" t="s">
        <v>32</v>
      </c>
      <c r="AX187" s="13" t="s">
        <v>70</v>
      </c>
      <c r="AY187" s="195" t="s">
        <v>137</v>
      </c>
    </row>
    <row r="188" s="14" customFormat="1">
      <c r="A188" s="14"/>
      <c r="B188" s="201"/>
      <c r="C188" s="14"/>
      <c r="D188" s="194" t="s">
        <v>148</v>
      </c>
      <c r="E188" s="202" t="s">
        <v>3</v>
      </c>
      <c r="F188" s="203" t="s">
        <v>1037</v>
      </c>
      <c r="G188" s="14"/>
      <c r="H188" s="204">
        <v>11.5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148</v>
      </c>
      <c r="AU188" s="202" t="s">
        <v>79</v>
      </c>
      <c r="AV188" s="14" t="s">
        <v>79</v>
      </c>
      <c r="AW188" s="14" t="s">
        <v>32</v>
      </c>
      <c r="AX188" s="14" t="s">
        <v>70</v>
      </c>
      <c r="AY188" s="202" t="s">
        <v>137</v>
      </c>
    </row>
    <row r="189" s="16" customFormat="1">
      <c r="A189" s="16"/>
      <c r="B189" s="217"/>
      <c r="C189" s="16"/>
      <c r="D189" s="194" t="s">
        <v>148</v>
      </c>
      <c r="E189" s="218" t="s">
        <v>3</v>
      </c>
      <c r="F189" s="219" t="s">
        <v>180</v>
      </c>
      <c r="G189" s="16"/>
      <c r="H189" s="220">
        <v>11.5</v>
      </c>
      <c r="I189" s="221"/>
      <c r="J189" s="16"/>
      <c r="K189" s="16"/>
      <c r="L189" s="217"/>
      <c r="M189" s="222"/>
      <c r="N189" s="223"/>
      <c r="O189" s="223"/>
      <c r="P189" s="223"/>
      <c r="Q189" s="223"/>
      <c r="R189" s="223"/>
      <c r="S189" s="223"/>
      <c r="T189" s="224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18" t="s">
        <v>148</v>
      </c>
      <c r="AU189" s="218" t="s">
        <v>79</v>
      </c>
      <c r="AV189" s="16" t="s">
        <v>159</v>
      </c>
      <c r="AW189" s="16" t="s">
        <v>32</v>
      </c>
      <c r="AX189" s="16" t="s">
        <v>70</v>
      </c>
      <c r="AY189" s="218" t="s">
        <v>137</v>
      </c>
    </row>
    <row r="190" s="14" customFormat="1">
      <c r="A190" s="14"/>
      <c r="B190" s="201"/>
      <c r="C190" s="14"/>
      <c r="D190" s="194" t="s">
        <v>148</v>
      </c>
      <c r="E190" s="202" t="s">
        <v>3</v>
      </c>
      <c r="F190" s="203" t="s">
        <v>1038</v>
      </c>
      <c r="G190" s="14"/>
      <c r="H190" s="204">
        <v>90</v>
      </c>
      <c r="I190" s="205"/>
      <c r="J190" s="14"/>
      <c r="K190" s="14"/>
      <c r="L190" s="201"/>
      <c r="M190" s="206"/>
      <c r="N190" s="207"/>
      <c r="O190" s="207"/>
      <c r="P190" s="207"/>
      <c r="Q190" s="207"/>
      <c r="R190" s="207"/>
      <c r="S190" s="207"/>
      <c r="T190" s="20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2" t="s">
        <v>148</v>
      </c>
      <c r="AU190" s="202" t="s">
        <v>79</v>
      </c>
      <c r="AV190" s="14" t="s">
        <v>79</v>
      </c>
      <c r="AW190" s="14" t="s">
        <v>32</v>
      </c>
      <c r="AX190" s="14" t="s">
        <v>70</v>
      </c>
      <c r="AY190" s="202" t="s">
        <v>137</v>
      </c>
    </row>
    <row r="191" s="16" customFormat="1">
      <c r="A191" s="16"/>
      <c r="B191" s="217"/>
      <c r="C191" s="16"/>
      <c r="D191" s="194" t="s">
        <v>148</v>
      </c>
      <c r="E191" s="218" t="s">
        <v>3</v>
      </c>
      <c r="F191" s="219" t="s">
        <v>180</v>
      </c>
      <c r="G191" s="16"/>
      <c r="H191" s="220">
        <v>90</v>
      </c>
      <c r="I191" s="221"/>
      <c r="J191" s="16"/>
      <c r="K191" s="16"/>
      <c r="L191" s="217"/>
      <c r="M191" s="222"/>
      <c r="N191" s="223"/>
      <c r="O191" s="223"/>
      <c r="P191" s="223"/>
      <c r="Q191" s="223"/>
      <c r="R191" s="223"/>
      <c r="S191" s="223"/>
      <c r="T191" s="224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18" t="s">
        <v>148</v>
      </c>
      <c r="AU191" s="218" t="s">
        <v>79</v>
      </c>
      <c r="AV191" s="16" t="s">
        <v>159</v>
      </c>
      <c r="AW191" s="16" t="s">
        <v>32</v>
      </c>
      <c r="AX191" s="16" t="s">
        <v>70</v>
      </c>
      <c r="AY191" s="218" t="s">
        <v>137</v>
      </c>
    </row>
    <row r="192" s="15" customFormat="1">
      <c r="A192" s="15"/>
      <c r="B192" s="209"/>
      <c r="C192" s="15"/>
      <c r="D192" s="194" t="s">
        <v>148</v>
      </c>
      <c r="E192" s="210" t="s">
        <v>3</v>
      </c>
      <c r="F192" s="211" t="s">
        <v>152</v>
      </c>
      <c r="G192" s="15"/>
      <c r="H192" s="212">
        <v>101.5</v>
      </c>
      <c r="I192" s="213"/>
      <c r="J192" s="15"/>
      <c r="K192" s="15"/>
      <c r="L192" s="209"/>
      <c r="M192" s="214"/>
      <c r="N192" s="215"/>
      <c r="O192" s="215"/>
      <c r="P192" s="215"/>
      <c r="Q192" s="215"/>
      <c r="R192" s="215"/>
      <c r="S192" s="215"/>
      <c r="T192" s="21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0" t="s">
        <v>148</v>
      </c>
      <c r="AU192" s="210" t="s">
        <v>79</v>
      </c>
      <c r="AV192" s="15" t="s">
        <v>144</v>
      </c>
      <c r="AW192" s="15" t="s">
        <v>32</v>
      </c>
      <c r="AX192" s="15" t="s">
        <v>77</v>
      </c>
      <c r="AY192" s="210" t="s">
        <v>137</v>
      </c>
    </row>
    <row r="193" s="2" customFormat="1" ht="24.15" customHeight="1">
      <c r="A193" s="40"/>
      <c r="B193" s="174"/>
      <c r="C193" s="175" t="s">
        <v>286</v>
      </c>
      <c r="D193" s="175" t="s">
        <v>139</v>
      </c>
      <c r="E193" s="176" t="s">
        <v>398</v>
      </c>
      <c r="F193" s="177" t="s">
        <v>399</v>
      </c>
      <c r="G193" s="178" t="s">
        <v>142</v>
      </c>
      <c r="H193" s="179">
        <v>45</v>
      </c>
      <c r="I193" s="180"/>
      <c r="J193" s="181">
        <f>ROUND(I193*H193,2)</f>
        <v>0</v>
      </c>
      <c r="K193" s="177" t="s">
        <v>143</v>
      </c>
      <c r="L193" s="41"/>
      <c r="M193" s="182" t="s">
        <v>3</v>
      </c>
      <c r="N193" s="183" t="s">
        <v>41</v>
      </c>
      <c r="O193" s="74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186" t="s">
        <v>144</v>
      </c>
      <c r="AT193" s="186" t="s">
        <v>139</v>
      </c>
      <c r="AU193" s="186" t="s">
        <v>79</v>
      </c>
      <c r="AY193" s="21" t="s">
        <v>137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21" t="s">
        <v>77</v>
      </c>
      <c r="BK193" s="187">
        <f>ROUND(I193*H193,2)</f>
        <v>0</v>
      </c>
      <c r="BL193" s="21" t="s">
        <v>144</v>
      </c>
      <c r="BM193" s="186" t="s">
        <v>1039</v>
      </c>
    </row>
    <row r="194" s="2" customFormat="1">
      <c r="A194" s="40"/>
      <c r="B194" s="41"/>
      <c r="C194" s="40"/>
      <c r="D194" s="188" t="s">
        <v>146</v>
      </c>
      <c r="E194" s="40"/>
      <c r="F194" s="189" t="s">
        <v>401</v>
      </c>
      <c r="G194" s="40"/>
      <c r="H194" s="40"/>
      <c r="I194" s="190"/>
      <c r="J194" s="40"/>
      <c r="K194" s="40"/>
      <c r="L194" s="41"/>
      <c r="M194" s="191"/>
      <c r="N194" s="192"/>
      <c r="O194" s="74"/>
      <c r="P194" s="74"/>
      <c r="Q194" s="74"/>
      <c r="R194" s="74"/>
      <c r="S194" s="74"/>
      <c r="T194" s="75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21" t="s">
        <v>146</v>
      </c>
      <c r="AU194" s="21" t="s">
        <v>79</v>
      </c>
    </row>
    <row r="195" s="13" customFormat="1">
      <c r="A195" s="13"/>
      <c r="B195" s="193"/>
      <c r="C195" s="13"/>
      <c r="D195" s="194" t="s">
        <v>148</v>
      </c>
      <c r="E195" s="195" t="s">
        <v>3</v>
      </c>
      <c r="F195" s="196" t="s">
        <v>164</v>
      </c>
      <c r="G195" s="13"/>
      <c r="H195" s="195" t="s">
        <v>3</v>
      </c>
      <c r="I195" s="197"/>
      <c r="J195" s="13"/>
      <c r="K195" s="13"/>
      <c r="L195" s="193"/>
      <c r="M195" s="198"/>
      <c r="N195" s="199"/>
      <c r="O195" s="199"/>
      <c r="P195" s="199"/>
      <c r="Q195" s="199"/>
      <c r="R195" s="199"/>
      <c r="S195" s="199"/>
      <c r="T195" s="20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5" t="s">
        <v>148</v>
      </c>
      <c r="AU195" s="195" t="s">
        <v>79</v>
      </c>
      <c r="AV195" s="13" t="s">
        <v>77</v>
      </c>
      <c r="AW195" s="13" t="s">
        <v>32</v>
      </c>
      <c r="AX195" s="13" t="s">
        <v>70</v>
      </c>
      <c r="AY195" s="195" t="s">
        <v>137</v>
      </c>
    </row>
    <row r="196" s="14" customFormat="1">
      <c r="A196" s="14"/>
      <c r="B196" s="201"/>
      <c r="C196" s="14"/>
      <c r="D196" s="194" t="s">
        <v>148</v>
      </c>
      <c r="E196" s="202" t="s">
        <v>3</v>
      </c>
      <c r="F196" s="203" t="s">
        <v>1001</v>
      </c>
      <c r="G196" s="14"/>
      <c r="H196" s="204">
        <v>45</v>
      </c>
      <c r="I196" s="205"/>
      <c r="J196" s="14"/>
      <c r="K196" s="14"/>
      <c r="L196" s="201"/>
      <c r="M196" s="206"/>
      <c r="N196" s="207"/>
      <c r="O196" s="207"/>
      <c r="P196" s="207"/>
      <c r="Q196" s="207"/>
      <c r="R196" s="207"/>
      <c r="S196" s="207"/>
      <c r="T196" s="20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2" t="s">
        <v>148</v>
      </c>
      <c r="AU196" s="202" t="s">
        <v>79</v>
      </c>
      <c r="AV196" s="14" t="s">
        <v>79</v>
      </c>
      <c r="AW196" s="14" t="s">
        <v>32</v>
      </c>
      <c r="AX196" s="14" t="s">
        <v>70</v>
      </c>
      <c r="AY196" s="202" t="s">
        <v>137</v>
      </c>
    </row>
    <row r="197" s="15" customFormat="1">
      <c r="A197" s="15"/>
      <c r="B197" s="209"/>
      <c r="C197" s="15"/>
      <c r="D197" s="194" t="s">
        <v>148</v>
      </c>
      <c r="E197" s="210" t="s">
        <v>3</v>
      </c>
      <c r="F197" s="211" t="s">
        <v>152</v>
      </c>
      <c r="G197" s="15"/>
      <c r="H197" s="212">
        <v>45</v>
      </c>
      <c r="I197" s="213"/>
      <c r="J197" s="15"/>
      <c r="K197" s="15"/>
      <c r="L197" s="209"/>
      <c r="M197" s="214"/>
      <c r="N197" s="215"/>
      <c r="O197" s="215"/>
      <c r="P197" s="215"/>
      <c r="Q197" s="215"/>
      <c r="R197" s="215"/>
      <c r="S197" s="215"/>
      <c r="T197" s="21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10" t="s">
        <v>148</v>
      </c>
      <c r="AU197" s="210" t="s">
        <v>79</v>
      </c>
      <c r="AV197" s="15" t="s">
        <v>144</v>
      </c>
      <c r="AW197" s="15" t="s">
        <v>32</v>
      </c>
      <c r="AX197" s="15" t="s">
        <v>77</v>
      </c>
      <c r="AY197" s="210" t="s">
        <v>137</v>
      </c>
    </row>
    <row r="198" s="2" customFormat="1" ht="24.15" customHeight="1">
      <c r="A198" s="40"/>
      <c r="B198" s="174"/>
      <c r="C198" s="175" t="s">
        <v>293</v>
      </c>
      <c r="D198" s="175" t="s">
        <v>139</v>
      </c>
      <c r="E198" s="176" t="s">
        <v>404</v>
      </c>
      <c r="F198" s="177" t="s">
        <v>405</v>
      </c>
      <c r="G198" s="178" t="s">
        <v>142</v>
      </c>
      <c r="H198" s="179">
        <v>18.399999999999999</v>
      </c>
      <c r="I198" s="180"/>
      <c r="J198" s="181">
        <f>ROUND(I198*H198,2)</f>
        <v>0</v>
      </c>
      <c r="K198" s="177" t="s">
        <v>143</v>
      </c>
      <c r="L198" s="41"/>
      <c r="M198" s="182" t="s">
        <v>3</v>
      </c>
      <c r="N198" s="183" t="s">
        <v>41</v>
      </c>
      <c r="O198" s="74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186" t="s">
        <v>144</v>
      </c>
      <c r="AT198" s="186" t="s">
        <v>139</v>
      </c>
      <c r="AU198" s="186" t="s">
        <v>79</v>
      </c>
      <c r="AY198" s="21" t="s">
        <v>137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21" t="s">
        <v>77</v>
      </c>
      <c r="BK198" s="187">
        <f>ROUND(I198*H198,2)</f>
        <v>0</v>
      </c>
      <c r="BL198" s="21" t="s">
        <v>144</v>
      </c>
      <c r="BM198" s="186" t="s">
        <v>1040</v>
      </c>
    </row>
    <row r="199" s="2" customFormat="1">
      <c r="A199" s="40"/>
      <c r="B199" s="41"/>
      <c r="C199" s="40"/>
      <c r="D199" s="188" t="s">
        <v>146</v>
      </c>
      <c r="E199" s="40"/>
      <c r="F199" s="189" t="s">
        <v>407</v>
      </c>
      <c r="G199" s="40"/>
      <c r="H199" s="40"/>
      <c r="I199" s="190"/>
      <c r="J199" s="40"/>
      <c r="K199" s="40"/>
      <c r="L199" s="41"/>
      <c r="M199" s="191"/>
      <c r="N199" s="192"/>
      <c r="O199" s="74"/>
      <c r="P199" s="74"/>
      <c r="Q199" s="74"/>
      <c r="R199" s="74"/>
      <c r="S199" s="74"/>
      <c r="T199" s="75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21" t="s">
        <v>146</v>
      </c>
      <c r="AU199" s="21" t="s">
        <v>79</v>
      </c>
    </row>
    <row r="200" s="13" customFormat="1">
      <c r="A200" s="13"/>
      <c r="B200" s="193"/>
      <c r="C200" s="13"/>
      <c r="D200" s="194" t="s">
        <v>148</v>
      </c>
      <c r="E200" s="195" t="s">
        <v>3</v>
      </c>
      <c r="F200" s="196" t="s">
        <v>164</v>
      </c>
      <c r="G200" s="13"/>
      <c r="H200" s="195" t="s">
        <v>3</v>
      </c>
      <c r="I200" s="197"/>
      <c r="J200" s="13"/>
      <c r="K200" s="13"/>
      <c r="L200" s="193"/>
      <c r="M200" s="198"/>
      <c r="N200" s="199"/>
      <c r="O200" s="199"/>
      <c r="P200" s="199"/>
      <c r="Q200" s="199"/>
      <c r="R200" s="199"/>
      <c r="S200" s="199"/>
      <c r="T200" s="20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5" t="s">
        <v>148</v>
      </c>
      <c r="AU200" s="195" t="s">
        <v>79</v>
      </c>
      <c r="AV200" s="13" t="s">
        <v>77</v>
      </c>
      <c r="AW200" s="13" t="s">
        <v>32</v>
      </c>
      <c r="AX200" s="13" t="s">
        <v>70</v>
      </c>
      <c r="AY200" s="195" t="s">
        <v>137</v>
      </c>
    </row>
    <row r="201" s="14" customFormat="1">
      <c r="A201" s="14"/>
      <c r="B201" s="201"/>
      <c r="C201" s="14"/>
      <c r="D201" s="194" t="s">
        <v>148</v>
      </c>
      <c r="E201" s="202" t="s">
        <v>3</v>
      </c>
      <c r="F201" s="203" t="s">
        <v>1041</v>
      </c>
      <c r="G201" s="14"/>
      <c r="H201" s="204">
        <v>18.399999999999999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148</v>
      </c>
      <c r="AU201" s="202" t="s">
        <v>79</v>
      </c>
      <c r="AV201" s="14" t="s">
        <v>79</v>
      </c>
      <c r="AW201" s="14" t="s">
        <v>32</v>
      </c>
      <c r="AX201" s="14" t="s">
        <v>70</v>
      </c>
      <c r="AY201" s="202" t="s">
        <v>137</v>
      </c>
    </row>
    <row r="202" s="15" customFormat="1">
      <c r="A202" s="15"/>
      <c r="B202" s="209"/>
      <c r="C202" s="15"/>
      <c r="D202" s="194" t="s">
        <v>148</v>
      </c>
      <c r="E202" s="210" t="s">
        <v>3</v>
      </c>
      <c r="F202" s="211" t="s">
        <v>152</v>
      </c>
      <c r="G202" s="15"/>
      <c r="H202" s="212">
        <v>18.399999999999999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148</v>
      </c>
      <c r="AU202" s="210" t="s">
        <v>79</v>
      </c>
      <c r="AV202" s="15" t="s">
        <v>144</v>
      </c>
      <c r="AW202" s="15" t="s">
        <v>32</v>
      </c>
      <c r="AX202" s="15" t="s">
        <v>77</v>
      </c>
      <c r="AY202" s="210" t="s">
        <v>137</v>
      </c>
    </row>
    <row r="203" s="2" customFormat="1" ht="33" customHeight="1">
      <c r="A203" s="40"/>
      <c r="B203" s="174"/>
      <c r="C203" s="175" t="s">
        <v>8</v>
      </c>
      <c r="D203" s="175" t="s">
        <v>139</v>
      </c>
      <c r="E203" s="176" t="s">
        <v>415</v>
      </c>
      <c r="F203" s="177" t="s">
        <v>416</v>
      </c>
      <c r="G203" s="178" t="s">
        <v>142</v>
      </c>
      <c r="H203" s="179">
        <v>23</v>
      </c>
      <c r="I203" s="180"/>
      <c r="J203" s="181">
        <f>ROUND(I203*H203,2)</f>
        <v>0</v>
      </c>
      <c r="K203" s="177" t="s">
        <v>143</v>
      </c>
      <c r="L203" s="41"/>
      <c r="M203" s="182" t="s">
        <v>3</v>
      </c>
      <c r="N203" s="183" t="s">
        <v>41</v>
      </c>
      <c r="O203" s="74"/>
      <c r="P203" s="184">
        <f>O203*H203</f>
        <v>0</v>
      </c>
      <c r="Q203" s="184">
        <v>0.1837</v>
      </c>
      <c r="R203" s="184">
        <f>Q203*H203</f>
        <v>4.2251000000000003</v>
      </c>
      <c r="S203" s="184">
        <v>0</v>
      </c>
      <c r="T203" s="18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86" t="s">
        <v>144</v>
      </c>
      <c r="AT203" s="186" t="s">
        <v>139</v>
      </c>
      <c r="AU203" s="186" t="s">
        <v>79</v>
      </c>
      <c r="AY203" s="21" t="s">
        <v>137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21" t="s">
        <v>77</v>
      </c>
      <c r="BK203" s="187">
        <f>ROUND(I203*H203,2)</f>
        <v>0</v>
      </c>
      <c r="BL203" s="21" t="s">
        <v>144</v>
      </c>
      <c r="BM203" s="186" t="s">
        <v>1042</v>
      </c>
    </row>
    <row r="204" s="2" customFormat="1">
      <c r="A204" s="40"/>
      <c r="B204" s="41"/>
      <c r="C204" s="40"/>
      <c r="D204" s="188" t="s">
        <v>146</v>
      </c>
      <c r="E204" s="40"/>
      <c r="F204" s="189" t="s">
        <v>418</v>
      </c>
      <c r="G204" s="40"/>
      <c r="H204" s="40"/>
      <c r="I204" s="190"/>
      <c r="J204" s="40"/>
      <c r="K204" s="40"/>
      <c r="L204" s="41"/>
      <c r="M204" s="191"/>
      <c r="N204" s="192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146</v>
      </c>
      <c r="AU204" s="21" t="s">
        <v>79</v>
      </c>
    </row>
    <row r="205" s="13" customFormat="1">
      <c r="A205" s="13"/>
      <c r="B205" s="193"/>
      <c r="C205" s="13"/>
      <c r="D205" s="194" t="s">
        <v>148</v>
      </c>
      <c r="E205" s="195" t="s">
        <v>3</v>
      </c>
      <c r="F205" s="196" t="s">
        <v>164</v>
      </c>
      <c r="G205" s="13"/>
      <c r="H205" s="195" t="s">
        <v>3</v>
      </c>
      <c r="I205" s="197"/>
      <c r="J205" s="13"/>
      <c r="K205" s="13"/>
      <c r="L205" s="193"/>
      <c r="M205" s="198"/>
      <c r="N205" s="199"/>
      <c r="O205" s="199"/>
      <c r="P205" s="199"/>
      <c r="Q205" s="199"/>
      <c r="R205" s="199"/>
      <c r="S205" s="199"/>
      <c r="T205" s="20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5" t="s">
        <v>148</v>
      </c>
      <c r="AU205" s="195" t="s">
        <v>79</v>
      </c>
      <c r="AV205" s="13" t="s">
        <v>77</v>
      </c>
      <c r="AW205" s="13" t="s">
        <v>32</v>
      </c>
      <c r="AX205" s="13" t="s">
        <v>70</v>
      </c>
      <c r="AY205" s="195" t="s">
        <v>137</v>
      </c>
    </row>
    <row r="206" s="14" customFormat="1">
      <c r="A206" s="14"/>
      <c r="B206" s="201"/>
      <c r="C206" s="14"/>
      <c r="D206" s="194" t="s">
        <v>148</v>
      </c>
      <c r="E206" s="202" t="s">
        <v>3</v>
      </c>
      <c r="F206" s="203" t="s">
        <v>1043</v>
      </c>
      <c r="G206" s="14"/>
      <c r="H206" s="204">
        <v>23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148</v>
      </c>
      <c r="AU206" s="202" t="s">
        <v>79</v>
      </c>
      <c r="AV206" s="14" t="s">
        <v>79</v>
      </c>
      <c r="AW206" s="14" t="s">
        <v>32</v>
      </c>
      <c r="AX206" s="14" t="s">
        <v>70</v>
      </c>
      <c r="AY206" s="202" t="s">
        <v>137</v>
      </c>
    </row>
    <row r="207" s="15" customFormat="1">
      <c r="A207" s="15"/>
      <c r="B207" s="209"/>
      <c r="C207" s="15"/>
      <c r="D207" s="194" t="s">
        <v>148</v>
      </c>
      <c r="E207" s="210" t="s">
        <v>3</v>
      </c>
      <c r="F207" s="211" t="s">
        <v>152</v>
      </c>
      <c r="G207" s="15"/>
      <c r="H207" s="212">
        <v>23</v>
      </c>
      <c r="I207" s="213"/>
      <c r="J207" s="15"/>
      <c r="K207" s="15"/>
      <c r="L207" s="209"/>
      <c r="M207" s="214"/>
      <c r="N207" s="215"/>
      <c r="O207" s="215"/>
      <c r="P207" s="215"/>
      <c r="Q207" s="215"/>
      <c r="R207" s="215"/>
      <c r="S207" s="215"/>
      <c r="T207" s="21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0" t="s">
        <v>148</v>
      </c>
      <c r="AU207" s="210" t="s">
        <v>79</v>
      </c>
      <c r="AV207" s="15" t="s">
        <v>144</v>
      </c>
      <c r="AW207" s="15" t="s">
        <v>32</v>
      </c>
      <c r="AX207" s="15" t="s">
        <v>77</v>
      </c>
      <c r="AY207" s="210" t="s">
        <v>137</v>
      </c>
    </row>
    <row r="208" s="12" customFormat="1" ht="22.8" customHeight="1">
      <c r="A208" s="12"/>
      <c r="B208" s="161"/>
      <c r="C208" s="12"/>
      <c r="D208" s="162" t="s">
        <v>69</v>
      </c>
      <c r="E208" s="172" t="s">
        <v>204</v>
      </c>
      <c r="F208" s="172" t="s">
        <v>426</v>
      </c>
      <c r="G208" s="12"/>
      <c r="H208" s="12"/>
      <c r="I208" s="164"/>
      <c r="J208" s="173">
        <f>BK208</f>
        <v>0</v>
      </c>
      <c r="K208" s="12"/>
      <c r="L208" s="161"/>
      <c r="M208" s="166"/>
      <c r="N208" s="167"/>
      <c r="O208" s="167"/>
      <c r="P208" s="168">
        <f>SUM(P209:P215)</f>
        <v>0</v>
      </c>
      <c r="Q208" s="167"/>
      <c r="R208" s="168">
        <f>SUM(R209:R215)</f>
        <v>0</v>
      </c>
      <c r="S208" s="167"/>
      <c r="T208" s="169">
        <f>SUM(T209:T215)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2" t="s">
        <v>77</v>
      </c>
      <c r="AT208" s="170" t="s">
        <v>69</v>
      </c>
      <c r="AU208" s="170" t="s">
        <v>77</v>
      </c>
      <c r="AY208" s="162" t="s">
        <v>137</v>
      </c>
      <c r="BK208" s="171">
        <f>SUM(BK209:BK215)</f>
        <v>0</v>
      </c>
    </row>
    <row r="209" s="2" customFormat="1" ht="37.8" customHeight="1">
      <c r="A209" s="40"/>
      <c r="B209" s="174"/>
      <c r="C209" s="175" t="s">
        <v>306</v>
      </c>
      <c r="D209" s="175" t="s">
        <v>139</v>
      </c>
      <c r="E209" s="176" t="s">
        <v>441</v>
      </c>
      <c r="F209" s="177" t="s">
        <v>442</v>
      </c>
      <c r="G209" s="178" t="s">
        <v>142</v>
      </c>
      <c r="H209" s="179">
        <v>68</v>
      </c>
      <c r="I209" s="180"/>
      <c r="J209" s="181">
        <f>ROUND(I209*H209,2)</f>
        <v>0</v>
      </c>
      <c r="K209" s="177" t="s">
        <v>143</v>
      </c>
      <c r="L209" s="41"/>
      <c r="M209" s="182" t="s">
        <v>3</v>
      </c>
      <c r="N209" s="183" t="s">
        <v>41</v>
      </c>
      <c r="O209" s="74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86" t="s">
        <v>144</v>
      </c>
      <c r="AT209" s="186" t="s">
        <v>139</v>
      </c>
      <c r="AU209" s="186" t="s">
        <v>79</v>
      </c>
      <c r="AY209" s="21" t="s">
        <v>137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21" t="s">
        <v>77</v>
      </c>
      <c r="BK209" s="187">
        <f>ROUND(I209*H209,2)</f>
        <v>0</v>
      </c>
      <c r="BL209" s="21" t="s">
        <v>144</v>
      </c>
      <c r="BM209" s="186" t="s">
        <v>1044</v>
      </c>
    </row>
    <row r="210" s="2" customFormat="1">
      <c r="A210" s="40"/>
      <c r="B210" s="41"/>
      <c r="C210" s="40"/>
      <c r="D210" s="188" t="s">
        <v>146</v>
      </c>
      <c r="E210" s="40"/>
      <c r="F210" s="189" t="s">
        <v>444</v>
      </c>
      <c r="G210" s="40"/>
      <c r="H210" s="40"/>
      <c r="I210" s="190"/>
      <c r="J210" s="40"/>
      <c r="K210" s="40"/>
      <c r="L210" s="41"/>
      <c r="M210" s="191"/>
      <c r="N210" s="192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146</v>
      </c>
      <c r="AU210" s="21" t="s">
        <v>79</v>
      </c>
    </row>
    <row r="211" s="13" customFormat="1">
      <c r="A211" s="13"/>
      <c r="B211" s="193"/>
      <c r="C211" s="13"/>
      <c r="D211" s="194" t="s">
        <v>148</v>
      </c>
      <c r="E211" s="195" t="s">
        <v>3</v>
      </c>
      <c r="F211" s="196" t="s">
        <v>164</v>
      </c>
      <c r="G211" s="13"/>
      <c r="H211" s="195" t="s">
        <v>3</v>
      </c>
      <c r="I211" s="197"/>
      <c r="J211" s="13"/>
      <c r="K211" s="13"/>
      <c r="L211" s="193"/>
      <c r="M211" s="198"/>
      <c r="N211" s="199"/>
      <c r="O211" s="199"/>
      <c r="P211" s="199"/>
      <c r="Q211" s="199"/>
      <c r="R211" s="199"/>
      <c r="S211" s="199"/>
      <c r="T211" s="20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5" t="s">
        <v>148</v>
      </c>
      <c r="AU211" s="195" t="s">
        <v>79</v>
      </c>
      <c r="AV211" s="13" t="s">
        <v>77</v>
      </c>
      <c r="AW211" s="13" t="s">
        <v>32</v>
      </c>
      <c r="AX211" s="13" t="s">
        <v>70</v>
      </c>
      <c r="AY211" s="195" t="s">
        <v>137</v>
      </c>
    </row>
    <row r="212" s="14" customFormat="1">
      <c r="A212" s="14"/>
      <c r="B212" s="201"/>
      <c r="C212" s="14"/>
      <c r="D212" s="194" t="s">
        <v>148</v>
      </c>
      <c r="E212" s="202" t="s">
        <v>3</v>
      </c>
      <c r="F212" s="203" t="s">
        <v>1000</v>
      </c>
      <c r="G212" s="14"/>
      <c r="H212" s="204">
        <v>23</v>
      </c>
      <c r="I212" s="205"/>
      <c r="J212" s="14"/>
      <c r="K212" s="14"/>
      <c r="L212" s="201"/>
      <c r="M212" s="206"/>
      <c r="N212" s="207"/>
      <c r="O212" s="207"/>
      <c r="P212" s="207"/>
      <c r="Q212" s="207"/>
      <c r="R212" s="207"/>
      <c r="S212" s="207"/>
      <c r="T212" s="20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2" t="s">
        <v>148</v>
      </c>
      <c r="AU212" s="202" t="s">
        <v>79</v>
      </c>
      <c r="AV212" s="14" t="s">
        <v>79</v>
      </c>
      <c r="AW212" s="14" t="s">
        <v>32</v>
      </c>
      <c r="AX212" s="14" t="s">
        <v>70</v>
      </c>
      <c r="AY212" s="202" t="s">
        <v>137</v>
      </c>
    </row>
    <row r="213" s="14" customFormat="1">
      <c r="A213" s="14"/>
      <c r="B213" s="201"/>
      <c r="C213" s="14"/>
      <c r="D213" s="194" t="s">
        <v>148</v>
      </c>
      <c r="E213" s="202" t="s">
        <v>3</v>
      </c>
      <c r="F213" s="203" t="s">
        <v>1001</v>
      </c>
      <c r="G213" s="14"/>
      <c r="H213" s="204">
        <v>45</v>
      </c>
      <c r="I213" s="205"/>
      <c r="J213" s="14"/>
      <c r="K213" s="14"/>
      <c r="L213" s="201"/>
      <c r="M213" s="206"/>
      <c r="N213" s="207"/>
      <c r="O213" s="207"/>
      <c r="P213" s="207"/>
      <c r="Q213" s="207"/>
      <c r="R213" s="207"/>
      <c r="S213" s="207"/>
      <c r="T213" s="20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2" t="s">
        <v>148</v>
      </c>
      <c r="AU213" s="202" t="s">
        <v>79</v>
      </c>
      <c r="AV213" s="14" t="s">
        <v>79</v>
      </c>
      <c r="AW213" s="14" t="s">
        <v>32</v>
      </c>
      <c r="AX213" s="14" t="s">
        <v>70</v>
      </c>
      <c r="AY213" s="202" t="s">
        <v>137</v>
      </c>
    </row>
    <row r="214" s="15" customFormat="1">
      <c r="A214" s="15"/>
      <c r="B214" s="209"/>
      <c r="C214" s="15"/>
      <c r="D214" s="194" t="s">
        <v>148</v>
      </c>
      <c r="E214" s="210" t="s">
        <v>3</v>
      </c>
      <c r="F214" s="211" t="s">
        <v>152</v>
      </c>
      <c r="G214" s="15"/>
      <c r="H214" s="212">
        <v>68</v>
      </c>
      <c r="I214" s="213"/>
      <c r="J214" s="15"/>
      <c r="K214" s="15"/>
      <c r="L214" s="209"/>
      <c r="M214" s="214"/>
      <c r="N214" s="215"/>
      <c r="O214" s="215"/>
      <c r="P214" s="215"/>
      <c r="Q214" s="215"/>
      <c r="R214" s="215"/>
      <c r="S214" s="215"/>
      <c r="T214" s="21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0" t="s">
        <v>148</v>
      </c>
      <c r="AU214" s="210" t="s">
        <v>79</v>
      </c>
      <c r="AV214" s="15" t="s">
        <v>144</v>
      </c>
      <c r="AW214" s="15" t="s">
        <v>32</v>
      </c>
      <c r="AX214" s="15" t="s">
        <v>77</v>
      </c>
      <c r="AY214" s="210" t="s">
        <v>137</v>
      </c>
    </row>
    <row r="215" s="2" customFormat="1" ht="24.15" customHeight="1">
      <c r="A215" s="40"/>
      <c r="B215" s="174"/>
      <c r="C215" s="175" t="s">
        <v>312</v>
      </c>
      <c r="D215" s="175" t="s">
        <v>139</v>
      </c>
      <c r="E215" s="176" t="s">
        <v>446</v>
      </c>
      <c r="F215" s="177" t="s">
        <v>1045</v>
      </c>
      <c r="G215" s="178" t="s">
        <v>448</v>
      </c>
      <c r="H215" s="179">
        <v>1</v>
      </c>
      <c r="I215" s="180"/>
      <c r="J215" s="181">
        <f>ROUND(I215*H215,2)</f>
        <v>0</v>
      </c>
      <c r="K215" s="177" t="s">
        <v>3</v>
      </c>
      <c r="L215" s="41"/>
      <c r="M215" s="182" t="s">
        <v>3</v>
      </c>
      <c r="N215" s="183" t="s">
        <v>41</v>
      </c>
      <c r="O215" s="74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186" t="s">
        <v>144</v>
      </c>
      <c r="AT215" s="186" t="s">
        <v>139</v>
      </c>
      <c r="AU215" s="186" t="s">
        <v>79</v>
      </c>
      <c r="AY215" s="21" t="s">
        <v>137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21" t="s">
        <v>77</v>
      </c>
      <c r="BK215" s="187">
        <f>ROUND(I215*H215,2)</f>
        <v>0</v>
      </c>
      <c r="BL215" s="21" t="s">
        <v>144</v>
      </c>
      <c r="BM215" s="186" t="s">
        <v>1046</v>
      </c>
    </row>
    <row r="216" s="12" customFormat="1" ht="22.8" customHeight="1">
      <c r="A216" s="12"/>
      <c r="B216" s="161"/>
      <c r="C216" s="12"/>
      <c r="D216" s="162" t="s">
        <v>69</v>
      </c>
      <c r="E216" s="172" t="s">
        <v>468</v>
      </c>
      <c r="F216" s="172" t="s">
        <v>469</v>
      </c>
      <c r="G216" s="12"/>
      <c r="H216" s="12"/>
      <c r="I216" s="164"/>
      <c r="J216" s="173">
        <f>BK216</f>
        <v>0</v>
      </c>
      <c r="K216" s="12"/>
      <c r="L216" s="161"/>
      <c r="M216" s="166"/>
      <c r="N216" s="167"/>
      <c r="O216" s="167"/>
      <c r="P216" s="168">
        <f>SUM(P217:P232)</f>
        <v>0</v>
      </c>
      <c r="Q216" s="167"/>
      <c r="R216" s="168">
        <f>SUM(R217:R232)</f>
        <v>0</v>
      </c>
      <c r="S216" s="167"/>
      <c r="T216" s="169">
        <f>SUM(T217:T232)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2" t="s">
        <v>77</v>
      </c>
      <c r="AT216" s="170" t="s">
        <v>69</v>
      </c>
      <c r="AU216" s="170" t="s">
        <v>77</v>
      </c>
      <c r="AY216" s="162" t="s">
        <v>137</v>
      </c>
      <c r="BK216" s="171">
        <f>SUM(BK217:BK232)</f>
        <v>0</v>
      </c>
    </row>
    <row r="217" s="2" customFormat="1" ht="24.15" customHeight="1">
      <c r="A217" s="40"/>
      <c r="B217" s="174"/>
      <c r="C217" s="175" t="s">
        <v>320</v>
      </c>
      <c r="D217" s="175" t="s">
        <v>139</v>
      </c>
      <c r="E217" s="176" t="s">
        <v>471</v>
      </c>
      <c r="F217" s="177" t="s">
        <v>472</v>
      </c>
      <c r="G217" s="178" t="s">
        <v>301</v>
      </c>
      <c r="H217" s="179">
        <v>26.861000000000001</v>
      </c>
      <c r="I217" s="180"/>
      <c r="J217" s="181">
        <f>ROUND(I217*H217,2)</f>
        <v>0</v>
      </c>
      <c r="K217" s="177" t="s">
        <v>143</v>
      </c>
      <c r="L217" s="41"/>
      <c r="M217" s="182" t="s">
        <v>3</v>
      </c>
      <c r="N217" s="183" t="s">
        <v>41</v>
      </c>
      <c r="O217" s="74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86" t="s">
        <v>144</v>
      </c>
      <c r="AT217" s="186" t="s">
        <v>139</v>
      </c>
      <c r="AU217" s="186" t="s">
        <v>79</v>
      </c>
      <c r="AY217" s="21" t="s">
        <v>137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1" t="s">
        <v>77</v>
      </c>
      <c r="BK217" s="187">
        <f>ROUND(I217*H217,2)</f>
        <v>0</v>
      </c>
      <c r="BL217" s="21" t="s">
        <v>144</v>
      </c>
      <c r="BM217" s="186" t="s">
        <v>1047</v>
      </c>
    </row>
    <row r="218" s="2" customFormat="1">
      <c r="A218" s="40"/>
      <c r="B218" s="41"/>
      <c r="C218" s="40"/>
      <c r="D218" s="188" t="s">
        <v>146</v>
      </c>
      <c r="E218" s="40"/>
      <c r="F218" s="189" t="s">
        <v>474</v>
      </c>
      <c r="G218" s="40"/>
      <c r="H218" s="40"/>
      <c r="I218" s="190"/>
      <c r="J218" s="40"/>
      <c r="K218" s="40"/>
      <c r="L218" s="41"/>
      <c r="M218" s="191"/>
      <c r="N218" s="192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146</v>
      </c>
      <c r="AU218" s="21" t="s">
        <v>79</v>
      </c>
    </row>
    <row r="219" s="13" customFormat="1">
      <c r="A219" s="13"/>
      <c r="B219" s="193"/>
      <c r="C219" s="13"/>
      <c r="D219" s="194" t="s">
        <v>148</v>
      </c>
      <c r="E219" s="195" t="s">
        <v>3</v>
      </c>
      <c r="F219" s="196" t="s">
        <v>475</v>
      </c>
      <c r="G219" s="13"/>
      <c r="H219" s="195" t="s">
        <v>3</v>
      </c>
      <c r="I219" s="197"/>
      <c r="J219" s="13"/>
      <c r="K219" s="13"/>
      <c r="L219" s="193"/>
      <c r="M219" s="198"/>
      <c r="N219" s="199"/>
      <c r="O219" s="199"/>
      <c r="P219" s="199"/>
      <c r="Q219" s="199"/>
      <c r="R219" s="199"/>
      <c r="S219" s="199"/>
      <c r="T219" s="20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5" t="s">
        <v>148</v>
      </c>
      <c r="AU219" s="195" t="s">
        <v>79</v>
      </c>
      <c r="AV219" s="13" t="s">
        <v>77</v>
      </c>
      <c r="AW219" s="13" t="s">
        <v>32</v>
      </c>
      <c r="AX219" s="13" t="s">
        <v>70</v>
      </c>
      <c r="AY219" s="195" t="s">
        <v>137</v>
      </c>
    </row>
    <row r="220" s="14" customFormat="1">
      <c r="A220" s="14"/>
      <c r="B220" s="201"/>
      <c r="C220" s="14"/>
      <c r="D220" s="194" t="s">
        <v>148</v>
      </c>
      <c r="E220" s="202" t="s">
        <v>3</v>
      </c>
      <c r="F220" s="203" t="s">
        <v>1048</v>
      </c>
      <c r="G220" s="14"/>
      <c r="H220" s="204">
        <v>26.861000000000001</v>
      </c>
      <c r="I220" s="205"/>
      <c r="J220" s="14"/>
      <c r="K220" s="14"/>
      <c r="L220" s="201"/>
      <c r="M220" s="206"/>
      <c r="N220" s="207"/>
      <c r="O220" s="207"/>
      <c r="P220" s="207"/>
      <c r="Q220" s="207"/>
      <c r="R220" s="207"/>
      <c r="S220" s="207"/>
      <c r="T220" s="20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2" t="s">
        <v>148</v>
      </c>
      <c r="AU220" s="202" t="s">
        <v>79</v>
      </c>
      <c r="AV220" s="14" t="s">
        <v>79</v>
      </c>
      <c r="AW220" s="14" t="s">
        <v>32</v>
      </c>
      <c r="AX220" s="14" t="s">
        <v>70</v>
      </c>
      <c r="AY220" s="202" t="s">
        <v>137</v>
      </c>
    </row>
    <row r="221" s="15" customFormat="1">
      <c r="A221" s="15"/>
      <c r="B221" s="209"/>
      <c r="C221" s="15"/>
      <c r="D221" s="194" t="s">
        <v>148</v>
      </c>
      <c r="E221" s="210" t="s">
        <v>3</v>
      </c>
      <c r="F221" s="211" t="s">
        <v>152</v>
      </c>
      <c r="G221" s="15"/>
      <c r="H221" s="212">
        <v>26.861000000000001</v>
      </c>
      <c r="I221" s="213"/>
      <c r="J221" s="15"/>
      <c r="K221" s="15"/>
      <c r="L221" s="209"/>
      <c r="M221" s="214"/>
      <c r="N221" s="215"/>
      <c r="O221" s="215"/>
      <c r="P221" s="215"/>
      <c r="Q221" s="215"/>
      <c r="R221" s="215"/>
      <c r="S221" s="215"/>
      <c r="T221" s="21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0" t="s">
        <v>148</v>
      </c>
      <c r="AU221" s="210" t="s">
        <v>79</v>
      </c>
      <c r="AV221" s="15" t="s">
        <v>144</v>
      </c>
      <c r="AW221" s="15" t="s">
        <v>32</v>
      </c>
      <c r="AX221" s="15" t="s">
        <v>77</v>
      </c>
      <c r="AY221" s="210" t="s">
        <v>137</v>
      </c>
    </row>
    <row r="222" s="2" customFormat="1" ht="24.15" customHeight="1">
      <c r="A222" s="40"/>
      <c r="B222" s="174"/>
      <c r="C222" s="175" t="s">
        <v>329</v>
      </c>
      <c r="D222" s="175" t="s">
        <v>139</v>
      </c>
      <c r="E222" s="176" t="s">
        <v>479</v>
      </c>
      <c r="F222" s="177" t="s">
        <v>480</v>
      </c>
      <c r="G222" s="178" t="s">
        <v>301</v>
      </c>
      <c r="H222" s="179">
        <v>241.749</v>
      </c>
      <c r="I222" s="180"/>
      <c r="J222" s="181">
        <f>ROUND(I222*H222,2)</f>
        <v>0</v>
      </c>
      <c r="K222" s="177" t="s">
        <v>143</v>
      </c>
      <c r="L222" s="41"/>
      <c r="M222" s="182" t="s">
        <v>3</v>
      </c>
      <c r="N222" s="183" t="s">
        <v>41</v>
      </c>
      <c r="O222" s="74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186" t="s">
        <v>144</v>
      </c>
      <c r="AT222" s="186" t="s">
        <v>139</v>
      </c>
      <c r="AU222" s="186" t="s">
        <v>79</v>
      </c>
      <c r="AY222" s="21" t="s">
        <v>137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21" t="s">
        <v>77</v>
      </c>
      <c r="BK222" s="187">
        <f>ROUND(I222*H222,2)</f>
        <v>0</v>
      </c>
      <c r="BL222" s="21" t="s">
        <v>144</v>
      </c>
      <c r="BM222" s="186" t="s">
        <v>1049</v>
      </c>
    </row>
    <row r="223" s="2" customFormat="1">
      <c r="A223" s="40"/>
      <c r="B223" s="41"/>
      <c r="C223" s="40"/>
      <c r="D223" s="188" t="s">
        <v>146</v>
      </c>
      <c r="E223" s="40"/>
      <c r="F223" s="189" t="s">
        <v>482</v>
      </c>
      <c r="G223" s="40"/>
      <c r="H223" s="40"/>
      <c r="I223" s="190"/>
      <c r="J223" s="40"/>
      <c r="K223" s="40"/>
      <c r="L223" s="41"/>
      <c r="M223" s="191"/>
      <c r="N223" s="192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146</v>
      </c>
      <c r="AU223" s="21" t="s">
        <v>79</v>
      </c>
    </row>
    <row r="224" s="13" customFormat="1">
      <c r="A224" s="13"/>
      <c r="B224" s="193"/>
      <c r="C224" s="13"/>
      <c r="D224" s="194" t="s">
        <v>148</v>
      </c>
      <c r="E224" s="195" t="s">
        <v>3</v>
      </c>
      <c r="F224" s="196" t="s">
        <v>475</v>
      </c>
      <c r="G224" s="13"/>
      <c r="H224" s="195" t="s">
        <v>3</v>
      </c>
      <c r="I224" s="197"/>
      <c r="J224" s="13"/>
      <c r="K224" s="13"/>
      <c r="L224" s="193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148</v>
      </c>
      <c r="AU224" s="195" t="s">
        <v>79</v>
      </c>
      <c r="AV224" s="13" t="s">
        <v>77</v>
      </c>
      <c r="AW224" s="13" t="s">
        <v>32</v>
      </c>
      <c r="AX224" s="13" t="s">
        <v>70</v>
      </c>
      <c r="AY224" s="195" t="s">
        <v>137</v>
      </c>
    </row>
    <row r="225" s="14" customFormat="1">
      <c r="A225" s="14"/>
      <c r="B225" s="201"/>
      <c r="C225" s="14"/>
      <c r="D225" s="194" t="s">
        <v>148</v>
      </c>
      <c r="E225" s="202" t="s">
        <v>3</v>
      </c>
      <c r="F225" s="203" t="s">
        <v>1048</v>
      </c>
      <c r="G225" s="14"/>
      <c r="H225" s="204">
        <v>26.861000000000001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148</v>
      </c>
      <c r="AU225" s="202" t="s">
        <v>79</v>
      </c>
      <c r="AV225" s="14" t="s">
        <v>79</v>
      </c>
      <c r="AW225" s="14" t="s">
        <v>32</v>
      </c>
      <c r="AX225" s="14" t="s">
        <v>70</v>
      </c>
      <c r="AY225" s="202" t="s">
        <v>137</v>
      </c>
    </row>
    <row r="226" s="15" customFormat="1">
      <c r="A226" s="15"/>
      <c r="B226" s="209"/>
      <c r="C226" s="15"/>
      <c r="D226" s="194" t="s">
        <v>148</v>
      </c>
      <c r="E226" s="210" t="s">
        <v>3</v>
      </c>
      <c r="F226" s="211" t="s">
        <v>152</v>
      </c>
      <c r="G226" s="15"/>
      <c r="H226" s="212">
        <v>26.861000000000001</v>
      </c>
      <c r="I226" s="213"/>
      <c r="J226" s="15"/>
      <c r="K226" s="15"/>
      <c r="L226" s="209"/>
      <c r="M226" s="214"/>
      <c r="N226" s="215"/>
      <c r="O226" s="215"/>
      <c r="P226" s="215"/>
      <c r="Q226" s="215"/>
      <c r="R226" s="215"/>
      <c r="S226" s="215"/>
      <c r="T226" s="21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0" t="s">
        <v>148</v>
      </c>
      <c r="AU226" s="210" t="s">
        <v>79</v>
      </c>
      <c r="AV226" s="15" t="s">
        <v>144</v>
      </c>
      <c r="AW226" s="15" t="s">
        <v>32</v>
      </c>
      <c r="AX226" s="15" t="s">
        <v>77</v>
      </c>
      <c r="AY226" s="210" t="s">
        <v>137</v>
      </c>
    </row>
    <row r="227" s="14" customFormat="1">
      <c r="A227" s="14"/>
      <c r="B227" s="201"/>
      <c r="C227" s="14"/>
      <c r="D227" s="194" t="s">
        <v>148</v>
      </c>
      <c r="E227" s="14"/>
      <c r="F227" s="203" t="s">
        <v>1050</v>
      </c>
      <c r="G227" s="14"/>
      <c r="H227" s="204">
        <v>241.749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148</v>
      </c>
      <c r="AU227" s="202" t="s">
        <v>79</v>
      </c>
      <c r="AV227" s="14" t="s">
        <v>79</v>
      </c>
      <c r="AW227" s="14" t="s">
        <v>4</v>
      </c>
      <c r="AX227" s="14" t="s">
        <v>77</v>
      </c>
      <c r="AY227" s="202" t="s">
        <v>137</v>
      </c>
    </row>
    <row r="228" s="2" customFormat="1" ht="24.15" customHeight="1">
      <c r="A228" s="40"/>
      <c r="B228" s="174"/>
      <c r="C228" s="175" t="s">
        <v>335</v>
      </c>
      <c r="D228" s="175" t="s">
        <v>139</v>
      </c>
      <c r="E228" s="176" t="s">
        <v>501</v>
      </c>
      <c r="F228" s="177" t="s">
        <v>300</v>
      </c>
      <c r="G228" s="178" t="s">
        <v>301</v>
      </c>
      <c r="H228" s="179">
        <v>26.861000000000001</v>
      </c>
      <c r="I228" s="180"/>
      <c r="J228" s="181">
        <f>ROUND(I228*H228,2)</f>
        <v>0</v>
      </c>
      <c r="K228" s="177" t="s">
        <v>143</v>
      </c>
      <c r="L228" s="41"/>
      <c r="M228" s="182" t="s">
        <v>3</v>
      </c>
      <c r="N228" s="183" t="s">
        <v>41</v>
      </c>
      <c r="O228" s="74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186" t="s">
        <v>144</v>
      </c>
      <c r="AT228" s="186" t="s">
        <v>139</v>
      </c>
      <c r="AU228" s="186" t="s">
        <v>79</v>
      </c>
      <c r="AY228" s="21" t="s">
        <v>137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21" t="s">
        <v>77</v>
      </c>
      <c r="BK228" s="187">
        <f>ROUND(I228*H228,2)</f>
        <v>0</v>
      </c>
      <c r="BL228" s="21" t="s">
        <v>144</v>
      </c>
      <c r="BM228" s="186" t="s">
        <v>1051</v>
      </c>
    </row>
    <row r="229" s="2" customFormat="1">
      <c r="A229" s="40"/>
      <c r="B229" s="41"/>
      <c r="C229" s="40"/>
      <c r="D229" s="188" t="s">
        <v>146</v>
      </c>
      <c r="E229" s="40"/>
      <c r="F229" s="189" t="s">
        <v>503</v>
      </c>
      <c r="G229" s="40"/>
      <c r="H229" s="40"/>
      <c r="I229" s="190"/>
      <c r="J229" s="40"/>
      <c r="K229" s="40"/>
      <c r="L229" s="41"/>
      <c r="M229" s="191"/>
      <c r="N229" s="192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146</v>
      </c>
      <c r="AU229" s="21" t="s">
        <v>79</v>
      </c>
    </row>
    <row r="230" s="13" customFormat="1">
      <c r="A230" s="13"/>
      <c r="B230" s="193"/>
      <c r="C230" s="13"/>
      <c r="D230" s="194" t="s">
        <v>148</v>
      </c>
      <c r="E230" s="195" t="s">
        <v>3</v>
      </c>
      <c r="F230" s="196" t="s">
        <v>475</v>
      </c>
      <c r="G230" s="13"/>
      <c r="H230" s="195" t="s">
        <v>3</v>
      </c>
      <c r="I230" s="197"/>
      <c r="J230" s="13"/>
      <c r="K230" s="13"/>
      <c r="L230" s="193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148</v>
      </c>
      <c r="AU230" s="195" t="s">
        <v>79</v>
      </c>
      <c r="AV230" s="13" t="s">
        <v>77</v>
      </c>
      <c r="AW230" s="13" t="s">
        <v>32</v>
      </c>
      <c r="AX230" s="13" t="s">
        <v>70</v>
      </c>
      <c r="AY230" s="195" t="s">
        <v>137</v>
      </c>
    </row>
    <row r="231" s="14" customFormat="1">
      <c r="A231" s="14"/>
      <c r="B231" s="201"/>
      <c r="C231" s="14"/>
      <c r="D231" s="194" t="s">
        <v>148</v>
      </c>
      <c r="E231" s="202" t="s">
        <v>3</v>
      </c>
      <c r="F231" s="203" t="s">
        <v>1048</v>
      </c>
      <c r="G231" s="14"/>
      <c r="H231" s="204">
        <v>26.861000000000001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148</v>
      </c>
      <c r="AU231" s="202" t="s">
        <v>79</v>
      </c>
      <c r="AV231" s="14" t="s">
        <v>79</v>
      </c>
      <c r="AW231" s="14" t="s">
        <v>32</v>
      </c>
      <c r="AX231" s="14" t="s">
        <v>70</v>
      </c>
      <c r="AY231" s="202" t="s">
        <v>137</v>
      </c>
    </row>
    <row r="232" s="15" customFormat="1">
      <c r="A232" s="15"/>
      <c r="B232" s="209"/>
      <c r="C232" s="15"/>
      <c r="D232" s="194" t="s">
        <v>148</v>
      </c>
      <c r="E232" s="210" t="s">
        <v>3</v>
      </c>
      <c r="F232" s="211" t="s">
        <v>152</v>
      </c>
      <c r="G232" s="15"/>
      <c r="H232" s="212">
        <v>26.861000000000001</v>
      </c>
      <c r="I232" s="213"/>
      <c r="J232" s="15"/>
      <c r="K232" s="15"/>
      <c r="L232" s="209"/>
      <c r="M232" s="214"/>
      <c r="N232" s="215"/>
      <c r="O232" s="215"/>
      <c r="P232" s="215"/>
      <c r="Q232" s="215"/>
      <c r="R232" s="215"/>
      <c r="S232" s="215"/>
      <c r="T232" s="21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10" t="s">
        <v>148</v>
      </c>
      <c r="AU232" s="210" t="s">
        <v>79</v>
      </c>
      <c r="AV232" s="15" t="s">
        <v>144</v>
      </c>
      <c r="AW232" s="15" t="s">
        <v>32</v>
      </c>
      <c r="AX232" s="15" t="s">
        <v>77</v>
      </c>
      <c r="AY232" s="210" t="s">
        <v>137</v>
      </c>
    </row>
    <row r="233" s="12" customFormat="1" ht="22.8" customHeight="1">
      <c r="A233" s="12"/>
      <c r="B233" s="161"/>
      <c r="C233" s="12"/>
      <c r="D233" s="162" t="s">
        <v>69</v>
      </c>
      <c r="E233" s="172" t="s">
        <v>509</v>
      </c>
      <c r="F233" s="172" t="s">
        <v>510</v>
      </c>
      <c r="G233" s="12"/>
      <c r="H233" s="12"/>
      <c r="I233" s="164"/>
      <c r="J233" s="173">
        <f>BK233</f>
        <v>0</v>
      </c>
      <c r="K233" s="12"/>
      <c r="L233" s="161"/>
      <c r="M233" s="166"/>
      <c r="N233" s="167"/>
      <c r="O233" s="167"/>
      <c r="P233" s="168">
        <f>SUM(P234:P235)</f>
        <v>0</v>
      </c>
      <c r="Q233" s="167"/>
      <c r="R233" s="168">
        <f>SUM(R234:R235)</f>
        <v>0</v>
      </c>
      <c r="S233" s="167"/>
      <c r="T233" s="169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2" t="s">
        <v>77</v>
      </c>
      <c r="AT233" s="170" t="s">
        <v>69</v>
      </c>
      <c r="AU233" s="170" t="s">
        <v>77</v>
      </c>
      <c r="AY233" s="162" t="s">
        <v>137</v>
      </c>
      <c r="BK233" s="171">
        <f>SUM(BK234:BK235)</f>
        <v>0</v>
      </c>
    </row>
    <row r="234" s="2" customFormat="1" ht="24.15" customHeight="1">
      <c r="A234" s="40"/>
      <c r="B234" s="174"/>
      <c r="C234" s="175" t="s">
        <v>342</v>
      </c>
      <c r="D234" s="175" t="s">
        <v>139</v>
      </c>
      <c r="E234" s="176" t="s">
        <v>512</v>
      </c>
      <c r="F234" s="177" t="s">
        <v>513</v>
      </c>
      <c r="G234" s="178" t="s">
        <v>301</v>
      </c>
      <c r="H234" s="179">
        <v>4.8120000000000003</v>
      </c>
      <c r="I234" s="180"/>
      <c r="J234" s="181">
        <f>ROUND(I234*H234,2)</f>
        <v>0</v>
      </c>
      <c r="K234" s="177" t="s">
        <v>143</v>
      </c>
      <c r="L234" s="41"/>
      <c r="M234" s="182" t="s">
        <v>3</v>
      </c>
      <c r="N234" s="183" t="s">
        <v>41</v>
      </c>
      <c r="O234" s="74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186" t="s">
        <v>144</v>
      </c>
      <c r="AT234" s="186" t="s">
        <v>139</v>
      </c>
      <c r="AU234" s="186" t="s">
        <v>79</v>
      </c>
      <c r="AY234" s="21" t="s">
        <v>137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21" t="s">
        <v>77</v>
      </c>
      <c r="BK234" s="187">
        <f>ROUND(I234*H234,2)</f>
        <v>0</v>
      </c>
      <c r="BL234" s="21" t="s">
        <v>144</v>
      </c>
      <c r="BM234" s="186" t="s">
        <v>1052</v>
      </c>
    </row>
    <row r="235" s="2" customFormat="1">
      <c r="A235" s="40"/>
      <c r="B235" s="41"/>
      <c r="C235" s="40"/>
      <c r="D235" s="188" t="s">
        <v>146</v>
      </c>
      <c r="E235" s="40"/>
      <c r="F235" s="189" t="s">
        <v>515</v>
      </c>
      <c r="G235" s="40"/>
      <c r="H235" s="40"/>
      <c r="I235" s="190"/>
      <c r="J235" s="40"/>
      <c r="K235" s="40"/>
      <c r="L235" s="41"/>
      <c r="M235" s="235"/>
      <c r="N235" s="236"/>
      <c r="O235" s="237"/>
      <c r="P235" s="237"/>
      <c r="Q235" s="237"/>
      <c r="R235" s="237"/>
      <c r="S235" s="237"/>
      <c r="T235" s="238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21" t="s">
        <v>146</v>
      </c>
      <c r="AU235" s="21" t="s">
        <v>79</v>
      </c>
    </row>
    <row r="236" s="2" customFormat="1" ht="6.96" customHeight="1">
      <c r="A236" s="40"/>
      <c r="B236" s="57"/>
      <c r="C236" s="58"/>
      <c r="D236" s="58"/>
      <c r="E236" s="58"/>
      <c r="F236" s="58"/>
      <c r="G236" s="58"/>
      <c r="H236" s="58"/>
      <c r="I236" s="58"/>
      <c r="J236" s="58"/>
      <c r="K236" s="58"/>
      <c r="L236" s="41"/>
      <c r="M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</row>
  </sheetData>
  <autoFilter ref="C91:K23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2/113106451"/>
    <hyperlink ref="F102" r:id="rId2" display="https://podminky.urs.cz/item/CS_URS_2024_02/113107522"/>
    <hyperlink ref="F107" r:id="rId3" display="https://podminky.urs.cz/item/CS_URS_2024_02/113107523"/>
    <hyperlink ref="F113" r:id="rId4" display="https://podminky.urs.cz/item/CS_URS_2024_02/119001405"/>
    <hyperlink ref="F118" r:id="rId5" display="https://podminky.urs.cz/item/CS_URS_2024_02/119001406"/>
    <hyperlink ref="F123" r:id="rId6" display="https://podminky.urs.cz/item/CS_URS_2024_02/119001421"/>
    <hyperlink ref="F128" r:id="rId7" display="https://podminky.urs.cz/item/CS_URS_2024_02/132254205"/>
    <hyperlink ref="F134" r:id="rId8" display="https://podminky.urs.cz/item/CS_URS_2024_02/139001101"/>
    <hyperlink ref="F141" r:id="rId9" display="https://podminky.urs.cz/item/CS_URS_2024_02/151811131"/>
    <hyperlink ref="F145" r:id="rId10" display="https://podminky.urs.cz/item/CS_URS_2024_02/151811231"/>
    <hyperlink ref="F147" r:id="rId11" display="https://podminky.urs.cz/item/CS_URS_2024_01/162751117"/>
    <hyperlink ref="F154" r:id="rId12" display="https://podminky.urs.cz/item/CS_URS_2024_02/171201231"/>
    <hyperlink ref="F162" r:id="rId13" display="https://podminky.urs.cz/item/CS_URS_2024_02/174151101"/>
    <hyperlink ref="F174" r:id="rId14" display="https://podminky.urs.cz/item/CS_URS_2024_02/175151101"/>
    <hyperlink ref="F181" r:id="rId15" display="https://podminky.urs.cz/item/CS_URS_2024_02/451541111"/>
    <hyperlink ref="F186" r:id="rId16" display="https://podminky.urs.cz/item/CS_URS_2024_02/564861011"/>
    <hyperlink ref="F194" r:id="rId17" display="https://podminky.urs.cz/item/CS_URS_2024_02/564920412"/>
    <hyperlink ref="F199" r:id="rId18" display="https://podminky.urs.cz/item/CS_URS_2024_02/565211111"/>
    <hyperlink ref="F204" r:id="rId19" display="https://podminky.urs.cz/item/CS_URS_2024_02/591111111"/>
    <hyperlink ref="F210" r:id="rId20" display="https://podminky.urs.cz/item/CS_URS_2024_02/979071011"/>
    <hyperlink ref="F218" r:id="rId21" display="https://podminky.urs.cz/item/CS_URS_2024_02/997221551"/>
    <hyperlink ref="F223" r:id="rId22" display="https://podminky.urs.cz/item/CS_URS_2024_02/997221559"/>
    <hyperlink ref="F229" r:id="rId23" display="https://podminky.urs.cz/item/CS_URS_2024_02/997221873"/>
    <hyperlink ref="F235" r:id="rId24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103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997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1053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ROUND(J92,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ROUND((SUM(BE92:BE218)),  2)</f>
        <v>0</v>
      </c>
      <c r="G35" s="40"/>
      <c r="H35" s="40"/>
      <c r="I35" s="133">
        <v>0.20999999999999999</v>
      </c>
      <c r="J35" s="132">
        <f>ROUND(((SUM(BE92:BE218))*I35),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ROUND((SUM(BF92:BF218)),  2)</f>
        <v>0</v>
      </c>
      <c r="G36" s="40"/>
      <c r="H36" s="40"/>
      <c r="I36" s="133">
        <v>0.12</v>
      </c>
      <c r="J36" s="132">
        <f>ROUND(((SUM(BF92:BF218))*I36),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ROUND((SUM(BG92:BG218)),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ROUND((SUM(BH92:BH218)),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ROUND((SUM(BI92:BI218)),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997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SO02.002 - Výpis materiálu řad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J92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115</v>
      </c>
      <c r="E64" s="145"/>
      <c r="F64" s="145"/>
      <c r="G64" s="145"/>
      <c r="H64" s="145"/>
      <c r="I64" s="145"/>
      <c r="J64" s="146">
        <f>J93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116</v>
      </c>
      <c r="E65" s="149"/>
      <c r="F65" s="149"/>
      <c r="G65" s="149"/>
      <c r="H65" s="149"/>
      <c r="I65" s="149"/>
      <c r="J65" s="150">
        <f>J94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517</v>
      </c>
      <c r="E66" s="149"/>
      <c r="F66" s="149"/>
      <c r="G66" s="149"/>
      <c r="H66" s="149"/>
      <c r="I66" s="149"/>
      <c r="J66" s="150">
        <f>J100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518</v>
      </c>
      <c r="E67" s="149"/>
      <c r="F67" s="149"/>
      <c r="G67" s="149"/>
      <c r="H67" s="149"/>
      <c r="I67" s="149"/>
      <c r="J67" s="150">
        <f>J107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519</v>
      </c>
      <c r="E68" s="149"/>
      <c r="F68" s="149"/>
      <c r="G68" s="149"/>
      <c r="H68" s="149"/>
      <c r="I68" s="149"/>
      <c r="J68" s="150">
        <f>J158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520</v>
      </c>
      <c r="E69" s="149"/>
      <c r="F69" s="149"/>
      <c r="G69" s="149"/>
      <c r="H69" s="149"/>
      <c r="I69" s="149"/>
      <c r="J69" s="150">
        <f>J161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7"/>
      <c r="C70" s="10"/>
      <c r="D70" s="148" t="s">
        <v>121</v>
      </c>
      <c r="E70" s="149"/>
      <c r="F70" s="149"/>
      <c r="G70" s="149"/>
      <c r="H70" s="149"/>
      <c r="I70" s="149"/>
      <c r="J70" s="150">
        <f>J216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122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0"/>
      <c r="D80" s="40"/>
      <c r="E80" s="125" t="str">
        <f>E7</f>
        <v>KUNOVICE, UL. NA KONCI, REKONSTRUKCE ŘADU L-10</v>
      </c>
      <c r="F80" s="34"/>
      <c r="G80" s="34"/>
      <c r="H80" s="34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4"/>
      <c r="C81" s="34" t="s">
        <v>107</v>
      </c>
      <c r="L81" s="24"/>
    </row>
    <row r="82" s="2" customFormat="1" ht="16.5" customHeight="1">
      <c r="A82" s="40"/>
      <c r="B82" s="41"/>
      <c r="C82" s="40"/>
      <c r="D82" s="40"/>
      <c r="E82" s="125" t="s">
        <v>997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0"/>
      <c r="D84" s="40"/>
      <c r="E84" s="64" t="str">
        <f>E11</f>
        <v>SO02.002 - Výpis materiálu řad</v>
      </c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0"/>
      <c r="E86" s="40"/>
      <c r="F86" s="29" t="str">
        <f>F14</f>
        <v>Kunovice</v>
      </c>
      <c r="G86" s="40"/>
      <c r="H86" s="40"/>
      <c r="I86" s="34" t="s">
        <v>23</v>
      </c>
      <c r="J86" s="66" t="str">
        <f>IF(J14="","",J14)</f>
        <v>8. 11. 2024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0"/>
      <c r="E88" s="40"/>
      <c r="F88" s="29" t="str">
        <f>E17</f>
        <v xml:space="preserve"> </v>
      </c>
      <c r="G88" s="40"/>
      <c r="H88" s="40"/>
      <c r="I88" s="34" t="s">
        <v>31</v>
      </c>
      <c r="J88" s="38" t="str">
        <f>E23</f>
        <v xml:space="preserve"> </v>
      </c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0"/>
      <c r="E89" s="40"/>
      <c r="F89" s="29" t="str">
        <f>IF(E20="","",E20)</f>
        <v>Vyplň údaj</v>
      </c>
      <c r="G89" s="40"/>
      <c r="H89" s="40"/>
      <c r="I89" s="34" t="s">
        <v>33</v>
      </c>
      <c r="J89" s="38" t="str">
        <f>E26</f>
        <v xml:space="preserve"> </v>
      </c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51"/>
      <c r="B91" s="152"/>
      <c r="C91" s="153" t="s">
        <v>123</v>
      </c>
      <c r="D91" s="154" t="s">
        <v>55</v>
      </c>
      <c r="E91" s="154" t="s">
        <v>51</v>
      </c>
      <c r="F91" s="154" t="s">
        <v>52</v>
      </c>
      <c r="G91" s="154" t="s">
        <v>124</v>
      </c>
      <c r="H91" s="154" t="s">
        <v>125</v>
      </c>
      <c r="I91" s="154" t="s">
        <v>126</v>
      </c>
      <c r="J91" s="154" t="s">
        <v>113</v>
      </c>
      <c r="K91" s="155" t="s">
        <v>127</v>
      </c>
      <c r="L91" s="156"/>
      <c r="M91" s="82" t="s">
        <v>3</v>
      </c>
      <c r="N91" s="83" t="s">
        <v>40</v>
      </c>
      <c r="O91" s="83" t="s">
        <v>128</v>
      </c>
      <c r="P91" s="83" t="s">
        <v>129</v>
      </c>
      <c r="Q91" s="83" t="s">
        <v>130</v>
      </c>
      <c r="R91" s="83" t="s">
        <v>131</v>
      </c>
      <c r="S91" s="83" t="s">
        <v>132</v>
      </c>
      <c r="T91" s="84" t="s">
        <v>133</v>
      </c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</row>
    <row r="92" s="2" customFormat="1" ht="22.8" customHeight="1">
      <c r="A92" s="40"/>
      <c r="B92" s="41"/>
      <c r="C92" s="89" t="s">
        <v>134</v>
      </c>
      <c r="D92" s="40"/>
      <c r="E92" s="40"/>
      <c r="F92" s="40"/>
      <c r="G92" s="40"/>
      <c r="H92" s="40"/>
      <c r="I92" s="40"/>
      <c r="J92" s="157">
        <f>BK92</f>
        <v>0</v>
      </c>
      <c r="K92" s="40"/>
      <c r="L92" s="41"/>
      <c r="M92" s="85"/>
      <c r="N92" s="70"/>
      <c r="O92" s="86"/>
      <c r="P92" s="158">
        <f>P93</f>
        <v>0</v>
      </c>
      <c r="Q92" s="86"/>
      <c r="R92" s="158">
        <f>R93</f>
        <v>2.7850590070000001</v>
      </c>
      <c r="S92" s="86"/>
      <c r="T92" s="159">
        <f>T93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69</v>
      </c>
      <c r="AU92" s="21" t="s">
        <v>114</v>
      </c>
      <c r="BK92" s="160">
        <f>BK93</f>
        <v>0</v>
      </c>
    </row>
    <row r="93" s="12" customFormat="1" ht="25.92" customHeight="1">
      <c r="A93" s="12"/>
      <c r="B93" s="161"/>
      <c r="C93" s="12"/>
      <c r="D93" s="162" t="s">
        <v>69</v>
      </c>
      <c r="E93" s="163" t="s">
        <v>135</v>
      </c>
      <c r="F93" s="163" t="s">
        <v>136</v>
      </c>
      <c r="G93" s="12"/>
      <c r="H93" s="12"/>
      <c r="I93" s="164"/>
      <c r="J93" s="165">
        <f>BK93</f>
        <v>0</v>
      </c>
      <c r="K93" s="12"/>
      <c r="L93" s="161"/>
      <c r="M93" s="166"/>
      <c r="N93" s="167"/>
      <c r="O93" s="167"/>
      <c r="P93" s="168">
        <f>P94+P100+P107+P158+P161+P216</f>
        <v>0</v>
      </c>
      <c r="Q93" s="167"/>
      <c r="R93" s="168">
        <f>R94+R100+R107+R158+R161+R216</f>
        <v>2.7850590070000001</v>
      </c>
      <c r="S93" s="167"/>
      <c r="T93" s="169">
        <f>T94+T100+T107+T158+T161+T216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2" t="s">
        <v>77</v>
      </c>
      <c r="AT93" s="170" t="s">
        <v>69</v>
      </c>
      <c r="AU93" s="170" t="s">
        <v>70</v>
      </c>
      <c r="AY93" s="162" t="s">
        <v>137</v>
      </c>
      <c r="BK93" s="171">
        <f>BK94+BK100+BK107+BK158+BK161+BK216</f>
        <v>0</v>
      </c>
    </row>
    <row r="94" s="12" customFormat="1" ht="22.8" customHeight="1">
      <c r="A94" s="12"/>
      <c r="B94" s="161"/>
      <c r="C94" s="12"/>
      <c r="D94" s="162" t="s">
        <v>69</v>
      </c>
      <c r="E94" s="172" t="s">
        <v>77</v>
      </c>
      <c r="F94" s="172" t="s">
        <v>138</v>
      </c>
      <c r="G94" s="12"/>
      <c r="H94" s="12"/>
      <c r="I94" s="164"/>
      <c r="J94" s="173">
        <f>BK94</f>
        <v>0</v>
      </c>
      <c r="K94" s="12"/>
      <c r="L94" s="161"/>
      <c r="M94" s="166"/>
      <c r="N94" s="167"/>
      <c r="O94" s="167"/>
      <c r="P94" s="168">
        <f>SUM(P95:P99)</f>
        <v>0</v>
      </c>
      <c r="Q94" s="167"/>
      <c r="R94" s="168">
        <f>SUM(R95:R99)</f>
        <v>0</v>
      </c>
      <c r="S94" s="167"/>
      <c r="T94" s="169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2" t="s">
        <v>77</v>
      </c>
      <c r="AT94" s="170" t="s">
        <v>69</v>
      </c>
      <c r="AU94" s="170" t="s">
        <v>77</v>
      </c>
      <c r="AY94" s="162" t="s">
        <v>137</v>
      </c>
      <c r="BK94" s="171">
        <f>SUM(BK95:BK99)</f>
        <v>0</v>
      </c>
    </row>
    <row r="95" s="2" customFormat="1" ht="16.5" customHeight="1">
      <c r="A95" s="40"/>
      <c r="B95" s="174"/>
      <c r="C95" s="175" t="s">
        <v>77</v>
      </c>
      <c r="D95" s="175" t="s">
        <v>139</v>
      </c>
      <c r="E95" s="176" t="s">
        <v>521</v>
      </c>
      <c r="F95" s="177" t="s">
        <v>522</v>
      </c>
      <c r="G95" s="178" t="s">
        <v>198</v>
      </c>
      <c r="H95" s="179">
        <v>1</v>
      </c>
      <c r="I95" s="180"/>
      <c r="J95" s="181">
        <f>ROUND(I95*H95,2)</f>
        <v>0</v>
      </c>
      <c r="K95" s="177" t="s">
        <v>143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79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1054</v>
      </c>
    </row>
    <row r="96" s="2" customFormat="1">
      <c r="A96" s="40"/>
      <c r="B96" s="41"/>
      <c r="C96" s="40"/>
      <c r="D96" s="188" t="s">
        <v>146</v>
      </c>
      <c r="E96" s="40"/>
      <c r="F96" s="189" t="s">
        <v>524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146</v>
      </c>
      <c r="AU96" s="21" t="s">
        <v>79</v>
      </c>
    </row>
    <row r="97" s="13" customFormat="1">
      <c r="A97" s="13"/>
      <c r="B97" s="193"/>
      <c r="C97" s="13"/>
      <c r="D97" s="194" t="s">
        <v>148</v>
      </c>
      <c r="E97" s="195" t="s">
        <v>3</v>
      </c>
      <c r="F97" s="196" t="s">
        <v>525</v>
      </c>
      <c r="G97" s="13"/>
      <c r="H97" s="195" t="s">
        <v>3</v>
      </c>
      <c r="I97" s="197"/>
      <c r="J97" s="13"/>
      <c r="K97" s="13"/>
      <c r="L97" s="193"/>
      <c r="M97" s="198"/>
      <c r="N97" s="199"/>
      <c r="O97" s="199"/>
      <c r="P97" s="199"/>
      <c r="Q97" s="199"/>
      <c r="R97" s="199"/>
      <c r="S97" s="199"/>
      <c r="T97" s="20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5" t="s">
        <v>148</v>
      </c>
      <c r="AU97" s="195" t="s">
        <v>79</v>
      </c>
      <c r="AV97" s="13" t="s">
        <v>77</v>
      </c>
      <c r="AW97" s="13" t="s">
        <v>32</v>
      </c>
      <c r="AX97" s="13" t="s">
        <v>70</v>
      </c>
      <c r="AY97" s="195" t="s">
        <v>137</v>
      </c>
    </row>
    <row r="98" s="14" customFormat="1">
      <c r="A98" s="14"/>
      <c r="B98" s="201"/>
      <c r="C98" s="14"/>
      <c r="D98" s="194" t="s">
        <v>148</v>
      </c>
      <c r="E98" s="202" t="s">
        <v>3</v>
      </c>
      <c r="F98" s="203" t="s">
        <v>1055</v>
      </c>
      <c r="G98" s="14"/>
      <c r="H98" s="204">
        <v>1</v>
      </c>
      <c r="I98" s="205"/>
      <c r="J98" s="14"/>
      <c r="K98" s="14"/>
      <c r="L98" s="201"/>
      <c r="M98" s="206"/>
      <c r="N98" s="207"/>
      <c r="O98" s="207"/>
      <c r="P98" s="207"/>
      <c r="Q98" s="207"/>
      <c r="R98" s="207"/>
      <c r="S98" s="207"/>
      <c r="T98" s="20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02" t="s">
        <v>148</v>
      </c>
      <c r="AU98" s="202" t="s">
        <v>79</v>
      </c>
      <c r="AV98" s="14" t="s">
        <v>79</v>
      </c>
      <c r="AW98" s="14" t="s">
        <v>32</v>
      </c>
      <c r="AX98" s="14" t="s">
        <v>70</v>
      </c>
      <c r="AY98" s="202" t="s">
        <v>137</v>
      </c>
    </row>
    <row r="99" s="15" customFormat="1">
      <c r="A99" s="15"/>
      <c r="B99" s="209"/>
      <c r="C99" s="15"/>
      <c r="D99" s="194" t="s">
        <v>148</v>
      </c>
      <c r="E99" s="210" t="s">
        <v>3</v>
      </c>
      <c r="F99" s="211" t="s">
        <v>152</v>
      </c>
      <c r="G99" s="15"/>
      <c r="H99" s="212">
        <v>1</v>
      </c>
      <c r="I99" s="213"/>
      <c r="J99" s="15"/>
      <c r="K99" s="15"/>
      <c r="L99" s="209"/>
      <c r="M99" s="214"/>
      <c r="N99" s="215"/>
      <c r="O99" s="215"/>
      <c r="P99" s="215"/>
      <c r="Q99" s="215"/>
      <c r="R99" s="215"/>
      <c r="S99" s="215"/>
      <c r="T99" s="21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10" t="s">
        <v>148</v>
      </c>
      <c r="AU99" s="210" t="s">
        <v>79</v>
      </c>
      <c r="AV99" s="15" t="s">
        <v>144</v>
      </c>
      <c r="AW99" s="15" t="s">
        <v>32</v>
      </c>
      <c r="AX99" s="15" t="s">
        <v>77</v>
      </c>
      <c r="AY99" s="210" t="s">
        <v>137</v>
      </c>
    </row>
    <row r="100" s="12" customFormat="1" ht="22.8" customHeight="1">
      <c r="A100" s="12"/>
      <c r="B100" s="161"/>
      <c r="C100" s="12"/>
      <c r="D100" s="162" t="s">
        <v>69</v>
      </c>
      <c r="E100" s="172" t="s">
        <v>159</v>
      </c>
      <c r="F100" s="172" t="s">
        <v>527</v>
      </c>
      <c r="G100" s="12"/>
      <c r="H100" s="12"/>
      <c r="I100" s="164"/>
      <c r="J100" s="173">
        <f>BK100</f>
        <v>0</v>
      </c>
      <c r="K100" s="12"/>
      <c r="L100" s="161"/>
      <c r="M100" s="166"/>
      <c r="N100" s="167"/>
      <c r="O100" s="167"/>
      <c r="P100" s="168">
        <f>SUM(P101:P106)</f>
        <v>0</v>
      </c>
      <c r="Q100" s="167"/>
      <c r="R100" s="168">
        <f>SUM(R101:R106)</f>
        <v>0.17488799999999999</v>
      </c>
      <c r="S100" s="167"/>
      <c r="T100" s="169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62" t="s">
        <v>77</v>
      </c>
      <c r="AT100" s="170" t="s">
        <v>69</v>
      </c>
      <c r="AU100" s="170" t="s">
        <v>77</v>
      </c>
      <c r="AY100" s="162" t="s">
        <v>137</v>
      </c>
      <c r="BK100" s="171">
        <f>SUM(BK101:BK106)</f>
        <v>0</v>
      </c>
    </row>
    <row r="101" s="2" customFormat="1" ht="24.15" customHeight="1">
      <c r="A101" s="40"/>
      <c r="B101" s="174"/>
      <c r="C101" s="175" t="s">
        <v>79</v>
      </c>
      <c r="D101" s="175" t="s">
        <v>139</v>
      </c>
      <c r="E101" s="176" t="s">
        <v>528</v>
      </c>
      <c r="F101" s="177" t="s">
        <v>529</v>
      </c>
      <c r="G101" s="178" t="s">
        <v>457</v>
      </c>
      <c r="H101" s="179">
        <v>1</v>
      </c>
      <c r="I101" s="180"/>
      <c r="J101" s="181">
        <f>ROUND(I101*H101,2)</f>
        <v>0</v>
      </c>
      <c r="K101" s="177" t="s">
        <v>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0.17488799999999999</v>
      </c>
      <c r="R101" s="184">
        <f>Q101*H101</f>
        <v>0.17488799999999999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79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1056</v>
      </c>
    </row>
    <row r="102" s="14" customFormat="1">
      <c r="A102" s="14"/>
      <c r="B102" s="201"/>
      <c r="C102" s="14"/>
      <c r="D102" s="194" t="s">
        <v>148</v>
      </c>
      <c r="E102" s="202" t="s">
        <v>3</v>
      </c>
      <c r="F102" s="203" t="s">
        <v>1055</v>
      </c>
      <c r="G102" s="14"/>
      <c r="H102" s="204">
        <v>1</v>
      </c>
      <c r="I102" s="205"/>
      <c r="J102" s="14"/>
      <c r="K102" s="14"/>
      <c r="L102" s="201"/>
      <c r="M102" s="206"/>
      <c r="N102" s="207"/>
      <c r="O102" s="207"/>
      <c r="P102" s="207"/>
      <c r="Q102" s="207"/>
      <c r="R102" s="207"/>
      <c r="S102" s="207"/>
      <c r="T102" s="20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2" t="s">
        <v>148</v>
      </c>
      <c r="AU102" s="202" t="s">
        <v>79</v>
      </c>
      <c r="AV102" s="14" t="s">
        <v>79</v>
      </c>
      <c r="AW102" s="14" t="s">
        <v>32</v>
      </c>
      <c r="AX102" s="14" t="s">
        <v>70</v>
      </c>
      <c r="AY102" s="202" t="s">
        <v>137</v>
      </c>
    </row>
    <row r="103" s="15" customFormat="1">
      <c r="A103" s="15"/>
      <c r="B103" s="209"/>
      <c r="C103" s="15"/>
      <c r="D103" s="194" t="s">
        <v>148</v>
      </c>
      <c r="E103" s="210" t="s">
        <v>3</v>
      </c>
      <c r="F103" s="211" t="s">
        <v>152</v>
      </c>
      <c r="G103" s="15"/>
      <c r="H103" s="212">
        <v>1</v>
      </c>
      <c r="I103" s="213"/>
      <c r="J103" s="15"/>
      <c r="K103" s="15"/>
      <c r="L103" s="209"/>
      <c r="M103" s="214"/>
      <c r="N103" s="215"/>
      <c r="O103" s="215"/>
      <c r="P103" s="215"/>
      <c r="Q103" s="215"/>
      <c r="R103" s="215"/>
      <c r="S103" s="215"/>
      <c r="T103" s="21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10" t="s">
        <v>148</v>
      </c>
      <c r="AU103" s="210" t="s">
        <v>79</v>
      </c>
      <c r="AV103" s="15" t="s">
        <v>144</v>
      </c>
      <c r="AW103" s="15" t="s">
        <v>32</v>
      </c>
      <c r="AX103" s="15" t="s">
        <v>77</v>
      </c>
      <c r="AY103" s="210" t="s">
        <v>137</v>
      </c>
    </row>
    <row r="104" s="2" customFormat="1" ht="21.75" customHeight="1">
      <c r="A104" s="40"/>
      <c r="B104" s="174"/>
      <c r="C104" s="225" t="s">
        <v>159</v>
      </c>
      <c r="D104" s="225" t="s">
        <v>330</v>
      </c>
      <c r="E104" s="226" t="s">
        <v>531</v>
      </c>
      <c r="F104" s="227" t="s">
        <v>532</v>
      </c>
      <c r="G104" s="228" t="s">
        <v>457</v>
      </c>
      <c r="H104" s="229">
        <v>1</v>
      </c>
      <c r="I104" s="230"/>
      <c r="J104" s="231">
        <f>ROUND(I104*H104,2)</f>
        <v>0</v>
      </c>
      <c r="K104" s="227" t="s">
        <v>3</v>
      </c>
      <c r="L104" s="232"/>
      <c r="M104" s="233" t="s">
        <v>3</v>
      </c>
      <c r="N104" s="234" t="s">
        <v>41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195</v>
      </c>
      <c r="AT104" s="186" t="s">
        <v>330</v>
      </c>
      <c r="AU104" s="186" t="s">
        <v>79</v>
      </c>
      <c r="AY104" s="21" t="s">
        <v>137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77</v>
      </c>
      <c r="BK104" s="187">
        <f>ROUND(I104*H104,2)</f>
        <v>0</v>
      </c>
      <c r="BL104" s="21" t="s">
        <v>144</v>
      </c>
      <c r="BM104" s="186" t="s">
        <v>1057</v>
      </c>
    </row>
    <row r="105" s="14" customFormat="1">
      <c r="A105" s="14"/>
      <c r="B105" s="201"/>
      <c r="C105" s="14"/>
      <c r="D105" s="194" t="s">
        <v>148</v>
      </c>
      <c r="E105" s="202" t="s">
        <v>3</v>
      </c>
      <c r="F105" s="203" t="s">
        <v>1055</v>
      </c>
      <c r="G105" s="14"/>
      <c r="H105" s="204">
        <v>1</v>
      </c>
      <c r="I105" s="205"/>
      <c r="J105" s="14"/>
      <c r="K105" s="14"/>
      <c r="L105" s="201"/>
      <c r="M105" s="206"/>
      <c r="N105" s="207"/>
      <c r="O105" s="207"/>
      <c r="P105" s="207"/>
      <c r="Q105" s="207"/>
      <c r="R105" s="207"/>
      <c r="S105" s="207"/>
      <c r="T105" s="20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02" t="s">
        <v>148</v>
      </c>
      <c r="AU105" s="202" t="s">
        <v>79</v>
      </c>
      <c r="AV105" s="14" t="s">
        <v>79</v>
      </c>
      <c r="AW105" s="14" t="s">
        <v>32</v>
      </c>
      <c r="AX105" s="14" t="s">
        <v>70</v>
      </c>
      <c r="AY105" s="202" t="s">
        <v>137</v>
      </c>
    </row>
    <row r="106" s="15" customFormat="1">
      <c r="A106" s="15"/>
      <c r="B106" s="209"/>
      <c r="C106" s="15"/>
      <c r="D106" s="194" t="s">
        <v>148</v>
      </c>
      <c r="E106" s="210" t="s">
        <v>3</v>
      </c>
      <c r="F106" s="211" t="s">
        <v>152</v>
      </c>
      <c r="G106" s="15"/>
      <c r="H106" s="212">
        <v>1</v>
      </c>
      <c r="I106" s="213"/>
      <c r="J106" s="15"/>
      <c r="K106" s="15"/>
      <c r="L106" s="209"/>
      <c r="M106" s="214"/>
      <c r="N106" s="215"/>
      <c r="O106" s="215"/>
      <c r="P106" s="215"/>
      <c r="Q106" s="215"/>
      <c r="R106" s="215"/>
      <c r="S106" s="215"/>
      <c r="T106" s="21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10" t="s">
        <v>148</v>
      </c>
      <c r="AU106" s="210" t="s">
        <v>79</v>
      </c>
      <c r="AV106" s="15" t="s">
        <v>144</v>
      </c>
      <c r="AW106" s="15" t="s">
        <v>32</v>
      </c>
      <c r="AX106" s="15" t="s">
        <v>77</v>
      </c>
      <c r="AY106" s="210" t="s">
        <v>137</v>
      </c>
    </row>
    <row r="107" s="12" customFormat="1" ht="22.8" customHeight="1">
      <c r="A107" s="12"/>
      <c r="B107" s="161"/>
      <c r="C107" s="12"/>
      <c r="D107" s="162" t="s">
        <v>69</v>
      </c>
      <c r="E107" s="172" t="s">
        <v>195</v>
      </c>
      <c r="F107" s="172" t="s">
        <v>534</v>
      </c>
      <c r="G107" s="12"/>
      <c r="H107" s="12"/>
      <c r="I107" s="164"/>
      <c r="J107" s="173">
        <f>BK107</f>
        <v>0</v>
      </c>
      <c r="K107" s="12"/>
      <c r="L107" s="161"/>
      <c r="M107" s="166"/>
      <c r="N107" s="167"/>
      <c r="O107" s="167"/>
      <c r="P107" s="168">
        <f>SUM(P108:P157)</f>
        <v>0</v>
      </c>
      <c r="Q107" s="167"/>
      <c r="R107" s="168">
        <f>SUM(R108:R157)</f>
        <v>2.206941687</v>
      </c>
      <c r="S107" s="167"/>
      <c r="T107" s="169">
        <f>SUM(T108:T157)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62" t="s">
        <v>77</v>
      </c>
      <c r="AT107" s="170" t="s">
        <v>69</v>
      </c>
      <c r="AU107" s="170" t="s">
        <v>77</v>
      </c>
      <c r="AY107" s="162" t="s">
        <v>137</v>
      </c>
      <c r="BK107" s="171">
        <f>SUM(BK108:BK157)</f>
        <v>0</v>
      </c>
    </row>
    <row r="108" s="2" customFormat="1" ht="21.75" customHeight="1">
      <c r="A108" s="40"/>
      <c r="B108" s="174"/>
      <c r="C108" s="175" t="s">
        <v>144</v>
      </c>
      <c r="D108" s="175" t="s">
        <v>139</v>
      </c>
      <c r="E108" s="176" t="s">
        <v>535</v>
      </c>
      <c r="F108" s="177" t="s">
        <v>536</v>
      </c>
      <c r="G108" s="178" t="s">
        <v>198</v>
      </c>
      <c r="H108" s="179">
        <v>56.5</v>
      </c>
      <c r="I108" s="180"/>
      <c r="J108" s="181">
        <f>ROUND(I108*H108,2)</f>
        <v>0</v>
      </c>
      <c r="K108" s="177" t="s">
        <v>143</v>
      </c>
      <c r="L108" s="41"/>
      <c r="M108" s="182" t="s">
        <v>3</v>
      </c>
      <c r="N108" s="183" t="s">
        <v>41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144</v>
      </c>
      <c r="AT108" s="186" t="s">
        <v>139</v>
      </c>
      <c r="AU108" s="186" t="s">
        <v>79</v>
      </c>
      <c r="AY108" s="21" t="s">
        <v>137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77</v>
      </c>
      <c r="BK108" s="187">
        <f>ROUND(I108*H108,2)</f>
        <v>0</v>
      </c>
      <c r="BL108" s="21" t="s">
        <v>144</v>
      </c>
      <c r="BM108" s="186" t="s">
        <v>1058</v>
      </c>
    </row>
    <row r="109" s="2" customFormat="1">
      <c r="A109" s="40"/>
      <c r="B109" s="41"/>
      <c r="C109" s="40"/>
      <c r="D109" s="188" t="s">
        <v>146</v>
      </c>
      <c r="E109" s="40"/>
      <c r="F109" s="189" t="s">
        <v>538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146</v>
      </c>
      <c r="AU109" s="21" t="s">
        <v>79</v>
      </c>
    </row>
    <row r="110" s="14" customFormat="1">
      <c r="A110" s="14"/>
      <c r="B110" s="201"/>
      <c r="C110" s="14"/>
      <c r="D110" s="194" t="s">
        <v>148</v>
      </c>
      <c r="E110" s="202" t="s">
        <v>3</v>
      </c>
      <c r="F110" s="203" t="s">
        <v>1059</v>
      </c>
      <c r="G110" s="14"/>
      <c r="H110" s="204">
        <v>56.5</v>
      </c>
      <c r="I110" s="205"/>
      <c r="J110" s="14"/>
      <c r="K110" s="14"/>
      <c r="L110" s="201"/>
      <c r="M110" s="206"/>
      <c r="N110" s="207"/>
      <c r="O110" s="207"/>
      <c r="P110" s="207"/>
      <c r="Q110" s="207"/>
      <c r="R110" s="207"/>
      <c r="S110" s="207"/>
      <c r="T110" s="20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2" t="s">
        <v>148</v>
      </c>
      <c r="AU110" s="202" t="s">
        <v>79</v>
      </c>
      <c r="AV110" s="14" t="s">
        <v>79</v>
      </c>
      <c r="AW110" s="14" t="s">
        <v>32</v>
      </c>
      <c r="AX110" s="14" t="s">
        <v>70</v>
      </c>
      <c r="AY110" s="202" t="s">
        <v>137</v>
      </c>
    </row>
    <row r="111" s="15" customFormat="1">
      <c r="A111" s="15"/>
      <c r="B111" s="209"/>
      <c r="C111" s="15"/>
      <c r="D111" s="194" t="s">
        <v>148</v>
      </c>
      <c r="E111" s="210" t="s">
        <v>3</v>
      </c>
      <c r="F111" s="211" t="s">
        <v>152</v>
      </c>
      <c r="G111" s="15"/>
      <c r="H111" s="212">
        <v>56.5</v>
      </c>
      <c r="I111" s="213"/>
      <c r="J111" s="15"/>
      <c r="K111" s="15"/>
      <c r="L111" s="209"/>
      <c r="M111" s="214"/>
      <c r="N111" s="215"/>
      <c r="O111" s="215"/>
      <c r="P111" s="215"/>
      <c r="Q111" s="215"/>
      <c r="R111" s="215"/>
      <c r="S111" s="215"/>
      <c r="T111" s="21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10" t="s">
        <v>148</v>
      </c>
      <c r="AU111" s="210" t="s">
        <v>79</v>
      </c>
      <c r="AV111" s="15" t="s">
        <v>144</v>
      </c>
      <c r="AW111" s="15" t="s">
        <v>32</v>
      </c>
      <c r="AX111" s="15" t="s">
        <v>77</v>
      </c>
      <c r="AY111" s="210" t="s">
        <v>137</v>
      </c>
    </row>
    <row r="112" s="2" customFormat="1" ht="21.75" customHeight="1">
      <c r="A112" s="40"/>
      <c r="B112" s="174"/>
      <c r="C112" s="225" t="s">
        <v>173</v>
      </c>
      <c r="D112" s="225" t="s">
        <v>330</v>
      </c>
      <c r="E112" s="226" t="s">
        <v>540</v>
      </c>
      <c r="F112" s="227" t="s">
        <v>541</v>
      </c>
      <c r="G112" s="228" t="s">
        <v>198</v>
      </c>
      <c r="H112" s="229">
        <v>59.325000000000003</v>
      </c>
      <c r="I112" s="230"/>
      <c r="J112" s="231">
        <f>ROUND(I112*H112,2)</f>
        <v>0</v>
      </c>
      <c r="K112" s="227" t="s">
        <v>3</v>
      </c>
      <c r="L112" s="232"/>
      <c r="M112" s="233" t="s">
        <v>3</v>
      </c>
      <c r="N112" s="234" t="s">
        <v>41</v>
      </c>
      <c r="O112" s="74"/>
      <c r="P112" s="184">
        <f>O112*H112</f>
        <v>0</v>
      </c>
      <c r="Q112" s="184">
        <v>0.02</v>
      </c>
      <c r="R112" s="184">
        <f>Q112*H112</f>
        <v>1.1865000000000001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195</v>
      </c>
      <c r="AT112" s="186" t="s">
        <v>330</v>
      </c>
      <c r="AU112" s="186" t="s">
        <v>79</v>
      </c>
      <c r="AY112" s="21" t="s">
        <v>137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77</v>
      </c>
      <c r="BK112" s="187">
        <f>ROUND(I112*H112,2)</f>
        <v>0</v>
      </c>
      <c r="BL112" s="21" t="s">
        <v>144</v>
      </c>
      <c r="BM112" s="186" t="s">
        <v>1060</v>
      </c>
    </row>
    <row r="113" s="2" customFormat="1">
      <c r="A113" s="40"/>
      <c r="B113" s="41"/>
      <c r="C113" s="40"/>
      <c r="D113" s="194" t="s">
        <v>543</v>
      </c>
      <c r="E113" s="40"/>
      <c r="F113" s="239" t="s">
        <v>544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543</v>
      </c>
      <c r="AU113" s="21" t="s">
        <v>79</v>
      </c>
    </row>
    <row r="114" s="14" customFormat="1">
      <c r="A114" s="14"/>
      <c r="B114" s="201"/>
      <c r="C114" s="14"/>
      <c r="D114" s="194" t="s">
        <v>148</v>
      </c>
      <c r="E114" s="14"/>
      <c r="F114" s="203" t="s">
        <v>1061</v>
      </c>
      <c r="G114" s="14"/>
      <c r="H114" s="204">
        <v>59.325000000000003</v>
      </c>
      <c r="I114" s="205"/>
      <c r="J114" s="14"/>
      <c r="K114" s="14"/>
      <c r="L114" s="201"/>
      <c r="M114" s="206"/>
      <c r="N114" s="207"/>
      <c r="O114" s="207"/>
      <c r="P114" s="207"/>
      <c r="Q114" s="207"/>
      <c r="R114" s="207"/>
      <c r="S114" s="207"/>
      <c r="T114" s="20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2" t="s">
        <v>148</v>
      </c>
      <c r="AU114" s="202" t="s">
        <v>79</v>
      </c>
      <c r="AV114" s="14" t="s">
        <v>79</v>
      </c>
      <c r="AW114" s="14" t="s">
        <v>4</v>
      </c>
      <c r="AX114" s="14" t="s">
        <v>77</v>
      </c>
      <c r="AY114" s="202" t="s">
        <v>137</v>
      </c>
    </row>
    <row r="115" s="2" customFormat="1" ht="16.5" customHeight="1">
      <c r="A115" s="40"/>
      <c r="B115" s="174"/>
      <c r="C115" s="225" t="s">
        <v>181</v>
      </c>
      <c r="D115" s="225" t="s">
        <v>330</v>
      </c>
      <c r="E115" s="226" t="s">
        <v>546</v>
      </c>
      <c r="F115" s="227" t="s">
        <v>547</v>
      </c>
      <c r="G115" s="228" t="s">
        <v>457</v>
      </c>
      <c r="H115" s="229">
        <v>13</v>
      </c>
      <c r="I115" s="230"/>
      <c r="J115" s="231">
        <f>ROUND(I115*H115,2)</f>
        <v>0</v>
      </c>
      <c r="K115" s="227" t="s">
        <v>3</v>
      </c>
      <c r="L115" s="232"/>
      <c r="M115" s="233" t="s">
        <v>3</v>
      </c>
      <c r="N115" s="234" t="s">
        <v>41</v>
      </c>
      <c r="O115" s="74"/>
      <c r="P115" s="184">
        <f>O115*H115</f>
        <v>0</v>
      </c>
      <c r="Q115" s="184">
        <v>0.00020000000000000001</v>
      </c>
      <c r="R115" s="184">
        <f>Q115*H115</f>
        <v>0.0026000000000000003</v>
      </c>
      <c r="S115" s="184">
        <v>0</v>
      </c>
      <c r="T115" s="18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86" t="s">
        <v>195</v>
      </c>
      <c r="AT115" s="186" t="s">
        <v>330</v>
      </c>
      <c r="AU115" s="186" t="s">
        <v>79</v>
      </c>
      <c r="AY115" s="21" t="s">
        <v>137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21" t="s">
        <v>77</v>
      </c>
      <c r="BK115" s="187">
        <f>ROUND(I115*H115,2)</f>
        <v>0</v>
      </c>
      <c r="BL115" s="21" t="s">
        <v>144</v>
      </c>
      <c r="BM115" s="186" t="s">
        <v>1062</v>
      </c>
    </row>
    <row r="116" s="14" customFormat="1">
      <c r="A116" s="14"/>
      <c r="B116" s="201"/>
      <c r="C116" s="14"/>
      <c r="D116" s="194" t="s">
        <v>148</v>
      </c>
      <c r="E116" s="202" t="s">
        <v>3</v>
      </c>
      <c r="F116" s="203" t="s">
        <v>1063</v>
      </c>
      <c r="G116" s="14"/>
      <c r="H116" s="204">
        <v>13</v>
      </c>
      <c r="I116" s="205"/>
      <c r="J116" s="14"/>
      <c r="K116" s="14"/>
      <c r="L116" s="201"/>
      <c r="M116" s="206"/>
      <c r="N116" s="207"/>
      <c r="O116" s="207"/>
      <c r="P116" s="207"/>
      <c r="Q116" s="207"/>
      <c r="R116" s="207"/>
      <c r="S116" s="207"/>
      <c r="T116" s="20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2" t="s">
        <v>148</v>
      </c>
      <c r="AU116" s="202" t="s">
        <v>79</v>
      </c>
      <c r="AV116" s="14" t="s">
        <v>79</v>
      </c>
      <c r="AW116" s="14" t="s">
        <v>32</v>
      </c>
      <c r="AX116" s="14" t="s">
        <v>70</v>
      </c>
      <c r="AY116" s="202" t="s">
        <v>137</v>
      </c>
    </row>
    <row r="117" s="15" customFormat="1">
      <c r="A117" s="15"/>
      <c r="B117" s="209"/>
      <c r="C117" s="15"/>
      <c r="D117" s="194" t="s">
        <v>148</v>
      </c>
      <c r="E117" s="210" t="s">
        <v>3</v>
      </c>
      <c r="F117" s="211" t="s">
        <v>152</v>
      </c>
      <c r="G117" s="15"/>
      <c r="H117" s="212">
        <v>13</v>
      </c>
      <c r="I117" s="213"/>
      <c r="J117" s="15"/>
      <c r="K117" s="15"/>
      <c r="L117" s="209"/>
      <c r="M117" s="214"/>
      <c r="N117" s="215"/>
      <c r="O117" s="215"/>
      <c r="P117" s="215"/>
      <c r="Q117" s="215"/>
      <c r="R117" s="215"/>
      <c r="S117" s="215"/>
      <c r="T117" s="21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10" t="s">
        <v>148</v>
      </c>
      <c r="AU117" s="210" t="s">
        <v>79</v>
      </c>
      <c r="AV117" s="15" t="s">
        <v>144</v>
      </c>
      <c r="AW117" s="15" t="s">
        <v>32</v>
      </c>
      <c r="AX117" s="15" t="s">
        <v>77</v>
      </c>
      <c r="AY117" s="210" t="s">
        <v>137</v>
      </c>
    </row>
    <row r="118" s="2" customFormat="1" ht="24.15" customHeight="1">
      <c r="A118" s="40"/>
      <c r="B118" s="174"/>
      <c r="C118" s="175" t="s">
        <v>190</v>
      </c>
      <c r="D118" s="175" t="s">
        <v>139</v>
      </c>
      <c r="E118" s="176" t="s">
        <v>550</v>
      </c>
      <c r="F118" s="177" t="s">
        <v>551</v>
      </c>
      <c r="G118" s="178" t="s">
        <v>457</v>
      </c>
      <c r="H118" s="179">
        <v>1</v>
      </c>
      <c r="I118" s="180"/>
      <c r="J118" s="181">
        <f>ROUND(I118*H118,2)</f>
        <v>0</v>
      </c>
      <c r="K118" s="177" t="s">
        <v>143</v>
      </c>
      <c r="L118" s="41"/>
      <c r="M118" s="182" t="s">
        <v>3</v>
      </c>
      <c r="N118" s="183" t="s">
        <v>41</v>
      </c>
      <c r="O118" s="74"/>
      <c r="P118" s="184">
        <f>O118*H118</f>
        <v>0</v>
      </c>
      <c r="Q118" s="184">
        <v>0.0016692</v>
      </c>
      <c r="R118" s="184">
        <f>Q118*H118</f>
        <v>0.0016692</v>
      </c>
      <c r="S118" s="184">
        <v>0</v>
      </c>
      <c r="T118" s="18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86" t="s">
        <v>144</v>
      </c>
      <c r="AT118" s="186" t="s">
        <v>139</v>
      </c>
      <c r="AU118" s="186" t="s">
        <v>79</v>
      </c>
      <c r="AY118" s="21" t="s">
        <v>137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21" t="s">
        <v>77</v>
      </c>
      <c r="BK118" s="187">
        <f>ROUND(I118*H118,2)</f>
        <v>0</v>
      </c>
      <c r="BL118" s="21" t="s">
        <v>144</v>
      </c>
      <c r="BM118" s="186" t="s">
        <v>1064</v>
      </c>
    </row>
    <row r="119" s="2" customFormat="1">
      <c r="A119" s="40"/>
      <c r="B119" s="41"/>
      <c r="C119" s="40"/>
      <c r="D119" s="188" t="s">
        <v>146</v>
      </c>
      <c r="E119" s="40"/>
      <c r="F119" s="189" t="s">
        <v>553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146</v>
      </c>
      <c r="AU119" s="21" t="s">
        <v>79</v>
      </c>
    </row>
    <row r="120" s="2" customFormat="1" ht="16.5" customHeight="1">
      <c r="A120" s="40"/>
      <c r="B120" s="174"/>
      <c r="C120" s="225" t="s">
        <v>195</v>
      </c>
      <c r="D120" s="225" t="s">
        <v>330</v>
      </c>
      <c r="E120" s="226" t="s">
        <v>554</v>
      </c>
      <c r="F120" s="227" t="s">
        <v>555</v>
      </c>
      <c r="G120" s="228" t="s">
        <v>457</v>
      </c>
      <c r="H120" s="229">
        <v>1</v>
      </c>
      <c r="I120" s="230"/>
      <c r="J120" s="231">
        <f>ROUND(I120*H120,2)</f>
        <v>0</v>
      </c>
      <c r="K120" s="227" t="s">
        <v>3</v>
      </c>
      <c r="L120" s="232"/>
      <c r="M120" s="233" t="s">
        <v>3</v>
      </c>
      <c r="N120" s="234" t="s">
        <v>41</v>
      </c>
      <c r="O120" s="74"/>
      <c r="P120" s="184">
        <f>O120*H120</f>
        <v>0</v>
      </c>
      <c r="Q120" s="184">
        <v>0.01</v>
      </c>
      <c r="R120" s="184">
        <f>Q120*H120</f>
        <v>0.01</v>
      </c>
      <c r="S120" s="184">
        <v>0</v>
      </c>
      <c r="T120" s="18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6" t="s">
        <v>195</v>
      </c>
      <c r="AT120" s="186" t="s">
        <v>330</v>
      </c>
      <c r="AU120" s="186" t="s">
        <v>79</v>
      </c>
      <c r="AY120" s="21" t="s">
        <v>137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21" t="s">
        <v>77</v>
      </c>
      <c r="BK120" s="187">
        <f>ROUND(I120*H120,2)</f>
        <v>0</v>
      </c>
      <c r="BL120" s="21" t="s">
        <v>144</v>
      </c>
      <c r="BM120" s="186" t="s">
        <v>1065</v>
      </c>
    </row>
    <row r="121" s="2" customFormat="1">
      <c r="A121" s="40"/>
      <c r="B121" s="41"/>
      <c r="C121" s="40"/>
      <c r="D121" s="194" t="s">
        <v>543</v>
      </c>
      <c r="E121" s="40"/>
      <c r="F121" s="239" t="s">
        <v>557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543</v>
      </c>
      <c r="AU121" s="21" t="s">
        <v>79</v>
      </c>
    </row>
    <row r="122" s="14" customFormat="1">
      <c r="A122" s="14"/>
      <c r="B122" s="201"/>
      <c r="C122" s="14"/>
      <c r="D122" s="194" t="s">
        <v>148</v>
      </c>
      <c r="E122" s="202" t="s">
        <v>3</v>
      </c>
      <c r="F122" s="203" t="s">
        <v>1066</v>
      </c>
      <c r="G122" s="14"/>
      <c r="H122" s="204">
        <v>1</v>
      </c>
      <c r="I122" s="205"/>
      <c r="J122" s="14"/>
      <c r="K122" s="14"/>
      <c r="L122" s="201"/>
      <c r="M122" s="206"/>
      <c r="N122" s="207"/>
      <c r="O122" s="207"/>
      <c r="P122" s="207"/>
      <c r="Q122" s="207"/>
      <c r="R122" s="207"/>
      <c r="S122" s="207"/>
      <c r="T122" s="20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2" t="s">
        <v>148</v>
      </c>
      <c r="AU122" s="202" t="s">
        <v>79</v>
      </c>
      <c r="AV122" s="14" t="s">
        <v>79</v>
      </c>
      <c r="AW122" s="14" t="s">
        <v>32</v>
      </c>
      <c r="AX122" s="14" t="s">
        <v>70</v>
      </c>
      <c r="AY122" s="202" t="s">
        <v>137</v>
      </c>
    </row>
    <row r="123" s="15" customFormat="1">
      <c r="A123" s="15"/>
      <c r="B123" s="209"/>
      <c r="C123" s="15"/>
      <c r="D123" s="194" t="s">
        <v>148</v>
      </c>
      <c r="E123" s="210" t="s">
        <v>3</v>
      </c>
      <c r="F123" s="211" t="s">
        <v>152</v>
      </c>
      <c r="G123" s="15"/>
      <c r="H123" s="212">
        <v>1</v>
      </c>
      <c r="I123" s="213"/>
      <c r="J123" s="15"/>
      <c r="K123" s="15"/>
      <c r="L123" s="209"/>
      <c r="M123" s="214"/>
      <c r="N123" s="215"/>
      <c r="O123" s="215"/>
      <c r="P123" s="215"/>
      <c r="Q123" s="215"/>
      <c r="R123" s="215"/>
      <c r="S123" s="215"/>
      <c r="T123" s="21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10" t="s">
        <v>148</v>
      </c>
      <c r="AU123" s="210" t="s">
        <v>79</v>
      </c>
      <c r="AV123" s="15" t="s">
        <v>144</v>
      </c>
      <c r="AW123" s="15" t="s">
        <v>32</v>
      </c>
      <c r="AX123" s="15" t="s">
        <v>77</v>
      </c>
      <c r="AY123" s="210" t="s">
        <v>137</v>
      </c>
    </row>
    <row r="124" s="2" customFormat="1" ht="24.15" customHeight="1">
      <c r="A124" s="40"/>
      <c r="B124" s="174"/>
      <c r="C124" s="175" t="s">
        <v>204</v>
      </c>
      <c r="D124" s="175" t="s">
        <v>139</v>
      </c>
      <c r="E124" s="176" t="s">
        <v>559</v>
      </c>
      <c r="F124" s="177" t="s">
        <v>560</v>
      </c>
      <c r="G124" s="178" t="s">
        <v>457</v>
      </c>
      <c r="H124" s="179">
        <v>4</v>
      </c>
      <c r="I124" s="180"/>
      <c r="J124" s="181">
        <f>ROUND(I124*H124,2)</f>
        <v>0</v>
      </c>
      <c r="K124" s="177" t="s">
        <v>143</v>
      </c>
      <c r="L124" s="41"/>
      <c r="M124" s="182" t="s">
        <v>3</v>
      </c>
      <c r="N124" s="183" t="s">
        <v>41</v>
      </c>
      <c r="O124" s="74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86" t="s">
        <v>144</v>
      </c>
      <c r="AT124" s="186" t="s">
        <v>139</v>
      </c>
      <c r="AU124" s="186" t="s">
        <v>79</v>
      </c>
      <c r="AY124" s="21" t="s">
        <v>137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21" t="s">
        <v>77</v>
      </c>
      <c r="BK124" s="187">
        <f>ROUND(I124*H124,2)</f>
        <v>0</v>
      </c>
      <c r="BL124" s="21" t="s">
        <v>144</v>
      </c>
      <c r="BM124" s="186" t="s">
        <v>1067</v>
      </c>
    </row>
    <row r="125" s="2" customFormat="1">
      <c r="A125" s="40"/>
      <c r="B125" s="41"/>
      <c r="C125" s="40"/>
      <c r="D125" s="188" t="s">
        <v>146</v>
      </c>
      <c r="E125" s="40"/>
      <c r="F125" s="189" t="s">
        <v>562</v>
      </c>
      <c r="G125" s="40"/>
      <c r="H125" s="40"/>
      <c r="I125" s="190"/>
      <c r="J125" s="40"/>
      <c r="K125" s="40"/>
      <c r="L125" s="41"/>
      <c r="M125" s="191"/>
      <c r="N125" s="192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146</v>
      </c>
      <c r="AU125" s="21" t="s">
        <v>79</v>
      </c>
    </row>
    <row r="126" s="2" customFormat="1" ht="16.5" customHeight="1">
      <c r="A126" s="40"/>
      <c r="B126" s="174"/>
      <c r="C126" s="225" t="s">
        <v>211</v>
      </c>
      <c r="D126" s="225" t="s">
        <v>330</v>
      </c>
      <c r="E126" s="226" t="s">
        <v>563</v>
      </c>
      <c r="F126" s="227" t="s">
        <v>564</v>
      </c>
      <c r="G126" s="228" t="s">
        <v>457</v>
      </c>
      <c r="H126" s="229">
        <v>4</v>
      </c>
      <c r="I126" s="230"/>
      <c r="J126" s="231">
        <f>ROUND(I126*H126,2)</f>
        <v>0</v>
      </c>
      <c r="K126" s="227" t="s">
        <v>3</v>
      </c>
      <c r="L126" s="232"/>
      <c r="M126" s="233" t="s">
        <v>3</v>
      </c>
      <c r="N126" s="234" t="s">
        <v>41</v>
      </c>
      <c r="O126" s="74"/>
      <c r="P126" s="184">
        <f>O126*H126</f>
        <v>0</v>
      </c>
      <c r="Q126" s="184">
        <v>0.017999999999999999</v>
      </c>
      <c r="R126" s="184">
        <f>Q126*H126</f>
        <v>0.071999999999999995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195</v>
      </c>
      <c r="AT126" s="186" t="s">
        <v>330</v>
      </c>
      <c r="AU126" s="186" t="s">
        <v>79</v>
      </c>
      <c r="AY126" s="21" t="s">
        <v>137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77</v>
      </c>
      <c r="BK126" s="187">
        <f>ROUND(I126*H126,2)</f>
        <v>0</v>
      </c>
      <c r="BL126" s="21" t="s">
        <v>144</v>
      </c>
      <c r="BM126" s="186" t="s">
        <v>1068</v>
      </c>
    </row>
    <row r="127" s="2" customFormat="1">
      <c r="A127" s="40"/>
      <c r="B127" s="41"/>
      <c r="C127" s="40"/>
      <c r="D127" s="194" t="s">
        <v>543</v>
      </c>
      <c r="E127" s="40"/>
      <c r="F127" s="239" t="s">
        <v>566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543</v>
      </c>
      <c r="AU127" s="21" t="s">
        <v>79</v>
      </c>
    </row>
    <row r="128" s="14" customFormat="1">
      <c r="A128" s="14"/>
      <c r="B128" s="201"/>
      <c r="C128" s="14"/>
      <c r="D128" s="194" t="s">
        <v>148</v>
      </c>
      <c r="E128" s="202" t="s">
        <v>3</v>
      </c>
      <c r="F128" s="203" t="s">
        <v>1069</v>
      </c>
      <c r="G128" s="14"/>
      <c r="H128" s="204">
        <v>4</v>
      </c>
      <c r="I128" s="205"/>
      <c r="J128" s="14"/>
      <c r="K128" s="14"/>
      <c r="L128" s="201"/>
      <c r="M128" s="206"/>
      <c r="N128" s="207"/>
      <c r="O128" s="207"/>
      <c r="P128" s="207"/>
      <c r="Q128" s="207"/>
      <c r="R128" s="207"/>
      <c r="S128" s="207"/>
      <c r="T128" s="20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2" t="s">
        <v>148</v>
      </c>
      <c r="AU128" s="202" t="s">
        <v>79</v>
      </c>
      <c r="AV128" s="14" t="s">
        <v>79</v>
      </c>
      <c r="AW128" s="14" t="s">
        <v>32</v>
      </c>
      <c r="AX128" s="14" t="s">
        <v>70</v>
      </c>
      <c r="AY128" s="202" t="s">
        <v>137</v>
      </c>
    </row>
    <row r="129" s="15" customFormat="1">
      <c r="A129" s="15"/>
      <c r="B129" s="209"/>
      <c r="C129" s="15"/>
      <c r="D129" s="194" t="s">
        <v>148</v>
      </c>
      <c r="E129" s="210" t="s">
        <v>3</v>
      </c>
      <c r="F129" s="211" t="s">
        <v>152</v>
      </c>
      <c r="G129" s="15"/>
      <c r="H129" s="212">
        <v>4</v>
      </c>
      <c r="I129" s="213"/>
      <c r="J129" s="15"/>
      <c r="K129" s="15"/>
      <c r="L129" s="209"/>
      <c r="M129" s="214"/>
      <c r="N129" s="215"/>
      <c r="O129" s="215"/>
      <c r="P129" s="215"/>
      <c r="Q129" s="215"/>
      <c r="R129" s="215"/>
      <c r="S129" s="215"/>
      <c r="T129" s="21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10" t="s">
        <v>148</v>
      </c>
      <c r="AU129" s="210" t="s">
        <v>79</v>
      </c>
      <c r="AV129" s="15" t="s">
        <v>144</v>
      </c>
      <c r="AW129" s="15" t="s">
        <v>32</v>
      </c>
      <c r="AX129" s="15" t="s">
        <v>77</v>
      </c>
      <c r="AY129" s="210" t="s">
        <v>137</v>
      </c>
    </row>
    <row r="130" s="2" customFormat="1" ht="24.15" customHeight="1">
      <c r="A130" s="40"/>
      <c r="B130" s="174"/>
      <c r="C130" s="175" t="s">
        <v>218</v>
      </c>
      <c r="D130" s="175" t="s">
        <v>139</v>
      </c>
      <c r="E130" s="176" t="s">
        <v>583</v>
      </c>
      <c r="F130" s="177" t="s">
        <v>584</v>
      </c>
      <c r="G130" s="178" t="s">
        <v>457</v>
      </c>
      <c r="H130" s="179">
        <v>3</v>
      </c>
      <c r="I130" s="180"/>
      <c r="J130" s="181">
        <f>ROUND(I130*H130,2)</f>
        <v>0</v>
      </c>
      <c r="K130" s="177" t="s">
        <v>143</v>
      </c>
      <c r="L130" s="41"/>
      <c r="M130" s="182" t="s">
        <v>3</v>
      </c>
      <c r="N130" s="183" t="s">
        <v>41</v>
      </c>
      <c r="O130" s="74"/>
      <c r="P130" s="184">
        <f>O130*H130</f>
        <v>0</v>
      </c>
      <c r="Q130" s="184">
        <v>0.0016692</v>
      </c>
      <c r="R130" s="184">
        <f>Q130*H130</f>
        <v>0.0050076000000000001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144</v>
      </c>
      <c r="AT130" s="186" t="s">
        <v>139</v>
      </c>
      <c r="AU130" s="186" t="s">
        <v>79</v>
      </c>
      <c r="AY130" s="21" t="s">
        <v>137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77</v>
      </c>
      <c r="BK130" s="187">
        <f>ROUND(I130*H130,2)</f>
        <v>0</v>
      </c>
      <c r="BL130" s="21" t="s">
        <v>144</v>
      </c>
      <c r="BM130" s="186" t="s">
        <v>1070</v>
      </c>
    </row>
    <row r="131" s="2" customFormat="1">
      <c r="A131" s="40"/>
      <c r="B131" s="41"/>
      <c r="C131" s="40"/>
      <c r="D131" s="188" t="s">
        <v>146</v>
      </c>
      <c r="E131" s="40"/>
      <c r="F131" s="189" t="s">
        <v>586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146</v>
      </c>
      <c r="AU131" s="21" t="s">
        <v>79</v>
      </c>
    </row>
    <row r="132" s="2" customFormat="1" ht="16.5" customHeight="1">
      <c r="A132" s="40"/>
      <c r="B132" s="174"/>
      <c r="C132" s="225" t="s">
        <v>9</v>
      </c>
      <c r="D132" s="225" t="s">
        <v>330</v>
      </c>
      <c r="E132" s="226" t="s">
        <v>587</v>
      </c>
      <c r="F132" s="227" t="s">
        <v>588</v>
      </c>
      <c r="G132" s="228" t="s">
        <v>457</v>
      </c>
      <c r="H132" s="229">
        <v>2</v>
      </c>
      <c r="I132" s="230"/>
      <c r="J132" s="231">
        <f>ROUND(I132*H132,2)</f>
        <v>0</v>
      </c>
      <c r="K132" s="227" t="s">
        <v>3</v>
      </c>
      <c r="L132" s="232"/>
      <c r="M132" s="233" t="s">
        <v>3</v>
      </c>
      <c r="N132" s="234" t="s">
        <v>41</v>
      </c>
      <c r="O132" s="74"/>
      <c r="P132" s="184">
        <f>O132*H132</f>
        <v>0</v>
      </c>
      <c r="Q132" s="184">
        <v>0.0016999999999999999</v>
      </c>
      <c r="R132" s="184">
        <f>Q132*H132</f>
        <v>0.0033999999999999998</v>
      </c>
      <c r="S132" s="184">
        <v>0</v>
      </c>
      <c r="T132" s="18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86" t="s">
        <v>195</v>
      </c>
      <c r="AT132" s="186" t="s">
        <v>330</v>
      </c>
      <c r="AU132" s="186" t="s">
        <v>79</v>
      </c>
      <c r="AY132" s="21" t="s">
        <v>137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21" t="s">
        <v>77</v>
      </c>
      <c r="BK132" s="187">
        <f>ROUND(I132*H132,2)</f>
        <v>0</v>
      </c>
      <c r="BL132" s="21" t="s">
        <v>144</v>
      </c>
      <c r="BM132" s="186" t="s">
        <v>1071</v>
      </c>
    </row>
    <row r="133" s="2" customFormat="1">
      <c r="A133" s="40"/>
      <c r="B133" s="41"/>
      <c r="C133" s="40"/>
      <c r="D133" s="194" t="s">
        <v>543</v>
      </c>
      <c r="E133" s="40"/>
      <c r="F133" s="239" t="s">
        <v>590</v>
      </c>
      <c r="G133" s="40"/>
      <c r="H133" s="40"/>
      <c r="I133" s="190"/>
      <c r="J133" s="40"/>
      <c r="K133" s="40"/>
      <c r="L133" s="41"/>
      <c r="M133" s="191"/>
      <c r="N133" s="192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543</v>
      </c>
      <c r="AU133" s="21" t="s">
        <v>79</v>
      </c>
    </row>
    <row r="134" s="14" customFormat="1">
      <c r="A134" s="14"/>
      <c r="B134" s="201"/>
      <c r="C134" s="14"/>
      <c r="D134" s="194" t="s">
        <v>148</v>
      </c>
      <c r="E134" s="202" t="s">
        <v>3</v>
      </c>
      <c r="F134" s="203" t="s">
        <v>1072</v>
      </c>
      <c r="G134" s="14"/>
      <c r="H134" s="204">
        <v>2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148</v>
      </c>
      <c r="AU134" s="202" t="s">
        <v>79</v>
      </c>
      <c r="AV134" s="14" t="s">
        <v>79</v>
      </c>
      <c r="AW134" s="14" t="s">
        <v>32</v>
      </c>
      <c r="AX134" s="14" t="s">
        <v>70</v>
      </c>
      <c r="AY134" s="202" t="s">
        <v>137</v>
      </c>
    </row>
    <row r="135" s="15" customFormat="1">
      <c r="A135" s="15"/>
      <c r="B135" s="209"/>
      <c r="C135" s="15"/>
      <c r="D135" s="194" t="s">
        <v>148</v>
      </c>
      <c r="E135" s="210" t="s">
        <v>3</v>
      </c>
      <c r="F135" s="211" t="s">
        <v>152</v>
      </c>
      <c r="G135" s="15"/>
      <c r="H135" s="212">
        <v>2</v>
      </c>
      <c r="I135" s="213"/>
      <c r="J135" s="15"/>
      <c r="K135" s="15"/>
      <c r="L135" s="209"/>
      <c r="M135" s="214"/>
      <c r="N135" s="215"/>
      <c r="O135" s="215"/>
      <c r="P135" s="215"/>
      <c r="Q135" s="215"/>
      <c r="R135" s="215"/>
      <c r="S135" s="215"/>
      <c r="T135" s="21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0" t="s">
        <v>148</v>
      </c>
      <c r="AU135" s="210" t="s">
        <v>79</v>
      </c>
      <c r="AV135" s="15" t="s">
        <v>144</v>
      </c>
      <c r="AW135" s="15" t="s">
        <v>32</v>
      </c>
      <c r="AX135" s="15" t="s">
        <v>77</v>
      </c>
      <c r="AY135" s="210" t="s">
        <v>137</v>
      </c>
    </row>
    <row r="136" s="2" customFormat="1" ht="16.5" customHeight="1">
      <c r="A136" s="40"/>
      <c r="B136" s="174"/>
      <c r="C136" s="225" t="s">
        <v>244</v>
      </c>
      <c r="D136" s="225" t="s">
        <v>330</v>
      </c>
      <c r="E136" s="226" t="s">
        <v>592</v>
      </c>
      <c r="F136" s="227" t="s">
        <v>593</v>
      </c>
      <c r="G136" s="228" t="s">
        <v>457</v>
      </c>
      <c r="H136" s="229">
        <v>1</v>
      </c>
      <c r="I136" s="230"/>
      <c r="J136" s="231">
        <f>ROUND(I136*H136,2)</f>
        <v>0</v>
      </c>
      <c r="K136" s="227" t="s">
        <v>3</v>
      </c>
      <c r="L136" s="232"/>
      <c r="M136" s="233" t="s">
        <v>3</v>
      </c>
      <c r="N136" s="234" t="s">
        <v>41</v>
      </c>
      <c r="O136" s="74"/>
      <c r="P136" s="184">
        <f>O136*H136</f>
        <v>0</v>
      </c>
      <c r="Q136" s="184">
        <v>0.0011999999999999999</v>
      </c>
      <c r="R136" s="184">
        <f>Q136*H136</f>
        <v>0.0011999999999999999</v>
      </c>
      <c r="S136" s="184">
        <v>0</v>
      </c>
      <c r="T136" s="18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6" t="s">
        <v>195</v>
      </c>
      <c r="AT136" s="186" t="s">
        <v>330</v>
      </c>
      <c r="AU136" s="186" t="s">
        <v>79</v>
      </c>
      <c r="AY136" s="21" t="s">
        <v>137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1" t="s">
        <v>77</v>
      </c>
      <c r="BK136" s="187">
        <f>ROUND(I136*H136,2)</f>
        <v>0</v>
      </c>
      <c r="BL136" s="21" t="s">
        <v>144</v>
      </c>
      <c r="BM136" s="186" t="s">
        <v>1073</v>
      </c>
    </row>
    <row r="137" s="2" customFormat="1">
      <c r="A137" s="40"/>
      <c r="B137" s="41"/>
      <c r="C137" s="40"/>
      <c r="D137" s="194" t="s">
        <v>543</v>
      </c>
      <c r="E137" s="40"/>
      <c r="F137" s="239" t="s">
        <v>595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543</v>
      </c>
      <c r="AU137" s="21" t="s">
        <v>79</v>
      </c>
    </row>
    <row r="138" s="14" customFormat="1">
      <c r="A138" s="14"/>
      <c r="B138" s="201"/>
      <c r="C138" s="14"/>
      <c r="D138" s="194" t="s">
        <v>148</v>
      </c>
      <c r="E138" s="202" t="s">
        <v>3</v>
      </c>
      <c r="F138" s="203" t="s">
        <v>1074</v>
      </c>
      <c r="G138" s="14"/>
      <c r="H138" s="204">
        <v>1</v>
      </c>
      <c r="I138" s="205"/>
      <c r="J138" s="14"/>
      <c r="K138" s="14"/>
      <c r="L138" s="201"/>
      <c r="M138" s="206"/>
      <c r="N138" s="207"/>
      <c r="O138" s="207"/>
      <c r="P138" s="207"/>
      <c r="Q138" s="207"/>
      <c r="R138" s="207"/>
      <c r="S138" s="207"/>
      <c r="T138" s="20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2" t="s">
        <v>148</v>
      </c>
      <c r="AU138" s="202" t="s">
        <v>79</v>
      </c>
      <c r="AV138" s="14" t="s">
        <v>79</v>
      </c>
      <c r="AW138" s="14" t="s">
        <v>32</v>
      </c>
      <c r="AX138" s="14" t="s">
        <v>70</v>
      </c>
      <c r="AY138" s="202" t="s">
        <v>137</v>
      </c>
    </row>
    <row r="139" s="15" customFormat="1">
      <c r="A139" s="15"/>
      <c r="B139" s="209"/>
      <c r="C139" s="15"/>
      <c r="D139" s="194" t="s">
        <v>148</v>
      </c>
      <c r="E139" s="210" t="s">
        <v>3</v>
      </c>
      <c r="F139" s="211" t="s">
        <v>152</v>
      </c>
      <c r="G139" s="15"/>
      <c r="H139" s="212">
        <v>1</v>
      </c>
      <c r="I139" s="213"/>
      <c r="J139" s="15"/>
      <c r="K139" s="15"/>
      <c r="L139" s="209"/>
      <c r="M139" s="214"/>
      <c r="N139" s="215"/>
      <c r="O139" s="215"/>
      <c r="P139" s="215"/>
      <c r="Q139" s="215"/>
      <c r="R139" s="215"/>
      <c r="S139" s="215"/>
      <c r="T139" s="21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0" t="s">
        <v>148</v>
      </c>
      <c r="AU139" s="210" t="s">
        <v>79</v>
      </c>
      <c r="AV139" s="15" t="s">
        <v>144</v>
      </c>
      <c r="AW139" s="15" t="s">
        <v>32</v>
      </c>
      <c r="AX139" s="15" t="s">
        <v>77</v>
      </c>
      <c r="AY139" s="210" t="s">
        <v>137</v>
      </c>
    </row>
    <row r="140" s="2" customFormat="1" ht="16.5" customHeight="1">
      <c r="A140" s="40"/>
      <c r="B140" s="174"/>
      <c r="C140" s="175" t="s">
        <v>255</v>
      </c>
      <c r="D140" s="175" t="s">
        <v>139</v>
      </c>
      <c r="E140" s="176" t="s">
        <v>606</v>
      </c>
      <c r="F140" s="177" t="s">
        <v>607</v>
      </c>
      <c r="G140" s="178" t="s">
        <v>198</v>
      </c>
      <c r="H140" s="179">
        <v>56.5</v>
      </c>
      <c r="I140" s="180"/>
      <c r="J140" s="181">
        <f>ROUND(I140*H140,2)</f>
        <v>0</v>
      </c>
      <c r="K140" s="177" t="s">
        <v>143</v>
      </c>
      <c r="L140" s="41"/>
      <c r="M140" s="182" t="s">
        <v>3</v>
      </c>
      <c r="N140" s="183" t="s">
        <v>41</v>
      </c>
      <c r="O140" s="74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144</v>
      </c>
      <c r="AT140" s="186" t="s">
        <v>139</v>
      </c>
      <c r="AU140" s="186" t="s">
        <v>79</v>
      </c>
      <c r="AY140" s="21" t="s">
        <v>137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77</v>
      </c>
      <c r="BK140" s="187">
        <f>ROUND(I140*H140,2)</f>
        <v>0</v>
      </c>
      <c r="BL140" s="21" t="s">
        <v>144</v>
      </c>
      <c r="BM140" s="186" t="s">
        <v>1075</v>
      </c>
    </row>
    <row r="141" s="2" customFormat="1">
      <c r="A141" s="40"/>
      <c r="B141" s="41"/>
      <c r="C141" s="40"/>
      <c r="D141" s="188" t="s">
        <v>146</v>
      </c>
      <c r="E141" s="40"/>
      <c r="F141" s="189" t="s">
        <v>609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146</v>
      </c>
      <c r="AU141" s="21" t="s">
        <v>79</v>
      </c>
    </row>
    <row r="142" s="14" customFormat="1">
      <c r="A142" s="14"/>
      <c r="B142" s="201"/>
      <c r="C142" s="14"/>
      <c r="D142" s="194" t="s">
        <v>148</v>
      </c>
      <c r="E142" s="202" t="s">
        <v>3</v>
      </c>
      <c r="F142" s="203" t="s">
        <v>1059</v>
      </c>
      <c r="G142" s="14"/>
      <c r="H142" s="204">
        <v>56.5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148</v>
      </c>
      <c r="AU142" s="202" t="s">
        <v>79</v>
      </c>
      <c r="AV142" s="14" t="s">
        <v>79</v>
      </c>
      <c r="AW142" s="14" t="s">
        <v>32</v>
      </c>
      <c r="AX142" s="14" t="s">
        <v>70</v>
      </c>
      <c r="AY142" s="202" t="s">
        <v>137</v>
      </c>
    </row>
    <row r="143" s="15" customFormat="1">
      <c r="A143" s="15"/>
      <c r="B143" s="209"/>
      <c r="C143" s="15"/>
      <c r="D143" s="194" t="s">
        <v>148</v>
      </c>
      <c r="E143" s="210" t="s">
        <v>3</v>
      </c>
      <c r="F143" s="211" t="s">
        <v>152</v>
      </c>
      <c r="G143" s="15"/>
      <c r="H143" s="212">
        <v>56.5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148</v>
      </c>
      <c r="AU143" s="210" t="s">
        <v>79</v>
      </c>
      <c r="AV143" s="15" t="s">
        <v>144</v>
      </c>
      <c r="AW143" s="15" t="s">
        <v>32</v>
      </c>
      <c r="AX143" s="15" t="s">
        <v>77</v>
      </c>
      <c r="AY143" s="210" t="s">
        <v>137</v>
      </c>
    </row>
    <row r="144" s="2" customFormat="1" ht="16.5" customHeight="1">
      <c r="A144" s="40"/>
      <c r="B144" s="174"/>
      <c r="C144" s="175" t="s">
        <v>261</v>
      </c>
      <c r="D144" s="175" t="s">
        <v>139</v>
      </c>
      <c r="E144" s="176" t="s">
        <v>610</v>
      </c>
      <c r="F144" s="177" t="s">
        <v>611</v>
      </c>
      <c r="G144" s="178" t="s">
        <v>198</v>
      </c>
      <c r="H144" s="179">
        <v>56.5</v>
      </c>
      <c r="I144" s="180"/>
      <c r="J144" s="181">
        <f>ROUND(I144*H144,2)</f>
        <v>0</v>
      </c>
      <c r="K144" s="177" t="s">
        <v>143</v>
      </c>
      <c r="L144" s="41"/>
      <c r="M144" s="182" t="s">
        <v>3</v>
      </c>
      <c r="N144" s="183" t="s">
        <v>41</v>
      </c>
      <c r="O144" s="74"/>
      <c r="P144" s="184">
        <f>O144*H144</f>
        <v>0</v>
      </c>
      <c r="Q144" s="184">
        <v>5.5000000000000003E-07</v>
      </c>
      <c r="R144" s="184">
        <f>Q144*H144</f>
        <v>3.1075000000000003E-05</v>
      </c>
      <c r="S144" s="184">
        <v>0</v>
      </c>
      <c r="T144" s="18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86" t="s">
        <v>144</v>
      </c>
      <c r="AT144" s="186" t="s">
        <v>139</v>
      </c>
      <c r="AU144" s="186" t="s">
        <v>79</v>
      </c>
      <c r="AY144" s="21" t="s">
        <v>137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21" t="s">
        <v>77</v>
      </c>
      <c r="BK144" s="187">
        <f>ROUND(I144*H144,2)</f>
        <v>0</v>
      </c>
      <c r="BL144" s="21" t="s">
        <v>144</v>
      </c>
      <c r="BM144" s="186" t="s">
        <v>1076</v>
      </c>
    </row>
    <row r="145" s="2" customFormat="1">
      <c r="A145" s="40"/>
      <c r="B145" s="41"/>
      <c r="C145" s="40"/>
      <c r="D145" s="188" t="s">
        <v>146</v>
      </c>
      <c r="E145" s="40"/>
      <c r="F145" s="189" t="s">
        <v>613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146</v>
      </c>
      <c r="AU145" s="21" t="s">
        <v>79</v>
      </c>
    </row>
    <row r="146" s="2" customFormat="1" ht="16.5" customHeight="1">
      <c r="A146" s="40"/>
      <c r="B146" s="174"/>
      <c r="C146" s="175" t="s">
        <v>266</v>
      </c>
      <c r="D146" s="175" t="s">
        <v>139</v>
      </c>
      <c r="E146" s="176" t="s">
        <v>614</v>
      </c>
      <c r="F146" s="177" t="s">
        <v>615</v>
      </c>
      <c r="G146" s="178" t="s">
        <v>457</v>
      </c>
      <c r="H146" s="179">
        <v>2</v>
      </c>
      <c r="I146" s="180"/>
      <c r="J146" s="181">
        <f>ROUND(I146*H146,2)</f>
        <v>0</v>
      </c>
      <c r="K146" s="177" t="s">
        <v>143</v>
      </c>
      <c r="L146" s="41"/>
      <c r="M146" s="182" t="s">
        <v>3</v>
      </c>
      <c r="N146" s="183" t="s">
        <v>41</v>
      </c>
      <c r="O146" s="74"/>
      <c r="P146" s="184">
        <f>O146*H146</f>
        <v>0</v>
      </c>
      <c r="Q146" s="184">
        <v>0.45937290600000003</v>
      </c>
      <c r="R146" s="184">
        <f>Q146*H146</f>
        <v>0.91874581200000005</v>
      </c>
      <c r="S146" s="184">
        <v>0</v>
      </c>
      <c r="T146" s="18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186" t="s">
        <v>144</v>
      </c>
      <c r="AT146" s="186" t="s">
        <v>139</v>
      </c>
      <c r="AU146" s="186" t="s">
        <v>79</v>
      </c>
      <c r="AY146" s="21" t="s">
        <v>137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21" t="s">
        <v>77</v>
      </c>
      <c r="BK146" s="187">
        <f>ROUND(I146*H146,2)</f>
        <v>0</v>
      </c>
      <c r="BL146" s="21" t="s">
        <v>144</v>
      </c>
      <c r="BM146" s="186" t="s">
        <v>1077</v>
      </c>
    </row>
    <row r="147" s="2" customFormat="1">
      <c r="A147" s="40"/>
      <c r="B147" s="41"/>
      <c r="C147" s="40"/>
      <c r="D147" s="188" t="s">
        <v>146</v>
      </c>
      <c r="E147" s="40"/>
      <c r="F147" s="189" t="s">
        <v>617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146</v>
      </c>
      <c r="AU147" s="21" t="s">
        <v>79</v>
      </c>
    </row>
    <row r="148" s="2" customFormat="1" ht="16.5" customHeight="1">
      <c r="A148" s="40"/>
      <c r="B148" s="174"/>
      <c r="C148" s="175" t="s">
        <v>272</v>
      </c>
      <c r="D148" s="175" t="s">
        <v>139</v>
      </c>
      <c r="E148" s="176" t="s">
        <v>618</v>
      </c>
      <c r="F148" s="177" t="s">
        <v>619</v>
      </c>
      <c r="G148" s="178" t="s">
        <v>457</v>
      </c>
      <c r="H148" s="179">
        <v>1</v>
      </c>
      <c r="I148" s="180"/>
      <c r="J148" s="181">
        <f>ROUND(I148*H148,2)</f>
        <v>0</v>
      </c>
      <c r="K148" s="177" t="s">
        <v>3</v>
      </c>
      <c r="L148" s="41"/>
      <c r="M148" s="182" t="s">
        <v>3</v>
      </c>
      <c r="N148" s="183" t="s">
        <v>41</v>
      </c>
      <c r="O148" s="74"/>
      <c r="P148" s="184">
        <f>O148*H148</f>
        <v>0</v>
      </c>
      <c r="Q148" s="184">
        <v>0.00015799999999999999</v>
      </c>
      <c r="R148" s="184">
        <f>Q148*H148</f>
        <v>0.00015799999999999999</v>
      </c>
      <c r="S148" s="184">
        <v>0</v>
      </c>
      <c r="T148" s="18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186" t="s">
        <v>144</v>
      </c>
      <c r="AT148" s="186" t="s">
        <v>139</v>
      </c>
      <c r="AU148" s="186" t="s">
        <v>79</v>
      </c>
      <c r="AY148" s="21" t="s">
        <v>137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1" t="s">
        <v>77</v>
      </c>
      <c r="BK148" s="187">
        <f>ROUND(I148*H148,2)</f>
        <v>0</v>
      </c>
      <c r="BL148" s="21" t="s">
        <v>144</v>
      </c>
      <c r="BM148" s="186" t="s">
        <v>1078</v>
      </c>
    </row>
    <row r="149" s="14" customFormat="1">
      <c r="A149" s="14"/>
      <c r="B149" s="201"/>
      <c r="C149" s="14"/>
      <c r="D149" s="194" t="s">
        <v>148</v>
      </c>
      <c r="E149" s="202" t="s">
        <v>3</v>
      </c>
      <c r="F149" s="203" t="s">
        <v>1079</v>
      </c>
      <c r="G149" s="14"/>
      <c r="H149" s="204">
        <v>1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148</v>
      </c>
      <c r="AU149" s="202" t="s">
        <v>79</v>
      </c>
      <c r="AV149" s="14" t="s">
        <v>79</v>
      </c>
      <c r="AW149" s="14" t="s">
        <v>32</v>
      </c>
      <c r="AX149" s="14" t="s">
        <v>70</v>
      </c>
      <c r="AY149" s="202" t="s">
        <v>137</v>
      </c>
    </row>
    <row r="150" s="15" customFormat="1">
      <c r="A150" s="15"/>
      <c r="B150" s="209"/>
      <c r="C150" s="15"/>
      <c r="D150" s="194" t="s">
        <v>148</v>
      </c>
      <c r="E150" s="210" t="s">
        <v>3</v>
      </c>
      <c r="F150" s="211" t="s">
        <v>152</v>
      </c>
      <c r="G150" s="15"/>
      <c r="H150" s="212">
        <v>1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148</v>
      </c>
      <c r="AU150" s="210" t="s">
        <v>79</v>
      </c>
      <c r="AV150" s="15" t="s">
        <v>144</v>
      </c>
      <c r="AW150" s="15" t="s">
        <v>32</v>
      </c>
      <c r="AX150" s="15" t="s">
        <v>77</v>
      </c>
      <c r="AY150" s="210" t="s">
        <v>137</v>
      </c>
    </row>
    <row r="151" s="2" customFormat="1" ht="16.5" customHeight="1">
      <c r="A151" s="40"/>
      <c r="B151" s="174"/>
      <c r="C151" s="225" t="s">
        <v>277</v>
      </c>
      <c r="D151" s="225" t="s">
        <v>330</v>
      </c>
      <c r="E151" s="226" t="s">
        <v>622</v>
      </c>
      <c r="F151" s="227" t="s">
        <v>623</v>
      </c>
      <c r="G151" s="228" t="s">
        <v>457</v>
      </c>
      <c r="H151" s="229">
        <v>1</v>
      </c>
      <c r="I151" s="230"/>
      <c r="J151" s="231">
        <f>ROUND(I151*H151,2)</f>
        <v>0</v>
      </c>
      <c r="K151" s="227" t="s">
        <v>3</v>
      </c>
      <c r="L151" s="232"/>
      <c r="M151" s="233" t="s">
        <v>3</v>
      </c>
      <c r="N151" s="234" t="s">
        <v>41</v>
      </c>
      <c r="O151" s="74"/>
      <c r="P151" s="184">
        <f>O151*H151</f>
        <v>0</v>
      </c>
      <c r="Q151" s="184">
        <v>0.00050000000000000001</v>
      </c>
      <c r="R151" s="184">
        <f>Q151*H151</f>
        <v>0.00050000000000000001</v>
      </c>
      <c r="S151" s="184">
        <v>0</v>
      </c>
      <c r="T151" s="18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86" t="s">
        <v>195</v>
      </c>
      <c r="AT151" s="186" t="s">
        <v>330</v>
      </c>
      <c r="AU151" s="186" t="s">
        <v>79</v>
      </c>
      <c r="AY151" s="21" t="s">
        <v>137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1" t="s">
        <v>77</v>
      </c>
      <c r="BK151" s="187">
        <f>ROUND(I151*H151,2)</f>
        <v>0</v>
      </c>
      <c r="BL151" s="21" t="s">
        <v>144</v>
      </c>
      <c r="BM151" s="186" t="s">
        <v>1080</v>
      </c>
    </row>
    <row r="152" s="14" customFormat="1">
      <c r="A152" s="14"/>
      <c r="B152" s="201"/>
      <c r="C152" s="14"/>
      <c r="D152" s="194" t="s">
        <v>148</v>
      </c>
      <c r="E152" s="202" t="s">
        <v>3</v>
      </c>
      <c r="F152" s="203" t="s">
        <v>1079</v>
      </c>
      <c r="G152" s="14"/>
      <c r="H152" s="204">
        <v>1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148</v>
      </c>
      <c r="AU152" s="202" t="s">
        <v>79</v>
      </c>
      <c r="AV152" s="14" t="s">
        <v>79</v>
      </c>
      <c r="AW152" s="14" t="s">
        <v>32</v>
      </c>
      <c r="AX152" s="14" t="s">
        <v>70</v>
      </c>
      <c r="AY152" s="202" t="s">
        <v>137</v>
      </c>
    </row>
    <row r="153" s="15" customFormat="1">
      <c r="A153" s="15"/>
      <c r="B153" s="209"/>
      <c r="C153" s="15"/>
      <c r="D153" s="194" t="s">
        <v>148</v>
      </c>
      <c r="E153" s="210" t="s">
        <v>3</v>
      </c>
      <c r="F153" s="211" t="s">
        <v>152</v>
      </c>
      <c r="G153" s="15"/>
      <c r="H153" s="212">
        <v>1</v>
      </c>
      <c r="I153" s="213"/>
      <c r="J153" s="15"/>
      <c r="K153" s="15"/>
      <c r="L153" s="209"/>
      <c r="M153" s="214"/>
      <c r="N153" s="215"/>
      <c r="O153" s="215"/>
      <c r="P153" s="215"/>
      <c r="Q153" s="215"/>
      <c r="R153" s="215"/>
      <c r="S153" s="215"/>
      <c r="T153" s="21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0" t="s">
        <v>148</v>
      </c>
      <c r="AU153" s="210" t="s">
        <v>79</v>
      </c>
      <c r="AV153" s="15" t="s">
        <v>144</v>
      </c>
      <c r="AW153" s="15" t="s">
        <v>32</v>
      </c>
      <c r="AX153" s="15" t="s">
        <v>77</v>
      </c>
      <c r="AY153" s="210" t="s">
        <v>137</v>
      </c>
    </row>
    <row r="154" s="2" customFormat="1" ht="16.5" customHeight="1">
      <c r="A154" s="40"/>
      <c r="B154" s="174"/>
      <c r="C154" s="175" t="s">
        <v>286</v>
      </c>
      <c r="D154" s="175" t="s">
        <v>139</v>
      </c>
      <c r="E154" s="176" t="s">
        <v>625</v>
      </c>
      <c r="F154" s="177" t="s">
        <v>626</v>
      </c>
      <c r="G154" s="178" t="s">
        <v>198</v>
      </c>
      <c r="H154" s="179">
        <v>57</v>
      </c>
      <c r="I154" s="180"/>
      <c r="J154" s="181">
        <f>ROUND(I154*H154,2)</f>
        <v>0</v>
      </c>
      <c r="K154" s="177" t="s">
        <v>143</v>
      </c>
      <c r="L154" s="41"/>
      <c r="M154" s="182" t="s">
        <v>3</v>
      </c>
      <c r="N154" s="183" t="s">
        <v>41</v>
      </c>
      <c r="O154" s="74"/>
      <c r="P154" s="184">
        <f>O154*H154</f>
        <v>0</v>
      </c>
      <c r="Q154" s="184">
        <v>9.0000000000000006E-05</v>
      </c>
      <c r="R154" s="184">
        <f>Q154*H154</f>
        <v>0.00513</v>
      </c>
      <c r="S154" s="184">
        <v>0</v>
      </c>
      <c r="T154" s="18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86" t="s">
        <v>144</v>
      </c>
      <c r="AT154" s="186" t="s">
        <v>139</v>
      </c>
      <c r="AU154" s="186" t="s">
        <v>79</v>
      </c>
      <c r="AY154" s="21" t="s">
        <v>137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21" t="s">
        <v>77</v>
      </c>
      <c r="BK154" s="187">
        <f>ROUND(I154*H154,2)</f>
        <v>0</v>
      </c>
      <c r="BL154" s="21" t="s">
        <v>144</v>
      </c>
      <c r="BM154" s="186" t="s">
        <v>1081</v>
      </c>
    </row>
    <row r="155" s="2" customFormat="1">
      <c r="A155" s="40"/>
      <c r="B155" s="41"/>
      <c r="C155" s="40"/>
      <c r="D155" s="188" t="s">
        <v>146</v>
      </c>
      <c r="E155" s="40"/>
      <c r="F155" s="189" t="s">
        <v>628</v>
      </c>
      <c r="G155" s="40"/>
      <c r="H155" s="40"/>
      <c r="I155" s="190"/>
      <c r="J155" s="40"/>
      <c r="K155" s="40"/>
      <c r="L155" s="41"/>
      <c r="M155" s="191"/>
      <c r="N155" s="192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146</v>
      </c>
      <c r="AU155" s="21" t="s">
        <v>79</v>
      </c>
    </row>
    <row r="156" s="14" customFormat="1">
      <c r="A156" s="14"/>
      <c r="B156" s="201"/>
      <c r="C156" s="14"/>
      <c r="D156" s="194" t="s">
        <v>148</v>
      </c>
      <c r="E156" s="202" t="s">
        <v>3</v>
      </c>
      <c r="F156" s="203" t="s">
        <v>1082</v>
      </c>
      <c r="G156" s="14"/>
      <c r="H156" s="204">
        <v>57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148</v>
      </c>
      <c r="AU156" s="202" t="s">
        <v>79</v>
      </c>
      <c r="AV156" s="14" t="s">
        <v>79</v>
      </c>
      <c r="AW156" s="14" t="s">
        <v>32</v>
      </c>
      <c r="AX156" s="14" t="s">
        <v>70</v>
      </c>
      <c r="AY156" s="202" t="s">
        <v>137</v>
      </c>
    </row>
    <row r="157" s="15" customFormat="1">
      <c r="A157" s="15"/>
      <c r="B157" s="209"/>
      <c r="C157" s="15"/>
      <c r="D157" s="194" t="s">
        <v>148</v>
      </c>
      <c r="E157" s="210" t="s">
        <v>3</v>
      </c>
      <c r="F157" s="211" t="s">
        <v>152</v>
      </c>
      <c r="G157" s="15"/>
      <c r="H157" s="212">
        <v>57</v>
      </c>
      <c r="I157" s="213"/>
      <c r="J157" s="15"/>
      <c r="K157" s="15"/>
      <c r="L157" s="209"/>
      <c r="M157" s="214"/>
      <c r="N157" s="215"/>
      <c r="O157" s="215"/>
      <c r="P157" s="215"/>
      <c r="Q157" s="215"/>
      <c r="R157" s="215"/>
      <c r="S157" s="215"/>
      <c r="T157" s="21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0" t="s">
        <v>148</v>
      </c>
      <c r="AU157" s="210" t="s">
        <v>79</v>
      </c>
      <c r="AV157" s="15" t="s">
        <v>144</v>
      </c>
      <c r="AW157" s="15" t="s">
        <v>32</v>
      </c>
      <c r="AX157" s="15" t="s">
        <v>77</v>
      </c>
      <c r="AY157" s="210" t="s">
        <v>137</v>
      </c>
    </row>
    <row r="158" s="12" customFormat="1" ht="22.8" customHeight="1">
      <c r="A158" s="12"/>
      <c r="B158" s="161"/>
      <c r="C158" s="12"/>
      <c r="D158" s="162" t="s">
        <v>69</v>
      </c>
      <c r="E158" s="172" t="s">
        <v>630</v>
      </c>
      <c r="F158" s="172" t="s">
        <v>631</v>
      </c>
      <c r="G158" s="12"/>
      <c r="H158" s="12"/>
      <c r="I158" s="164"/>
      <c r="J158" s="173">
        <f>BK158</f>
        <v>0</v>
      </c>
      <c r="K158" s="12"/>
      <c r="L158" s="161"/>
      <c r="M158" s="166"/>
      <c r="N158" s="167"/>
      <c r="O158" s="167"/>
      <c r="P158" s="168">
        <f>SUM(P159:P160)</f>
        <v>0</v>
      </c>
      <c r="Q158" s="167"/>
      <c r="R158" s="168">
        <f>SUM(R159:R160)</f>
        <v>0.012</v>
      </c>
      <c r="S158" s="167"/>
      <c r="T158" s="169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2" t="s">
        <v>77</v>
      </c>
      <c r="AT158" s="170" t="s">
        <v>69</v>
      </c>
      <c r="AU158" s="170" t="s">
        <v>77</v>
      </c>
      <c r="AY158" s="162" t="s">
        <v>137</v>
      </c>
      <c r="BK158" s="171">
        <f>SUM(BK159:BK160)</f>
        <v>0</v>
      </c>
    </row>
    <row r="159" s="2" customFormat="1" ht="24.15" customHeight="1">
      <c r="A159" s="40"/>
      <c r="B159" s="174"/>
      <c r="C159" s="175" t="s">
        <v>293</v>
      </c>
      <c r="D159" s="175" t="s">
        <v>139</v>
      </c>
      <c r="E159" s="176" t="s">
        <v>632</v>
      </c>
      <c r="F159" s="177" t="s">
        <v>633</v>
      </c>
      <c r="G159" s="178" t="s">
        <v>457</v>
      </c>
      <c r="H159" s="179">
        <v>3</v>
      </c>
      <c r="I159" s="180"/>
      <c r="J159" s="181">
        <f>ROUND(I159*H159,2)</f>
        <v>0</v>
      </c>
      <c r="K159" s="177" t="s">
        <v>3</v>
      </c>
      <c r="L159" s="41"/>
      <c r="M159" s="182" t="s">
        <v>3</v>
      </c>
      <c r="N159" s="183" t="s">
        <v>41</v>
      </c>
      <c r="O159" s="74"/>
      <c r="P159" s="184">
        <f>O159*H159</f>
        <v>0</v>
      </c>
      <c r="Q159" s="184">
        <v>0.002</v>
      </c>
      <c r="R159" s="184">
        <f>Q159*H159</f>
        <v>0.0060000000000000001</v>
      </c>
      <c r="S159" s="184">
        <v>0</v>
      </c>
      <c r="T159" s="18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186" t="s">
        <v>144</v>
      </c>
      <c r="AT159" s="186" t="s">
        <v>139</v>
      </c>
      <c r="AU159" s="186" t="s">
        <v>79</v>
      </c>
      <c r="AY159" s="21" t="s">
        <v>137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21" t="s">
        <v>77</v>
      </c>
      <c r="BK159" s="187">
        <f>ROUND(I159*H159,2)</f>
        <v>0</v>
      </c>
      <c r="BL159" s="21" t="s">
        <v>144</v>
      </c>
      <c r="BM159" s="186" t="s">
        <v>1083</v>
      </c>
    </row>
    <row r="160" s="2" customFormat="1" ht="24.15" customHeight="1">
      <c r="A160" s="40"/>
      <c r="B160" s="174"/>
      <c r="C160" s="175" t="s">
        <v>8</v>
      </c>
      <c r="D160" s="175" t="s">
        <v>139</v>
      </c>
      <c r="E160" s="176" t="s">
        <v>635</v>
      </c>
      <c r="F160" s="177" t="s">
        <v>636</v>
      </c>
      <c r="G160" s="178" t="s">
        <v>457</v>
      </c>
      <c r="H160" s="179">
        <v>3</v>
      </c>
      <c r="I160" s="180"/>
      <c r="J160" s="181">
        <f>ROUND(I160*H160,2)</f>
        <v>0</v>
      </c>
      <c r="K160" s="177" t="s">
        <v>3</v>
      </c>
      <c r="L160" s="41"/>
      <c r="M160" s="182" t="s">
        <v>3</v>
      </c>
      <c r="N160" s="183" t="s">
        <v>41</v>
      </c>
      <c r="O160" s="74"/>
      <c r="P160" s="184">
        <f>O160*H160</f>
        <v>0</v>
      </c>
      <c r="Q160" s="184">
        <v>0.002</v>
      </c>
      <c r="R160" s="184">
        <f>Q160*H160</f>
        <v>0.0060000000000000001</v>
      </c>
      <c r="S160" s="184">
        <v>0</v>
      </c>
      <c r="T160" s="18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6" t="s">
        <v>144</v>
      </c>
      <c r="AT160" s="186" t="s">
        <v>139</v>
      </c>
      <c r="AU160" s="186" t="s">
        <v>79</v>
      </c>
      <c r="AY160" s="21" t="s">
        <v>137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21" t="s">
        <v>77</v>
      </c>
      <c r="BK160" s="187">
        <f>ROUND(I160*H160,2)</f>
        <v>0</v>
      </c>
      <c r="BL160" s="21" t="s">
        <v>144</v>
      </c>
      <c r="BM160" s="186" t="s">
        <v>1084</v>
      </c>
    </row>
    <row r="161" s="12" customFormat="1" ht="22.8" customHeight="1">
      <c r="A161" s="12"/>
      <c r="B161" s="161"/>
      <c r="C161" s="12"/>
      <c r="D161" s="162" t="s">
        <v>69</v>
      </c>
      <c r="E161" s="172" t="s">
        <v>638</v>
      </c>
      <c r="F161" s="172" t="s">
        <v>639</v>
      </c>
      <c r="G161" s="12"/>
      <c r="H161" s="12"/>
      <c r="I161" s="164"/>
      <c r="J161" s="173">
        <f>BK161</f>
        <v>0</v>
      </c>
      <c r="K161" s="12"/>
      <c r="L161" s="161"/>
      <c r="M161" s="166"/>
      <c r="N161" s="167"/>
      <c r="O161" s="167"/>
      <c r="P161" s="168">
        <f>SUM(P162:P215)</f>
        <v>0</v>
      </c>
      <c r="Q161" s="167"/>
      <c r="R161" s="168">
        <f>SUM(R162:R215)</f>
        <v>0.39122931999999999</v>
      </c>
      <c r="S161" s="167"/>
      <c r="T161" s="169">
        <f>SUM(T162:T215)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2" t="s">
        <v>77</v>
      </c>
      <c r="AT161" s="170" t="s">
        <v>69</v>
      </c>
      <c r="AU161" s="170" t="s">
        <v>77</v>
      </c>
      <c r="AY161" s="162" t="s">
        <v>137</v>
      </c>
      <c r="BK161" s="171">
        <f>SUM(BK162:BK215)</f>
        <v>0</v>
      </c>
    </row>
    <row r="162" s="2" customFormat="1" ht="24.15" customHeight="1">
      <c r="A162" s="40"/>
      <c r="B162" s="174"/>
      <c r="C162" s="175" t="s">
        <v>306</v>
      </c>
      <c r="D162" s="175" t="s">
        <v>139</v>
      </c>
      <c r="E162" s="176" t="s">
        <v>640</v>
      </c>
      <c r="F162" s="177" t="s">
        <v>641</v>
      </c>
      <c r="G162" s="178" t="s">
        <v>457</v>
      </c>
      <c r="H162" s="179">
        <v>1</v>
      </c>
      <c r="I162" s="180"/>
      <c r="J162" s="181">
        <f>ROUND(I162*H162,2)</f>
        <v>0</v>
      </c>
      <c r="K162" s="177" t="s">
        <v>143</v>
      </c>
      <c r="L162" s="41"/>
      <c r="M162" s="182" t="s">
        <v>3</v>
      </c>
      <c r="N162" s="183" t="s">
        <v>41</v>
      </c>
      <c r="O162" s="74"/>
      <c r="P162" s="184">
        <f>O162*H162</f>
        <v>0</v>
      </c>
      <c r="Q162" s="184">
        <v>0.00161652</v>
      </c>
      <c r="R162" s="184">
        <f>Q162*H162</f>
        <v>0.00161652</v>
      </c>
      <c r="S162" s="184">
        <v>0</v>
      </c>
      <c r="T162" s="18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186" t="s">
        <v>144</v>
      </c>
      <c r="AT162" s="186" t="s">
        <v>139</v>
      </c>
      <c r="AU162" s="186" t="s">
        <v>79</v>
      </c>
      <c r="AY162" s="21" t="s">
        <v>137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21" t="s">
        <v>77</v>
      </c>
      <c r="BK162" s="187">
        <f>ROUND(I162*H162,2)</f>
        <v>0</v>
      </c>
      <c r="BL162" s="21" t="s">
        <v>144</v>
      </c>
      <c r="BM162" s="186" t="s">
        <v>1085</v>
      </c>
    </row>
    <row r="163" s="2" customFormat="1">
      <c r="A163" s="40"/>
      <c r="B163" s="41"/>
      <c r="C163" s="40"/>
      <c r="D163" s="188" t="s">
        <v>146</v>
      </c>
      <c r="E163" s="40"/>
      <c r="F163" s="189" t="s">
        <v>643</v>
      </c>
      <c r="G163" s="40"/>
      <c r="H163" s="40"/>
      <c r="I163" s="190"/>
      <c r="J163" s="40"/>
      <c r="K163" s="40"/>
      <c r="L163" s="41"/>
      <c r="M163" s="191"/>
      <c r="N163" s="192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146</v>
      </c>
      <c r="AU163" s="21" t="s">
        <v>79</v>
      </c>
    </row>
    <row r="164" s="14" customFormat="1">
      <c r="A164" s="14"/>
      <c r="B164" s="201"/>
      <c r="C164" s="14"/>
      <c r="D164" s="194" t="s">
        <v>148</v>
      </c>
      <c r="E164" s="202" t="s">
        <v>3</v>
      </c>
      <c r="F164" s="203" t="s">
        <v>1086</v>
      </c>
      <c r="G164" s="14"/>
      <c r="H164" s="204">
        <v>1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148</v>
      </c>
      <c r="AU164" s="202" t="s">
        <v>79</v>
      </c>
      <c r="AV164" s="14" t="s">
        <v>79</v>
      </c>
      <c r="AW164" s="14" t="s">
        <v>32</v>
      </c>
      <c r="AX164" s="14" t="s">
        <v>70</v>
      </c>
      <c r="AY164" s="202" t="s">
        <v>137</v>
      </c>
    </row>
    <row r="165" s="15" customFormat="1">
      <c r="A165" s="15"/>
      <c r="B165" s="209"/>
      <c r="C165" s="15"/>
      <c r="D165" s="194" t="s">
        <v>148</v>
      </c>
      <c r="E165" s="210" t="s">
        <v>3</v>
      </c>
      <c r="F165" s="211" t="s">
        <v>152</v>
      </c>
      <c r="G165" s="15"/>
      <c r="H165" s="212">
        <v>1</v>
      </c>
      <c r="I165" s="213"/>
      <c r="J165" s="15"/>
      <c r="K165" s="15"/>
      <c r="L165" s="209"/>
      <c r="M165" s="214"/>
      <c r="N165" s="215"/>
      <c r="O165" s="215"/>
      <c r="P165" s="215"/>
      <c r="Q165" s="215"/>
      <c r="R165" s="215"/>
      <c r="S165" s="215"/>
      <c r="T165" s="21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0" t="s">
        <v>148</v>
      </c>
      <c r="AU165" s="210" t="s">
        <v>79</v>
      </c>
      <c r="AV165" s="15" t="s">
        <v>144</v>
      </c>
      <c r="AW165" s="15" t="s">
        <v>32</v>
      </c>
      <c r="AX165" s="15" t="s">
        <v>77</v>
      </c>
      <c r="AY165" s="210" t="s">
        <v>137</v>
      </c>
    </row>
    <row r="166" s="2" customFormat="1" ht="16.5" customHeight="1">
      <c r="A166" s="40"/>
      <c r="B166" s="174"/>
      <c r="C166" s="225" t="s">
        <v>312</v>
      </c>
      <c r="D166" s="225" t="s">
        <v>330</v>
      </c>
      <c r="E166" s="226" t="s">
        <v>646</v>
      </c>
      <c r="F166" s="227" t="s">
        <v>647</v>
      </c>
      <c r="G166" s="228" t="s">
        <v>457</v>
      </c>
      <c r="H166" s="229">
        <v>1</v>
      </c>
      <c r="I166" s="230"/>
      <c r="J166" s="231">
        <f>ROUND(I166*H166,2)</f>
        <v>0</v>
      </c>
      <c r="K166" s="227" t="s">
        <v>143</v>
      </c>
      <c r="L166" s="232"/>
      <c r="M166" s="233" t="s">
        <v>3</v>
      </c>
      <c r="N166" s="234" t="s">
        <v>41</v>
      </c>
      <c r="O166" s="74"/>
      <c r="P166" s="184">
        <f>O166*H166</f>
        <v>0</v>
      </c>
      <c r="Q166" s="184">
        <v>0.017999999999999999</v>
      </c>
      <c r="R166" s="184">
        <f>Q166*H166</f>
        <v>0.017999999999999999</v>
      </c>
      <c r="S166" s="184">
        <v>0</v>
      </c>
      <c r="T166" s="18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86" t="s">
        <v>195</v>
      </c>
      <c r="AT166" s="186" t="s">
        <v>330</v>
      </c>
      <c r="AU166" s="186" t="s">
        <v>79</v>
      </c>
      <c r="AY166" s="21" t="s">
        <v>137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21" t="s">
        <v>77</v>
      </c>
      <c r="BK166" s="187">
        <f>ROUND(I166*H166,2)</f>
        <v>0</v>
      </c>
      <c r="BL166" s="21" t="s">
        <v>144</v>
      </c>
      <c r="BM166" s="186" t="s">
        <v>1087</v>
      </c>
    </row>
    <row r="167" s="2" customFormat="1">
      <c r="A167" s="40"/>
      <c r="B167" s="41"/>
      <c r="C167" s="40"/>
      <c r="D167" s="194" t="s">
        <v>543</v>
      </c>
      <c r="E167" s="40"/>
      <c r="F167" s="239" t="s">
        <v>649</v>
      </c>
      <c r="G167" s="40"/>
      <c r="H167" s="40"/>
      <c r="I167" s="190"/>
      <c r="J167" s="40"/>
      <c r="K167" s="40"/>
      <c r="L167" s="41"/>
      <c r="M167" s="191"/>
      <c r="N167" s="192"/>
      <c r="O167" s="74"/>
      <c r="P167" s="74"/>
      <c r="Q167" s="74"/>
      <c r="R167" s="74"/>
      <c r="S167" s="74"/>
      <c r="T167" s="75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21" t="s">
        <v>543</v>
      </c>
      <c r="AU167" s="21" t="s">
        <v>79</v>
      </c>
    </row>
    <row r="168" s="14" customFormat="1">
      <c r="A168" s="14"/>
      <c r="B168" s="201"/>
      <c r="C168" s="14"/>
      <c r="D168" s="194" t="s">
        <v>148</v>
      </c>
      <c r="E168" s="202" t="s">
        <v>3</v>
      </c>
      <c r="F168" s="203" t="s">
        <v>1086</v>
      </c>
      <c r="G168" s="14"/>
      <c r="H168" s="204">
        <v>1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148</v>
      </c>
      <c r="AU168" s="202" t="s">
        <v>79</v>
      </c>
      <c r="AV168" s="14" t="s">
        <v>79</v>
      </c>
      <c r="AW168" s="14" t="s">
        <v>32</v>
      </c>
      <c r="AX168" s="14" t="s">
        <v>70</v>
      </c>
      <c r="AY168" s="202" t="s">
        <v>137</v>
      </c>
    </row>
    <row r="169" s="15" customFormat="1">
      <c r="A169" s="15"/>
      <c r="B169" s="209"/>
      <c r="C169" s="15"/>
      <c r="D169" s="194" t="s">
        <v>148</v>
      </c>
      <c r="E169" s="210" t="s">
        <v>3</v>
      </c>
      <c r="F169" s="211" t="s">
        <v>152</v>
      </c>
      <c r="G169" s="15"/>
      <c r="H169" s="212">
        <v>1</v>
      </c>
      <c r="I169" s="213"/>
      <c r="J169" s="15"/>
      <c r="K169" s="15"/>
      <c r="L169" s="209"/>
      <c r="M169" s="214"/>
      <c r="N169" s="215"/>
      <c r="O169" s="215"/>
      <c r="P169" s="215"/>
      <c r="Q169" s="215"/>
      <c r="R169" s="215"/>
      <c r="S169" s="215"/>
      <c r="T169" s="21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0" t="s">
        <v>148</v>
      </c>
      <c r="AU169" s="210" t="s">
        <v>79</v>
      </c>
      <c r="AV169" s="15" t="s">
        <v>144</v>
      </c>
      <c r="AW169" s="15" t="s">
        <v>32</v>
      </c>
      <c r="AX169" s="15" t="s">
        <v>77</v>
      </c>
      <c r="AY169" s="210" t="s">
        <v>137</v>
      </c>
    </row>
    <row r="170" s="2" customFormat="1" ht="24.15" customHeight="1">
      <c r="A170" s="40"/>
      <c r="B170" s="174"/>
      <c r="C170" s="175" t="s">
        <v>320</v>
      </c>
      <c r="D170" s="175" t="s">
        <v>139</v>
      </c>
      <c r="E170" s="176" t="s">
        <v>657</v>
      </c>
      <c r="F170" s="177" t="s">
        <v>658</v>
      </c>
      <c r="G170" s="178" t="s">
        <v>457</v>
      </c>
      <c r="H170" s="179">
        <v>1</v>
      </c>
      <c r="I170" s="180"/>
      <c r="J170" s="181">
        <f>ROUND(I170*H170,2)</f>
        <v>0</v>
      </c>
      <c r="K170" s="177" t="s">
        <v>143</v>
      </c>
      <c r="L170" s="41"/>
      <c r="M170" s="182" t="s">
        <v>3</v>
      </c>
      <c r="N170" s="183" t="s">
        <v>41</v>
      </c>
      <c r="O170" s="74"/>
      <c r="P170" s="184">
        <f>O170*H170</f>
        <v>0</v>
      </c>
      <c r="Q170" s="184">
        <v>0.00165</v>
      </c>
      <c r="R170" s="184">
        <f>Q170*H170</f>
        <v>0.00165</v>
      </c>
      <c r="S170" s="184">
        <v>0</v>
      </c>
      <c r="T170" s="18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186" t="s">
        <v>144</v>
      </c>
      <c r="AT170" s="186" t="s">
        <v>139</v>
      </c>
      <c r="AU170" s="186" t="s">
        <v>79</v>
      </c>
      <c r="AY170" s="21" t="s">
        <v>137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21" t="s">
        <v>77</v>
      </c>
      <c r="BK170" s="187">
        <f>ROUND(I170*H170,2)</f>
        <v>0</v>
      </c>
      <c r="BL170" s="21" t="s">
        <v>144</v>
      </c>
      <c r="BM170" s="186" t="s">
        <v>1088</v>
      </c>
    </row>
    <row r="171" s="2" customFormat="1">
      <c r="A171" s="40"/>
      <c r="B171" s="41"/>
      <c r="C171" s="40"/>
      <c r="D171" s="188" t="s">
        <v>146</v>
      </c>
      <c r="E171" s="40"/>
      <c r="F171" s="189" t="s">
        <v>660</v>
      </c>
      <c r="G171" s="40"/>
      <c r="H171" s="40"/>
      <c r="I171" s="190"/>
      <c r="J171" s="40"/>
      <c r="K171" s="40"/>
      <c r="L171" s="41"/>
      <c r="M171" s="191"/>
      <c r="N171" s="192"/>
      <c r="O171" s="74"/>
      <c r="P171" s="74"/>
      <c r="Q171" s="74"/>
      <c r="R171" s="74"/>
      <c r="S171" s="74"/>
      <c r="T171" s="75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21" t="s">
        <v>146</v>
      </c>
      <c r="AU171" s="21" t="s">
        <v>79</v>
      </c>
    </row>
    <row r="172" s="14" customFormat="1">
      <c r="A172" s="14"/>
      <c r="B172" s="201"/>
      <c r="C172" s="14"/>
      <c r="D172" s="194" t="s">
        <v>148</v>
      </c>
      <c r="E172" s="202" t="s">
        <v>3</v>
      </c>
      <c r="F172" s="203" t="s">
        <v>1089</v>
      </c>
      <c r="G172" s="14"/>
      <c r="H172" s="204">
        <v>1</v>
      </c>
      <c r="I172" s="205"/>
      <c r="J172" s="14"/>
      <c r="K172" s="14"/>
      <c r="L172" s="201"/>
      <c r="M172" s="206"/>
      <c r="N172" s="207"/>
      <c r="O172" s="207"/>
      <c r="P172" s="207"/>
      <c r="Q172" s="207"/>
      <c r="R172" s="207"/>
      <c r="S172" s="207"/>
      <c r="T172" s="20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148</v>
      </c>
      <c r="AU172" s="202" t="s">
        <v>79</v>
      </c>
      <c r="AV172" s="14" t="s">
        <v>79</v>
      </c>
      <c r="AW172" s="14" t="s">
        <v>32</v>
      </c>
      <c r="AX172" s="14" t="s">
        <v>70</v>
      </c>
      <c r="AY172" s="202" t="s">
        <v>137</v>
      </c>
    </row>
    <row r="173" s="15" customFormat="1">
      <c r="A173" s="15"/>
      <c r="B173" s="209"/>
      <c r="C173" s="15"/>
      <c r="D173" s="194" t="s">
        <v>148</v>
      </c>
      <c r="E173" s="210" t="s">
        <v>3</v>
      </c>
      <c r="F173" s="211" t="s">
        <v>152</v>
      </c>
      <c r="G173" s="15"/>
      <c r="H173" s="212">
        <v>1</v>
      </c>
      <c r="I173" s="213"/>
      <c r="J173" s="15"/>
      <c r="K173" s="15"/>
      <c r="L173" s="209"/>
      <c r="M173" s="214"/>
      <c r="N173" s="215"/>
      <c r="O173" s="215"/>
      <c r="P173" s="215"/>
      <c r="Q173" s="215"/>
      <c r="R173" s="215"/>
      <c r="S173" s="215"/>
      <c r="T173" s="21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10" t="s">
        <v>148</v>
      </c>
      <c r="AU173" s="210" t="s">
        <v>79</v>
      </c>
      <c r="AV173" s="15" t="s">
        <v>144</v>
      </c>
      <c r="AW173" s="15" t="s">
        <v>32</v>
      </c>
      <c r="AX173" s="15" t="s">
        <v>77</v>
      </c>
      <c r="AY173" s="210" t="s">
        <v>137</v>
      </c>
    </row>
    <row r="174" s="2" customFormat="1" ht="16.5" customHeight="1">
      <c r="A174" s="40"/>
      <c r="B174" s="174"/>
      <c r="C174" s="225" t="s">
        <v>329</v>
      </c>
      <c r="D174" s="225" t="s">
        <v>330</v>
      </c>
      <c r="E174" s="226" t="s">
        <v>663</v>
      </c>
      <c r="F174" s="227" t="s">
        <v>664</v>
      </c>
      <c r="G174" s="228" t="s">
        <v>457</v>
      </c>
      <c r="H174" s="229">
        <v>1</v>
      </c>
      <c r="I174" s="230"/>
      <c r="J174" s="231">
        <f>ROUND(I174*H174,2)</f>
        <v>0</v>
      </c>
      <c r="K174" s="227" t="s">
        <v>143</v>
      </c>
      <c r="L174" s="232"/>
      <c r="M174" s="233" t="s">
        <v>3</v>
      </c>
      <c r="N174" s="234" t="s">
        <v>41</v>
      </c>
      <c r="O174" s="74"/>
      <c r="P174" s="184">
        <f>O174*H174</f>
        <v>0</v>
      </c>
      <c r="Q174" s="184">
        <v>0.023</v>
      </c>
      <c r="R174" s="184">
        <f>Q174*H174</f>
        <v>0.023</v>
      </c>
      <c r="S174" s="184">
        <v>0</v>
      </c>
      <c r="T174" s="18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86" t="s">
        <v>195</v>
      </c>
      <c r="AT174" s="186" t="s">
        <v>330</v>
      </c>
      <c r="AU174" s="186" t="s">
        <v>79</v>
      </c>
      <c r="AY174" s="21" t="s">
        <v>137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21" t="s">
        <v>77</v>
      </c>
      <c r="BK174" s="187">
        <f>ROUND(I174*H174,2)</f>
        <v>0</v>
      </c>
      <c r="BL174" s="21" t="s">
        <v>144</v>
      </c>
      <c r="BM174" s="186" t="s">
        <v>1090</v>
      </c>
    </row>
    <row r="175" s="2" customFormat="1">
      <c r="A175" s="40"/>
      <c r="B175" s="41"/>
      <c r="C175" s="40"/>
      <c r="D175" s="194" t="s">
        <v>543</v>
      </c>
      <c r="E175" s="40"/>
      <c r="F175" s="239" t="s">
        <v>666</v>
      </c>
      <c r="G175" s="40"/>
      <c r="H175" s="40"/>
      <c r="I175" s="190"/>
      <c r="J175" s="40"/>
      <c r="K175" s="40"/>
      <c r="L175" s="41"/>
      <c r="M175" s="191"/>
      <c r="N175" s="192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543</v>
      </c>
      <c r="AU175" s="21" t="s">
        <v>79</v>
      </c>
    </row>
    <row r="176" s="2" customFormat="1" ht="16.5" customHeight="1">
      <c r="A176" s="40"/>
      <c r="B176" s="174"/>
      <c r="C176" s="175" t="s">
        <v>335</v>
      </c>
      <c r="D176" s="175" t="s">
        <v>139</v>
      </c>
      <c r="E176" s="176" t="s">
        <v>674</v>
      </c>
      <c r="F176" s="177" t="s">
        <v>675</v>
      </c>
      <c r="G176" s="178" t="s">
        <v>457</v>
      </c>
      <c r="H176" s="179">
        <v>1</v>
      </c>
      <c r="I176" s="180"/>
      <c r="J176" s="181">
        <f>ROUND(I176*H176,2)</f>
        <v>0</v>
      </c>
      <c r="K176" s="177" t="s">
        <v>143</v>
      </c>
      <c r="L176" s="41"/>
      <c r="M176" s="182" t="s">
        <v>3</v>
      </c>
      <c r="N176" s="183" t="s">
        <v>41</v>
      </c>
      <c r="O176" s="74"/>
      <c r="P176" s="184">
        <f>O176*H176</f>
        <v>0</v>
      </c>
      <c r="Q176" s="184">
        <v>0.0013628</v>
      </c>
      <c r="R176" s="184">
        <f>Q176*H176</f>
        <v>0.0013628</v>
      </c>
      <c r="S176" s="184">
        <v>0</v>
      </c>
      <c r="T176" s="18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186" t="s">
        <v>144</v>
      </c>
      <c r="AT176" s="186" t="s">
        <v>139</v>
      </c>
      <c r="AU176" s="186" t="s">
        <v>79</v>
      </c>
      <c r="AY176" s="21" t="s">
        <v>137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21" t="s">
        <v>77</v>
      </c>
      <c r="BK176" s="187">
        <f>ROUND(I176*H176,2)</f>
        <v>0</v>
      </c>
      <c r="BL176" s="21" t="s">
        <v>144</v>
      </c>
      <c r="BM176" s="186" t="s">
        <v>1091</v>
      </c>
    </row>
    <row r="177" s="2" customFormat="1">
      <c r="A177" s="40"/>
      <c r="B177" s="41"/>
      <c r="C177" s="40"/>
      <c r="D177" s="188" t="s">
        <v>146</v>
      </c>
      <c r="E177" s="40"/>
      <c r="F177" s="189" t="s">
        <v>677</v>
      </c>
      <c r="G177" s="40"/>
      <c r="H177" s="40"/>
      <c r="I177" s="190"/>
      <c r="J177" s="40"/>
      <c r="K177" s="40"/>
      <c r="L177" s="41"/>
      <c r="M177" s="191"/>
      <c r="N177" s="192"/>
      <c r="O177" s="74"/>
      <c r="P177" s="74"/>
      <c r="Q177" s="74"/>
      <c r="R177" s="74"/>
      <c r="S177" s="74"/>
      <c r="T177" s="75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21" t="s">
        <v>146</v>
      </c>
      <c r="AU177" s="21" t="s">
        <v>79</v>
      </c>
    </row>
    <row r="178" s="14" customFormat="1">
      <c r="A178" s="14"/>
      <c r="B178" s="201"/>
      <c r="C178" s="14"/>
      <c r="D178" s="194" t="s">
        <v>148</v>
      </c>
      <c r="E178" s="202" t="s">
        <v>3</v>
      </c>
      <c r="F178" s="203" t="s">
        <v>1092</v>
      </c>
      <c r="G178" s="14"/>
      <c r="H178" s="204">
        <v>1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148</v>
      </c>
      <c r="AU178" s="202" t="s">
        <v>79</v>
      </c>
      <c r="AV178" s="14" t="s">
        <v>79</v>
      </c>
      <c r="AW178" s="14" t="s">
        <v>32</v>
      </c>
      <c r="AX178" s="14" t="s">
        <v>70</v>
      </c>
      <c r="AY178" s="202" t="s">
        <v>137</v>
      </c>
    </row>
    <row r="179" s="15" customFormat="1">
      <c r="A179" s="15"/>
      <c r="B179" s="209"/>
      <c r="C179" s="15"/>
      <c r="D179" s="194" t="s">
        <v>148</v>
      </c>
      <c r="E179" s="210" t="s">
        <v>3</v>
      </c>
      <c r="F179" s="211" t="s">
        <v>152</v>
      </c>
      <c r="G179" s="15"/>
      <c r="H179" s="212">
        <v>1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148</v>
      </c>
      <c r="AU179" s="210" t="s">
        <v>79</v>
      </c>
      <c r="AV179" s="15" t="s">
        <v>144</v>
      </c>
      <c r="AW179" s="15" t="s">
        <v>32</v>
      </c>
      <c r="AX179" s="15" t="s">
        <v>77</v>
      </c>
      <c r="AY179" s="210" t="s">
        <v>137</v>
      </c>
    </row>
    <row r="180" s="2" customFormat="1" ht="16.5" customHeight="1">
      <c r="A180" s="40"/>
      <c r="B180" s="174"/>
      <c r="C180" s="225" t="s">
        <v>342</v>
      </c>
      <c r="D180" s="225" t="s">
        <v>330</v>
      </c>
      <c r="E180" s="226" t="s">
        <v>679</v>
      </c>
      <c r="F180" s="227" t="s">
        <v>680</v>
      </c>
      <c r="G180" s="228" t="s">
        <v>457</v>
      </c>
      <c r="H180" s="229">
        <v>1</v>
      </c>
      <c r="I180" s="230"/>
      <c r="J180" s="231">
        <f>ROUND(I180*H180,2)</f>
        <v>0</v>
      </c>
      <c r="K180" s="227" t="s">
        <v>143</v>
      </c>
      <c r="L180" s="232"/>
      <c r="M180" s="233" t="s">
        <v>3</v>
      </c>
      <c r="N180" s="234" t="s">
        <v>41</v>
      </c>
      <c r="O180" s="74"/>
      <c r="P180" s="184">
        <f>O180*H180</f>
        <v>0</v>
      </c>
      <c r="Q180" s="184">
        <v>0.048000000000000001</v>
      </c>
      <c r="R180" s="184">
        <f>Q180*H180</f>
        <v>0.048000000000000001</v>
      </c>
      <c r="S180" s="184">
        <v>0</v>
      </c>
      <c r="T180" s="18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186" t="s">
        <v>195</v>
      </c>
      <c r="AT180" s="186" t="s">
        <v>330</v>
      </c>
      <c r="AU180" s="186" t="s">
        <v>79</v>
      </c>
      <c r="AY180" s="21" t="s">
        <v>137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21" t="s">
        <v>77</v>
      </c>
      <c r="BK180" s="187">
        <f>ROUND(I180*H180,2)</f>
        <v>0</v>
      </c>
      <c r="BL180" s="21" t="s">
        <v>144</v>
      </c>
      <c r="BM180" s="186" t="s">
        <v>1093</v>
      </c>
    </row>
    <row r="181" s="2" customFormat="1">
      <c r="A181" s="40"/>
      <c r="B181" s="41"/>
      <c r="C181" s="40"/>
      <c r="D181" s="194" t="s">
        <v>543</v>
      </c>
      <c r="E181" s="40"/>
      <c r="F181" s="239" t="s">
        <v>682</v>
      </c>
      <c r="G181" s="40"/>
      <c r="H181" s="40"/>
      <c r="I181" s="190"/>
      <c r="J181" s="40"/>
      <c r="K181" s="40"/>
      <c r="L181" s="41"/>
      <c r="M181" s="191"/>
      <c r="N181" s="192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543</v>
      </c>
      <c r="AU181" s="21" t="s">
        <v>79</v>
      </c>
    </row>
    <row r="182" s="14" customFormat="1">
      <c r="A182" s="14"/>
      <c r="B182" s="201"/>
      <c r="C182" s="14"/>
      <c r="D182" s="194" t="s">
        <v>148</v>
      </c>
      <c r="E182" s="202" t="s">
        <v>3</v>
      </c>
      <c r="F182" s="203" t="s">
        <v>1092</v>
      </c>
      <c r="G182" s="14"/>
      <c r="H182" s="204">
        <v>1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148</v>
      </c>
      <c r="AU182" s="202" t="s">
        <v>79</v>
      </c>
      <c r="AV182" s="14" t="s">
        <v>79</v>
      </c>
      <c r="AW182" s="14" t="s">
        <v>32</v>
      </c>
      <c r="AX182" s="14" t="s">
        <v>70</v>
      </c>
      <c r="AY182" s="202" t="s">
        <v>137</v>
      </c>
    </row>
    <row r="183" s="15" customFormat="1">
      <c r="A183" s="15"/>
      <c r="B183" s="209"/>
      <c r="C183" s="15"/>
      <c r="D183" s="194" t="s">
        <v>148</v>
      </c>
      <c r="E183" s="210" t="s">
        <v>3</v>
      </c>
      <c r="F183" s="211" t="s">
        <v>152</v>
      </c>
      <c r="G183" s="15"/>
      <c r="H183" s="212">
        <v>1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148</v>
      </c>
      <c r="AU183" s="210" t="s">
        <v>79</v>
      </c>
      <c r="AV183" s="15" t="s">
        <v>144</v>
      </c>
      <c r="AW183" s="15" t="s">
        <v>32</v>
      </c>
      <c r="AX183" s="15" t="s">
        <v>77</v>
      </c>
      <c r="AY183" s="210" t="s">
        <v>137</v>
      </c>
    </row>
    <row r="184" s="2" customFormat="1" ht="16.5" customHeight="1">
      <c r="A184" s="40"/>
      <c r="B184" s="174"/>
      <c r="C184" s="225" t="s">
        <v>347</v>
      </c>
      <c r="D184" s="225" t="s">
        <v>330</v>
      </c>
      <c r="E184" s="226" t="s">
        <v>683</v>
      </c>
      <c r="F184" s="227" t="s">
        <v>684</v>
      </c>
      <c r="G184" s="228" t="s">
        <v>457</v>
      </c>
      <c r="H184" s="229">
        <v>1</v>
      </c>
      <c r="I184" s="230"/>
      <c r="J184" s="231">
        <f>ROUND(I184*H184,2)</f>
        <v>0</v>
      </c>
      <c r="K184" s="227" t="s">
        <v>143</v>
      </c>
      <c r="L184" s="232"/>
      <c r="M184" s="233" t="s">
        <v>3</v>
      </c>
      <c r="N184" s="234" t="s">
        <v>41</v>
      </c>
      <c r="O184" s="74"/>
      <c r="P184" s="184">
        <f>O184*H184</f>
        <v>0</v>
      </c>
      <c r="Q184" s="184">
        <v>0.0015</v>
      </c>
      <c r="R184" s="184">
        <f>Q184*H184</f>
        <v>0.0015</v>
      </c>
      <c r="S184" s="184">
        <v>0</v>
      </c>
      <c r="T184" s="18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186" t="s">
        <v>195</v>
      </c>
      <c r="AT184" s="186" t="s">
        <v>330</v>
      </c>
      <c r="AU184" s="186" t="s">
        <v>79</v>
      </c>
      <c r="AY184" s="21" t="s">
        <v>137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21" t="s">
        <v>77</v>
      </c>
      <c r="BK184" s="187">
        <f>ROUND(I184*H184,2)</f>
        <v>0</v>
      </c>
      <c r="BL184" s="21" t="s">
        <v>144</v>
      </c>
      <c r="BM184" s="186" t="s">
        <v>1094</v>
      </c>
    </row>
    <row r="185" s="2" customFormat="1" ht="16.5" customHeight="1">
      <c r="A185" s="40"/>
      <c r="B185" s="174"/>
      <c r="C185" s="175" t="s">
        <v>352</v>
      </c>
      <c r="D185" s="175" t="s">
        <v>139</v>
      </c>
      <c r="E185" s="176" t="s">
        <v>686</v>
      </c>
      <c r="F185" s="177" t="s">
        <v>687</v>
      </c>
      <c r="G185" s="178" t="s">
        <v>457</v>
      </c>
      <c r="H185" s="179">
        <v>2</v>
      </c>
      <c r="I185" s="180"/>
      <c r="J185" s="181">
        <f>ROUND(I185*H185,2)</f>
        <v>0</v>
      </c>
      <c r="K185" s="177" t="s">
        <v>3</v>
      </c>
      <c r="L185" s="41"/>
      <c r="M185" s="182" t="s">
        <v>3</v>
      </c>
      <c r="N185" s="183" t="s">
        <v>41</v>
      </c>
      <c r="O185" s="74"/>
      <c r="P185" s="184">
        <f>O185*H185</f>
        <v>0</v>
      </c>
      <c r="Q185" s="184">
        <v>0.040000000000000001</v>
      </c>
      <c r="R185" s="184">
        <f>Q185*H185</f>
        <v>0.080000000000000002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144</v>
      </c>
      <c r="AT185" s="186" t="s">
        <v>139</v>
      </c>
      <c r="AU185" s="186" t="s">
        <v>79</v>
      </c>
      <c r="AY185" s="21" t="s">
        <v>137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77</v>
      </c>
      <c r="BK185" s="187">
        <f>ROUND(I185*H185,2)</f>
        <v>0</v>
      </c>
      <c r="BL185" s="21" t="s">
        <v>144</v>
      </c>
      <c r="BM185" s="186" t="s">
        <v>1095</v>
      </c>
    </row>
    <row r="186" s="14" customFormat="1">
      <c r="A186" s="14"/>
      <c r="B186" s="201"/>
      <c r="C186" s="14"/>
      <c r="D186" s="194" t="s">
        <v>148</v>
      </c>
      <c r="E186" s="202" t="s">
        <v>3</v>
      </c>
      <c r="F186" s="203" t="s">
        <v>1096</v>
      </c>
      <c r="G186" s="14"/>
      <c r="H186" s="204">
        <v>2</v>
      </c>
      <c r="I186" s="205"/>
      <c r="J186" s="14"/>
      <c r="K186" s="14"/>
      <c r="L186" s="201"/>
      <c r="M186" s="206"/>
      <c r="N186" s="207"/>
      <c r="O186" s="207"/>
      <c r="P186" s="207"/>
      <c r="Q186" s="207"/>
      <c r="R186" s="207"/>
      <c r="S186" s="207"/>
      <c r="T186" s="20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2" t="s">
        <v>148</v>
      </c>
      <c r="AU186" s="202" t="s">
        <v>79</v>
      </c>
      <c r="AV186" s="14" t="s">
        <v>79</v>
      </c>
      <c r="AW186" s="14" t="s">
        <v>32</v>
      </c>
      <c r="AX186" s="14" t="s">
        <v>70</v>
      </c>
      <c r="AY186" s="202" t="s">
        <v>137</v>
      </c>
    </row>
    <row r="187" s="15" customFormat="1">
      <c r="A187" s="15"/>
      <c r="B187" s="209"/>
      <c r="C187" s="15"/>
      <c r="D187" s="194" t="s">
        <v>148</v>
      </c>
      <c r="E187" s="210" t="s">
        <v>3</v>
      </c>
      <c r="F187" s="211" t="s">
        <v>152</v>
      </c>
      <c r="G187" s="15"/>
      <c r="H187" s="212">
        <v>2</v>
      </c>
      <c r="I187" s="213"/>
      <c r="J187" s="15"/>
      <c r="K187" s="15"/>
      <c r="L187" s="209"/>
      <c r="M187" s="214"/>
      <c r="N187" s="215"/>
      <c r="O187" s="215"/>
      <c r="P187" s="215"/>
      <c r="Q187" s="215"/>
      <c r="R187" s="215"/>
      <c r="S187" s="215"/>
      <c r="T187" s="21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10" t="s">
        <v>148</v>
      </c>
      <c r="AU187" s="210" t="s">
        <v>79</v>
      </c>
      <c r="AV187" s="15" t="s">
        <v>144</v>
      </c>
      <c r="AW187" s="15" t="s">
        <v>32</v>
      </c>
      <c r="AX187" s="15" t="s">
        <v>77</v>
      </c>
      <c r="AY187" s="210" t="s">
        <v>137</v>
      </c>
    </row>
    <row r="188" s="2" customFormat="1" ht="16.5" customHeight="1">
      <c r="A188" s="40"/>
      <c r="B188" s="174"/>
      <c r="C188" s="225" t="s">
        <v>358</v>
      </c>
      <c r="D188" s="225" t="s">
        <v>330</v>
      </c>
      <c r="E188" s="226" t="s">
        <v>690</v>
      </c>
      <c r="F188" s="227" t="s">
        <v>691</v>
      </c>
      <c r="G188" s="228" t="s">
        <v>457</v>
      </c>
      <c r="H188" s="229">
        <v>2</v>
      </c>
      <c r="I188" s="230"/>
      <c r="J188" s="231">
        <f>ROUND(I188*H188,2)</f>
        <v>0</v>
      </c>
      <c r="K188" s="227" t="s">
        <v>143</v>
      </c>
      <c r="L188" s="232"/>
      <c r="M188" s="233" t="s">
        <v>3</v>
      </c>
      <c r="N188" s="234" t="s">
        <v>41</v>
      </c>
      <c r="O188" s="74"/>
      <c r="P188" s="184">
        <f>O188*H188</f>
        <v>0</v>
      </c>
      <c r="Q188" s="184">
        <v>0.011100000000000001</v>
      </c>
      <c r="R188" s="184">
        <f>Q188*H188</f>
        <v>0.022200000000000001</v>
      </c>
      <c r="S188" s="184">
        <v>0</v>
      </c>
      <c r="T188" s="18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86" t="s">
        <v>195</v>
      </c>
      <c r="AT188" s="186" t="s">
        <v>330</v>
      </c>
      <c r="AU188" s="186" t="s">
        <v>79</v>
      </c>
      <c r="AY188" s="21" t="s">
        <v>137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21" t="s">
        <v>77</v>
      </c>
      <c r="BK188" s="187">
        <f>ROUND(I188*H188,2)</f>
        <v>0</v>
      </c>
      <c r="BL188" s="21" t="s">
        <v>144</v>
      </c>
      <c r="BM188" s="186" t="s">
        <v>1097</v>
      </c>
    </row>
    <row r="189" s="14" customFormat="1">
      <c r="A189" s="14"/>
      <c r="B189" s="201"/>
      <c r="C189" s="14"/>
      <c r="D189" s="194" t="s">
        <v>148</v>
      </c>
      <c r="E189" s="202" t="s">
        <v>3</v>
      </c>
      <c r="F189" s="203" t="s">
        <v>1096</v>
      </c>
      <c r="G189" s="14"/>
      <c r="H189" s="204">
        <v>2</v>
      </c>
      <c r="I189" s="205"/>
      <c r="J189" s="14"/>
      <c r="K189" s="14"/>
      <c r="L189" s="201"/>
      <c r="M189" s="206"/>
      <c r="N189" s="207"/>
      <c r="O189" s="207"/>
      <c r="P189" s="207"/>
      <c r="Q189" s="207"/>
      <c r="R189" s="207"/>
      <c r="S189" s="207"/>
      <c r="T189" s="20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2" t="s">
        <v>148</v>
      </c>
      <c r="AU189" s="202" t="s">
        <v>79</v>
      </c>
      <c r="AV189" s="14" t="s">
        <v>79</v>
      </c>
      <c r="AW189" s="14" t="s">
        <v>32</v>
      </c>
      <c r="AX189" s="14" t="s">
        <v>70</v>
      </c>
      <c r="AY189" s="202" t="s">
        <v>137</v>
      </c>
    </row>
    <row r="190" s="15" customFormat="1">
      <c r="A190" s="15"/>
      <c r="B190" s="209"/>
      <c r="C190" s="15"/>
      <c r="D190" s="194" t="s">
        <v>148</v>
      </c>
      <c r="E190" s="210" t="s">
        <v>3</v>
      </c>
      <c r="F190" s="211" t="s">
        <v>152</v>
      </c>
      <c r="G190" s="15"/>
      <c r="H190" s="212">
        <v>2</v>
      </c>
      <c r="I190" s="213"/>
      <c r="J190" s="15"/>
      <c r="K190" s="15"/>
      <c r="L190" s="209"/>
      <c r="M190" s="214"/>
      <c r="N190" s="215"/>
      <c r="O190" s="215"/>
      <c r="P190" s="215"/>
      <c r="Q190" s="215"/>
      <c r="R190" s="215"/>
      <c r="S190" s="215"/>
      <c r="T190" s="21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10" t="s">
        <v>148</v>
      </c>
      <c r="AU190" s="210" t="s">
        <v>79</v>
      </c>
      <c r="AV190" s="15" t="s">
        <v>144</v>
      </c>
      <c r="AW190" s="15" t="s">
        <v>32</v>
      </c>
      <c r="AX190" s="15" t="s">
        <v>77</v>
      </c>
      <c r="AY190" s="210" t="s">
        <v>137</v>
      </c>
    </row>
    <row r="191" s="2" customFormat="1" ht="16.5" customHeight="1">
      <c r="A191" s="40"/>
      <c r="B191" s="174"/>
      <c r="C191" s="225" t="s">
        <v>364</v>
      </c>
      <c r="D191" s="225" t="s">
        <v>330</v>
      </c>
      <c r="E191" s="226" t="s">
        <v>693</v>
      </c>
      <c r="F191" s="227" t="s">
        <v>694</v>
      </c>
      <c r="G191" s="228" t="s">
        <v>457</v>
      </c>
      <c r="H191" s="229">
        <v>2</v>
      </c>
      <c r="I191" s="230"/>
      <c r="J191" s="231">
        <f>ROUND(I191*H191,2)</f>
        <v>0</v>
      </c>
      <c r="K191" s="227" t="s">
        <v>143</v>
      </c>
      <c r="L191" s="232"/>
      <c r="M191" s="233" t="s">
        <v>3</v>
      </c>
      <c r="N191" s="234" t="s">
        <v>41</v>
      </c>
      <c r="O191" s="74"/>
      <c r="P191" s="184">
        <f>O191*H191</f>
        <v>0</v>
      </c>
      <c r="Q191" s="184">
        <v>0.00029999999999999997</v>
      </c>
      <c r="R191" s="184">
        <f>Q191*H191</f>
        <v>0.00059999999999999995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195</v>
      </c>
      <c r="AT191" s="186" t="s">
        <v>330</v>
      </c>
      <c r="AU191" s="186" t="s">
        <v>79</v>
      </c>
      <c r="AY191" s="21" t="s">
        <v>137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77</v>
      </c>
      <c r="BK191" s="187">
        <f>ROUND(I191*H191,2)</f>
        <v>0</v>
      </c>
      <c r="BL191" s="21" t="s">
        <v>144</v>
      </c>
      <c r="BM191" s="186" t="s">
        <v>1098</v>
      </c>
    </row>
    <row r="192" s="14" customFormat="1">
      <c r="A192" s="14"/>
      <c r="B192" s="201"/>
      <c r="C192" s="14"/>
      <c r="D192" s="194" t="s">
        <v>148</v>
      </c>
      <c r="E192" s="202" t="s">
        <v>3</v>
      </c>
      <c r="F192" s="203" t="s">
        <v>1099</v>
      </c>
      <c r="G192" s="14"/>
      <c r="H192" s="204">
        <v>2</v>
      </c>
      <c r="I192" s="205"/>
      <c r="J192" s="14"/>
      <c r="K192" s="14"/>
      <c r="L192" s="201"/>
      <c r="M192" s="206"/>
      <c r="N192" s="207"/>
      <c r="O192" s="207"/>
      <c r="P192" s="207"/>
      <c r="Q192" s="207"/>
      <c r="R192" s="207"/>
      <c r="S192" s="207"/>
      <c r="T192" s="20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2" t="s">
        <v>148</v>
      </c>
      <c r="AU192" s="202" t="s">
        <v>79</v>
      </c>
      <c r="AV192" s="14" t="s">
        <v>79</v>
      </c>
      <c r="AW192" s="14" t="s">
        <v>32</v>
      </c>
      <c r="AX192" s="14" t="s">
        <v>70</v>
      </c>
      <c r="AY192" s="202" t="s">
        <v>137</v>
      </c>
    </row>
    <row r="193" s="15" customFormat="1">
      <c r="A193" s="15"/>
      <c r="B193" s="209"/>
      <c r="C193" s="15"/>
      <c r="D193" s="194" t="s">
        <v>148</v>
      </c>
      <c r="E193" s="210" t="s">
        <v>3</v>
      </c>
      <c r="F193" s="211" t="s">
        <v>152</v>
      </c>
      <c r="G193" s="15"/>
      <c r="H193" s="212">
        <v>2</v>
      </c>
      <c r="I193" s="213"/>
      <c r="J193" s="15"/>
      <c r="K193" s="15"/>
      <c r="L193" s="209"/>
      <c r="M193" s="214"/>
      <c r="N193" s="215"/>
      <c r="O193" s="215"/>
      <c r="P193" s="215"/>
      <c r="Q193" s="215"/>
      <c r="R193" s="215"/>
      <c r="S193" s="215"/>
      <c r="T193" s="21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10" t="s">
        <v>148</v>
      </c>
      <c r="AU193" s="210" t="s">
        <v>79</v>
      </c>
      <c r="AV193" s="15" t="s">
        <v>144</v>
      </c>
      <c r="AW193" s="15" t="s">
        <v>32</v>
      </c>
      <c r="AX193" s="15" t="s">
        <v>77</v>
      </c>
      <c r="AY193" s="210" t="s">
        <v>137</v>
      </c>
    </row>
    <row r="194" s="2" customFormat="1" ht="16.5" customHeight="1">
      <c r="A194" s="40"/>
      <c r="B194" s="174"/>
      <c r="C194" s="175" t="s">
        <v>370</v>
      </c>
      <c r="D194" s="175" t="s">
        <v>139</v>
      </c>
      <c r="E194" s="176" t="s">
        <v>697</v>
      </c>
      <c r="F194" s="177" t="s">
        <v>698</v>
      </c>
      <c r="G194" s="178" t="s">
        <v>457</v>
      </c>
      <c r="H194" s="179">
        <v>1</v>
      </c>
      <c r="I194" s="180"/>
      <c r="J194" s="181">
        <f>ROUND(I194*H194,2)</f>
        <v>0</v>
      </c>
      <c r="K194" s="177" t="s">
        <v>3</v>
      </c>
      <c r="L194" s="41"/>
      <c r="M194" s="182" t="s">
        <v>3</v>
      </c>
      <c r="N194" s="183" t="s">
        <v>41</v>
      </c>
      <c r="O194" s="74"/>
      <c r="P194" s="184">
        <f>O194*H194</f>
        <v>0</v>
      </c>
      <c r="Q194" s="184">
        <v>0.050000000000000003</v>
      </c>
      <c r="R194" s="184">
        <f>Q194*H194</f>
        <v>0.050000000000000003</v>
      </c>
      <c r="S194" s="184">
        <v>0</v>
      </c>
      <c r="T194" s="18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6" t="s">
        <v>144</v>
      </c>
      <c r="AT194" s="186" t="s">
        <v>139</v>
      </c>
      <c r="AU194" s="186" t="s">
        <v>79</v>
      </c>
      <c r="AY194" s="21" t="s">
        <v>137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21" t="s">
        <v>77</v>
      </c>
      <c r="BK194" s="187">
        <f>ROUND(I194*H194,2)</f>
        <v>0</v>
      </c>
      <c r="BL194" s="21" t="s">
        <v>144</v>
      </c>
      <c r="BM194" s="186" t="s">
        <v>1100</v>
      </c>
    </row>
    <row r="195" s="14" customFormat="1">
      <c r="A195" s="14"/>
      <c r="B195" s="201"/>
      <c r="C195" s="14"/>
      <c r="D195" s="194" t="s">
        <v>148</v>
      </c>
      <c r="E195" s="202" t="s">
        <v>3</v>
      </c>
      <c r="F195" s="203" t="s">
        <v>1101</v>
      </c>
      <c r="G195" s="14"/>
      <c r="H195" s="204">
        <v>1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148</v>
      </c>
      <c r="AU195" s="202" t="s">
        <v>79</v>
      </c>
      <c r="AV195" s="14" t="s">
        <v>79</v>
      </c>
      <c r="AW195" s="14" t="s">
        <v>32</v>
      </c>
      <c r="AX195" s="14" t="s">
        <v>70</v>
      </c>
      <c r="AY195" s="202" t="s">
        <v>137</v>
      </c>
    </row>
    <row r="196" s="15" customFormat="1">
      <c r="A196" s="15"/>
      <c r="B196" s="209"/>
      <c r="C196" s="15"/>
      <c r="D196" s="194" t="s">
        <v>148</v>
      </c>
      <c r="E196" s="210" t="s">
        <v>3</v>
      </c>
      <c r="F196" s="211" t="s">
        <v>152</v>
      </c>
      <c r="G196" s="15"/>
      <c r="H196" s="212">
        <v>1</v>
      </c>
      <c r="I196" s="213"/>
      <c r="J196" s="15"/>
      <c r="K196" s="15"/>
      <c r="L196" s="209"/>
      <c r="M196" s="214"/>
      <c r="N196" s="215"/>
      <c r="O196" s="215"/>
      <c r="P196" s="215"/>
      <c r="Q196" s="215"/>
      <c r="R196" s="215"/>
      <c r="S196" s="215"/>
      <c r="T196" s="21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0" t="s">
        <v>148</v>
      </c>
      <c r="AU196" s="210" t="s">
        <v>79</v>
      </c>
      <c r="AV196" s="15" t="s">
        <v>144</v>
      </c>
      <c r="AW196" s="15" t="s">
        <v>32</v>
      </c>
      <c r="AX196" s="15" t="s">
        <v>77</v>
      </c>
      <c r="AY196" s="210" t="s">
        <v>137</v>
      </c>
    </row>
    <row r="197" s="2" customFormat="1" ht="16.5" customHeight="1">
      <c r="A197" s="40"/>
      <c r="B197" s="174"/>
      <c r="C197" s="225" t="s">
        <v>378</v>
      </c>
      <c r="D197" s="225" t="s">
        <v>330</v>
      </c>
      <c r="E197" s="226" t="s">
        <v>701</v>
      </c>
      <c r="F197" s="227" t="s">
        <v>702</v>
      </c>
      <c r="G197" s="228" t="s">
        <v>457</v>
      </c>
      <c r="H197" s="229">
        <v>1</v>
      </c>
      <c r="I197" s="230"/>
      <c r="J197" s="231">
        <f>ROUND(I197*H197,2)</f>
        <v>0</v>
      </c>
      <c r="K197" s="227" t="s">
        <v>143</v>
      </c>
      <c r="L197" s="232"/>
      <c r="M197" s="233" t="s">
        <v>3</v>
      </c>
      <c r="N197" s="234" t="s">
        <v>41</v>
      </c>
      <c r="O197" s="74"/>
      <c r="P197" s="184">
        <f>O197*H197</f>
        <v>0</v>
      </c>
      <c r="Q197" s="184">
        <v>0.023800000000000002</v>
      </c>
      <c r="R197" s="184">
        <f>Q197*H197</f>
        <v>0.023800000000000002</v>
      </c>
      <c r="S197" s="184">
        <v>0</v>
      </c>
      <c r="T197" s="18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86" t="s">
        <v>195</v>
      </c>
      <c r="AT197" s="186" t="s">
        <v>330</v>
      </c>
      <c r="AU197" s="186" t="s">
        <v>79</v>
      </c>
      <c r="AY197" s="21" t="s">
        <v>137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21" t="s">
        <v>77</v>
      </c>
      <c r="BK197" s="187">
        <f>ROUND(I197*H197,2)</f>
        <v>0</v>
      </c>
      <c r="BL197" s="21" t="s">
        <v>144</v>
      </c>
      <c r="BM197" s="186" t="s">
        <v>1102</v>
      </c>
    </row>
    <row r="198" s="14" customFormat="1">
      <c r="A198" s="14"/>
      <c r="B198" s="201"/>
      <c r="C198" s="14"/>
      <c r="D198" s="194" t="s">
        <v>148</v>
      </c>
      <c r="E198" s="202" t="s">
        <v>3</v>
      </c>
      <c r="F198" s="203" t="s">
        <v>1101</v>
      </c>
      <c r="G198" s="14"/>
      <c r="H198" s="204">
        <v>1</v>
      </c>
      <c r="I198" s="205"/>
      <c r="J198" s="14"/>
      <c r="K198" s="14"/>
      <c r="L198" s="201"/>
      <c r="M198" s="206"/>
      <c r="N198" s="207"/>
      <c r="O198" s="207"/>
      <c r="P198" s="207"/>
      <c r="Q198" s="207"/>
      <c r="R198" s="207"/>
      <c r="S198" s="207"/>
      <c r="T198" s="20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2" t="s">
        <v>148</v>
      </c>
      <c r="AU198" s="202" t="s">
        <v>79</v>
      </c>
      <c r="AV198" s="14" t="s">
        <v>79</v>
      </c>
      <c r="AW198" s="14" t="s">
        <v>32</v>
      </c>
      <c r="AX198" s="14" t="s">
        <v>70</v>
      </c>
      <c r="AY198" s="202" t="s">
        <v>137</v>
      </c>
    </row>
    <row r="199" s="15" customFormat="1">
      <c r="A199" s="15"/>
      <c r="B199" s="209"/>
      <c r="C199" s="15"/>
      <c r="D199" s="194" t="s">
        <v>148</v>
      </c>
      <c r="E199" s="210" t="s">
        <v>3</v>
      </c>
      <c r="F199" s="211" t="s">
        <v>152</v>
      </c>
      <c r="G199" s="15"/>
      <c r="H199" s="212">
        <v>1</v>
      </c>
      <c r="I199" s="213"/>
      <c r="J199" s="15"/>
      <c r="K199" s="15"/>
      <c r="L199" s="209"/>
      <c r="M199" s="214"/>
      <c r="N199" s="215"/>
      <c r="O199" s="215"/>
      <c r="P199" s="215"/>
      <c r="Q199" s="215"/>
      <c r="R199" s="215"/>
      <c r="S199" s="215"/>
      <c r="T199" s="21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10" t="s">
        <v>148</v>
      </c>
      <c r="AU199" s="210" t="s">
        <v>79</v>
      </c>
      <c r="AV199" s="15" t="s">
        <v>144</v>
      </c>
      <c r="AW199" s="15" t="s">
        <v>32</v>
      </c>
      <c r="AX199" s="15" t="s">
        <v>77</v>
      </c>
      <c r="AY199" s="210" t="s">
        <v>137</v>
      </c>
    </row>
    <row r="200" s="2" customFormat="1" ht="16.5" customHeight="1">
      <c r="A200" s="40"/>
      <c r="B200" s="174"/>
      <c r="C200" s="225" t="s">
        <v>384</v>
      </c>
      <c r="D200" s="225" t="s">
        <v>330</v>
      </c>
      <c r="E200" s="226" t="s">
        <v>704</v>
      </c>
      <c r="F200" s="227" t="s">
        <v>705</v>
      </c>
      <c r="G200" s="228" t="s">
        <v>457</v>
      </c>
      <c r="H200" s="229">
        <v>1</v>
      </c>
      <c r="I200" s="230"/>
      <c r="J200" s="231">
        <f>ROUND(I200*H200,2)</f>
        <v>0</v>
      </c>
      <c r="K200" s="227" t="s">
        <v>143</v>
      </c>
      <c r="L200" s="232"/>
      <c r="M200" s="233" t="s">
        <v>3</v>
      </c>
      <c r="N200" s="234" t="s">
        <v>41</v>
      </c>
      <c r="O200" s="74"/>
      <c r="P200" s="184">
        <f>O200*H200</f>
        <v>0</v>
      </c>
      <c r="Q200" s="184">
        <v>0.0025000000000000001</v>
      </c>
      <c r="R200" s="184">
        <f>Q200*H200</f>
        <v>0.0025000000000000001</v>
      </c>
      <c r="S200" s="184">
        <v>0</v>
      </c>
      <c r="T200" s="185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86" t="s">
        <v>195</v>
      </c>
      <c r="AT200" s="186" t="s">
        <v>330</v>
      </c>
      <c r="AU200" s="186" t="s">
        <v>79</v>
      </c>
      <c r="AY200" s="21" t="s">
        <v>137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21" t="s">
        <v>77</v>
      </c>
      <c r="BK200" s="187">
        <f>ROUND(I200*H200,2)</f>
        <v>0</v>
      </c>
      <c r="BL200" s="21" t="s">
        <v>144</v>
      </c>
      <c r="BM200" s="186" t="s">
        <v>1103</v>
      </c>
    </row>
    <row r="201" s="14" customFormat="1">
      <c r="A201" s="14"/>
      <c r="B201" s="201"/>
      <c r="C201" s="14"/>
      <c r="D201" s="194" t="s">
        <v>148</v>
      </c>
      <c r="E201" s="202" t="s">
        <v>3</v>
      </c>
      <c r="F201" s="203" t="s">
        <v>1104</v>
      </c>
      <c r="G201" s="14"/>
      <c r="H201" s="204">
        <v>1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148</v>
      </c>
      <c r="AU201" s="202" t="s">
        <v>79</v>
      </c>
      <c r="AV201" s="14" t="s">
        <v>79</v>
      </c>
      <c r="AW201" s="14" t="s">
        <v>32</v>
      </c>
      <c r="AX201" s="14" t="s">
        <v>70</v>
      </c>
      <c r="AY201" s="202" t="s">
        <v>137</v>
      </c>
    </row>
    <row r="202" s="15" customFormat="1">
      <c r="A202" s="15"/>
      <c r="B202" s="209"/>
      <c r="C202" s="15"/>
      <c r="D202" s="194" t="s">
        <v>148</v>
      </c>
      <c r="E202" s="210" t="s">
        <v>3</v>
      </c>
      <c r="F202" s="211" t="s">
        <v>152</v>
      </c>
      <c r="G202" s="15"/>
      <c r="H202" s="212">
        <v>1</v>
      </c>
      <c r="I202" s="213"/>
      <c r="J202" s="15"/>
      <c r="K202" s="15"/>
      <c r="L202" s="209"/>
      <c r="M202" s="214"/>
      <c r="N202" s="215"/>
      <c r="O202" s="215"/>
      <c r="P202" s="215"/>
      <c r="Q202" s="215"/>
      <c r="R202" s="215"/>
      <c r="S202" s="215"/>
      <c r="T202" s="21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10" t="s">
        <v>148</v>
      </c>
      <c r="AU202" s="210" t="s">
        <v>79</v>
      </c>
      <c r="AV202" s="15" t="s">
        <v>144</v>
      </c>
      <c r="AW202" s="15" t="s">
        <v>32</v>
      </c>
      <c r="AX202" s="15" t="s">
        <v>77</v>
      </c>
      <c r="AY202" s="210" t="s">
        <v>137</v>
      </c>
    </row>
    <row r="203" s="2" customFormat="1" ht="16.5" customHeight="1">
      <c r="A203" s="40"/>
      <c r="B203" s="174"/>
      <c r="C203" s="175" t="s">
        <v>389</v>
      </c>
      <c r="D203" s="175" t="s">
        <v>139</v>
      </c>
      <c r="E203" s="176" t="s">
        <v>708</v>
      </c>
      <c r="F203" s="177" t="s">
        <v>709</v>
      </c>
      <c r="G203" s="178" t="s">
        <v>457</v>
      </c>
      <c r="H203" s="179">
        <v>4</v>
      </c>
      <c r="I203" s="180"/>
      <c r="J203" s="181">
        <f>ROUND(I203*H203,2)</f>
        <v>0</v>
      </c>
      <c r="K203" s="177" t="s">
        <v>3</v>
      </c>
      <c r="L203" s="41"/>
      <c r="M203" s="182" t="s">
        <v>3</v>
      </c>
      <c r="N203" s="183" t="s">
        <v>41</v>
      </c>
      <c r="O203" s="74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86" t="s">
        <v>710</v>
      </c>
      <c r="AT203" s="186" t="s">
        <v>139</v>
      </c>
      <c r="AU203" s="186" t="s">
        <v>79</v>
      </c>
      <c r="AY203" s="21" t="s">
        <v>137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21" t="s">
        <v>77</v>
      </c>
      <c r="BK203" s="187">
        <f>ROUND(I203*H203,2)</f>
        <v>0</v>
      </c>
      <c r="BL203" s="21" t="s">
        <v>710</v>
      </c>
      <c r="BM203" s="186" t="s">
        <v>1105</v>
      </c>
    </row>
    <row r="204" s="2" customFormat="1" ht="16.5" customHeight="1">
      <c r="A204" s="40"/>
      <c r="B204" s="174"/>
      <c r="C204" s="175" t="s">
        <v>397</v>
      </c>
      <c r="D204" s="175" t="s">
        <v>139</v>
      </c>
      <c r="E204" s="176" t="s">
        <v>712</v>
      </c>
      <c r="F204" s="177" t="s">
        <v>713</v>
      </c>
      <c r="G204" s="178" t="s">
        <v>457</v>
      </c>
      <c r="H204" s="179">
        <v>3</v>
      </c>
      <c r="I204" s="180"/>
      <c r="J204" s="181">
        <f>ROUND(I204*H204,2)</f>
        <v>0</v>
      </c>
      <c r="K204" s="177" t="s">
        <v>3</v>
      </c>
      <c r="L204" s="41"/>
      <c r="M204" s="182" t="s">
        <v>3</v>
      </c>
      <c r="N204" s="183" t="s">
        <v>41</v>
      </c>
      <c r="O204" s="74"/>
      <c r="P204" s="184">
        <f>O204*H204</f>
        <v>0</v>
      </c>
      <c r="Q204" s="184">
        <v>0.025000000000000001</v>
      </c>
      <c r="R204" s="184">
        <f>Q204*H204</f>
        <v>0.075000000000000011</v>
      </c>
      <c r="S204" s="184">
        <v>0</v>
      </c>
      <c r="T204" s="18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186" t="s">
        <v>144</v>
      </c>
      <c r="AT204" s="186" t="s">
        <v>139</v>
      </c>
      <c r="AU204" s="186" t="s">
        <v>79</v>
      </c>
      <c r="AY204" s="21" t="s">
        <v>137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21" t="s">
        <v>77</v>
      </c>
      <c r="BK204" s="187">
        <f>ROUND(I204*H204,2)</f>
        <v>0</v>
      </c>
      <c r="BL204" s="21" t="s">
        <v>144</v>
      </c>
      <c r="BM204" s="186" t="s">
        <v>1106</v>
      </c>
    </row>
    <row r="205" s="14" customFormat="1">
      <c r="A205" s="14"/>
      <c r="B205" s="201"/>
      <c r="C205" s="14"/>
      <c r="D205" s="194" t="s">
        <v>148</v>
      </c>
      <c r="E205" s="202" t="s">
        <v>3</v>
      </c>
      <c r="F205" s="203" t="s">
        <v>1107</v>
      </c>
      <c r="G205" s="14"/>
      <c r="H205" s="204">
        <v>3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148</v>
      </c>
      <c r="AU205" s="202" t="s">
        <v>79</v>
      </c>
      <c r="AV205" s="14" t="s">
        <v>79</v>
      </c>
      <c r="AW205" s="14" t="s">
        <v>32</v>
      </c>
      <c r="AX205" s="14" t="s">
        <v>70</v>
      </c>
      <c r="AY205" s="202" t="s">
        <v>137</v>
      </c>
    </row>
    <row r="206" s="15" customFormat="1">
      <c r="A206" s="15"/>
      <c r="B206" s="209"/>
      <c r="C206" s="15"/>
      <c r="D206" s="194" t="s">
        <v>148</v>
      </c>
      <c r="E206" s="210" t="s">
        <v>3</v>
      </c>
      <c r="F206" s="211" t="s">
        <v>152</v>
      </c>
      <c r="G206" s="15"/>
      <c r="H206" s="212">
        <v>3</v>
      </c>
      <c r="I206" s="213"/>
      <c r="J206" s="15"/>
      <c r="K206" s="15"/>
      <c r="L206" s="209"/>
      <c r="M206" s="214"/>
      <c r="N206" s="215"/>
      <c r="O206" s="215"/>
      <c r="P206" s="215"/>
      <c r="Q206" s="215"/>
      <c r="R206" s="215"/>
      <c r="S206" s="215"/>
      <c r="T206" s="21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10" t="s">
        <v>148</v>
      </c>
      <c r="AU206" s="210" t="s">
        <v>79</v>
      </c>
      <c r="AV206" s="15" t="s">
        <v>144</v>
      </c>
      <c r="AW206" s="15" t="s">
        <v>32</v>
      </c>
      <c r="AX206" s="15" t="s">
        <v>77</v>
      </c>
      <c r="AY206" s="210" t="s">
        <v>137</v>
      </c>
    </row>
    <row r="207" s="2" customFormat="1" ht="24.15" customHeight="1">
      <c r="A207" s="40"/>
      <c r="B207" s="174"/>
      <c r="C207" s="175" t="s">
        <v>403</v>
      </c>
      <c r="D207" s="175" t="s">
        <v>139</v>
      </c>
      <c r="E207" s="176" t="s">
        <v>716</v>
      </c>
      <c r="F207" s="177" t="s">
        <v>717</v>
      </c>
      <c r="G207" s="178" t="s">
        <v>198</v>
      </c>
      <c r="H207" s="179">
        <v>60</v>
      </c>
      <c r="I207" s="180"/>
      <c r="J207" s="181">
        <f>ROUND(I207*H207,2)</f>
        <v>0</v>
      </c>
      <c r="K207" s="177" t="s">
        <v>3</v>
      </c>
      <c r="L207" s="41"/>
      <c r="M207" s="182" t="s">
        <v>3</v>
      </c>
      <c r="N207" s="183" t="s">
        <v>41</v>
      </c>
      <c r="O207" s="74"/>
      <c r="P207" s="184">
        <f>O207*H207</f>
        <v>0</v>
      </c>
      <c r="Q207" s="184">
        <v>0.00050000000000000001</v>
      </c>
      <c r="R207" s="184">
        <f>Q207*H207</f>
        <v>0.029999999999999999</v>
      </c>
      <c r="S207" s="184">
        <v>0</v>
      </c>
      <c r="T207" s="185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186" t="s">
        <v>144</v>
      </c>
      <c r="AT207" s="186" t="s">
        <v>139</v>
      </c>
      <c r="AU207" s="186" t="s">
        <v>79</v>
      </c>
      <c r="AY207" s="21" t="s">
        <v>137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21" t="s">
        <v>77</v>
      </c>
      <c r="BK207" s="187">
        <f>ROUND(I207*H207,2)</f>
        <v>0</v>
      </c>
      <c r="BL207" s="21" t="s">
        <v>144</v>
      </c>
      <c r="BM207" s="186" t="s">
        <v>1108</v>
      </c>
    </row>
    <row r="208" s="14" customFormat="1">
      <c r="A208" s="14"/>
      <c r="B208" s="201"/>
      <c r="C208" s="14"/>
      <c r="D208" s="194" t="s">
        <v>148</v>
      </c>
      <c r="E208" s="202" t="s">
        <v>3</v>
      </c>
      <c r="F208" s="203" t="s">
        <v>1109</v>
      </c>
      <c r="G208" s="14"/>
      <c r="H208" s="204">
        <v>60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148</v>
      </c>
      <c r="AU208" s="202" t="s">
        <v>79</v>
      </c>
      <c r="AV208" s="14" t="s">
        <v>79</v>
      </c>
      <c r="AW208" s="14" t="s">
        <v>32</v>
      </c>
      <c r="AX208" s="14" t="s">
        <v>70</v>
      </c>
      <c r="AY208" s="202" t="s">
        <v>137</v>
      </c>
    </row>
    <row r="209" s="15" customFormat="1">
      <c r="A209" s="15"/>
      <c r="B209" s="209"/>
      <c r="C209" s="15"/>
      <c r="D209" s="194" t="s">
        <v>148</v>
      </c>
      <c r="E209" s="210" t="s">
        <v>3</v>
      </c>
      <c r="F209" s="211" t="s">
        <v>152</v>
      </c>
      <c r="G209" s="15"/>
      <c r="H209" s="212">
        <v>60</v>
      </c>
      <c r="I209" s="213"/>
      <c r="J209" s="15"/>
      <c r="K209" s="15"/>
      <c r="L209" s="209"/>
      <c r="M209" s="214"/>
      <c r="N209" s="215"/>
      <c r="O209" s="215"/>
      <c r="P209" s="215"/>
      <c r="Q209" s="215"/>
      <c r="R209" s="215"/>
      <c r="S209" s="215"/>
      <c r="T209" s="21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0" t="s">
        <v>148</v>
      </c>
      <c r="AU209" s="210" t="s">
        <v>79</v>
      </c>
      <c r="AV209" s="15" t="s">
        <v>144</v>
      </c>
      <c r="AW209" s="15" t="s">
        <v>32</v>
      </c>
      <c r="AX209" s="15" t="s">
        <v>77</v>
      </c>
      <c r="AY209" s="210" t="s">
        <v>137</v>
      </c>
    </row>
    <row r="210" s="2" customFormat="1" ht="24.15" customHeight="1">
      <c r="A210" s="40"/>
      <c r="B210" s="174"/>
      <c r="C210" s="175" t="s">
        <v>409</v>
      </c>
      <c r="D210" s="175" t="s">
        <v>139</v>
      </c>
      <c r="E210" s="176" t="s">
        <v>720</v>
      </c>
      <c r="F210" s="177" t="s">
        <v>721</v>
      </c>
      <c r="G210" s="178" t="s">
        <v>457</v>
      </c>
      <c r="H210" s="179">
        <v>1</v>
      </c>
      <c r="I210" s="180"/>
      <c r="J210" s="181">
        <f>ROUND(I210*H210,2)</f>
        <v>0</v>
      </c>
      <c r="K210" s="177" t="s">
        <v>3</v>
      </c>
      <c r="L210" s="41"/>
      <c r="M210" s="182" t="s">
        <v>3</v>
      </c>
      <c r="N210" s="183" t="s">
        <v>41</v>
      </c>
      <c r="O210" s="74"/>
      <c r="P210" s="184">
        <f>O210*H210</f>
        <v>0</v>
      </c>
      <c r="Q210" s="184">
        <v>0.0060000000000000001</v>
      </c>
      <c r="R210" s="184">
        <f>Q210*H210</f>
        <v>0.0060000000000000001</v>
      </c>
      <c r="S210" s="184">
        <v>0</v>
      </c>
      <c r="T210" s="18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86" t="s">
        <v>144</v>
      </c>
      <c r="AT210" s="186" t="s">
        <v>139</v>
      </c>
      <c r="AU210" s="186" t="s">
        <v>79</v>
      </c>
      <c r="AY210" s="21" t="s">
        <v>137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1" t="s">
        <v>77</v>
      </c>
      <c r="BK210" s="187">
        <f>ROUND(I210*H210,2)</f>
        <v>0</v>
      </c>
      <c r="BL210" s="21" t="s">
        <v>144</v>
      </c>
      <c r="BM210" s="186" t="s">
        <v>1110</v>
      </c>
    </row>
    <row r="211" s="14" customFormat="1">
      <c r="A211" s="14"/>
      <c r="B211" s="201"/>
      <c r="C211" s="14"/>
      <c r="D211" s="194" t="s">
        <v>148</v>
      </c>
      <c r="E211" s="202" t="s">
        <v>3</v>
      </c>
      <c r="F211" s="203" t="s">
        <v>1111</v>
      </c>
      <c r="G211" s="14"/>
      <c r="H211" s="204">
        <v>1</v>
      </c>
      <c r="I211" s="205"/>
      <c r="J211" s="14"/>
      <c r="K211" s="14"/>
      <c r="L211" s="201"/>
      <c r="M211" s="206"/>
      <c r="N211" s="207"/>
      <c r="O211" s="207"/>
      <c r="P211" s="207"/>
      <c r="Q211" s="207"/>
      <c r="R211" s="207"/>
      <c r="S211" s="207"/>
      <c r="T211" s="20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2" t="s">
        <v>148</v>
      </c>
      <c r="AU211" s="202" t="s">
        <v>79</v>
      </c>
      <c r="AV211" s="14" t="s">
        <v>79</v>
      </c>
      <c r="AW211" s="14" t="s">
        <v>32</v>
      </c>
      <c r="AX211" s="14" t="s">
        <v>70</v>
      </c>
      <c r="AY211" s="202" t="s">
        <v>137</v>
      </c>
    </row>
    <row r="212" s="15" customFormat="1">
      <c r="A212" s="15"/>
      <c r="B212" s="209"/>
      <c r="C212" s="15"/>
      <c r="D212" s="194" t="s">
        <v>148</v>
      </c>
      <c r="E212" s="210" t="s">
        <v>3</v>
      </c>
      <c r="F212" s="211" t="s">
        <v>152</v>
      </c>
      <c r="G212" s="15"/>
      <c r="H212" s="212">
        <v>1</v>
      </c>
      <c r="I212" s="213"/>
      <c r="J212" s="15"/>
      <c r="K212" s="15"/>
      <c r="L212" s="209"/>
      <c r="M212" s="214"/>
      <c r="N212" s="215"/>
      <c r="O212" s="215"/>
      <c r="P212" s="215"/>
      <c r="Q212" s="215"/>
      <c r="R212" s="215"/>
      <c r="S212" s="215"/>
      <c r="T212" s="21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0" t="s">
        <v>148</v>
      </c>
      <c r="AU212" s="210" t="s">
        <v>79</v>
      </c>
      <c r="AV212" s="15" t="s">
        <v>144</v>
      </c>
      <c r="AW212" s="15" t="s">
        <v>32</v>
      </c>
      <c r="AX212" s="15" t="s">
        <v>77</v>
      </c>
      <c r="AY212" s="210" t="s">
        <v>137</v>
      </c>
    </row>
    <row r="213" s="2" customFormat="1" ht="24.15" customHeight="1">
      <c r="A213" s="40"/>
      <c r="B213" s="174"/>
      <c r="C213" s="175" t="s">
        <v>414</v>
      </c>
      <c r="D213" s="175" t="s">
        <v>139</v>
      </c>
      <c r="E213" s="176" t="s">
        <v>724</v>
      </c>
      <c r="F213" s="177" t="s">
        <v>725</v>
      </c>
      <c r="G213" s="178" t="s">
        <v>457</v>
      </c>
      <c r="H213" s="179">
        <v>1</v>
      </c>
      <c r="I213" s="180"/>
      <c r="J213" s="181">
        <f>ROUND(I213*H213,2)</f>
        <v>0</v>
      </c>
      <c r="K213" s="177" t="s">
        <v>3</v>
      </c>
      <c r="L213" s="41"/>
      <c r="M213" s="182" t="s">
        <v>3</v>
      </c>
      <c r="N213" s="183" t="s">
        <v>41</v>
      </c>
      <c r="O213" s="74"/>
      <c r="P213" s="184">
        <f>O213*H213</f>
        <v>0</v>
      </c>
      <c r="Q213" s="184">
        <v>0.0060000000000000001</v>
      </c>
      <c r="R213" s="184">
        <f>Q213*H213</f>
        <v>0.0060000000000000001</v>
      </c>
      <c r="S213" s="184">
        <v>0</v>
      </c>
      <c r="T213" s="18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186" t="s">
        <v>144</v>
      </c>
      <c r="AT213" s="186" t="s">
        <v>139</v>
      </c>
      <c r="AU213" s="186" t="s">
        <v>79</v>
      </c>
      <c r="AY213" s="21" t="s">
        <v>137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21" t="s">
        <v>77</v>
      </c>
      <c r="BK213" s="187">
        <f>ROUND(I213*H213,2)</f>
        <v>0</v>
      </c>
      <c r="BL213" s="21" t="s">
        <v>144</v>
      </c>
      <c r="BM213" s="186" t="s">
        <v>1112</v>
      </c>
    </row>
    <row r="214" s="14" customFormat="1">
      <c r="A214" s="14"/>
      <c r="B214" s="201"/>
      <c r="C214" s="14"/>
      <c r="D214" s="194" t="s">
        <v>148</v>
      </c>
      <c r="E214" s="202" t="s">
        <v>3</v>
      </c>
      <c r="F214" s="203" t="s">
        <v>1113</v>
      </c>
      <c r="G214" s="14"/>
      <c r="H214" s="204">
        <v>1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148</v>
      </c>
      <c r="AU214" s="202" t="s">
        <v>79</v>
      </c>
      <c r="AV214" s="14" t="s">
        <v>79</v>
      </c>
      <c r="AW214" s="14" t="s">
        <v>32</v>
      </c>
      <c r="AX214" s="14" t="s">
        <v>70</v>
      </c>
      <c r="AY214" s="202" t="s">
        <v>137</v>
      </c>
    </row>
    <row r="215" s="15" customFormat="1">
      <c r="A215" s="15"/>
      <c r="B215" s="209"/>
      <c r="C215" s="15"/>
      <c r="D215" s="194" t="s">
        <v>148</v>
      </c>
      <c r="E215" s="210" t="s">
        <v>3</v>
      </c>
      <c r="F215" s="211" t="s">
        <v>152</v>
      </c>
      <c r="G215" s="15"/>
      <c r="H215" s="212">
        <v>1</v>
      </c>
      <c r="I215" s="213"/>
      <c r="J215" s="15"/>
      <c r="K215" s="15"/>
      <c r="L215" s="209"/>
      <c r="M215" s="214"/>
      <c r="N215" s="215"/>
      <c r="O215" s="215"/>
      <c r="P215" s="215"/>
      <c r="Q215" s="215"/>
      <c r="R215" s="215"/>
      <c r="S215" s="215"/>
      <c r="T215" s="21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10" t="s">
        <v>148</v>
      </c>
      <c r="AU215" s="210" t="s">
        <v>79</v>
      </c>
      <c r="AV215" s="15" t="s">
        <v>144</v>
      </c>
      <c r="AW215" s="15" t="s">
        <v>32</v>
      </c>
      <c r="AX215" s="15" t="s">
        <v>77</v>
      </c>
      <c r="AY215" s="210" t="s">
        <v>137</v>
      </c>
    </row>
    <row r="216" s="12" customFormat="1" ht="22.8" customHeight="1">
      <c r="A216" s="12"/>
      <c r="B216" s="161"/>
      <c r="C216" s="12"/>
      <c r="D216" s="162" t="s">
        <v>69</v>
      </c>
      <c r="E216" s="172" t="s">
        <v>509</v>
      </c>
      <c r="F216" s="172" t="s">
        <v>510</v>
      </c>
      <c r="G216" s="12"/>
      <c r="H216" s="12"/>
      <c r="I216" s="164"/>
      <c r="J216" s="173">
        <f>BK216</f>
        <v>0</v>
      </c>
      <c r="K216" s="12"/>
      <c r="L216" s="161"/>
      <c r="M216" s="166"/>
      <c r="N216" s="167"/>
      <c r="O216" s="167"/>
      <c r="P216" s="168">
        <f>SUM(P217:P218)</f>
        <v>0</v>
      </c>
      <c r="Q216" s="167"/>
      <c r="R216" s="168">
        <f>SUM(R217:R218)</f>
        <v>0</v>
      </c>
      <c r="S216" s="167"/>
      <c r="T216" s="169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2" t="s">
        <v>77</v>
      </c>
      <c r="AT216" s="170" t="s">
        <v>69</v>
      </c>
      <c r="AU216" s="170" t="s">
        <v>77</v>
      </c>
      <c r="AY216" s="162" t="s">
        <v>137</v>
      </c>
      <c r="BK216" s="171">
        <f>SUM(BK217:BK218)</f>
        <v>0</v>
      </c>
    </row>
    <row r="217" s="2" customFormat="1" ht="24.15" customHeight="1">
      <c r="A217" s="40"/>
      <c r="B217" s="174"/>
      <c r="C217" s="175" t="s">
        <v>420</v>
      </c>
      <c r="D217" s="175" t="s">
        <v>139</v>
      </c>
      <c r="E217" s="176" t="s">
        <v>512</v>
      </c>
      <c r="F217" s="177" t="s">
        <v>513</v>
      </c>
      <c r="G217" s="178" t="s">
        <v>301</v>
      </c>
      <c r="H217" s="179">
        <v>2.7850000000000001</v>
      </c>
      <c r="I217" s="180"/>
      <c r="J217" s="181">
        <f>ROUND(I217*H217,2)</f>
        <v>0</v>
      </c>
      <c r="K217" s="177" t="s">
        <v>143</v>
      </c>
      <c r="L217" s="41"/>
      <c r="M217" s="182" t="s">
        <v>3</v>
      </c>
      <c r="N217" s="183" t="s">
        <v>41</v>
      </c>
      <c r="O217" s="74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86" t="s">
        <v>144</v>
      </c>
      <c r="AT217" s="186" t="s">
        <v>139</v>
      </c>
      <c r="AU217" s="186" t="s">
        <v>79</v>
      </c>
      <c r="AY217" s="21" t="s">
        <v>137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1" t="s">
        <v>77</v>
      </c>
      <c r="BK217" s="187">
        <f>ROUND(I217*H217,2)</f>
        <v>0</v>
      </c>
      <c r="BL217" s="21" t="s">
        <v>144</v>
      </c>
      <c r="BM217" s="186" t="s">
        <v>1114</v>
      </c>
    </row>
    <row r="218" s="2" customFormat="1">
      <c r="A218" s="40"/>
      <c r="B218" s="41"/>
      <c r="C218" s="40"/>
      <c r="D218" s="188" t="s">
        <v>146</v>
      </c>
      <c r="E218" s="40"/>
      <c r="F218" s="189" t="s">
        <v>515</v>
      </c>
      <c r="G218" s="40"/>
      <c r="H218" s="40"/>
      <c r="I218" s="190"/>
      <c r="J218" s="40"/>
      <c r="K218" s="40"/>
      <c r="L218" s="41"/>
      <c r="M218" s="235"/>
      <c r="N218" s="236"/>
      <c r="O218" s="237"/>
      <c r="P218" s="237"/>
      <c r="Q218" s="237"/>
      <c r="R218" s="237"/>
      <c r="S218" s="237"/>
      <c r="T218" s="238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146</v>
      </c>
      <c r="AU218" s="21" t="s">
        <v>79</v>
      </c>
    </row>
    <row r="219" s="2" customFormat="1" ht="6.96" customHeight="1">
      <c r="A219" s="40"/>
      <c r="B219" s="57"/>
      <c r="C219" s="58"/>
      <c r="D219" s="58"/>
      <c r="E219" s="58"/>
      <c r="F219" s="58"/>
      <c r="G219" s="58"/>
      <c r="H219" s="58"/>
      <c r="I219" s="58"/>
      <c r="J219" s="58"/>
      <c r="K219" s="58"/>
      <c r="L219" s="41"/>
      <c r="M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</row>
  </sheetData>
  <autoFilter ref="C91:K21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2/131151343"/>
    <hyperlink ref="F109" r:id="rId2" display="https://podminky.urs.cz/item/CS_URS_2024_02/851261131"/>
    <hyperlink ref="F119" r:id="rId3" display="https://podminky.urs.cz/item/CS_URS_2024_02/857242122"/>
    <hyperlink ref="F125" r:id="rId4" display="https://podminky.urs.cz/item/CS_URS_2024_02/857261131"/>
    <hyperlink ref="F131" r:id="rId5" display="https://podminky.urs.cz/item/CS_URS_2024_02/857262122"/>
    <hyperlink ref="F141" r:id="rId6" display="https://podminky.urs.cz/item/CS_URS_2024_02/892271111"/>
    <hyperlink ref="F145" r:id="rId7" display="https://podminky.urs.cz/item/CS_URS_2024_02/892273122"/>
    <hyperlink ref="F147" r:id="rId8" display="https://podminky.urs.cz/item/CS_URS_2024_02/892372111"/>
    <hyperlink ref="F155" r:id="rId9" display="https://podminky.urs.cz/item/CS_URS_2024_02/899722113"/>
    <hyperlink ref="F163" r:id="rId10" display="https://podminky.urs.cz/item/CS_URS_2024_02/891241112"/>
    <hyperlink ref="F171" r:id="rId11" display="https://podminky.urs.cz/item/CS_URS_2024_02/891261112"/>
    <hyperlink ref="F177" r:id="rId12" display="https://podminky.urs.cz/item/CS_URS_2024_02/891247112"/>
    <hyperlink ref="F218" r:id="rId13" display="https://podminky.urs.cz/item/CS_URS_2024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106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5" t="str">
        <f>'Rekapitulace stavby'!K6</f>
        <v>KUNOVICE, UL. NA KONCI, REKONSTRUKCE ŘADU L-10</v>
      </c>
      <c r="F7" s="34"/>
      <c r="G7" s="34"/>
      <c r="H7" s="34"/>
      <c r="L7" s="24"/>
    </row>
    <row r="8" s="1" customFormat="1" ht="12" customHeight="1">
      <c r="B8" s="24"/>
      <c r="D8" s="34" t="s">
        <v>107</v>
      </c>
      <c r="L8" s="24"/>
    </row>
    <row r="9" s="2" customFormat="1" ht="16.5" customHeight="1">
      <c r="A9" s="40"/>
      <c r="B9" s="41"/>
      <c r="C9" s="40"/>
      <c r="D9" s="40"/>
      <c r="E9" s="125" t="s">
        <v>997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109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1115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8. 11. 2024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28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tr">
        <f>IF('Rekapitulace stavby'!AN16="","",'Rekapitulace stavby'!AN16)</f>
        <v/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tr">
        <f>IF('Rekapitulace stavby'!E17="","",'Rekapitulace stavby'!E17)</f>
        <v xml:space="preserve"> </v>
      </c>
      <c r="F23" s="40"/>
      <c r="G23" s="40"/>
      <c r="H23" s="40"/>
      <c r="I23" s="34" t="s">
        <v>28</v>
      </c>
      <c r="J23" s="29" t="str">
        <f>IF('Rekapitulace stavby'!AN17="","",'Rekapitulace stavby'!AN17)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33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34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36</v>
      </c>
      <c r="E32" s="40"/>
      <c r="F32" s="40"/>
      <c r="G32" s="40"/>
      <c r="H32" s="40"/>
      <c r="I32" s="40"/>
      <c r="J32" s="92">
        <f>ROUND(J86,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38</v>
      </c>
      <c r="G34" s="40"/>
      <c r="H34" s="40"/>
      <c r="I34" s="45" t="s">
        <v>37</v>
      </c>
      <c r="J34" s="45" t="s">
        <v>39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40</v>
      </c>
      <c r="E35" s="34" t="s">
        <v>41</v>
      </c>
      <c r="F35" s="132">
        <f>ROUND((SUM(BE86:BE106)),  2)</f>
        <v>0</v>
      </c>
      <c r="G35" s="40"/>
      <c r="H35" s="40"/>
      <c r="I35" s="133">
        <v>0.20999999999999999</v>
      </c>
      <c r="J35" s="132">
        <f>ROUND(((SUM(BE86:BE106))*I35),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42</v>
      </c>
      <c r="F36" s="132">
        <f>ROUND((SUM(BF86:BF106)),  2)</f>
        <v>0</v>
      </c>
      <c r="G36" s="40"/>
      <c r="H36" s="40"/>
      <c r="I36" s="133">
        <v>0.12</v>
      </c>
      <c r="J36" s="132">
        <f>ROUND(((SUM(BF86:BF106))*I36),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43</v>
      </c>
      <c r="F37" s="132">
        <f>ROUND((SUM(BG86:BG106)),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44</v>
      </c>
      <c r="F38" s="132">
        <f>ROUND((SUM(BH86:BH106)),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45</v>
      </c>
      <c r="F39" s="132">
        <f>ROUND((SUM(BI86:BI106)),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46</v>
      </c>
      <c r="E41" s="78"/>
      <c r="F41" s="78"/>
      <c r="G41" s="136" t="s">
        <v>47</v>
      </c>
      <c r="H41" s="137" t="s">
        <v>48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5" t="str">
        <f>E7</f>
        <v>KUNOVICE, UL. NA KONCI, REKONSTRUKCE ŘADU L-10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107</v>
      </c>
      <c r="L51" s="24"/>
    </row>
    <row r="52" s="2" customFormat="1" ht="16.5" customHeight="1">
      <c r="A52" s="40"/>
      <c r="B52" s="41"/>
      <c r="C52" s="40"/>
      <c r="D52" s="40"/>
      <c r="E52" s="125" t="s">
        <v>997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SO02.900 - Vedlejší a ostatní náklady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Kunovice</v>
      </c>
      <c r="G56" s="40"/>
      <c r="H56" s="40"/>
      <c r="I56" s="34" t="s">
        <v>23</v>
      </c>
      <c r="J56" s="66" t="str">
        <f>IF(J14="","",J14)</f>
        <v>8. 11. 2024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 xml:space="preserve"> </v>
      </c>
      <c r="G58" s="40"/>
      <c r="H58" s="40"/>
      <c r="I58" s="34" t="s">
        <v>31</v>
      </c>
      <c r="J58" s="38" t="str">
        <f>E23</f>
        <v xml:space="preserve"> 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33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112</v>
      </c>
      <c r="D61" s="134"/>
      <c r="E61" s="134"/>
      <c r="F61" s="134"/>
      <c r="G61" s="134"/>
      <c r="H61" s="134"/>
      <c r="I61" s="134"/>
      <c r="J61" s="141" t="s">
        <v>113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68</v>
      </c>
      <c r="D63" s="40"/>
      <c r="E63" s="40"/>
      <c r="F63" s="40"/>
      <c r="G63" s="40"/>
      <c r="H63" s="40"/>
      <c r="I63" s="40"/>
      <c r="J63" s="92">
        <f>J86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114</v>
      </c>
    </row>
    <row r="64" s="9" customFormat="1" ht="24.96" customHeight="1">
      <c r="A64" s="9"/>
      <c r="B64" s="143"/>
      <c r="C64" s="9"/>
      <c r="D64" s="144" t="s">
        <v>932</v>
      </c>
      <c r="E64" s="145"/>
      <c r="F64" s="145"/>
      <c r="G64" s="145"/>
      <c r="H64" s="145"/>
      <c r="I64" s="145"/>
      <c r="J64" s="146">
        <f>J87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12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12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0"/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17</v>
      </c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0"/>
      <c r="D74" s="40"/>
      <c r="E74" s="125" t="str">
        <f>E7</f>
        <v>KUNOVICE, UL. NA KONCI, REKONSTRUKCE ŘADU L-10</v>
      </c>
      <c r="F74" s="34"/>
      <c r="G74" s="34"/>
      <c r="H74" s="34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4"/>
      <c r="C75" s="34" t="s">
        <v>107</v>
      </c>
      <c r="L75" s="24"/>
    </row>
    <row r="76" s="2" customFormat="1" ht="16.5" customHeight="1">
      <c r="A76" s="40"/>
      <c r="B76" s="41"/>
      <c r="C76" s="40"/>
      <c r="D76" s="40"/>
      <c r="E76" s="125" t="s">
        <v>997</v>
      </c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109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0"/>
      <c r="D78" s="40"/>
      <c r="E78" s="64" t="str">
        <f>E11</f>
        <v>SO02.900 - Vedlejší a ostatní náklady</v>
      </c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0"/>
      <c r="E80" s="40"/>
      <c r="F80" s="29" t="str">
        <f>F14</f>
        <v>Kunovice</v>
      </c>
      <c r="G80" s="40"/>
      <c r="H80" s="40"/>
      <c r="I80" s="34" t="s">
        <v>23</v>
      </c>
      <c r="J80" s="66" t="str">
        <f>IF(J14="","",J14)</f>
        <v>8. 11. 2024</v>
      </c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0"/>
      <c r="E82" s="40"/>
      <c r="F82" s="29" t="str">
        <f>E17</f>
        <v xml:space="preserve"> </v>
      </c>
      <c r="G82" s="40"/>
      <c r="H82" s="40"/>
      <c r="I82" s="34" t="s">
        <v>31</v>
      </c>
      <c r="J82" s="38" t="str">
        <f>E23</f>
        <v xml:space="preserve"> </v>
      </c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0"/>
      <c r="E83" s="40"/>
      <c r="F83" s="29" t="str">
        <f>IF(E20="","",E20)</f>
        <v>Vyplň údaj</v>
      </c>
      <c r="G83" s="40"/>
      <c r="H83" s="40"/>
      <c r="I83" s="34" t="s">
        <v>33</v>
      </c>
      <c r="J83" s="38" t="str">
        <f>E26</f>
        <v xml:space="preserve"> 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51"/>
      <c r="B85" s="152"/>
      <c r="C85" s="153" t="s">
        <v>123</v>
      </c>
      <c r="D85" s="154" t="s">
        <v>55</v>
      </c>
      <c r="E85" s="154" t="s">
        <v>51</v>
      </c>
      <c r="F85" s="154" t="s">
        <v>52</v>
      </c>
      <c r="G85" s="154" t="s">
        <v>124</v>
      </c>
      <c r="H85" s="154" t="s">
        <v>125</v>
      </c>
      <c r="I85" s="154" t="s">
        <v>126</v>
      </c>
      <c r="J85" s="154" t="s">
        <v>113</v>
      </c>
      <c r="K85" s="155" t="s">
        <v>127</v>
      </c>
      <c r="L85" s="156"/>
      <c r="M85" s="82" t="s">
        <v>3</v>
      </c>
      <c r="N85" s="83" t="s">
        <v>40</v>
      </c>
      <c r="O85" s="83" t="s">
        <v>128</v>
      </c>
      <c r="P85" s="83" t="s">
        <v>129</v>
      </c>
      <c r="Q85" s="83" t="s">
        <v>130</v>
      </c>
      <c r="R85" s="83" t="s">
        <v>131</v>
      </c>
      <c r="S85" s="83" t="s">
        <v>132</v>
      </c>
      <c r="T85" s="84" t="s">
        <v>133</v>
      </c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</row>
    <row r="86" s="2" customFormat="1" ht="22.8" customHeight="1">
      <c r="A86" s="40"/>
      <c r="B86" s="41"/>
      <c r="C86" s="89" t="s">
        <v>134</v>
      </c>
      <c r="D86" s="40"/>
      <c r="E86" s="40"/>
      <c r="F86" s="40"/>
      <c r="G86" s="40"/>
      <c r="H86" s="40"/>
      <c r="I86" s="40"/>
      <c r="J86" s="157">
        <f>BK86</f>
        <v>0</v>
      </c>
      <c r="K86" s="40"/>
      <c r="L86" s="41"/>
      <c r="M86" s="85"/>
      <c r="N86" s="70"/>
      <c r="O86" s="86"/>
      <c r="P86" s="158">
        <f>P87</f>
        <v>0</v>
      </c>
      <c r="Q86" s="86"/>
      <c r="R86" s="158">
        <f>R87</f>
        <v>0</v>
      </c>
      <c r="S86" s="86"/>
      <c r="T86" s="159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21" t="s">
        <v>69</v>
      </c>
      <c r="AU86" s="21" t="s">
        <v>114</v>
      </c>
      <c r="BK86" s="160">
        <f>BK87</f>
        <v>0</v>
      </c>
    </row>
    <row r="87" s="12" customFormat="1" ht="25.92" customHeight="1">
      <c r="A87" s="12"/>
      <c r="B87" s="161"/>
      <c r="C87" s="12"/>
      <c r="D87" s="162" t="s">
        <v>69</v>
      </c>
      <c r="E87" s="163" t="s">
        <v>933</v>
      </c>
      <c r="F87" s="163" t="s">
        <v>934</v>
      </c>
      <c r="G87" s="12"/>
      <c r="H87" s="12"/>
      <c r="I87" s="164"/>
      <c r="J87" s="165">
        <f>BK87</f>
        <v>0</v>
      </c>
      <c r="K87" s="12"/>
      <c r="L87" s="161"/>
      <c r="M87" s="166"/>
      <c r="N87" s="167"/>
      <c r="O87" s="167"/>
      <c r="P87" s="168">
        <f>SUM(P88:P106)</f>
        <v>0</v>
      </c>
      <c r="Q87" s="167"/>
      <c r="R87" s="168">
        <f>SUM(R88:R106)</f>
        <v>0</v>
      </c>
      <c r="S87" s="167"/>
      <c r="T87" s="169">
        <f>SUM(T88:T106)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62" t="s">
        <v>77</v>
      </c>
      <c r="AT87" s="170" t="s">
        <v>69</v>
      </c>
      <c r="AU87" s="170" t="s">
        <v>70</v>
      </c>
      <c r="AY87" s="162" t="s">
        <v>137</v>
      </c>
      <c r="BK87" s="171">
        <f>SUM(BK88:BK106)</f>
        <v>0</v>
      </c>
    </row>
    <row r="88" s="2" customFormat="1" ht="16.5" customHeight="1">
      <c r="A88" s="40"/>
      <c r="B88" s="174"/>
      <c r="C88" s="175" t="s">
        <v>77</v>
      </c>
      <c r="D88" s="175" t="s">
        <v>139</v>
      </c>
      <c r="E88" s="176" t="s">
        <v>935</v>
      </c>
      <c r="F88" s="177" t="s">
        <v>936</v>
      </c>
      <c r="G88" s="178" t="s">
        <v>937</v>
      </c>
      <c r="H88" s="179">
        <v>1</v>
      </c>
      <c r="I88" s="180"/>
      <c r="J88" s="181">
        <f>ROUND(I88*H88,2)</f>
        <v>0</v>
      </c>
      <c r="K88" s="177" t="s">
        <v>3</v>
      </c>
      <c r="L88" s="41"/>
      <c r="M88" s="182" t="s">
        <v>3</v>
      </c>
      <c r="N88" s="183" t="s">
        <v>41</v>
      </c>
      <c r="O88" s="74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186" t="s">
        <v>144</v>
      </c>
      <c r="AT88" s="186" t="s">
        <v>139</v>
      </c>
      <c r="AU88" s="186" t="s">
        <v>77</v>
      </c>
      <c r="AY88" s="21" t="s">
        <v>137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21" t="s">
        <v>77</v>
      </c>
      <c r="BK88" s="187">
        <f>ROUND(I88*H88,2)</f>
        <v>0</v>
      </c>
      <c r="BL88" s="21" t="s">
        <v>144</v>
      </c>
      <c r="BM88" s="186" t="s">
        <v>1116</v>
      </c>
    </row>
    <row r="89" s="2" customFormat="1" ht="37.8" customHeight="1">
      <c r="A89" s="40"/>
      <c r="B89" s="174"/>
      <c r="C89" s="175" t="s">
        <v>79</v>
      </c>
      <c r="D89" s="175" t="s">
        <v>139</v>
      </c>
      <c r="E89" s="176" t="s">
        <v>939</v>
      </c>
      <c r="F89" s="177" t="s">
        <v>940</v>
      </c>
      <c r="G89" s="178" t="s">
        <v>937</v>
      </c>
      <c r="H89" s="179">
        <v>1</v>
      </c>
      <c r="I89" s="180"/>
      <c r="J89" s="181">
        <f>ROUND(I89*H89,2)</f>
        <v>0</v>
      </c>
      <c r="K89" s="177" t="s">
        <v>3</v>
      </c>
      <c r="L89" s="41"/>
      <c r="M89" s="182" t="s">
        <v>3</v>
      </c>
      <c r="N89" s="183" t="s">
        <v>41</v>
      </c>
      <c r="O89" s="74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86" t="s">
        <v>144</v>
      </c>
      <c r="AT89" s="186" t="s">
        <v>139</v>
      </c>
      <c r="AU89" s="186" t="s">
        <v>77</v>
      </c>
      <c r="AY89" s="21" t="s">
        <v>137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21" t="s">
        <v>77</v>
      </c>
      <c r="BK89" s="187">
        <f>ROUND(I89*H89,2)</f>
        <v>0</v>
      </c>
      <c r="BL89" s="21" t="s">
        <v>144</v>
      </c>
      <c r="BM89" s="186" t="s">
        <v>1117</v>
      </c>
    </row>
    <row r="90" s="2" customFormat="1" ht="16.5" customHeight="1">
      <c r="A90" s="40"/>
      <c r="B90" s="174"/>
      <c r="C90" s="175" t="s">
        <v>159</v>
      </c>
      <c r="D90" s="175" t="s">
        <v>139</v>
      </c>
      <c r="E90" s="176" t="s">
        <v>942</v>
      </c>
      <c r="F90" s="177" t="s">
        <v>943</v>
      </c>
      <c r="G90" s="178" t="s">
        <v>937</v>
      </c>
      <c r="H90" s="179">
        <v>1</v>
      </c>
      <c r="I90" s="180"/>
      <c r="J90" s="181">
        <f>ROUND(I90*H90,2)</f>
        <v>0</v>
      </c>
      <c r="K90" s="177" t="s">
        <v>3</v>
      </c>
      <c r="L90" s="41"/>
      <c r="M90" s="182" t="s">
        <v>3</v>
      </c>
      <c r="N90" s="183" t="s">
        <v>41</v>
      </c>
      <c r="O90" s="74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86" t="s">
        <v>144</v>
      </c>
      <c r="AT90" s="186" t="s">
        <v>139</v>
      </c>
      <c r="AU90" s="186" t="s">
        <v>77</v>
      </c>
      <c r="AY90" s="21" t="s">
        <v>137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1" t="s">
        <v>77</v>
      </c>
      <c r="BK90" s="187">
        <f>ROUND(I90*H90,2)</f>
        <v>0</v>
      </c>
      <c r="BL90" s="21" t="s">
        <v>144</v>
      </c>
      <c r="BM90" s="186" t="s">
        <v>1118</v>
      </c>
    </row>
    <row r="91" s="2" customFormat="1" ht="16.5" customHeight="1">
      <c r="A91" s="40"/>
      <c r="B91" s="174"/>
      <c r="C91" s="175" t="s">
        <v>144</v>
      </c>
      <c r="D91" s="175" t="s">
        <v>139</v>
      </c>
      <c r="E91" s="176" t="s">
        <v>945</v>
      </c>
      <c r="F91" s="177" t="s">
        <v>946</v>
      </c>
      <c r="G91" s="178" t="s">
        <v>937</v>
      </c>
      <c r="H91" s="179">
        <v>1</v>
      </c>
      <c r="I91" s="180"/>
      <c r="J91" s="181">
        <f>ROUND(I91*H91,2)</f>
        <v>0</v>
      </c>
      <c r="K91" s="177" t="s">
        <v>3</v>
      </c>
      <c r="L91" s="41"/>
      <c r="M91" s="182" t="s">
        <v>3</v>
      </c>
      <c r="N91" s="183" t="s">
        <v>41</v>
      </c>
      <c r="O91" s="74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86" t="s">
        <v>144</v>
      </c>
      <c r="AT91" s="186" t="s">
        <v>139</v>
      </c>
      <c r="AU91" s="186" t="s">
        <v>77</v>
      </c>
      <c r="AY91" s="21" t="s">
        <v>137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21" t="s">
        <v>77</v>
      </c>
      <c r="BK91" s="187">
        <f>ROUND(I91*H91,2)</f>
        <v>0</v>
      </c>
      <c r="BL91" s="21" t="s">
        <v>144</v>
      </c>
      <c r="BM91" s="186" t="s">
        <v>1119</v>
      </c>
    </row>
    <row r="92" s="2" customFormat="1" ht="16.5" customHeight="1">
      <c r="A92" s="40"/>
      <c r="B92" s="174"/>
      <c r="C92" s="175" t="s">
        <v>173</v>
      </c>
      <c r="D92" s="175" t="s">
        <v>139</v>
      </c>
      <c r="E92" s="176" t="s">
        <v>948</v>
      </c>
      <c r="F92" s="177" t="s">
        <v>949</v>
      </c>
      <c r="G92" s="178" t="s">
        <v>937</v>
      </c>
      <c r="H92" s="179">
        <v>1</v>
      </c>
      <c r="I92" s="180"/>
      <c r="J92" s="181">
        <f>ROUND(I92*H92,2)</f>
        <v>0</v>
      </c>
      <c r="K92" s="177" t="s">
        <v>3</v>
      </c>
      <c r="L92" s="41"/>
      <c r="M92" s="182" t="s">
        <v>3</v>
      </c>
      <c r="N92" s="183" t="s">
        <v>41</v>
      </c>
      <c r="O92" s="74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86" t="s">
        <v>144</v>
      </c>
      <c r="AT92" s="186" t="s">
        <v>139</v>
      </c>
      <c r="AU92" s="186" t="s">
        <v>77</v>
      </c>
      <c r="AY92" s="21" t="s">
        <v>137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21" t="s">
        <v>77</v>
      </c>
      <c r="BK92" s="187">
        <f>ROUND(I92*H92,2)</f>
        <v>0</v>
      </c>
      <c r="BL92" s="21" t="s">
        <v>144</v>
      </c>
      <c r="BM92" s="186" t="s">
        <v>1120</v>
      </c>
    </row>
    <row r="93" s="2" customFormat="1" ht="16.5" customHeight="1">
      <c r="A93" s="40"/>
      <c r="B93" s="174"/>
      <c r="C93" s="175" t="s">
        <v>181</v>
      </c>
      <c r="D93" s="175" t="s">
        <v>139</v>
      </c>
      <c r="E93" s="176" t="s">
        <v>951</v>
      </c>
      <c r="F93" s="177" t="s">
        <v>952</v>
      </c>
      <c r="G93" s="178" t="s">
        <v>937</v>
      </c>
      <c r="H93" s="179">
        <v>1</v>
      </c>
      <c r="I93" s="180"/>
      <c r="J93" s="181">
        <f>ROUND(I93*H93,2)</f>
        <v>0</v>
      </c>
      <c r="K93" s="177" t="s">
        <v>3</v>
      </c>
      <c r="L93" s="41"/>
      <c r="M93" s="182" t="s">
        <v>3</v>
      </c>
      <c r="N93" s="183" t="s">
        <v>41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144</v>
      </c>
      <c r="AT93" s="186" t="s">
        <v>139</v>
      </c>
      <c r="AU93" s="186" t="s">
        <v>77</v>
      </c>
      <c r="AY93" s="21" t="s">
        <v>137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77</v>
      </c>
      <c r="BK93" s="187">
        <f>ROUND(I93*H93,2)</f>
        <v>0</v>
      </c>
      <c r="BL93" s="21" t="s">
        <v>144</v>
      </c>
      <c r="BM93" s="186" t="s">
        <v>1121</v>
      </c>
    </row>
    <row r="94" s="2" customFormat="1" ht="24.15" customHeight="1">
      <c r="A94" s="40"/>
      <c r="B94" s="174"/>
      <c r="C94" s="175" t="s">
        <v>195</v>
      </c>
      <c r="D94" s="175" t="s">
        <v>139</v>
      </c>
      <c r="E94" s="176" t="s">
        <v>957</v>
      </c>
      <c r="F94" s="177" t="s">
        <v>958</v>
      </c>
      <c r="G94" s="178" t="s">
        <v>937</v>
      </c>
      <c r="H94" s="179">
        <v>1</v>
      </c>
      <c r="I94" s="180"/>
      <c r="J94" s="181">
        <f>ROUND(I94*H94,2)</f>
        <v>0</v>
      </c>
      <c r="K94" s="177" t="s">
        <v>3</v>
      </c>
      <c r="L94" s="41"/>
      <c r="M94" s="182" t="s">
        <v>3</v>
      </c>
      <c r="N94" s="183" t="s">
        <v>41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144</v>
      </c>
      <c r="AT94" s="186" t="s">
        <v>139</v>
      </c>
      <c r="AU94" s="186" t="s">
        <v>77</v>
      </c>
      <c r="AY94" s="21" t="s">
        <v>137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77</v>
      </c>
      <c r="BK94" s="187">
        <f>ROUND(I94*H94,2)</f>
        <v>0</v>
      </c>
      <c r="BL94" s="21" t="s">
        <v>144</v>
      </c>
      <c r="BM94" s="186" t="s">
        <v>1122</v>
      </c>
    </row>
    <row r="95" s="2" customFormat="1" ht="21.75" customHeight="1">
      <c r="A95" s="40"/>
      <c r="B95" s="174"/>
      <c r="C95" s="175" t="s">
        <v>204</v>
      </c>
      <c r="D95" s="175" t="s">
        <v>139</v>
      </c>
      <c r="E95" s="176" t="s">
        <v>960</v>
      </c>
      <c r="F95" s="177" t="s">
        <v>961</v>
      </c>
      <c r="G95" s="178" t="s">
        <v>937</v>
      </c>
      <c r="H95" s="179">
        <v>1</v>
      </c>
      <c r="I95" s="180"/>
      <c r="J95" s="181">
        <f>ROUND(I95*H95,2)</f>
        <v>0</v>
      </c>
      <c r="K95" s="177" t="s">
        <v>3</v>
      </c>
      <c r="L95" s="41"/>
      <c r="M95" s="182" t="s">
        <v>3</v>
      </c>
      <c r="N95" s="183" t="s">
        <v>41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144</v>
      </c>
      <c r="AT95" s="186" t="s">
        <v>139</v>
      </c>
      <c r="AU95" s="186" t="s">
        <v>77</v>
      </c>
      <c r="AY95" s="21" t="s">
        <v>137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77</v>
      </c>
      <c r="BK95" s="187">
        <f>ROUND(I95*H95,2)</f>
        <v>0</v>
      </c>
      <c r="BL95" s="21" t="s">
        <v>144</v>
      </c>
      <c r="BM95" s="186" t="s">
        <v>1123</v>
      </c>
    </row>
    <row r="96" s="2" customFormat="1" ht="37.8" customHeight="1">
      <c r="A96" s="40"/>
      <c r="B96" s="174"/>
      <c r="C96" s="175" t="s">
        <v>211</v>
      </c>
      <c r="D96" s="175" t="s">
        <v>139</v>
      </c>
      <c r="E96" s="176" t="s">
        <v>963</v>
      </c>
      <c r="F96" s="177" t="s">
        <v>964</v>
      </c>
      <c r="G96" s="178" t="s">
        <v>937</v>
      </c>
      <c r="H96" s="179">
        <v>1</v>
      </c>
      <c r="I96" s="180"/>
      <c r="J96" s="181">
        <f>ROUND(I96*H96,2)</f>
        <v>0</v>
      </c>
      <c r="K96" s="177" t="s">
        <v>3</v>
      </c>
      <c r="L96" s="41"/>
      <c r="M96" s="182" t="s">
        <v>3</v>
      </c>
      <c r="N96" s="183" t="s">
        <v>41</v>
      </c>
      <c r="O96" s="74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86" t="s">
        <v>144</v>
      </c>
      <c r="AT96" s="186" t="s">
        <v>139</v>
      </c>
      <c r="AU96" s="186" t="s">
        <v>77</v>
      </c>
      <c r="AY96" s="21" t="s">
        <v>137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1" t="s">
        <v>77</v>
      </c>
      <c r="BK96" s="187">
        <f>ROUND(I96*H96,2)</f>
        <v>0</v>
      </c>
      <c r="BL96" s="21" t="s">
        <v>144</v>
      </c>
      <c r="BM96" s="186" t="s">
        <v>1124</v>
      </c>
    </row>
    <row r="97" s="2" customFormat="1" ht="24.15" customHeight="1">
      <c r="A97" s="40"/>
      <c r="B97" s="174"/>
      <c r="C97" s="175" t="s">
        <v>218</v>
      </c>
      <c r="D97" s="175" t="s">
        <v>139</v>
      </c>
      <c r="E97" s="176" t="s">
        <v>966</v>
      </c>
      <c r="F97" s="177" t="s">
        <v>967</v>
      </c>
      <c r="G97" s="178" t="s">
        <v>937</v>
      </c>
      <c r="H97" s="179">
        <v>1</v>
      </c>
      <c r="I97" s="180"/>
      <c r="J97" s="181">
        <f>ROUND(I97*H97,2)</f>
        <v>0</v>
      </c>
      <c r="K97" s="177" t="s">
        <v>3</v>
      </c>
      <c r="L97" s="41"/>
      <c r="M97" s="182" t="s">
        <v>3</v>
      </c>
      <c r="N97" s="183" t="s">
        <v>41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144</v>
      </c>
      <c r="AT97" s="186" t="s">
        <v>139</v>
      </c>
      <c r="AU97" s="186" t="s">
        <v>77</v>
      </c>
      <c r="AY97" s="21" t="s">
        <v>137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77</v>
      </c>
      <c r="BK97" s="187">
        <f>ROUND(I97*H97,2)</f>
        <v>0</v>
      </c>
      <c r="BL97" s="21" t="s">
        <v>144</v>
      </c>
      <c r="BM97" s="186" t="s">
        <v>1125</v>
      </c>
    </row>
    <row r="98" s="2" customFormat="1" ht="24.15" customHeight="1">
      <c r="A98" s="40"/>
      <c r="B98" s="174"/>
      <c r="C98" s="175" t="s">
        <v>9</v>
      </c>
      <c r="D98" s="175" t="s">
        <v>139</v>
      </c>
      <c r="E98" s="176" t="s">
        <v>969</v>
      </c>
      <c r="F98" s="177" t="s">
        <v>970</v>
      </c>
      <c r="G98" s="178" t="s">
        <v>937</v>
      </c>
      <c r="H98" s="179">
        <v>1</v>
      </c>
      <c r="I98" s="180"/>
      <c r="J98" s="181">
        <f>ROUND(I98*H98,2)</f>
        <v>0</v>
      </c>
      <c r="K98" s="177" t="s">
        <v>3</v>
      </c>
      <c r="L98" s="41"/>
      <c r="M98" s="182" t="s">
        <v>3</v>
      </c>
      <c r="N98" s="183" t="s">
        <v>41</v>
      </c>
      <c r="O98" s="74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86" t="s">
        <v>144</v>
      </c>
      <c r="AT98" s="186" t="s">
        <v>139</v>
      </c>
      <c r="AU98" s="186" t="s">
        <v>77</v>
      </c>
      <c r="AY98" s="21" t="s">
        <v>137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21" t="s">
        <v>77</v>
      </c>
      <c r="BK98" s="187">
        <f>ROUND(I98*H98,2)</f>
        <v>0</v>
      </c>
      <c r="BL98" s="21" t="s">
        <v>144</v>
      </c>
      <c r="BM98" s="186" t="s">
        <v>1126</v>
      </c>
    </row>
    <row r="99" s="2" customFormat="1" ht="16.5" customHeight="1">
      <c r="A99" s="40"/>
      <c r="B99" s="174"/>
      <c r="C99" s="175" t="s">
        <v>244</v>
      </c>
      <c r="D99" s="175" t="s">
        <v>139</v>
      </c>
      <c r="E99" s="176" t="s">
        <v>972</v>
      </c>
      <c r="F99" s="177" t="s">
        <v>973</v>
      </c>
      <c r="G99" s="178" t="s">
        <v>937</v>
      </c>
      <c r="H99" s="179">
        <v>1</v>
      </c>
      <c r="I99" s="180"/>
      <c r="J99" s="181">
        <f>ROUND(I99*H99,2)</f>
        <v>0</v>
      </c>
      <c r="K99" s="177" t="s">
        <v>3</v>
      </c>
      <c r="L99" s="41"/>
      <c r="M99" s="182" t="s">
        <v>3</v>
      </c>
      <c r="N99" s="183" t="s">
        <v>41</v>
      </c>
      <c r="O99" s="74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86" t="s">
        <v>144</v>
      </c>
      <c r="AT99" s="186" t="s">
        <v>139</v>
      </c>
      <c r="AU99" s="186" t="s">
        <v>77</v>
      </c>
      <c r="AY99" s="21" t="s">
        <v>137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21" t="s">
        <v>77</v>
      </c>
      <c r="BK99" s="187">
        <f>ROUND(I99*H99,2)</f>
        <v>0</v>
      </c>
      <c r="BL99" s="21" t="s">
        <v>144</v>
      </c>
      <c r="BM99" s="186" t="s">
        <v>1127</v>
      </c>
    </row>
    <row r="100" s="2" customFormat="1" ht="16.5" customHeight="1">
      <c r="A100" s="40"/>
      <c r="B100" s="174"/>
      <c r="C100" s="175" t="s">
        <v>255</v>
      </c>
      <c r="D100" s="175" t="s">
        <v>139</v>
      </c>
      <c r="E100" s="176" t="s">
        <v>975</v>
      </c>
      <c r="F100" s="177" t="s">
        <v>976</v>
      </c>
      <c r="G100" s="178" t="s">
        <v>937</v>
      </c>
      <c r="H100" s="179">
        <v>1</v>
      </c>
      <c r="I100" s="180"/>
      <c r="J100" s="181">
        <f>ROUND(I100*H100,2)</f>
        <v>0</v>
      </c>
      <c r="K100" s="177" t="s">
        <v>3</v>
      </c>
      <c r="L100" s="41"/>
      <c r="M100" s="182" t="s">
        <v>3</v>
      </c>
      <c r="N100" s="183" t="s">
        <v>41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144</v>
      </c>
      <c r="AT100" s="186" t="s">
        <v>139</v>
      </c>
      <c r="AU100" s="186" t="s">
        <v>77</v>
      </c>
      <c r="AY100" s="21" t="s">
        <v>137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77</v>
      </c>
      <c r="BK100" s="187">
        <f>ROUND(I100*H100,2)</f>
        <v>0</v>
      </c>
      <c r="BL100" s="21" t="s">
        <v>144</v>
      </c>
      <c r="BM100" s="186" t="s">
        <v>1128</v>
      </c>
    </row>
    <row r="101" s="2" customFormat="1" ht="16.5" customHeight="1">
      <c r="A101" s="40"/>
      <c r="B101" s="174"/>
      <c r="C101" s="175" t="s">
        <v>261</v>
      </c>
      <c r="D101" s="175" t="s">
        <v>139</v>
      </c>
      <c r="E101" s="176" t="s">
        <v>978</v>
      </c>
      <c r="F101" s="177" t="s">
        <v>979</v>
      </c>
      <c r="G101" s="178" t="s">
        <v>937</v>
      </c>
      <c r="H101" s="179">
        <v>1</v>
      </c>
      <c r="I101" s="180"/>
      <c r="J101" s="181">
        <f>ROUND(I101*H101,2)</f>
        <v>0</v>
      </c>
      <c r="K101" s="177" t="s">
        <v>3</v>
      </c>
      <c r="L101" s="41"/>
      <c r="M101" s="182" t="s">
        <v>3</v>
      </c>
      <c r="N101" s="183" t="s">
        <v>41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144</v>
      </c>
      <c r="AT101" s="186" t="s">
        <v>139</v>
      </c>
      <c r="AU101" s="186" t="s">
        <v>77</v>
      </c>
      <c r="AY101" s="21" t="s">
        <v>137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77</v>
      </c>
      <c r="BK101" s="187">
        <f>ROUND(I101*H101,2)</f>
        <v>0</v>
      </c>
      <c r="BL101" s="21" t="s">
        <v>144</v>
      </c>
      <c r="BM101" s="186" t="s">
        <v>1129</v>
      </c>
    </row>
    <row r="102" s="2" customFormat="1" ht="16.5" customHeight="1">
      <c r="A102" s="40"/>
      <c r="B102" s="174"/>
      <c r="C102" s="175" t="s">
        <v>266</v>
      </c>
      <c r="D102" s="175" t="s">
        <v>139</v>
      </c>
      <c r="E102" s="176" t="s">
        <v>981</v>
      </c>
      <c r="F102" s="177" t="s">
        <v>982</v>
      </c>
      <c r="G102" s="178" t="s">
        <v>937</v>
      </c>
      <c r="H102" s="179">
        <v>1</v>
      </c>
      <c r="I102" s="180"/>
      <c r="J102" s="181">
        <f>ROUND(I102*H102,2)</f>
        <v>0</v>
      </c>
      <c r="K102" s="177" t="s">
        <v>3</v>
      </c>
      <c r="L102" s="41"/>
      <c r="M102" s="182" t="s">
        <v>3</v>
      </c>
      <c r="N102" s="183" t="s">
        <v>41</v>
      </c>
      <c r="O102" s="74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86" t="s">
        <v>144</v>
      </c>
      <c r="AT102" s="186" t="s">
        <v>139</v>
      </c>
      <c r="AU102" s="186" t="s">
        <v>77</v>
      </c>
      <c r="AY102" s="21" t="s">
        <v>137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21" t="s">
        <v>77</v>
      </c>
      <c r="BK102" s="187">
        <f>ROUND(I102*H102,2)</f>
        <v>0</v>
      </c>
      <c r="BL102" s="21" t="s">
        <v>144</v>
      </c>
      <c r="BM102" s="186" t="s">
        <v>1130</v>
      </c>
    </row>
    <row r="103" s="2" customFormat="1" ht="33" customHeight="1">
      <c r="A103" s="40"/>
      <c r="B103" s="174"/>
      <c r="C103" s="175" t="s">
        <v>272</v>
      </c>
      <c r="D103" s="175" t="s">
        <v>139</v>
      </c>
      <c r="E103" s="176" t="s">
        <v>984</v>
      </c>
      <c r="F103" s="177" t="s">
        <v>985</v>
      </c>
      <c r="G103" s="178" t="s">
        <v>937</v>
      </c>
      <c r="H103" s="179">
        <v>1</v>
      </c>
      <c r="I103" s="180"/>
      <c r="J103" s="181">
        <f>ROUND(I103*H103,2)</f>
        <v>0</v>
      </c>
      <c r="K103" s="177" t="s">
        <v>3</v>
      </c>
      <c r="L103" s="41"/>
      <c r="M103" s="182" t="s">
        <v>3</v>
      </c>
      <c r="N103" s="183" t="s">
        <v>41</v>
      </c>
      <c r="O103" s="74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6" t="s">
        <v>144</v>
      </c>
      <c r="AT103" s="186" t="s">
        <v>139</v>
      </c>
      <c r="AU103" s="186" t="s">
        <v>77</v>
      </c>
      <c r="AY103" s="21" t="s">
        <v>137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1" t="s">
        <v>77</v>
      </c>
      <c r="BK103" s="187">
        <f>ROUND(I103*H103,2)</f>
        <v>0</v>
      </c>
      <c r="BL103" s="21" t="s">
        <v>144</v>
      </c>
      <c r="BM103" s="186" t="s">
        <v>1131</v>
      </c>
    </row>
    <row r="104" s="2" customFormat="1" ht="16.5" customHeight="1">
      <c r="A104" s="40"/>
      <c r="B104" s="174"/>
      <c r="C104" s="175" t="s">
        <v>277</v>
      </c>
      <c r="D104" s="175" t="s">
        <v>139</v>
      </c>
      <c r="E104" s="176" t="s">
        <v>987</v>
      </c>
      <c r="F104" s="177" t="s">
        <v>988</v>
      </c>
      <c r="G104" s="178" t="s">
        <v>937</v>
      </c>
      <c r="H104" s="179">
        <v>1</v>
      </c>
      <c r="I104" s="180"/>
      <c r="J104" s="181">
        <f>ROUND(I104*H104,2)</f>
        <v>0</v>
      </c>
      <c r="K104" s="177" t="s">
        <v>3</v>
      </c>
      <c r="L104" s="41"/>
      <c r="M104" s="182" t="s">
        <v>3</v>
      </c>
      <c r="N104" s="183" t="s">
        <v>41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989</v>
      </c>
      <c r="AT104" s="186" t="s">
        <v>139</v>
      </c>
      <c r="AU104" s="186" t="s">
        <v>77</v>
      </c>
      <c r="AY104" s="21" t="s">
        <v>137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77</v>
      </c>
      <c r="BK104" s="187">
        <f>ROUND(I104*H104,2)</f>
        <v>0</v>
      </c>
      <c r="BL104" s="21" t="s">
        <v>989</v>
      </c>
      <c r="BM104" s="186" t="s">
        <v>1132</v>
      </c>
    </row>
    <row r="105" s="2" customFormat="1" ht="16.5" customHeight="1">
      <c r="A105" s="40"/>
      <c r="B105" s="174"/>
      <c r="C105" s="175" t="s">
        <v>286</v>
      </c>
      <c r="D105" s="175" t="s">
        <v>139</v>
      </c>
      <c r="E105" s="176" t="s">
        <v>991</v>
      </c>
      <c r="F105" s="177" t="s">
        <v>992</v>
      </c>
      <c r="G105" s="178" t="s">
        <v>937</v>
      </c>
      <c r="H105" s="179">
        <v>1</v>
      </c>
      <c r="I105" s="180"/>
      <c r="J105" s="181">
        <f>ROUND(I105*H105,2)</f>
        <v>0</v>
      </c>
      <c r="K105" s="177" t="s">
        <v>3</v>
      </c>
      <c r="L105" s="41"/>
      <c r="M105" s="182" t="s">
        <v>3</v>
      </c>
      <c r="N105" s="183" t="s">
        <v>41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144</v>
      </c>
      <c r="AT105" s="186" t="s">
        <v>139</v>
      </c>
      <c r="AU105" s="186" t="s">
        <v>77</v>
      </c>
      <c r="AY105" s="21" t="s">
        <v>137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77</v>
      </c>
      <c r="BK105" s="187">
        <f>ROUND(I105*H105,2)</f>
        <v>0</v>
      </c>
      <c r="BL105" s="21" t="s">
        <v>144</v>
      </c>
      <c r="BM105" s="186" t="s">
        <v>1133</v>
      </c>
    </row>
    <row r="106" s="2" customFormat="1" ht="33" customHeight="1">
      <c r="A106" s="40"/>
      <c r="B106" s="174"/>
      <c r="C106" s="175" t="s">
        <v>293</v>
      </c>
      <c r="D106" s="175" t="s">
        <v>139</v>
      </c>
      <c r="E106" s="176" t="s">
        <v>994</v>
      </c>
      <c r="F106" s="177" t="s">
        <v>995</v>
      </c>
      <c r="G106" s="178" t="s">
        <v>937</v>
      </c>
      <c r="H106" s="179">
        <v>1</v>
      </c>
      <c r="I106" s="180"/>
      <c r="J106" s="181">
        <f>ROUND(I106*H106,2)</f>
        <v>0</v>
      </c>
      <c r="K106" s="177" t="s">
        <v>3</v>
      </c>
      <c r="L106" s="41"/>
      <c r="M106" s="240" t="s">
        <v>3</v>
      </c>
      <c r="N106" s="241" t="s">
        <v>41</v>
      </c>
      <c r="O106" s="23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6" t="s">
        <v>144</v>
      </c>
      <c r="AT106" s="186" t="s">
        <v>139</v>
      </c>
      <c r="AU106" s="186" t="s">
        <v>77</v>
      </c>
      <c r="AY106" s="21" t="s">
        <v>137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1" t="s">
        <v>77</v>
      </c>
      <c r="BK106" s="187">
        <f>ROUND(I106*H106,2)</f>
        <v>0</v>
      </c>
      <c r="BL106" s="21" t="s">
        <v>144</v>
      </c>
      <c r="BM106" s="186" t="s">
        <v>1134</v>
      </c>
    </row>
    <row r="107" s="2" customFormat="1" ht="6.96" customHeight="1">
      <c r="A107" s="40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41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autoFilter ref="C85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2024-11-25T11:14:37Z</dcterms:created>
  <dcterms:modified xsi:type="dcterms:W3CDTF">2024-11-25T11:14:41Z</dcterms:modified>
</cp:coreProperties>
</file>