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el\Desktop\Oprava ÚP Neratovice 2017\"/>
    </mc:Choice>
  </mc:AlternateContent>
  <bookViews>
    <workbookView xWindow="0" yWindow="0" windowWidth="28800" windowHeight="12435"/>
  </bookViews>
  <sheets>
    <sheet name="Stavba" sheetId="1" r:id="rId1"/>
    <sheet name="SO 01 1 1 KL" sheetId="2" state="hidden" r:id="rId2"/>
    <sheet name="SO 01 1 1 Rek" sheetId="3" state="hidden" r:id="rId3"/>
    <sheet name="SO 01 1 1 Pol" sheetId="4" r:id="rId4"/>
    <sheet name="SO 02 1 KL" sheetId="5" state="hidden" r:id="rId5"/>
    <sheet name="SO 02 1 Rek" sheetId="6" state="hidden" r:id="rId6"/>
    <sheet name="SO 01 1 Pol Elektro" sheetId="8" r:id="rId7"/>
    <sheet name="SO 01 1 Pol Hrom" sheetId="9" r:id="rId8"/>
    <sheet name="SO 02 1 Pol" sheetId="7" r:id="rId9"/>
  </sheets>
  <definedNames>
    <definedName name="CelkemObjekty" localSheetId="0">Stavba!$F$32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'SO 01 1 1 Pol'!$1:$6</definedName>
    <definedName name="_xlnm.Print_Titles" localSheetId="2">'SO 01 1 1 Rek'!$1:$6</definedName>
    <definedName name="_xlnm.Print_Titles" localSheetId="8">'SO 02 1 Pol'!$1:$6</definedName>
    <definedName name="_xlnm.Print_Titles" localSheetId="5">'SO 02 1 Rek'!$1:$6</definedName>
    <definedName name="Objednatel" localSheetId="0">Stavba!$D$11</definedName>
    <definedName name="Objekt" localSheetId="0">Stavba!$B$29</definedName>
    <definedName name="_xlnm.Print_Area" localSheetId="1">'SO 01 1 1 KL'!$A$1:$G$45</definedName>
    <definedName name="_xlnm.Print_Area" localSheetId="3">'SO 01 1 1 Pol'!$A$1:$K$1079</definedName>
    <definedName name="_xlnm.Print_Area" localSheetId="2">'SO 01 1 1 Rek'!$A$1:$I$54</definedName>
    <definedName name="_xlnm.Print_Area" localSheetId="4">'SO 02 1 KL'!$A$1:$G$45</definedName>
    <definedName name="_xlnm.Print_Area" localSheetId="8">'SO 02 1 Pol'!$A$1:$K$18</definedName>
    <definedName name="_xlnm.Print_Area" localSheetId="5">'SO 02 1 Rek'!$A$1:$I$14</definedName>
    <definedName name="_xlnm.Print_Area" localSheetId="0">Stavba!$B$1:$J$125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8" hidden="1">0</definedName>
    <definedName name="solver_num" localSheetId="3" hidden="1">0</definedName>
    <definedName name="solver_num" localSheetId="8" hidden="1">0</definedName>
    <definedName name="solver_opt" localSheetId="3" hidden="1">'SO 01 1 1 Pol'!#REF!</definedName>
    <definedName name="solver_opt" localSheetId="8" hidden="1">'SO 02 1 Pol'!#REF!</definedName>
    <definedName name="solver_typ" localSheetId="3" hidden="1">1</definedName>
    <definedName name="solver_typ" localSheetId="8" hidden="1">1</definedName>
    <definedName name="solver_val" localSheetId="3" hidden="1">0</definedName>
    <definedName name="solver_val" localSheetId="8" hidden="1">0</definedName>
    <definedName name="SoucetDilu" localSheetId="0">Stavba!$F$91:$J$91</definedName>
    <definedName name="StavbaCelkem" localSheetId="0">Stavba!$H$32</definedName>
    <definedName name="Zhotovitel" localSheetId="0">Stavba!$D$7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9" l="1"/>
  <c r="F20" i="9"/>
  <c r="F19" i="9"/>
  <c r="F18" i="9"/>
  <c r="F17" i="9"/>
  <c r="F16" i="9"/>
  <c r="F15" i="9"/>
  <c r="F14" i="9"/>
  <c r="F13" i="9"/>
  <c r="F12" i="9"/>
  <c r="F11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F10" i="9"/>
  <c r="F20" i="8"/>
  <c r="F19" i="8"/>
  <c r="F18" i="8"/>
  <c r="F17" i="8"/>
  <c r="F16" i="8"/>
  <c r="F15" i="8"/>
  <c r="F14" i="8"/>
  <c r="F13" i="8"/>
  <c r="F12" i="8"/>
  <c r="F11" i="8"/>
  <c r="F23" i="8" l="1"/>
  <c r="F25" i="9"/>
  <c r="BE17" i="7"/>
  <c r="BD17" i="7"/>
  <c r="BC17" i="7"/>
  <c r="BB17" i="7"/>
  <c r="BA17" i="7"/>
  <c r="K17" i="7"/>
  <c r="I17" i="7"/>
  <c r="G17" i="7"/>
  <c r="BE16" i="7"/>
  <c r="BD16" i="7"/>
  <c r="BC16" i="7"/>
  <c r="BB16" i="7"/>
  <c r="BA16" i="7"/>
  <c r="K16" i="7"/>
  <c r="I16" i="7"/>
  <c r="G16" i="7"/>
  <c r="BE15" i="7"/>
  <c r="BD15" i="7"/>
  <c r="BC15" i="7"/>
  <c r="BB15" i="7"/>
  <c r="BA15" i="7"/>
  <c r="K15" i="7"/>
  <c r="I15" i="7"/>
  <c r="G15" i="7"/>
  <c r="BE14" i="7"/>
  <c r="BD14" i="7"/>
  <c r="BC14" i="7"/>
  <c r="BB14" i="7"/>
  <c r="BA14" i="7"/>
  <c r="K14" i="7"/>
  <c r="I14" i="7"/>
  <c r="G14" i="7"/>
  <c r="BE13" i="7"/>
  <c r="BD13" i="7"/>
  <c r="BC13" i="7"/>
  <c r="BB13" i="7"/>
  <c r="K13" i="7"/>
  <c r="I13" i="7"/>
  <c r="G13" i="7"/>
  <c r="BA13" i="7" s="1"/>
  <c r="BE12" i="7"/>
  <c r="BD12" i="7"/>
  <c r="BC12" i="7"/>
  <c r="BB12" i="7"/>
  <c r="K12" i="7"/>
  <c r="I12" i="7"/>
  <c r="G12" i="7"/>
  <c r="BA12" i="7" s="1"/>
  <c r="BE11" i="7"/>
  <c r="BD11" i="7"/>
  <c r="BC11" i="7"/>
  <c r="BB11" i="7"/>
  <c r="BA11" i="7"/>
  <c r="K11" i="7"/>
  <c r="I11" i="7"/>
  <c r="G11" i="7"/>
  <c r="BE10" i="7"/>
  <c r="BD10" i="7"/>
  <c r="BC10" i="7"/>
  <c r="BB10" i="7"/>
  <c r="BA10" i="7"/>
  <c r="K10" i="7"/>
  <c r="I10" i="7"/>
  <c r="G10" i="7"/>
  <c r="BE9" i="7"/>
  <c r="BD9" i="7"/>
  <c r="BC9" i="7"/>
  <c r="BB9" i="7"/>
  <c r="BA9" i="7"/>
  <c r="K9" i="7"/>
  <c r="I9" i="7"/>
  <c r="G9" i="7"/>
  <c r="BE8" i="7"/>
  <c r="BE18" i="7" s="1"/>
  <c r="I7" i="6" s="1"/>
  <c r="I8" i="6" s="1"/>
  <c r="C21" i="5" s="1"/>
  <c r="BD8" i="7"/>
  <c r="BC8" i="7"/>
  <c r="BB8" i="7"/>
  <c r="BB18" i="7" s="1"/>
  <c r="F7" i="6" s="1"/>
  <c r="F8" i="6" s="1"/>
  <c r="C16" i="5" s="1"/>
  <c r="K8" i="7"/>
  <c r="I8" i="7"/>
  <c r="G8" i="7"/>
  <c r="BA8" i="7" s="1"/>
  <c r="B7" i="6"/>
  <c r="A7" i="6"/>
  <c r="BD18" i="7"/>
  <c r="H7" i="6" s="1"/>
  <c r="H8" i="6" s="1"/>
  <c r="C17" i="5" s="1"/>
  <c r="BC18" i="7"/>
  <c r="G7" i="6" s="1"/>
  <c r="G8" i="6" s="1"/>
  <c r="C18" i="5" s="1"/>
  <c r="K18" i="7"/>
  <c r="I18" i="7"/>
  <c r="E4" i="7"/>
  <c r="F3" i="7"/>
  <c r="G13" i="6"/>
  <c r="I13" i="6" s="1"/>
  <c r="H14" i="6" s="1"/>
  <c r="G23" i="5" s="1"/>
  <c r="G22" i="5" s="1"/>
  <c r="F33" i="5"/>
  <c r="C33" i="5"/>
  <c r="C31" i="5"/>
  <c r="G15" i="5"/>
  <c r="D15" i="5"/>
  <c r="G7" i="5"/>
  <c r="BE1078" i="4"/>
  <c r="BD1078" i="4"/>
  <c r="BC1078" i="4"/>
  <c r="BB1078" i="4"/>
  <c r="K1078" i="4"/>
  <c r="I1078" i="4"/>
  <c r="G1078" i="4"/>
  <c r="BA1078" i="4" s="1"/>
  <c r="BE1077" i="4"/>
  <c r="BD1077" i="4"/>
  <c r="BC1077" i="4"/>
  <c r="BB1077" i="4"/>
  <c r="K1077" i="4"/>
  <c r="I1077" i="4"/>
  <c r="G1077" i="4"/>
  <c r="BA1077" i="4" s="1"/>
  <c r="BE1076" i="4"/>
  <c r="BD1076" i="4"/>
  <c r="BC1076" i="4"/>
  <c r="BB1076" i="4"/>
  <c r="K1076" i="4"/>
  <c r="I1076" i="4"/>
  <c r="G1076" i="4"/>
  <c r="BA1076" i="4" s="1"/>
  <c r="BE1075" i="4"/>
  <c r="BD1075" i="4"/>
  <c r="BC1075" i="4"/>
  <c r="BB1075" i="4"/>
  <c r="K1075" i="4"/>
  <c r="I1075" i="4"/>
  <c r="G1075" i="4"/>
  <c r="BA1075" i="4" s="1"/>
  <c r="BE1074" i="4"/>
  <c r="BD1074" i="4"/>
  <c r="BC1074" i="4"/>
  <c r="BC1079" i="4" s="1"/>
  <c r="G47" i="3" s="1"/>
  <c r="BB1074" i="4"/>
  <c r="K1074" i="4"/>
  <c r="I1074" i="4"/>
  <c r="G1074" i="4"/>
  <c r="BA1074" i="4" s="1"/>
  <c r="BE1073" i="4"/>
  <c r="BD1073" i="4"/>
  <c r="BC1073" i="4"/>
  <c r="BB1073" i="4"/>
  <c r="BB1079" i="4" s="1"/>
  <c r="F47" i="3" s="1"/>
  <c r="K1073" i="4"/>
  <c r="I1073" i="4"/>
  <c r="G1073" i="4"/>
  <c r="BA1073" i="4" s="1"/>
  <c r="BE1072" i="4"/>
  <c r="BE1079" i="4" s="1"/>
  <c r="I47" i="3" s="1"/>
  <c r="BD1072" i="4"/>
  <c r="BC1072" i="4"/>
  <c r="BB1072" i="4"/>
  <c r="K1072" i="4"/>
  <c r="K1079" i="4" s="1"/>
  <c r="I1072" i="4"/>
  <c r="G1072" i="4"/>
  <c r="BA1072" i="4" s="1"/>
  <c r="B47" i="3"/>
  <c r="A47" i="3"/>
  <c r="I1079" i="4"/>
  <c r="BE1067" i="4"/>
  <c r="BC1067" i="4"/>
  <c r="BC1070" i="4" s="1"/>
  <c r="G46" i="3" s="1"/>
  <c r="BB1067" i="4"/>
  <c r="BA1067" i="4"/>
  <c r="K1067" i="4"/>
  <c r="I1067" i="4"/>
  <c r="I1070" i="4" s="1"/>
  <c r="G1067" i="4"/>
  <c r="BD1067" i="4" s="1"/>
  <c r="BD1070" i="4" s="1"/>
  <c r="H46" i="3" s="1"/>
  <c r="B46" i="3"/>
  <c r="A46" i="3"/>
  <c r="BE1070" i="4"/>
  <c r="I46" i="3" s="1"/>
  <c r="BB1070" i="4"/>
  <c r="F46" i="3" s="1"/>
  <c r="BA1070" i="4"/>
  <c r="E46" i="3" s="1"/>
  <c r="K1070" i="4"/>
  <c r="BE1064" i="4"/>
  <c r="BC1064" i="4"/>
  <c r="BB1064" i="4"/>
  <c r="BA1064" i="4"/>
  <c r="K1064" i="4"/>
  <c r="I1064" i="4"/>
  <c r="G1064" i="4"/>
  <c r="BD1064" i="4" s="1"/>
  <c r="BE1063" i="4"/>
  <c r="BC1063" i="4"/>
  <c r="BB1063" i="4"/>
  <c r="BA1063" i="4"/>
  <c r="K1063" i="4"/>
  <c r="I1063" i="4"/>
  <c r="G1063" i="4"/>
  <c r="BD1063" i="4" s="1"/>
  <c r="BE1062" i="4"/>
  <c r="BC1062" i="4"/>
  <c r="BB1062" i="4"/>
  <c r="BA1062" i="4"/>
  <c r="K1062" i="4"/>
  <c r="I1062" i="4"/>
  <c r="G1062" i="4"/>
  <c r="BD1062" i="4" s="1"/>
  <c r="BE1061" i="4"/>
  <c r="BC1061" i="4"/>
  <c r="BB1061" i="4"/>
  <c r="BA1061" i="4"/>
  <c r="BA1065" i="4" s="1"/>
  <c r="E45" i="3" s="1"/>
  <c r="K1061" i="4"/>
  <c r="I1061" i="4"/>
  <c r="G1061" i="4"/>
  <c r="BD1061" i="4" s="1"/>
  <c r="BE1060" i="4"/>
  <c r="BE1065" i="4" s="1"/>
  <c r="I45" i="3" s="1"/>
  <c r="BC1060" i="4"/>
  <c r="BB1060" i="4"/>
  <c r="BA1060" i="4"/>
  <c r="K1060" i="4"/>
  <c r="I1060" i="4"/>
  <c r="G1060" i="4"/>
  <c r="BD1060" i="4" s="1"/>
  <c r="BE1059" i="4"/>
  <c r="BC1059" i="4"/>
  <c r="BB1059" i="4"/>
  <c r="BA1059" i="4"/>
  <c r="K1059" i="4"/>
  <c r="I1059" i="4"/>
  <c r="G1059" i="4"/>
  <c r="BD1059" i="4" s="1"/>
  <c r="BE1058" i="4"/>
  <c r="BC1058" i="4"/>
  <c r="BB1058" i="4"/>
  <c r="BB1065" i="4" s="1"/>
  <c r="F45" i="3" s="1"/>
  <c r="BA1058" i="4"/>
  <c r="K1058" i="4"/>
  <c r="I1058" i="4"/>
  <c r="G1058" i="4"/>
  <c r="BD1058" i="4" s="1"/>
  <c r="BD1065" i="4" s="1"/>
  <c r="H45" i="3" s="1"/>
  <c r="B45" i="3"/>
  <c r="A45" i="3"/>
  <c r="BC1065" i="4"/>
  <c r="G45" i="3" s="1"/>
  <c r="K1065" i="4"/>
  <c r="I1065" i="4"/>
  <c r="BE1055" i="4"/>
  <c r="BD1055" i="4"/>
  <c r="BC1055" i="4"/>
  <c r="BB1055" i="4"/>
  <c r="BA1055" i="4"/>
  <c r="K1055" i="4"/>
  <c r="I1055" i="4"/>
  <c r="G1055" i="4"/>
  <c r="BE1054" i="4"/>
  <c r="BD1054" i="4"/>
  <c r="BC1054" i="4"/>
  <c r="BB1054" i="4"/>
  <c r="BA1054" i="4"/>
  <c r="K1054" i="4"/>
  <c r="I1054" i="4"/>
  <c r="G1054" i="4"/>
  <c r="BE1053" i="4"/>
  <c r="BD1053" i="4"/>
  <c r="BC1053" i="4"/>
  <c r="BB1053" i="4"/>
  <c r="BA1053" i="4"/>
  <c r="K1053" i="4"/>
  <c r="I1053" i="4"/>
  <c r="G1053" i="4"/>
  <c r="BE1052" i="4"/>
  <c r="BD1052" i="4"/>
  <c r="BC1052" i="4"/>
  <c r="BB1052" i="4"/>
  <c r="BA1052" i="4"/>
  <c r="K1052" i="4"/>
  <c r="I1052" i="4"/>
  <c r="G1052" i="4"/>
  <c r="BE1051" i="4"/>
  <c r="BD1051" i="4"/>
  <c r="BC1051" i="4"/>
  <c r="BB1051" i="4"/>
  <c r="BA1051" i="4"/>
  <c r="K1051" i="4"/>
  <c r="I1051" i="4"/>
  <c r="G1051" i="4"/>
  <c r="BE1050" i="4"/>
  <c r="BC1050" i="4"/>
  <c r="BB1050" i="4"/>
  <c r="BA1050" i="4"/>
  <c r="K1050" i="4"/>
  <c r="I1050" i="4"/>
  <c r="G1050" i="4"/>
  <c r="BD1050" i="4" s="1"/>
  <c r="BE1049" i="4"/>
  <c r="BC1049" i="4"/>
  <c r="BB1049" i="4"/>
  <c r="BA1049" i="4"/>
  <c r="K1049" i="4"/>
  <c r="I1049" i="4"/>
  <c r="G1049" i="4"/>
  <c r="BD1049" i="4" s="1"/>
  <c r="BE1048" i="4"/>
  <c r="BE1056" i="4" s="1"/>
  <c r="I44" i="3" s="1"/>
  <c r="BC1048" i="4"/>
  <c r="BB1048" i="4"/>
  <c r="BA1048" i="4"/>
  <c r="K1048" i="4"/>
  <c r="I1048" i="4"/>
  <c r="G1048" i="4"/>
  <c r="BD1048" i="4" s="1"/>
  <c r="B44" i="3"/>
  <c r="A44" i="3"/>
  <c r="BC1056" i="4"/>
  <c r="G44" i="3" s="1"/>
  <c r="BB1056" i="4"/>
  <c r="F44" i="3" s="1"/>
  <c r="K1056" i="4"/>
  <c r="I1056" i="4"/>
  <c r="G1056" i="4"/>
  <c r="BE1045" i="4"/>
  <c r="BD1045" i="4"/>
  <c r="BC1045" i="4"/>
  <c r="BA1045" i="4"/>
  <c r="BA1046" i="4" s="1"/>
  <c r="E43" i="3" s="1"/>
  <c r="K1045" i="4"/>
  <c r="I1045" i="4"/>
  <c r="G1045" i="4"/>
  <c r="BB1045" i="4" s="1"/>
  <c r="BE1043" i="4"/>
  <c r="BD1043" i="4"/>
  <c r="BD1046" i="4" s="1"/>
  <c r="H43" i="3" s="1"/>
  <c r="BC1043" i="4"/>
  <c r="BA1043" i="4"/>
  <c r="K1043" i="4"/>
  <c r="K1046" i="4" s="1"/>
  <c r="I1043" i="4"/>
  <c r="G1043" i="4"/>
  <c r="BB1043" i="4" s="1"/>
  <c r="B43" i="3"/>
  <c r="A43" i="3"/>
  <c r="BE1046" i="4"/>
  <c r="I43" i="3" s="1"/>
  <c r="BC1046" i="4"/>
  <c r="G43" i="3" s="1"/>
  <c r="I1046" i="4"/>
  <c r="G1046" i="4"/>
  <c r="BE1039" i="4"/>
  <c r="BD1039" i="4"/>
  <c r="BC1039" i="4"/>
  <c r="BA1039" i="4"/>
  <c r="K1039" i="4"/>
  <c r="I1039" i="4"/>
  <c r="G1039" i="4"/>
  <c r="BB1039" i="4" s="1"/>
  <c r="BE1035" i="4"/>
  <c r="BD1035" i="4"/>
  <c r="BC1035" i="4"/>
  <c r="BA1035" i="4"/>
  <c r="BA1041" i="4" s="1"/>
  <c r="E42" i="3" s="1"/>
  <c r="K1035" i="4"/>
  <c r="I1035" i="4"/>
  <c r="G1035" i="4"/>
  <c r="BB1035" i="4" s="1"/>
  <c r="BE1031" i="4"/>
  <c r="BD1031" i="4"/>
  <c r="BD1041" i="4" s="1"/>
  <c r="H42" i="3" s="1"/>
  <c r="BC1031" i="4"/>
  <c r="BC1041" i="4" s="1"/>
  <c r="G42" i="3" s="1"/>
  <c r="BA1031" i="4"/>
  <c r="K1031" i="4"/>
  <c r="I1031" i="4"/>
  <c r="I1041" i="4" s="1"/>
  <c r="G1031" i="4"/>
  <c r="BB1031" i="4" s="1"/>
  <c r="B42" i="3"/>
  <c r="A42" i="3"/>
  <c r="BE1041" i="4"/>
  <c r="I42" i="3" s="1"/>
  <c r="K1041" i="4"/>
  <c r="G1041" i="4"/>
  <c r="BE1023" i="4"/>
  <c r="BD1023" i="4"/>
  <c r="BC1023" i="4"/>
  <c r="BA1023" i="4"/>
  <c r="K1023" i="4"/>
  <c r="I1023" i="4"/>
  <c r="G1023" i="4"/>
  <c r="BB1023" i="4" s="1"/>
  <c r="BE1020" i="4"/>
  <c r="BE1029" i="4" s="1"/>
  <c r="I41" i="3" s="1"/>
  <c r="BD1020" i="4"/>
  <c r="BD1029" i="4" s="1"/>
  <c r="H41" i="3" s="1"/>
  <c r="BC1020" i="4"/>
  <c r="BA1020" i="4"/>
  <c r="K1020" i="4"/>
  <c r="I1020" i="4"/>
  <c r="G1020" i="4"/>
  <c r="B41" i="3"/>
  <c r="A41" i="3"/>
  <c r="BC1029" i="4"/>
  <c r="G41" i="3" s="1"/>
  <c r="BA1029" i="4"/>
  <c r="E41" i="3" s="1"/>
  <c r="K1029" i="4"/>
  <c r="I1029" i="4"/>
  <c r="BE1017" i="4"/>
  <c r="BD1017" i="4"/>
  <c r="BC1017" i="4"/>
  <c r="BA1017" i="4"/>
  <c r="K1017" i="4"/>
  <c r="I1017" i="4"/>
  <c r="G1017" i="4"/>
  <c r="BB1017" i="4" s="1"/>
  <c r="BE1015" i="4"/>
  <c r="BD1015" i="4"/>
  <c r="BC1015" i="4"/>
  <c r="BA1015" i="4"/>
  <c r="K1015" i="4"/>
  <c r="I1015" i="4"/>
  <c r="G1015" i="4"/>
  <c r="BB1015" i="4" s="1"/>
  <c r="BE1013" i="4"/>
  <c r="BD1013" i="4"/>
  <c r="BC1013" i="4"/>
  <c r="BA1013" i="4"/>
  <c r="K1013" i="4"/>
  <c r="I1013" i="4"/>
  <c r="G1013" i="4"/>
  <c r="BB1013" i="4" s="1"/>
  <c r="BE1011" i="4"/>
  <c r="BD1011" i="4"/>
  <c r="BC1011" i="4"/>
  <c r="BA1011" i="4"/>
  <c r="K1011" i="4"/>
  <c r="I1011" i="4"/>
  <c r="G1011" i="4"/>
  <c r="BB1011" i="4" s="1"/>
  <c r="BE1009" i="4"/>
  <c r="BD1009" i="4"/>
  <c r="BD1018" i="4" s="1"/>
  <c r="H40" i="3" s="1"/>
  <c r="BC1009" i="4"/>
  <c r="BA1009" i="4"/>
  <c r="K1009" i="4"/>
  <c r="I1009" i="4"/>
  <c r="G1009" i="4"/>
  <c r="BB1009" i="4" s="1"/>
  <c r="BE1008" i="4"/>
  <c r="BD1008" i="4"/>
  <c r="BC1008" i="4"/>
  <c r="BC1018" i="4" s="1"/>
  <c r="G40" i="3" s="1"/>
  <c r="BA1008" i="4"/>
  <c r="K1008" i="4"/>
  <c r="I1008" i="4"/>
  <c r="G1008" i="4"/>
  <c r="BB1008" i="4" s="1"/>
  <c r="BE1007" i="4"/>
  <c r="BD1007" i="4"/>
  <c r="BC1007" i="4"/>
  <c r="BA1007" i="4"/>
  <c r="K1007" i="4"/>
  <c r="I1007" i="4"/>
  <c r="G1007" i="4"/>
  <c r="BB1007" i="4" s="1"/>
  <c r="BE1005" i="4"/>
  <c r="BE1018" i="4" s="1"/>
  <c r="I40" i="3" s="1"/>
  <c r="BD1005" i="4"/>
  <c r="BC1005" i="4"/>
  <c r="BA1005" i="4"/>
  <c r="K1005" i="4"/>
  <c r="I1005" i="4"/>
  <c r="G1005" i="4"/>
  <c r="BB1005" i="4" s="1"/>
  <c r="B40" i="3"/>
  <c r="A40" i="3"/>
  <c r="K1018" i="4"/>
  <c r="I1018" i="4"/>
  <c r="BE1002" i="4"/>
  <c r="BD1002" i="4"/>
  <c r="BC1002" i="4"/>
  <c r="BC1003" i="4" s="1"/>
  <c r="G39" i="3" s="1"/>
  <c r="BA1002" i="4"/>
  <c r="K1002" i="4"/>
  <c r="I1002" i="4"/>
  <c r="G1002" i="4"/>
  <c r="BB1002" i="4" s="1"/>
  <c r="BE999" i="4"/>
  <c r="BE1003" i="4" s="1"/>
  <c r="I39" i="3" s="1"/>
  <c r="BD999" i="4"/>
  <c r="BD1003" i="4" s="1"/>
  <c r="H39" i="3" s="1"/>
  <c r="BC999" i="4"/>
  <c r="BA999" i="4"/>
  <c r="K999" i="4"/>
  <c r="K1003" i="4" s="1"/>
  <c r="I999" i="4"/>
  <c r="G999" i="4"/>
  <c r="BB999" i="4" s="1"/>
  <c r="B39" i="3"/>
  <c r="A39" i="3"/>
  <c r="BA1003" i="4"/>
  <c r="E39" i="3" s="1"/>
  <c r="I1003" i="4"/>
  <c r="BE996" i="4"/>
  <c r="BD996" i="4"/>
  <c r="BC996" i="4"/>
  <c r="BA996" i="4"/>
  <c r="K996" i="4"/>
  <c r="I996" i="4"/>
  <c r="G996" i="4"/>
  <c r="BB996" i="4" s="1"/>
  <c r="BE993" i="4"/>
  <c r="BD993" i="4"/>
  <c r="BC993" i="4"/>
  <c r="BA993" i="4"/>
  <c r="K993" i="4"/>
  <c r="I993" i="4"/>
  <c r="G993" i="4"/>
  <c r="BB993" i="4" s="1"/>
  <c r="BE990" i="4"/>
  <c r="BD990" i="4"/>
  <c r="BC990" i="4"/>
  <c r="BA990" i="4"/>
  <c r="K990" i="4"/>
  <c r="I990" i="4"/>
  <c r="G990" i="4"/>
  <c r="BB990" i="4" s="1"/>
  <c r="BE987" i="4"/>
  <c r="BD987" i="4"/>
  <c r="BC987" i="4"/>
  <c r="BA987" i="4"/>
  <c r="K987" i="4"/>
  <c r="I987" i="4"/>
  <c r="G987" i="4"/>
  <c r="BB987" i="4" s="1"/>
  <c r="BE985" i="4"/>
  <c r="BD985" i="4"/>
  <c r="BC985" i="4"/>
  <c r="BA985" i="4"/>
  <c r="K985" i="4"/>
  <c r="I985" i="4"/>
  <c r="G985" i="4"/>
  <c r="BB985" i="4" s="1"/>
  <c r="BE983" i="4"/>
  <c r="BD983" i="4"/>
  <c r="BC983" i="4"/>
  <c r="BA983" i="4"/>
  <c r="K983" i="4"/>
  <c r="I983" i="4"/>
  <c r="G983" i="4"/>
  <c r="BB983" i="4" s="1"/>
  <c r="BE981" i="4"/>
  <c r="BD981" i="4"/>
  <c r="BC981" i="4"/>
  <c r="BA981" i="4"/>
  <c r="BA997" i="4" s="1"/>
  <c r="E38" i="3" s="1"/>
  <c r="K981" i="4"/>
  <c r="I981" i="4"/>
  <c r="G981" i="4"/>
  <c r="BB981" i="4" s="1"/>
  <c r="BE979" i="4"/>
  <c r="BD979" i="4"/>
  <c r="BC979" i="4"/>
  <c r="BA979" i="4"/>
  <c r="K979" i="4"/>
  <c r="I979" i="4"/>
  <c r="G979" i="4"/>
  <c r="BB979" i="4" s="1"/>
  <c r="BE977" i="4"/>
  <c r="BD977" i="4"/>
  <c r="BD997" i="4" s="1"/>
  <c r="H38" i="3" s="1"/>
  <c r="BC977" i="4"/>
  <c r="BA977" i="4"/>
  <c r="K977" i="4"/>
  <c r="I977" i="4"/>
  <c r="I997" i="4" s="1"/>
  <c r="G977" i="4"/>
  <c r="BB977" i="4" s="1"/>
  <c r="B38" i="3"/>
  <c r="A38" i="3"/>
  <c r="BE997" i="4"/>
  <c r="I38" i="3" s="1"/>
  <c r="K997" i="4"/>
  <c r="G997" i="4"/>
  <c r="BE974" i="4"/>
  <c r="BD974" i="4"/>
  <c r="BC974" i="4"/>
  <c r="BA974" i="4"/>
  <c r="K974" i="4"/>
  <c r="I974" i="4"/>
  <c r="G974" i="4"/>
  <c r="BB974" i="4" s="1"/>
  <c r="BE972" i="4"/>
  <c r="BD972" i="4"/>
  <c r="BC972" i="4"/>
  <c r="BA972" i="4"/>
  <c r="K972" i="4"/>
  <c r="I972" i="4"/>
  <c r="G972" i="4"/>
  <c r="BB972" i="4" s="1"/>
  <c r="BE970" i="4"/>
  <c r="BD970" i="4"/>
  <c r="BC970" i="4"/>
  <c r="BA970" i="4"/>
  <c r="K970" i="4"/>
  <c r="I970" i="4"/>
  <c r="G970" i="4"/>
  <c r="BB970" i="4" s="1"/>
  <c r="BE968" i="4"/>
  <c r="BD968" i="4"/>
  <c r="BC968" i="4"/>
  <c r="BA968" i="4"/>
  <c r="K968" i="4"/>
  <c r="I968" i="4"/>
  <c r="G968" i="4"/>
  <c r="BB968" i="4" s="1"/>
  <c r="BE966" i="4"/>
  <c r="BD966" i="4"/>
  <c r="BC966" i="4"/>
  <c r="BA966" i="4"/>
  <c r="BA975" i="4" s="1"/>
  <c r="E37" i="3" s="1"/>
  <c r="K966" i="4"/>
  <c r="I966" i="4"/>
  <c r="G966" i="4"/>
  <c r="BB966" i="4" s="1"/>
  <c r="BE964" i="4"/>
  <c r="BD964" i="4"/>
  <c r="BC964" i="4"/>
  <c r="BA964" i="4"/>
  <c r="K964" i="4"/>
  <c r="I964" i="4"/>
  <c r="G964" i="4"/>
  <c r="BB964" i="4" s="1"/>
  <c r="BE962" i="4"/>
  <c r="BD962" i="4"/>
  <c r="BD975" i="4" s="1"/>
  <c r="H37" i="3" s="1"/>
  <c r="BC962" i="4"/>
  <c r="BC975" i="4" s="1"/>
  <c r="G37" i="3" s="1"/>
  <c r="BA962" i="4"/>
  <c r="K962" i="4"/>
  <c r="I962" i="4"/>
  <c r="G962" i="4"/>
  <c r="B37" i="3"/>
  <c r="A37" i="3"/>
  <c r="BE975" i="4"/>
  <c r="I37" i="3" s="1"/>
  <c r="K975" i="4"/>
  <c r="I975" i="4"/>
  <c r="BE948" i="4"/>
  <c r="BE960" i="4" s="1"/>
  <c r="I36" i="3" s="1"/>
  <c r="BD948" i="4"/>
  <c r="BC948" i="4"/>
  <c r="BA948" i="4"/>
  <c r="BA960" i="4" s="1"/>
  <c r="E36" i="3" s="1"/>
  <c r="K948" i="4"/>
  <c r="I948" i="4"/>
  <c r="G948" i="4"/>
  <c r="BB948" i="4" s="1"/>
  <c r="BB960" i="4" s="1"/>
  <c r="F36" i="3" s="1"/>
  <c r="B36" i="3"/>
  <c r="A36" i="3"/>
  <c r="BD960" i="4"/>
  <c r="H36" i="3" s="1"/>
  <c r="BC960" i="4"/>
  <c r="G36" i="3" s="1"/>
  <c r="K960" i="4"/>
  <c r="I960" i="4"/>
  <c r="BE932" i="4"/>
  <c r="BE946" i="4" s="1"/>
  <c r="I35" i="3" s="1"/>
  <c r="BD932" i="4"/>
  <c r="BD946" i="4" s="1"/>
  <c r="H35" i="3" s="1"/>
  <c r="BC932" i="4"/>
  <c r="BA932" i="4"/>
  <c r="K932" i="4"/>
  <c r="K946" i="4" s="1"/>
  <c r="I932" i="4"/>
  <c r="G932" i="4"/>
  <c r="BB932" i="4" s="1"/>
  <c r="BB946" i="4" s="1"/>
  <c r="F35" i="3" s="1"/>
  <c r="B35" i="3"/>
  <c r="A35" i="3"/>
  <c r="BC946" i="4"/>
  <c r="G35" i="3" s="1"/>
  <c r="BA946" i="4"/>
  <c r="E35" i="3" s="1"/>
  <c r="I946" i="4"/>
  <c r="G946" i="4"/>
  <c r="BE929" i="4"/>
  <c r="BD929" i="4"/>
  <c r="BC929" i="4"/>
  <c r="BA929" i="4"/>
  <c r="K929" i="4"/>
  <c r="I929" i="4"/>
  <c r="G929" i="4"/>
  <c r="BB929" i="4" s="1"/>
  <c r="BE926" i="4"/>
  <c r="BD926" i="4"/>
  <c r="BC926" i="4"/>
  <c r="BA926" i="4"/>
  <c r="K926" i="4"/>
  <c r="I926" i="4"/>
  <c r="G926" i="4"/>
  <c r="BB926" i="4" s="1"/>
  <c r="BE921" i="4"/>
  <c r="BD921" i="4"/>
  <c r="BC921" i="4"/>
  <c r="BA921" i="4"/>
  <c r="K921" i="4"/>
  <c r="I921" i="4"/>
  <c r="G921" i="4"/>
  <c r="BB921" i="4" s="1"/>
  <c r="BE915" i="4"/>
  <c r="BD915" i="4"/>
  <c r="BC915" i="4"/>
  <c r="BA915" i="4"/>
  <c r="K915" i="4"/>
  <c r="I915" i="4"/>
  <c r="G915" i="4"/>
  <c r="BB915" i="4" s="1"/>
  <c r="BE908" i="4"/>
  <c r="BD908" i="4"/>
  <c r="BC908" i="4"/>
  <c r="BA908" i="4"/>
  <c r="K908" i="4"/>
  <c r="I908" i="4"/>
  <c r="G908" i="4"/>
  <c r="BB908" i="4" s="1"/>
  <c r="BE900" i="4"/>
  <c r="BD900" i="4"/>
  <c r="BC900" i="4"/>
  <c r="BA900" i="4"/>
  <c r="K900" i="4"/>
  <c r="I900" i="4"/>
  <c r="G900" i="4"/>
  <c r="BB900" i="4" s="1"/>
  <c r="BE898" i="4"/>
  <c r="BD898" i="4"/>
  <c r="BC898" i="4"/>
  <c r="BA898" i="4"/>
  <c r="K898" i="4"/>
  <c r="I898" i="4"/>
  <c r="G898" i="4"/>
  <c r="BB898" i="4" s="1"/>
  <c r="BE888" i="4"/>
  <c r="BD888" i="4"/>
  <c r="BC888" i="4"/>
  <c r="BA888" i="4"/>
  <c r="K888" i="4"/>
  <c r="I888" i="4"/>
  <c r="G888" i="4"/>
  <c r="BB888" i="4" s="1"/>
  <c r="BE878" i="4"/>
  <c r="BD878" i="4"/>
  <c r="BC878" i="4"/>
  <c r="BA878" i="4"/>
  <c r="K878" i="4"/>
  <c r="I878" i="4"/>
  <c r="G878" i="4"/>
  <c r="BB878" i="4" s="1"/>
  <c r="BE875" i="4"/>
  <c r="BD875" i="4"/>
  <c r="BC875" i="4"/>
  <c r="BA875" i="4"/>
  <c r="K875" i="4"/>
  <c r="I875" i="4"/>
  <c r="G875" i="4"/>
  <c r="BB875" i="4" s="1"/>
  <c r="BE871" i="4"/>
  <c r="BD871" i="4"/>
  <c r="BC871" i="4"/>
  <c r="BA871" i="4"/>
  <c r="K871" i="4"/>
  <c r="I871" i="4"/>
  <c r="G871" i="4"/>
  <c r="BB871" i="4" s="1"/>
  <c r="BE865" i="4"/>
  <c r="BD865" i="4"/>
  <c r="BC865" i="4"/>
  <c r="BA865" i="4"/>
  <c r="K865" i="4"/>
  <c r="I865" i="4"/>
  <c r="G865" i="4"/>
  <c r="BB865" i="4" s="1"/>
  <c r="BE861" i="4"/>
  <c r="BD861" i="4"/>
  <c r="BC861" i="4"/>
  <c r="BA861" i="4"/>
  <c r="K861" i="4"/>
  <c r="I861" i="4"/>
  <c r="G861" i="4"/>
  <c r="BB861" i="4" s="1"/>
  <c r="BE854" i="4"/>
  <c r="BD854" i="4"/>
  <c r="BC854" i="4"/>
  <c r="BA854" i="4"/>
  <c r="K854" i="4"/>
  <c r="I854" i="4"/>
  <c r="G854" i="4"/>
  <c r="BB854" i="4" s="1"/>
  <c r="BE849" i="4"/>
  <c r="BD849" i="4"/>
  <c r="BC849" i="4"/>
  <c r="BA849" i="4"/>
  <c r="K849" i="4"/>
  <c r="I849" i="4"/>
  <c r="G849" i="4"/>
  <c r="BB849" i="4" s="1"/>
  <c r="BE846" i="4"/>
  <c r="BD846" i="4"/>
  <c r="BD930" i="4" s="1"/>
  <c r="H34" i="3" s="1"/>
  <c r="BC846" i="4"/>
  <c r="BA846" i="4"/>
  <c r="K846" i="4"/>
  <c r="I846" i="4"/>
  <c r="I930" i="4" s="1"/>
  <c r="G846" i="4"/>
  <c r="BB846" i="4" s="1"/>
  <c r="B34" i="3"/>
  <c r="A34" i="3"/>
  <c r="K930" i="4"/>
  <c r="BE843" i="4"/>
  <c r="BD843" i="4"/>
  <c r="BC843" i="4"/>
  <c r="BA843" i="4"/>
  <c r="K843" i="4"/>
  <c r="I843" i="4"/>
  <c r="G843" i="4"/>
  <c r="BB843" i="4" s="1"/>
  <c r="BE837" i="4"/>
  <c r="BD837" i="4"/>
  <c r="BC837" i="4"/>
  <c r="BC844" i="4" s="1"/>
  <c r="G33" i="3" s="1"/>
  <c r="BA837" i="4"/>
  <c r="K837" i="4"/>
  <c r="I837" i="4"/>
  <c r="G837" i="4"/>
  <c r="BB837" i="4" s="1"/>
  <c r="BE825" i="4"/>
  <c r="BE844" i="4" s="1"/>
  <c r="I33" i="3" s="1"/>
  <c r="BD825" i="4"/>
  <c r="BC825" i="4"/>
  <c r="BA825" i="4"/>
  <c r="BA844" i="4" s="1"/>
  <c r="E33" i="3" s="1"/>
  <c r="K825" i="4"/>
  <c r="K844" i="4" s="1"/>
  <c r="I825" i="4"/>
  <c r="G825" i="4"/>
  <c r="B33" i="3"/>
  <c r="A33" i="3"/>
  <c r="I844" i="4"/>
  <c r="BE822" i="4"/>
  <c r="BD822" i="4"/>
  <c r="BC822" i="4"/>
  <c r="BA822" i="4"/>
  <c r="K822" i="4"/>
  <c r="I822" i="4"/>
  <c r="G822" i="4"/>
  <c r="BB822" i="4" s="1"/>
  <c r="BE820" i="4"/>
  <c r="BD820" i="4"/>
  <c r="BC820" i="4"/>
  <c r="BA820" i="4"/>
  <c r="K820" i="4"/>
  <c r="I820" i="4"/>
  <c r="G820" i="4"/>
  <c r="BB820" i="4" s="1"/>
  <c r="BE818" i="4"/>
  <c r="BD818" i="4"/>
  <c r="BC818" i="4"/>
  <c r="BA818" i="4"/>
  <c r="K818" i="4"/>
  <c r="I818" i="4"/>
  <c r="G818" i="4"/>
  <c r="BB818" i="4" s="1"/>
  <c r="BE815" i="4"/>
  <c r="BD815" i="4"/>
  <c r="BC815" i="4"/>
  <c r="BA815" i="4"/>
  <c r="K815" i="4"/>
  <c r="I815" i="4"/>
  <c r="G815" i="4"/>
  <c r="BB815" i="4" s="1"/>
  <c r="BE812" i="4"/>
  <c r="BD812" i="4"/>
  <c r="BC812" i="4"/>
  <c r="BA812" i="4"/>
  <c r="K812" i="4"/>
  <c r="I812" i="4"/>
  <c r="G812" i="4"/>
  <c r="BB812" i="4" s="1"/>
  <c r="BE809" i="4"/>
  <c r="BD809" i="4"/>
  <c r="BC809" i="4"/>
  <c r="BA809" i="4"/>
  <c r="K809" i="4"/>
  <c r="I809" i="4"/>
  <c r="G809" i="4"/>
  <c r="BB809" i="4" s="1"/>
  <c r="BE806" i="4"/>
  <c r="BD806" i="4"/>
  <c r="BC806" i="4"/>
  <c r="BA806" i="4"/>
  <c r="K806" i="4"/>
  <c r="I806" i="4"/>
  <c r="G806" i="4"/>
  <c r="BB806" i="4" s="1"/>
  <c r="BE803" i="4"/>
  <c r="BD803" i="4"/>
  <c r="BC803" i="4"/>
  <c r="BA803" i="4"/>
  <c r="K803" i="4"/>
  <c r="I803" i="4"/>
  <c r="G803" i="4"/>
  <c r="BB803" i="4" s="1"/>
  <c r="BE799" i="4"/>
  <c r="BD799" i="4"/>
  <c r="BC799" i="4"/>
  <c r="BA799" i="4"/>
  <c r="K799" i="4"/>
  <c r="I799" i="4"/>
  <c r="G799" i="4"/>
  <c r="BB799" i="4" s="1"/>
  <c r="BE796" i="4"/>
  <c r="BD796" i="4"/>
  <c r="BC796" i="4"/>
  <c r="BA796" i="4"/>
  <c r="K796" i="4"/>
  <c r="I796" i="4"/>
  <c r="G796" i="4"/>
  <c r="BB796" i="4" s="1"/>
  <c r="BE795" i="4"/>
  <c r="BD795" i="4"/>
  <c r="BC795" i="4"/>
  <c r="BA795" i="4"/>
  <c r="K795" i="4"/>
  <c r="I795" i="4"/>
  <c r="G795" i="4"/>
  <c r="BB795" i="4" s="1"/>
  <c r="BE790" i="4"/>
  <c r="BD790" i="4"/>
  <c r="BD823" i="4" s="1"/>
  <c r="H32" i="3" s="1"/>
  <c r="BC790" i="4"/>
  <c r="BA790" i="4"/>
  <c r="K790" i="4"/>
  <c r="I790" i="4"/>
  <c r="G790" i="4"/>
  <c r="BB790" i="4" s="1"/>
  <c r="BE789" i="4"/>
  <c r="BD789" i="4"/>
  <c r="BC789" i="4"/>
  <c r="BA789" i="4"/>
  <c r="K789" i="4"/>
  <c r="I789" i="4"/>
  <c r="G789" i="4"/>
  <c r="BB789" i="4" s="1"/>
  <c r="BE785" i="4"/>
  <c r="BD785" i="4"/>
  <c r="BC785" i="4"/>
  <c r="BA785" i="4"/>
  <c r="BA823" i="4" s="1"/>
  <c r="E32" i="3" s="1"/>
  <c r="K785" i="4"/>
  <c r="I785" i="4"/>
  <c r="I823" i="4" s="1"/>
  <c r="G785" i="4"/>
  <c r="BB785" i="4" s="1"/>
  <c r="B32" i="3"/>
  <c r="A32" i="3"/>
  <c r="K823" i="4"/>
  <c r="G823" i="4"/>
  <c r="BE782" i="4"/>
  <c r="BD782" i="4"/>
  <c r="BC782" i="4"/>
  <c r="BA782" i="4"/>
  <c r="K782" i="4"/>
  <c r="I782" i="4"/>
  <c r="G782" i="4"/>
  <c r="BB782" i="4" s="1"/>
  <c r="BE780" i="4"/>
  <c r="BD780" i="4"/>
  <c r="BC780" i="4"/>
  <c r="BA780" i="4"/>
  <c r="K780" i="4"/>
  <c r="I780" i="4"/>
  <c r="G780" i="4"/>
  <c r="BB780" i="4" s="1"/>
  <c r="BE778" i="4"/>
  <c r="BD778" i="4"/>
  <c r="BC778" i="4"/>
  <c r="BA778" i="4"/>
  <c r="K778" i="4"/>
  <c r="I778" i="4"/>
  <c r="G778" i="4"/>
  <c r="BB778" i="4" s="1"/>
  <c r="BE776" i="4"/>
  <c r="BD776" i="4"/>
  <c r="BC776" i="4"/>
  <c r="BC783" i="4" s="1"/>
  <c r="G31" i="3" s="1"/>
  <c r="BA776" i="4"/>
  <c r="K776" i="4"/>
  <c r="I776" i="4"/>
  <c r="G776" i="4"/>
  <c r="BB776" i="4" s="1"/>
  <c r="BE771" i="4"/>
  <c r="BD771" i="4"/>
  <c r="BC771" i="4"/>
  <c r="BA771" i="4"/>
  <c r="BA783" i="4" s="1"/>
  <c r="E31" i="3" s="1"/>
  <c r="K771" i="4"/>
  <c r="I771" i="4"/>
  <c r="G771" i="4"/>
  <c r="BB771" i="4" s="1"/>
  <c r="BE769" i="4"/>
  <c r="BD769" i="4"/>
  <c r="BC769" i="4"/>
  <c r="BA769" i="4"/>
  <c r="K769" i="4"/>
  <c r="I769" i="4"/>
  <c r="G769" i="4"/>
  <c r="BB769" i="4" s="1"/>
  <c r="BE767" i="4"/>
  <c r="BD767" i="4"/>
  <c r="BD783" i="4" s="1"/>
  <c r="H31" i="3" s="1"/>
  <c r="BC767" i="4"/>
  <c r="BA767" i="4"/>
  <c r="K767" i="4"/>
  <c r="K783" i="4" s="1"/>
  <c r="I767" i="4"/>
  <c r="G767" i="4"/>
  <c r="BB767" i="4" s="1"/>
  <c r="B31" i="3"/>
  <c r="A31" i="3"/>
  <c r="BE783" i="4"/>
  <c r="I31" i="3" s="1"/>
  <c r="I783" i="4"/>
  <c r="BE764" i="4"/>
  <c r="BE765" i="4" s="1"/>
  <c r="I30" i="3" s="1"/>
  <c r="BD764" i="4"/>
  <c r="BC764" i="4"/>
  <c r="BC765" i="4" s="1"/>
  <c r="G30" i="3" s="1"/>
  <c r="BA764" i="4"/>
  <c r="BA765" i="4" s="1"/>
  <c r="E30" i="3" s="1"/>
  <c r="K764" i="4"/>
  <c r="I764" i="4"/>
  <c r="I765" i="4" s="1"/>
  <c r="G764" i="4"/>
  <c r="BB764" i="4" s="1"/>
  <c r="BB765" i="4" s="1"/>
  <c r="F30" i="3" s="1"/>
  <c r="B30" i="3"/>
  <c r="A30" i="3"/>
  <c r="BD765" i="4"/>
  <c r="H30" i="3" s="1"/>
  <c r="K765" i="4"/>
  <c r="G765" i="4"/>
  <c r="BE759" i="4"/>
  <c r="BE762" i="4" s="1"/>
  <c r="I29" i="3" s="1"/>
  <c r="BD759" i="4"/>
  <c r="BD762" i="4" s="1"/>
  <c r="H29" i="3" s="1"/>
  <c r="BC759" i="4"/>
  <c r="BA759" i="4"/>
  <c r="K759" i="4"/>
  <c r="K762" i="4" s="1"/>
  <c r="I759" i="4"/>
  <c r="G759" i="4"/>
  <c r="G762" i="4" s="1"/>
  <c r="B29" i="3"/>
  <c r="A29" i="3"/>
  <c r="BC762" i="4"/>
  <c r="G29" i="3" s="1"/>
  <c r="BA762" i="4"/>
  <c r="E29" i="3" s="1"/>
  <c r="I762" i="4"/>
  <c r="BE756" i="4"/>
  <c r="BD756" i="4"/>
  <c r="BC756" i="4"/>
  <c r="BA756" i="4"/>
  <c r="K756" i="4"/>
  <c r="I756" i="4"/>
  <c r="G756" i="4"/>
  <c r="BB756" i="4" s="1"/>
  <c r="BE755" i="4"/>
  <c r="BD755" i="4"/>
  <c r="BC755" i="4"/>
  <c r="BA755" i="4"/>
  <c r="K755" i="4"/>
  <c r="I755" i="4"/>
  <c r="G755" i="4"/>
  <c r="BB755" i="4" s="1"/>
  <c r="BE753" i="4"/>
  <c r="BD753" i="4"/>
  <c r="BD757" i="4" s="1"/>
  <c r="H28" i="3" s="1"/>
  <c r="BC753" i="4"/>
  <c r="BA753" i="4"/>
  <c r="K753" i="4"/>
  <c r="I753" i="4"/>
  <c r="G753" i="4"/>
  <c r="BB753" i="4" s="1"/>
  <c r="BE751" i="4"/>
  <c r="BD751" i="4"/>
  <c r="BC751" i="4"/>
  <c r="BC757" i="4" s="1"/>
  <c r="G28" i="3" s="1"/>
  <c r="BA751" i="4"/>
  <c r="K751" i="4"/>
  <c r="I751" i="4"/>
  <c r="I757" i="4" s="1"/>
  <c r="G751" i="4"/>
  <c r="BB751" i="4" s="1"/>
  <c r="BB757" i="4" s="1"/>
  <c r="F28" i="3" s="1"/>
  <c r="B28" i="3"/>
  <c r="A28" i="3"/>
  <c r="K757" i="4"/>
  <c r="BE748" i="4"/>
  <c r="BD748" i="4"/>
  <c r="BC748" i="4"/>
  <c r="BA748" i="4"/>
  <c r="K748" i="4"/>
  <c r="I748" i="4"/>
  <c r="G748" i="4"/>
  <c r="BB748" i="4" s="1"/>
  <c r="BE747" i="4"/>
  <c r="BD747" i="4"/>
  <c r="BC747" i="4"/>
  <c r="BA747" i="4"/>
  <c r="BA749" i="4" s="1"/>
  <c r="E27" i="3" s="1"/>
  <c r="K747" i="4"/>
  <c r="I747" i="4"/>
  <c r="G747" i="4"/>
  <c r="BB747" i="4" s="1"/>
  <c r="BE746" i="4"/>
  <c r="BE749" i="4" s="1"/>
  <c r="I27" i="3" s="1"/>
  <c r="BD746" i="4"/>
  <c r="BC746" i="4"/>
  <c r="BA746" i="4"/>
  <c r="K746" i="4"/>
  <c r="I746" i="4"/>
  <c r="G746" i="4"/>
  <c r="BB746" i="4" s="1"/>
  <c r="BE745" i="4"/>
  <c r="BD745" i="4"/>
  <c r="BC745" i="4"/>
  <c r="BA745" i="4"/>
  <c r="K745" i="4"/>
  <c r="I745" i="4"/>
  <c r="G745" i="4"/>
  <c r="BB745" i="4" s="1"/>
  <c r="BE744" i="4"/>
  <c r="BD744" i="4"/>
  <c r="BC744" i="4"/>
  <c r="BC749" i="4" s="1"/>
  <c r="G27" i="3" s="1"/>
  <c r="BA744" i="4"/>
  <c r="K744" i="4"/>
  <c r="K749" i="4" s="1"/>
  <c r="I744" i="4"/>
  <c r="G744" i="4"/>
  <c r="BB744" i="4" s="1"/>
  <c r="BB749" i="4" s="1"/>
  <c r="F27" i="3" s="1"/>
  <c r="B27" i="3"/>
  <c r="A27" i="3"/>
  <c r="I749" i="4"/>
  <c r="BE741" i="4"/>
  <c r="BD741" i="4"/>
  <c r="BC741" i="4"/>
  <c r="BA741" i="4"/>
  <c r="K741" i="4"/>
  <c r="I741" i="4"/>
  <c r="G741" i="4"/>
  <c r="BB741" i="4" s="1"/>
  <c r="BE738" i="4"/>
  <c r="BD738" i="4"/>
  <c r="BC738" i="4"/>
  <c r="BA738" i="4"/>
  <c r="K738" i="4"/>
  <c r="I738" i="4"/>
  <c r="G738" i="4"/>
  <c r="BB738" i="4" s="1"/>
  <c r="BE735" i="4"/>
  <c r="BD735" i="4"/>
  <c r="BC735" i="4"/>
  <c r="BA735" i="4"/>
  <c r="K735" i="4"/>
  <c r="I735" i="4"/>
  <c r="G735" i="4"/>
  <c r="BB735" i="4" s="1"/>
  <c r="BE733" i="4"/>
  <c r="BD733" i="4"/>
  <c r="BC733" i="4"/>
  <c r="BA733" i="4"/>
  <c r="K733" i="4"/>
  <c r="I733" i="4"/>
  <c r="G733" i="4"/>
  <c r="BB733" i="4" s="1"/>
  <c r="BE727" i="4"/>
  <c r="BD727" i="4"/>
  <c r="BC727" i="4"/>
  <c r="BA727" i="4"/>
  <c r="K727" i="4"/>
  <c r="I727" i="4"/>
  <c r="G727" i="4"/>
  <c r="BB727" i="4" s="1"/>
  <c r="BE724" i="4"/>
  <c r="BD724" i="4"/>
  <c r="BC724" i="4"/>
  <c r="BA724" i="4"/>
  <c r="K724" i="4"/>
  <c r="I724" i="4"/>
  <c r="G724" i="4"/>
  <c r="BB724" i="4" s="1"/>
  <c r="BE719" i="4"/>
  <c r="BD719" i="4"/>
  <c r="BC719" i="4"/>
  <c r="BA719" i="4"/>
  <c r="K719" i="4"/>
  <c r="I719" i="4"/>
  <c r="G719" i="4"/>
  <c r="BB719" i="4" s="1"/>
  <c r="BE716" i="4"/>
  <c r="BD716" i="4"/>
  <c r="BC716" i="4"/>
  <c r="BA716" i="4"/>
  <c r="K716" i="4"/>
  <c r="I716" i="4"/>
  <c r="G716" i="4"/>
  <c r="BB716" i="4" s="1"/>
  <c r="BE713" i="4"/>
  <c r="BD713" i="4"/>
  <c r="BC713" i="4"/>
  <c r="BA713" i="4"/>
  <c r="K713" i="4"/>
  <c r="I713" i="4"/>
  <c r="I742" i="4" s="1"/>
  <c r="G713" i="4"/>
  <c r="BB713" i="4" s="1"/>
  <c r="B26" i="3"/>
  <c r="A26" i="3"/>
  <c r="BD742" i="4"/>
  <c r="H26" i="3" s="1"/>
  <c r="K742" i="4"/>
  <c r="BE710" i="4"/>
  <c r="BD710" i="4"/>
  <c r="BC710" i="4"/>
  <c r="BA710" i="4"/>
  <c r="K710" i="4"/>
  <c r="I710" i="4"/>
  <c r="G710" i="4"/>
  <c r="BB710" i="4" s="1"/>
  <c r="BE707" i="4"/>
  <c r="BD707" i="4"/>
  <c r="BC707" i="4"/>
  <c r="BA707" i="4"/>
  <c r="K707" i="4"/>
  <c r="I707" i="4"/>
  <c r="G707" i="4"/>
  <c r="BB707" i="4" s="1"/>
  <c r="BE703" i="4"/>
  <c r="BD703" i="4"/>
  <c r="BC703" i="4"/>
  <c r="BA703" i="4"/>
  <c r="K703" i="4"/>
  <c r="I703" i="4"/>
  <c r="G703" i="4"/>
  <c r="BB703" i="4" s="1"/>
  <c r="BE699" i="4"/>
  <c r="BD699" i="4"/>
  <c r="BC699" i="4"/>
  <c r="BA699" i="4"/>
  <c r="K699" i="4"/>
  <c r="I699" i="4"/>
  <c r="G699" i="4"/>
  <c r="BB699" i="4" s="1"/>
  <c r="BE696" i="4"/>
  <c r="BD696" i="4"/>
  <c r="BC696" i="4"/>
  <c r="BA696" i="4"/>
  <c r="K696" i="4"/>
  <c r="I696" i="4"/>
  <c r="G696" i="4"/>
  <c r="BB696" i="4" s="1"/>
  <c r="BE693" i="4"/>
  <c r="BD693" i="4"/>
  <c r="BC693" i="4"/>
  <c r="BA693" i="4"/>
  <c r="K693" i="4"/>
  <c r="I693" i="4"/>
  <c r="G693" i="4"/>
  <c r="BB693" i="4" s="1"/>
  <c r="BE690" i="4"/>
  <c r="BD690" i="4"/>
  <c r="BC690" i="4"/>
  <c r="BA690" i="4"/>
  <c r="K690" i="4"/>
  <c r="I690" i="4"/>
  <c r="G690" i="4"/>
  <c r="BB690" i="4" s="1"/>
  <c r="BE687" i="4"/>
  <c r="BD687" i="4"/>
  <c r="BC687" i="4"/>
  <c r="BA687" i="4"/>
  <c r="K687" i="4"/>
  <c r="I687" i="4"/>
  <c r="G687" i="4"/>
  <c r="BB687" i="4" s="1"/>
  <c r="BE684" i="4"/>
  <c r="BD684" i="4"/>
  <c r="BC684" i="4"/>
  <c r="BA684" i="4"/>
  <c r="K684" i="4"/>
  <c r="I684" i="4"/>
  <c r="G684" i="4"/>
  <c r="BB684" i="4" s="1"/>
  <c r="BE681" i="4"/>
  <c r="BD681" i="4"/>
  <c r="BC681" i="4"/>
  <c r="BA681" i="4"/>
  <c r="K681" i="4"/>
  <c r="I681" i="4"/>
  <c r="G681" i="4"/>
  <c r="BB681" i="4" s="1"/>
  <c r="BE675" i="4"/>
  <c r="BD675" i="4"/>
  <c r="BC675" i="4"/>
  <c r="BA675" i="4"/>
  <c r="BA711" i="4" s="1"/>
  <c r="E25" i="3" s="1"/>
  <c r="K675" i="4"/>
  <c r="I675" i="4"/>
  <c r="G675" i="4"/>
  <c r="BB675" i="4" s="1"/>
  <c r="BE669" i="4"/>
  <c r="BE711" i="4" s="1"/>
  <c r="I25" i="3" s="1"/>
  <c r="BD669" i="4"/>
  <c r="BC669" i="4"/>
  <c r="BA669" i="4"/>
  <c r="K669" i="4"/>
  <c r="I669" i="4"/>
  <c r="G669" i="4"/>
  <c r="BB669" i="4" s="1"/>
  <c r="BE668" i="4"/>
  <c r="BD668" i="4"/>
  <c r="BC668" i="4"/>
  <c r="BA668" i="4"/>
  <c r="K668" i="4"/>
  <c r="I668" i="4"/>
  <c r="G668" i="4"/>
  <c r="BB668" i="4" s="1"/>
  <c r="BE664" i="4"/>
  <c r="BD664" i="4"/>
  <c r="BC664" i="4"/>
  <c r="BA664" i="4"/>
  <c r="K664" i="4"/>
  <c r="K711" i="4" s="1"/>
  <c r="I664" i="4"/>
  <c r="G664" i="4"/>
  <c r="G711" i="4" s="1"/>
  <c r="B25" i="3"/>
  <c r="A25" i="3"/>
  <c r="BC711" i="4"/>
  <c r="G25" i="3" s="1"/>
  <c r="I711" i="4"/>
  <c r="BE661" i="4"/>
  <c r="BD661" i="4"/>
  <c r="BC661" i="4"/>
  <c r="BA661" i="4"/>
  <c r="K661" i="4"/>
  <c r="I661" i="4"/>
  <c r="G661" i="4"/>
  <c r="BB661" i="4" s="1"/>
  <c r="BE653" i="4"/>
  <c r="BD653" i="4"/>
  <c r="BC653" i="4"/>
  <c r="BA653" i="4"/>
  <c r="K653" i="4"/>
  <c r="I653" i="4"/>
  <c r="G653" i="4"/>
  <c r="BB653" i="4" s="1"/>
  <c r="BE647" i="4"/>
  <c r="BD647" i="4"/>
  <c r="BC647" i="4"/>
  <c r="BA647" i="4"/>
  <c r="K647" i="4"/>
  <c r="I647" i="4"/>
  <c r="G647" i="4"/>
  <c r="BB647" i="4" s="1"/>
  <c r="BE644" i="4"/>
  <c r="BD644" i="4"/>
  <c r="BC644" i="4"/>
  <c r="BA644" i="4"/>
  <c r="K644" i="4"/>
  <c r="I644" i="4"/>
  <c r="G644" i="4"/>
  <c r="BB644" i="4" s="1"/>
  <c r="BE638" i="4"/>
  <c r="BD638" i="4"/>
  <c r="BD662" i="4" s="1"/>
  <c r="H24" i="3" s="1"/>
  <c r="BC638" i="4"/>
  <c r="BA638" i="4"/>
  <c r="K638" i="4"/>
  <c r="I638" i="4"/>
  <c r="G638" i="4"/>
  <c r="BB638" i="4" s="1"/>
  <c r="BE637" i="4"/>
  <c r="BD637" i="4"/>
  <c r="BC637" i="4"/>
  <c r="BA637" i="4"/>
  <c r="K637" i="4"/>
  <c r="I637" i="4"/>
  <c r="G637" i="4"/>
  <c r="BB637" i="4" s="1"/>
  <c r="BE633" i="4"/>
  <c r="BD633" i="4"/>
  <c r="BC633" i="4"/>
  <c r="BA633" i="4"/>
  <c r="K633" i="4"/>
  <c r="I633" i="4"/>
  <c r="G633" i="4"/>
  <c r="BB633" i="4" s="1"/>
  <c r="BE627" i="4"/>
  <c r="BE662" i="4" s="1"/>
  <c r="I24" i="3" s="1"/>
  <c r="BD627" i="4"/>
  <c r="BC627" i="4"/>
  <c r="BA627" i="4"/>
  <c r="K627" i="4"/>
  <c r="I627" i="4"/>
  <c r="I662" i="4" s="1"/>
  <c r="G627" i="4"/>
  <c r="BB627" i="4" s="1"/>
  <c r="B24" i="3"/>
  <c r="A24" i="3"/>
  <c r="K662" i="4"/>
  <c r="BE624" i="4"/>
  <c r="BE625" i="4" s="1"/>
  <c r="I23" i="3" s="1"/>
  <c r="BD624" i="4"/>
  <c r="BD625" i="4" s="1"/>
  <c r="H23" i="3" s="1"/>
  <c r="BC624" i="4"/>
  <c r="BB624" i="4"/>
  <c r="BB625" i="4" s="1"/>
  <c r="F23" i="3" s="1"/>
  <c r="K624" i="4"/>
  <c r="K625" i="4" s="1"/>
  <c r="I624" i="4"/>
  <c r="G624" i="4"/>
  <c r="BA624" i="4" s="1"/>
  <c r="BA625" i="4" s="1"/>
  <c r="E23" i="3" s="1"/>
  <c r="B23" i="3"/>
  <c r="A23" i="3"/>
  <c r="BC625" i="4"/>
  <c r="G23" i="3" s="1"/>
  <c r="I625" i="4"/>
  <c r="BE614" i="4"/>
  <c r="BD614" i="4"/>
  <c r="BC614" i="4"/>
  <c r="BB614" i="4"/>
  <c r="BA614" i="4"/>
  <c r="K614" i="4"/>
  <c r="I614" i="4"/>
  <c r="G614" i="4"/>
  <c r="BE612" i="4"/>
  <c r="BD612" i="4"/>
  <c r="BC612" i="4"/>
  <c r="BB612" i="4"/>
  <c r="BA612" i="4"/>
  <c r="K612" i="4"/>
  <c r="I612" i="4"/>
  <c r="G612" i="4"/>
  <c r="BE610" i="4"/>
  <c r="BD610" i="4"/>
  <c r="BC610" i="4"/>
  <c r="BB610" i="4"/>
  <c r="BA610" i="4"/>
  <c r="K610" i="4"/>
  <c r="I610" i="4"/>
  <c r="G610" i="4"/>
  <c r="BE604" i="4"/>
  <c r="BD604" i="4"/>
  <c r="BC604" i="4"/>
  <c r="BB604" i="4"/>
  <c r="BA604" i="4"/>
  <c r="K604" i="4"/>
  <c r="I604" i="4"/>
  <c r="G604" i="4"/>
  <c r="BE601" i="4"/>
  <c r="BD601" i="4"/>
  <c r="BC601" i="4"/>
  <c r="BB601" i="4"/>
  <c r="BA601" i="4"/>
  <c r="K601" i="4"/>
  <c r="I601" i="4"/>
  <c r="G601" i="4"/>
  <c r="BE600" i="4"/>
  <c r="BD600" i="4"/>
  <c r="BC600" i="4"/>
  <c r="BB600" i="4"/>
  <c r="BA600" i="4"/>
  <c r="K600" i="4"/>
  <c r="I600" i="4"/>
  <c r="G600" i="4"/>
  <c r="BE598" i="4"/>
  <c r="BD598" i="4"/>
  <c r="BC598" i="4"/>
  <c r="BB598" i="4"/>
  <c r="BA598" i="4"/>
  <c r="K598" i="4"/>
  <c r="I598" i="4"/>
  <c r="G598" i="4"/>
  <c r="BE596" i="4"/>
  <c r="BD596" i="4"/>
  <c r="BC596" i="4"/>
  <c r="BB596" i="4"/>
  <c r="BA596" i="4"/>
  <c r="K596" i="4"/>
  <c r="I596" i="4"/>
  <c r="G596" i="4"/>
  <c r="BE594" i="4"/>
  <c r="BD594" i="4"/>
  <c r="BC594" i="4"/>
  <c r="BB594" i="4"/>
  <c r="BA594" i="4"/>
  <c r="K594" i="4"/>
  <c r="I594" i="4"/>
  <c r="G594" i="4"/>
  <c r="BE592" i="4"/>
  <c r="BD592" i="4"/>
  <c r="BC592" i="4"/>
  <c r="BB592" i="4"/>
  <c r="BA592" i="4"/>
  <c r="K592" i="4"/>
  <c r="I592" i="4"/>
  <c r="G592" i="4"/>
  <c r="BE590" i="4"/>
  <c r="BE622" i="4" s="1"/>
  <c r="I22" i="3" s="1"/>
  <c r="BD590" i="4"/>
  <c r="BC590" i="4"/>
  <c r="BC622" i="4" s="1"/>
  <c r="G22" i="3" s="1"/>
  <c r="BB590" i="4"/>
  <c r="BA590" i="4"/>
  <c r="BA622" i="4" s="1"/>
  <c r="E22" i="3" s="1"/>
  <c r="K590" i="4"/>
  <c r="I590" i="4"/>
  <c r="I622" i="4" s="1"/>
  <c r="G590" i="4"/>
  <c r="G622" i="4" s="1"/>
  <c r="B22" i="3"/>
  <c r="A22" i="3"/>
  <c r="BD622" i="4"/>
  <c r="H22" i="3" s="1"/>
  <c r="BB622" i="4"/>
  <c r="F22" i="3" s="1"/>
  <c r="K622" i="4"/>
  <c r="BE587" i="4"/>
  <c r="BD587" i="4"/>
  <c r="BC587" i="4"/>
  <c r="BB587" i="4"/>
  <c r="K587" i="4"/>
  <c r="I587" i="4"/>
  <c r="G587" i="4"/>
  <c r="BA587" i="4" s="1"/>
  <c r="BE585" i="4"/>
  <c r="BD585" i="4"/>
  <c r="BC585" i="4"/>
  <c r="BB585" i="4"/>
  <c r="K585" i="4"/>
  <c r="I585" i="4"/>
  <c r="G585" i="4"/>
  <c r="BA585" i="4" s="1"/>
  <c r="BE583" i="4"/>
  <c r="BD583" i="4"/>
  <c r="BC583" i="4"/>
  <c r="BB583" i="4"/>
  <c r="K583" i="4"/>
  <c r="I583" i="4"/>
  <c r="G583" i="4"/>
  <c r="BA583" i="4" s="1"/>
  <c r="BE580" i="4"/>
  <c r="BD580" i="4"/>
  <c r="BC580" i="4"/>
  <c r="BB580" i="4"/>
  <c r="K580" i="4"/>
  <c r="I580" i="4"/>
  <c r="G580" i="4"/>
  <c r="BA580" i="4" s="1"/>
  <c r="BE577" i="4"/>
  <c r="BD577" i="4"/>
  <c r="BC577" i="4"/>
  <c r="BB577" i="4"/>
  <c r="K577" i="4"/>
  <c r="I577" i="4"/>
  <c r="G577" i="4"/>
  <c r="BA577" i="4" s="1"/>
  <c r="BE575" i="4"/>
  <c r="BD575" i="4"/>
  <c r="BC575" i="4"/>
  <c r="BB575" i="4"/>
  <c r="K575" i="4"/>
  <c r="I575" i="4"/>
  <c r="G575" i="4"/>
  <c r="BA575" i="4" s="1"/>
  <c r="BE573" i="4"/>
  <c r="BD573" i="4"/>
  <c r="BC573" i="4"/>
  <c r="BB573" i="4"/>
  <c r="K573" i="4"/>
  <c r="I573" i="4"/>
  <c r="G573" i="4"/>
  <c r="BA573" i="4" s="1"/>
  <c r="BE571" i="4"/>
  <c r="BD571" i="4"/>
  <c r="BC571" i="4"/>
  <c r="BB571" i="4"/>
  <c r="K571" i="4"/>
  <c r="I571" i="4"/>
  <c r="G571" i="4"/>
  <c r="BA571" i="4" s="1"/>
  <c r="BE569" i="4"/>
  <c r="BD569" i="4"/>
  <c r="BC569" i="4"/>
  <c r="BB569" i="4"/>
  <c r="K569" i="4"/>
  <c r="I569" i="4"/>
  <c r="G569" i="4"/>
  <c r="BA569" i="4" s="1"/>
  <c r="BE549" i="4"/>
  <c r="BD549" i="4"/>
  <c r="BC549" i="4"/>
  <c r="BB549" i="4"/>
  <c r="K549" i="4"/>
  <c r="I549" i="4"/>
  <c r="G549" i="4"/>
  <c r="BA549" i="4" s="1"/>
  <c r="BE547" i="4"/>
  <c r="BD547" i="4"/>
  <c r="BC547" i="4"/>
  <c r="BB547" i="4"/>
  <c r="K547" i="4"/>
  <c r="I547" i="4"/>
  <c r="G547" i="4"/>
  <c r="BA547" i="4" s="1"/>
  <c r="BE541" i="4"/>
  <c r="BD541" i="4"/>
  <c r="BC541" i="4"/>
  <c r="BB541" i="4"/>
  <c r="K541" i="4"/>
  <c r="I541" i="4"/>
  <c r="G541" i="4"/>
  <c r="BA541" i="4" s="1"/>
  <c r="BE540" i="4"/>
  <c r="BD540" i="4"/>
  <c r="BC540" i="4"/>
  <c r="BB540" i="4"/>
  <c r="K540" i="4"/>
  <c r="I540" i="4"/>
  <c r="G540" i="4"/>
  <c r="BA540" i="4" s="1"/>
  <c r="BE537" i="4"/>
  <c r="BD537" i="4"/>
  <c r="BC537" i="4"/>
  <c r="BB537" i="4"/>
  <c r="K537" i="4"/>
  <c r="I537" i="4"/>
  <c r="G537" i="4"/>
  <c r="BA537" i="4" s="1"/>
  <c r="BE535" i="4"/>
  <c r="BD535" i="4"/>
  <c r="BC535" i="4"/>
  <c r="BB535" i="4"/>
  <c r="K535" i="4"/>
  <c r="I535" i="4"/>
  <c r="G535" i="4"/>
  <c r="BA535" i="4" s="1"/>
  <c r="BE533" i="4"/>
  <c r="BD533" i="4"/>
  <c r="BC533" i="4"/>
  <c r="BB533" i="4"/>
  <c r="K533" i="4"/>
  <c r="I533" i="4"/>
  <c r="G533" i="4"/>
  <c r="BA533" i="4" s="1"/>
  <c r="BE531" i="4"/>
  <c r="BD531" i="4"/>
  <c r="BC531" i="4"/>
  <c r="BB531" i="4"/>
  <c r="K531" i="4"/>
  <c r="I531" i="4"/>
  <c r="G531" i="4"/>
  <c r="BA531" i="4" s="1"/>
  <c r="BE529" i="4"/>
  <c r="BD529" i="4"/>
  <c r="BC529" i="4"/>
  <c r="BB529" i="4"/>
  <c r="K529" i="4"/>
  <c r="I529" i="4"/>
  <c r="G529" i="4"/>
  <c r="BA529" i="4" s="1"/>
  <c r="BE526" i="4"/>
  <c r="BD526" i="4"/>
  <c r="BC526" i="4"/>
  <c r="BB526" i="4"/>
  <c r="K526" i="4"/>
  <c r="I526" i="4"/>
  <c r="G526" i="4"/>
  <c r="BA526" i="4" s="1"/>
  <c r="BE524" i="4"/>
  <c r="BD524" i="4"/>
  <c r="BC524" i="4"/>
  <c r="BB524" i="4"/>
  <c r="K524" i="4"/>
  <c r="I524" i="4"/>
  <c r="G524" i="4"/>
  <c r="BA524" i="4" s="1"/>
  <c r="BE522" i="4"/>
  <c r="BD522" i="4"/>
  <c r="BC522" i="4"/>
  <c r="BB522" i="4"/>
  <c r="K522" i="4"/>
  <c r="I522" i="4"/>
  <c r="G522" i="4"/>
  <c r="BA522" i="4" s="1"/>
  <c r="BE519" i="4"/>
  <c r="BD519" i="4"/>
  <c r="BC519" i="4"/>
  <c r="BB519" i="4"/>
  <c r="K519" i="4"/>
  <c r="I519" i="4"/>
  <c r="G519" i="4"/>
  <c r="BA519" i="4" s="1"/>
  <c r="BE513" i="4"/>
  <c r="BD513" i="4"/>
  <c r="BC513" i="4"/>
  <c r="BB513" i="4"/>
  <c r="K513" i="4"/>
  <c r="I513" i="4"/>
  <c r="G513" i="4"/>
  <c r="BA513" i="4" s="1"/>
  <c r="BE510" i="4"/>
  <c r="BD510" i="4"/>
  <c r="BC510" i="4"/>
  <c r="BB510" i="4"/>
  <c r="K510" i="4"/>
  <c r="I510" i="4"/>
  <c r="G510" i="4"/>
  <c r="BA510" i="4" s="1"/>
  <c r="BE508" i="4"/>
  <c r="BD508" i="4"/>
  <c r="BC508" i="4"/>
  <c r="BB508" i="4"/>
  <c r="K508" i="4"/>
  <c r="I508" i="4"/>
  <c r="G508" i="4"/>
  <c r="BA508" i="4" s="1"/>
  <c r="BE505" i="4"/>
  <c r="BE588" i="4" s="1"/>
  <c r="I21" i="3" s="1"/>
  <c r="BD505" i="4"/>
  <c r="BC505" i="4"/>
  <c r="BB505" i="4"/>
  <c r="BB588" i="4" s="1"/>
  <c r="F21" i="3" s="1"/>
  <c r="K505" i="4"/>
  <c r="I505" i="4"/>
  <c r="G505" i="4"/>
  <c r="B21" i="3"/>
  <c r="A21" i="3"/>
  <c r="BC588" i="4"/>
  <c r="G21" i="3" s="1"/>
  <c r="I588" i="4"/>
  <c r="BE501" i="4"/>
  <c r="BD501" i="4"/>
  <c r="BC501" i="4"/>
  <c r="BB501" i="4"/>
  <c r="K501" i="4"/>
  <c r="I501" i="4"/>
  <c r="G501" i="4"/>
  <c r="BA501" i="4" s="1"/>
  <c r="BE499" i="4"/>
  <c r="BD499" i="4"/>
  <c r="BC499" i="4"/>
  <c r="BB499" i="4"/>
  <c r="BA499" i="4"/>
  <c r="K499" i="4"/>
  <c r="I499" i="4"/>
  <c r="G499" i="4"/>
  <c r="BE497" i="4"/>
  <c r="BD497" i="4"/>
  <c r="BC497" i="4"/>
  <c r="BB497" i="4"/>
  <c r="BA497" i="4"/>
  <c r="K497" i="4"/>
  <c r="I497" i="4"/>
  <c r="G497" i="4"/>
  <c r="BE496" i="4"/>
  <c r="BE503" i="4" s="1"/>
  <c r="BD496" i="4"/>
  <c r="BC496" i="4"/>
  <c r="BC503" i="4" s="1"/>
  <c r="G20" i="3" s="1"/>
  <c r="BB496" i="4"/>
  <c r="BA496" i="4"/>
  <c r="K496" i="4"/>
  <c r="I496" i="4"/>
  <c r="I503" i="4" s="1"/>
  <c r="G496" i="4"/>
  <c r="I20" i="3"/>
  <c r="B20" i="3"/>
  <c r="A20" i="3"/>
  <c r="BD503" i="4"/>
  <c r="H20" i="3" s="1"/>
  <c r="BB503" i="4"/>
  <c r="F20" i="3" s="1"/>
  <c r="K503" i="4"/>
  <c r="G503" i="4"/>
  <c r="BE493" i="4"/>
  <c r="BD493" i="4"/>
  <c r="BC493" i="4"/>
  <c r="BB493" i="4"/>
  <c r="K493" i="4"/>
  <c r="I493" i="4"/>
  <c r="G493" i="4"/>
  <c r="BA493" i="4" s="1"/>
  <c r="BE492" i="4"/>
  <c r="BD492" i="4"/>
  <c r="BC492" i="4"/>
  <c r="BB492" i="4"/>
  <c r="K492" i="4"/>
  <c r="I492" i="4"/>
  <c r="G492" i="4"/>
  <c r="BA492" i="4" s="1"/>
  <c r="BE490" i="4"/>
  <c r="BD490" i="4"/>
  <c r="BC490" i="4"/>
  <c r="BB490" i="4"/>
  <c r="K490" i="4"/>
  <c r="I490" i="4"/>
  <c r="G490" i="4"/>
  <c r="BA490" i="4" s="1"/>
  <c r="BE489" i="4"/>
  <c r="BD489" i="4"/>
  <c r="BC489" i="4"/>
  <c r="BB489" i="4"/>
  <c r="K489" i="4"/>
  <c r="I489" i="4"/>
  <c r="G489" i="4"/>
  <c r="BA489" i="4" s="1"/>
  <c r="BE487" i="4"/>
  <c r="BD487" i="4"/>
  <c r="BC487" i="4"/>
  <c r="BB487" i="4"/>
  <c r="K487" i="4"/>
  <c r="I487" i="4"/>
  <c r="G487" i="4"/>
  <c r="BA487" i="4" s="1"/>
  <c r="BE485" i="4"/>
  <c r="BD485" i="4"/>
  <c r="BC485" i="4"/>
  <c r="BB485" i="4"/>
  <c r="K485" i="4"/>
  <c r="I485" i="4"/>
  <c r="G485" i="4"/>
  <c r="BA485" i="4" s="1"/>
  <c r="BE484" i="4"/>
  <c r="BE494" i="4" s="1"/>
  <c r="I19" i="3" s="1"/>
  <c r="BD484" i="4"/>
  <c r="BC484" i="4"/>
  <c r="BB484" i="4"/>
  <c r="K484" i="4"/>
  <c r="I484" i="4"/>
  <c r="G484" i="4"/>
  <c r="BA484" i="4" s="1"/>
  <c r="BE482" i="4"/>
  <c r="BD482" i="4"/>
  <c r="BC482" i="4"/>
  <c r="BB482" i="4"/>
  <c r="K482" i="4"/>
  <c r="I482" i="4"/>
  <c r="G482" i="4"/>
  <c r="BA482" i="4" s="1"/>
  <c r="BE480" i="4"/>
  <c r="BD480" i="4"/>
  <c r="BC480" i="4"/>
  <c r="BC494" i="4" s="1"/>
  <c r="G19" i="3" s="1"/>
  <c r="BB480" i="4"/>
  <c r="K480" i="4"/>
  <c r="I480" i="4"/>
  <c r="G480" i="4"/>
  <c r="BA480" i="4" s="1"/>
  <c r="BE477" i="4"/>
  <c r="BD477" i="4"/>
  <c r="BC477" i="4"/>
  <c r="BB477" i="4"/>
  <c r="K477" i="4"/>
  <c r="K494" i="4" s="1"/>
  <c r="I477" i="4"/>
  <c r="G477" i="4"/>
  <c r="B19" i="3"/>
  <c r="A19" i="3"/>
  <c r="I494" i="4"/>
  <c r="BE473" i="4"/>
  <c r="BE475" i="4" s="1"/>
  <c r="BD473" i="4"/>
  <c r="BC473" i="4"/>
  <c r="BC475" i="4" s="1"/>
  <c r="BB473" i="4"/>
  <c r="BB475" i="4" s="1"/>
  <c r="F18" i="3" s="1"/>
  <c r="K473" i="4"/>
  <c r="I473" i="4"/>
  <c r="G473" i="4"/>
  <c r="BA473" i="4" s="1"/>
  <c r="BA475" i="4" s="1"/>
  <c r="E18" i="3" s="1"/>
  <c r="I18" i="3"/>
  <c r="G18" i="3"/>
  <c r="B18" i="3"/>
  <c r="A18" i="3"/>
  <c r="BD475" i="4"/>
  <c r="H18" i="3" s="1"/>
  <c r="K475" i="4"/>
  <c r="I475" i="4"/>
  <c r="BE469" i="4"/>
  <c r="BD469" i="4"/>
  <c r="BC469" i="4"/>
  <c r="BB469" i="4"/>
  <c r="K469" i="4"/>
  <c r="I469" i="4"/>
  <c r="G469" i="4"/>
  <c r="BA469" i="4" s="1"/>
  <c r="BE464" i="4"/>
  <c r="BD464" i="4"/>
  <c r="BC464" i="4"/>
  <c r="BB464" i="4"/>
  <c r="BB471" i="4" s="1"/>
  <c r="F17" i="3" s="1"/>
  <c r="K464" i="4"/>
  <c r="K471" i="4" s="1"/>
  <c r="I464" i="4"/>
  <c r="G464" i="4"/>
  <c r="G471" i="4" s="1"/>
  <c r="B17" i="3"/>
  <c r="A17" i="3"/>
  <c r="BE471" i="4"/>
  <c r="I17" i="3" s="1"/>
  <c r="BC471" i="4"/>
  <c r="G17" i="3" s="1"/>
  <c r="I471" i="4"/>
  <c r="BE456" i="4"/>
  <c r="BE462" i="4" s="1"/>
  <c r="I16" i="3" s="1"/>
  <c r="BD456" i="4"/>
  <c r="BC456" i="4"/>
  <c r="BC462" i="4" s="1"/>
  <c r="G16" i="3" s="1"/>
  <c r="BB456" i="4"/>
  <c r="K456" i="4"/>
  <c r="I456" i="4"/>
  <c r="I462" i="4" s="1"/>
  <c r="G456" i="4"/>
  <c r="BA456" i="4" s="1"/>
  <c r="BA462" i="4" s="1"/>
  <c r="E16" i="3" s="1"/>
  <c r="B16" i="3"/>
  <c r="A16" i="3"/>
  <c r="BD462" i="4"/>
  <c r="H16" i="3" s="1"/>
  <c r="BB462" i="4"/>
  <c r="F16" i="3" s="1"/>
  <c r="K462" i="4"/>
  <c r="BE447" i="4"/>
  <c r="BE454" i="4" s="1"/>
  <c r="I15" i="3" s="1"/>
  <c r="BD447" i="4"/>
  <c r="BC447" i="4"/>
  <c r="BB447" i="4"/>
  <c r="K447" i="4"/>
  <c r="I447" i="4"/>
  <c r="G447" i="4"/>
  <c r="BA447" i="4" s="1"/>
  <c r="BE441" i="4"/>
  <c r="BD441" i="4"/>
  <c r="BC441" i="4"/>
  <c r="BB441" i="4"/>
  <c r="K441" i="4"/>
  <c r="I441" i="4"/>
  <c r="G441" i="4"/>
  <c r="BA441" i="4" s="1"/>
  <c r="BE438" i="4"/>
  <c r="BD438" i="4"/>
  <c r="BC438" i="4"/>
  <c r="BC454" i="4" s="1"/>
  <c r="G15" i="3" s="1"/>
  <c r="BB438" i="4"/>
  <c r="BB454" i="4" s="1"/>
  <c r="F15" i="3" s="1"/>
  <c r="K438" i="4"/>
  <c r="K454" i="4" s="1"/>
  <c r="I438" i="4"/>
  <c r="G438" i="4"/>
  <c r="BA438" i="4" s="1"/>
  <c r="BA454" i="4" s="1"/>
  <c r="E15" i="3" s="1"/>
  <c r="B15" i="3"/>
  <c r="A15" i="3"/>
  <c r="I454" i="4"/>
  <c r="BE435" i="4"/>
  <c r="BD435" i="4"/>
  <c r="BC435" i="4"/>
  <c r="BB435" i="4"/>
  <c r="K435" i="4"/>
  <c r="I435" i="4"/>
  <c r="G435" i="4"/>
  <c r="BA435" i="4" s="1"/>
  <c r="BE434" i="4"/>
  <c r="BD434" i="4"/>
  <c r="BC434" i="4"/>
  <c r="BB434" i="4"/>
  <c r="K434" i="4"/>
  <c r="I434" i="4"/>
  <c r="G434" i="4"/>
  <c r="BA434" i="4" s="1"/>
  <c r="BE433" i="4"/>
  <c r="BE436" i="4" s="1"/>
  <c r="I14" i="3" s="1"/>
  <c r="BD433" i="4"/>
  <c r="BC433" i="4"/>
  <c r="BC436" i="4" s="1"/>
  <c r="G14" i="3" s="1"/>
  <c r="BB433" i="4"/>
  <c r="K433" i="4"/>
  <c r="I433" i="4"/>
  <c r="I436" i="4" s="1"/>
  <c r="G433" i="4"/>
  <c r="BA433" i="4" s="1"/>
  <c r="B14" i="3"/>
  <c r="A14" i="3"/>
  <c r="BD436" i="4"/>
  <c r="H14" i="3" s="1"/>
  <c r="BB436" i="4"/>
  <c r="F14" i="3" s="1"/>
  <c r="K436" i="4"/>
  <c r="BE428" i="4"/>
  <c r="BD428" i="4"/>
  <c r="BC428" i="4"/>
  <c r="BB428" i="4"/>
  <c r="K428" i="4"/>
  <c r="I428" i="4"/>
  <c r="G428" i="4"/>
  <c r="BA428" i="4" s="1"/>
  <c r="BE420" i="4"/>
  <c r="BD420" i="4"/>
  <c r="BC420" i="4"/>
  <c r="BB420" i="4"/>
  <c r="K420" i="4"/>
  <c r="I420" i="4"/>
  <c r="G420" i="4"/>
  <c r="BA420" i="4" s="1"/>
  <c r="BE410" i="4"/>
  <c r="BD410" i="4"/>
  <c r="BC410" i="4"/>
  <c r="BB410" i="4"/>
  <c r="K410" i="4"/>
  <c r="I410" i="4"/>
  <c r="G410" i="4"/>
  <c r="BA410" i="4" s="1"/>
  <c r="BE404" i="4"/>
  <c r="BD404" i="4"/>
  <c r="BC404" i="4"/>
  <c r="BB404" i="4"/>
  <c r="K404" i="4"/>
  <c r="I404" i="4"/>
  <c r="G404" i="4"/>
  <c r="BA404" i="4" s="1"/>
  <c r="BE402" i="4"/>
  <c r="BD402" i="4"/>
  <c r="BC402" i="4"/>
  <c r="BB402" i="4"/>
  <c r="K402" i="4"/>
  <c r="I402" i="4"/>
  <c r="G402" i="4"/>
  <c r="BA402" i="4" s="1"/>
  <c r="BE399" i="4"/>
  <c r="BD399" i="4"/>
  <c r="BC399" i="4"/>
  <c r="BB399" i="4"/>
  <c r="K399" i="4"/>
  <c r="I399" i="4"/>
  <c r="G399" i="4"/>
  <c r="BA399" i="4" s="1"/>
  <c r="BE392" i="4"/>
  <c r="BD392" i="4"/>
  <c r="BC392" i="4"/>
  <c r="BB392" i="4"/>
  <c r="K392" i="4"/>
  <c r="I392" i="4"/>
  <c r="G392" i="4"/>
  <c r="BA392" i="4" s="1"/>
  <c r="BE377" i="4"/>
  <c r="BD377" i="4"/>
  <c r="BC377" i="4"/>
  <c r="BB377" i="4"/>
  <c r="K377" i="4"/>
  <c r="I377" i="4"/>
  <c r="G377" i="4"/>
  <c r="BA377" i="4" s="1"/>
  <c r="BE368" i="4"/>
  <c r="BD368" i="4"/>
  <c r="BC368" i="4"/>
  <c r="BB368" i="4"/>
  <c r="K368" i="4"/>
  <c r="I368" i="4"/>
  <c r="G368" i="4"/>
  <c r="BA368" i="4" s="1"/>
  <c r="BE355" i="4"/>
  <c r="BD355" i="4"/>
  <c r="BC355" i="4"/>
  <c r="BB355" i="4"/>
  <c r="K355" i="4"/>
  <c r="I355" i="4"/>
  <c r="G355" i="4"/>
  <c r="BA355" i="4" s="1"/>
  <c r="BE347" i="4"/>
  <c r="BD347" i="4"/>
  <c r="BC347" i="4"/>
  <c r="BB347" i="4"/>
  <c r="K347" i="4"/>
  <c r="I347" i="4"/>
  <c r="G347" i="4"/>
  <c r="BA347" i="4" s="1"/>
  <c r="BE345" i="4"/>
  <c r="BD345" i="4"/>
  <c r="BC345" i="4"/>
  <c r="BB345" i="4"/>
  <c r="K345" i="4"/>
  <c r="I345" i="4"/>
  <c r="G345" i="4"/>
  <c r="BA345" i="4" s="1"/>
  <c r="BE332" i="4"/>
  <c r="BD332" i="4"/>
  <c r="BC332" i="4"/>
  <c r="BB332" i="4"/>
  <c r="K332" i="4"/>
  <c r="I332" i="4"/>
  <c r="G332" i="4"/>
  <c r="BA332" i="4" s="1"/>
  <c r="BE320" i="4"/>
  <c r="BD320" i="4"/>
  <c r="BC320" i="4"/>
  <c r="BB320" i="4"/>
  <c r="K320" i="4"/>
  <c r="I320" i="4"/>
  <c r="G320" i="4"/>
  <c r="BA320" i="4" s="1"/>
  <c r="BE296" i="4"/>
  <c r="BD296" i="4"/>
  <c r="BC296" i="4"/>
  <c r="BB296" i="4"/>
  <c r="K296" i="4"/>
  <c r="I296" i="4"/>
  <c r="G296" i="4"/>
  <c r="BA296" i="4" s="1"/>
  <c r="BE288" i="4"/>
  <c r="BD288" i="4"/>
  <c r="BC288" i="4"/>
  <c r="BB288" i="4"/>
  <c r="K288" i="4"/>
  <c r="I288" i="4"/>
  <c r="G288" i="4"/>
  <c r="BA288" i="4" s="1"/>
  <c r="BE286" i="4"/>
  <c r="BE431" i="4" s="1"/>
  <c r="I13" i="3" s="1"/>
  <c r="BD286" i="4"/>
  <c r="BC286" i="4"/>
  <c r="BB286" i="4"/>
  <c r="K286" i="4"/>
  <c r="I286" i="4"/>
  <c r="G286" i="4"/>
  <c r="BA286" i="4" s="1"/>
  <c r="BE283" i="4"/>
  <c r="BD283" i="4"/>
  <c r="BC283" i="4"/>
  <c r="BB283" i="4"/>
  <c r="K283" i="4"/>
  <c r="I283" i="4"/>
  <c r="G283" i="4"/>
  <c r="BA283" i="4" s="1"/>
  <c r="BE273" i="4"/>
  <c r="BD273" i="4"/>
  <c r="BC273" i="4"/>
  <c r="BB273" i="4"/>
  <c r="K273" i="4"/>
  <c r="K431" i="4" s="1"/>
  <c r="I273" i="4"/>
  <c r="G273" i="4"/>
  <c r="G431" i="4" s="1"/>
  <c r="B13" i="3"/>
  <c r="A13" i="3"/>
  <c r="BC431" i="4"/>
  <c r="G13" i="3" s="1"/>
  <c r="I431" i="4"/>
  <c r="BE269" i="4"/>
  <c r="BD269" i="4"/>
  <c r="BC269" i="4"/>
  <c r="BB269" i="4"/>
  <c r="K269" i="4"/>
  <c r="I269" i="4"/>
  <c r="G269" i="4"/>
  <c r="BA269" i="4" s="1"/>
  <c r="BE267" i="4"/>
  <c r="BD267" i="4"/>
  <c r="BC267" i="4"/>
  <c r="BB267" i="4"/>
  <c r="K267" i="4"/>
  <c r="I267" i="4"/>
  <c r="G267" i="4"/>
  <c r="BA267" i="4" s="1"/>
  <c r="BE255" i="4"/>
  <c r="BD255" i="4"/>
  <c r="BC255" i="4"/>
  <c r="BB255" i="4"/>
  <c r="K255" i="4"/>
  <c r="I255" i="4"/>
  <c r="G255" i="4"/>
  <c r="BA255" i="4" s="1"/>
  <c r="BE253" i="4"/>
  <c r="BD253" i="4"/>
  <c r="BC253" i="4"/>
  <c r="BB253" i="4"/>
  <c r="K253" i="4"/>
  <c r="I253" i="4"/>
  <c r="G253" i="4"/>
  <c r="BA253" i="4" s="1"/>
  <c r="BE243" i="4"/>
  <c r="BD243" i="4"/>
  <c r="BC243" i="4"/>
  <c r="BB243" i="4"/>
  <c r="K243" i="4"/>
  <c r="I243" i="4"/>
  <c r="G243" i="4"/>
  <c r="BA243" i="4" s="1"/>
  <c r="BE241" i="4"/>
  <c r="BD241" i="4"/>
  <c r="BC241" i="4"/>
  <c r="BB241" i="4"/>
  <c r="K241" i="4"/>
  <c r="I241" i="4"/>
  <c r="G241" i="4"/>
  <c r="BA241" i="4" s="1"/>
  <c r="BE239" i="4"/>
  <c r="BD239" i="4"/>
  <c r="BC239" i="4"/>
  <c r="BB239" i="4"/>
  <c r="K239" i="4"/>
  <c r="I239" i="4"/>
  <c r="G239" i="4"/>
  <c r="BA239" i="4" s="1"/>
  <c r="BE237" i="4"/>
  <c r="BD237" i="4"/>
  <c r="BC237" i="4"/>
  <c r="BB237" i="4"/>
  <c r="K237" i="4"/>
  <c r="I237" i="4"/>
  <c r="G237" i="4"/>
  <c r="BA237" i="4" s="1"/>
  <c r="BE227" i="4"/>
  <c r="BD227" i="4"/>
  <c r="BC227" i="4"/>
  <c r="BB227" i="4"/>
  <c r="K227" i="4"/>
  <c r="I227" i="4"/>
  <c r="G227" i="4"/>
  <c r="BA227" i="4" s="1"/>
  <c r="BE217" i="4"/>
  <c r="BD217" i="4"/>
  <c r="BC217" i="4"/>
  <c r="BB217" i="4"/>
  <c r="K217" i="4"/>
  <c r="I217" i="4"/>
  <c r="G217" i="4"/>
  <c r="BA217" i="4" s="1"/>
  <c r="BE215" i="4"/>
  <c r="BE271" i="4" s="1"/>
  <c r="I12" i="3" s="1"/>
  <c r="BD215" i="4"/>
  <c r="BC215" i="4"/>
  <c r="BC271" i="4" s="1"/>
  <c r="G12" i="3" s="1"/>
  <c r="BB215" i="4"/>
  <c r="BA215" i="4"/>
  <c r="K215" i="4"/>
  <c r="I215" i="4"/>
  <c r="I271" i="4" s="1"/>
  <c r="G215" i="4"/>
  <c r="G271" i="4" s="1"/>
  <c r="B12" i="3"/>
  <c r="A12" i="3"/>
  <c r="BD271" i="4"/>
  <c r="H12" i="3" s="1"/>
  <c r="BB271" i="4"/>
  <c r="F12" i="3" s="1"/>
  <c r="K271" i="4"/>
  <c r="BE210" i="4"/>
  <c r="BD210" i="4"/>
  <c r="BC210" i="4"/>
  <c r="BB210" i="4"/>
  <c r="K210" i="4"/>
  <c r="I210" i="4"/>
  <c r="G210" i="4"/>
  <c r="BA210" i="4" s="1"/>
  <c r="BE208" i="4"/>
  <c r="BD208" i="4"/>
  <c r="BC208" i="4"/>
  <c r="BB208" i="4"/>
  <c r="K208" i="4"/>
  <c r="I208" i="4"/>
  <c r="G208" i="4"/>
  <c r="BA208" i="4" s="1"/>
  <c r="BE204" i="4"/>
  <c r="BD204" i="4"/>
  <c r="BC204" i="4"/>
  <c r="BB204" i="4"/>
  <c r="K204" i="4"/>
  <c r="I204" i="4"/>
  <c r="G204" i="4"/>
  <c r="BA204" i="4" s="1"/>
  <c r="BE202" i="4"/>
  <c r="BD202" i="4"/>
  <c r="BC202" i="4"/>
  <c r="BB202" i="4"/>
  <c r="K202" i="4"/>
  <c r="I202" i="4"/>
  <c r="G202" i="4"/>
  <c r="BA202" i="4" s="1"/>
  <c r="BE200" i="4"/>
  <c r="BD200" i="4"/>
  <c r="BC200" i="4"/>
  <c r="BB200" i="4"/>
  <c r="K200" i="4"/>
  <c r="I200" i="4"/>
  <c r="G200" i="4"/>
  <c r="BA200" i="4" s="1"/>
  <c r="BE198" i="4"/>
  <c r="BD198" i="4"/>
  <c r="BC198" i="4"/>
  <c r="BB198" i="4"/>
  <c r="K198" i="4"/>
  <c r="I198" i="4"/>
  <c r="G198" i="4"/>
  <c r="BA198" i="4" s="1"/>
  <c r="BE196" i="4"/>
  <c r="BD196" i="4"/>
  <c r="BC196" i="4"/>
  <c r="BC213" i="4" s="1"/>
  <c r="G11" i="3" s="1"/>
  <c r="BB196" i="4"/>
  <c r="K196" i="4"/>
  <c r="I196" i="4"/>
  <c r="G196" i="4"/>
  <c r="BA196" i="4" s="1"/>
  <c r="BE193" i="4"/>
  <c r="BE213" i="4" s="1"/>
  <c r="I11" i="3" s="1"/>
  <c r="BD193" i="4"/>
  <c r="BC193" i="4"/>
  <c r="BB193" i="4"/>
  <c r="BB213" i="4" s="1"/>
  <c r="F11" i="3" s="1"/>
  <c r="K193" i="4"/>
  <c r="K213" i="4" s="1"/>
  <c r="I193" i="4"/>
  <c r="G193" i="4"/>
  <c r="BA193" i="4" s="1"/>
  <c r="B11" i="3"/>
  <c r="A11" i="3"/>
  <c r="I213" i="4"/>
  <c r="BE190" i="4"/>
  <c r="BD190" i="4"/>
  <c r="BC190" i="4"/>
  <c r="BB190" i="4"/>
  <c r="K190" i="4"/>
  <c r="I190" i="4"/>
  <c r="G190" i="4"/>
  <c r="BA190" i="4" s="1"/>
  <c r="BE186" i="4"/>
  <c r="BD186" i="4"/>
  <c r="BC186" i="4"/>
  <c r="BB186" i="4"/>
  <c r="K186" i="4"/>
  <c r="I186" i="4"/>
  <c r="G186" i="4"/>
  <c r="BA186" i="4" s="1"/>
  <c r="BE184" i="4"/>
  <c r="BD184" i="4"/>
  <c r="BC184" i="4"/>
  <c r="BB184" i="4"/>
  <c r="K184" i="4"/>
  <c r="I184" i="4"/>
  <c r="G184" i="4"/>
  <c r="BA184" i="4" s="1"/>
  <c r="BE180" i="4"/>
  <c r="BE191" i="4" s="1"/>
  <c r="I10" i="3" s="1"/>
  <c r="BD180" i="4"/>
  <c r="BD191" i="4" s="1"/>
  <c r="H10" i="3" s="1"/>
  <c r="BC180" i="4"/>
  <c r="BC191" i="4" s="1"/>
  <c r="G10" i="3" s="1"/>
  <c r="BB180" i="4"/>
  <c r="BB191" i="4" s="1"/>
  <c r="F10" i="3" s="1"/>
  <c r="K180" i="4"/>
  <c r="I180" i="4"/>
  <c r="I191" i="4" s="1"/>
  <c r="G180" i="4"/>
  <c r="BA180" i="4" s="1"/>
  <c r="B10" i="3"/>
  <c r="A10" i="3"/>
  <c r="K191" i="4"/>
  <c r="BE167" i="4"/>
  <c r="BD167" i="4"/>
  <c r="BC167" i="4"/>
  <c r="BB167" i="4"/>
  <c r="K167" i="4"/>
  <c r="I167" i="4"/>
  <c r="G167" i="4"/>
  <c r="BA167" i="4" s="1"/>
  <c r="BE156" i="4"/>
  <c r="BD156" i="4"/>
  <c r="BC156" i="4"/>
  <c r="BB156" i="4"/>
  <c r="K156" i="4"/>
  <c r="I156" i="4"/>
  <c r="G156" i="4"/>
  <c r="BA156" i="4" s="1"/>
  <c r="BE141" i="4"/>
  <c r="BD141" i="4"/>
  <c r="BC141" i="4"/>
  <c r="BB141" i="4"/>
  <c r="K141" i="4"/>
  <c r="I141" i="4"/>
  <c r="G141" i="4"/>
  <c r="BA141" i="4" s="1"/>
  <c r="BE133" i="4"/>
  <c r="BD133" i="4"/>
  <c r="BC133" i="4"/>
  <c r="BB133" i="4"/>
  <c r="K133" i="4"/>
  <c r="I133" i="4"/>
  <c r="G133" i="4"/>
  <c r="BA133" i="4" s="1"/>
  <c r="BE122" i="4"/>
  <c r="BD122" i="4"/>
  <c r="BC122" i="4"/>
  <c r="BB122" i="4"/>
  <c r="K122" i="4"/>
  <c r="I122" i="4"/>
  <c r="G122" i="4"/>
  <c r="BA122" i="4" s="1"/>
  <c r="BE113" i="4"/>
  <c r="BD113" i="4"/>
  <c r="BC113" i="4"/>
  <c r="BB113" i="4"/>
  <c r="K113" i="4"/>
  <c r="I113" i="4"/>
  <c r="G113" i="4"/>
  <c r="BA113" i="4" s="1"/>
  <c r="BE104" i="4"/>
  <c r="BD104" i="4"/>
  <c r="BC104" i="4"/>
  <c r="BB104" i="4"/>
  <c r="K104" i="4"/>
  <c r="I104" i="4"/>
  <c r="G104" i="4"/>
  <c r="BA104" i="4" s="1"/>
  <c r="BE98" i="4"/>
  <c r="BD98" i="4"/>
  <c r="BC98" i="4"/>
  <c r="BB98" i="4"/>
  <c r="K98" i="4"/>
  <c r="I98" i="4"/>
  <c r="G98" i="4"/>
  <c r="BA98" i="4" s="1"/>
  <c r="BE91" i="4"/>
  <c r="BD91" i="4"/>
  <c r="BC91" i="4"/>
  <c r="BB91" i="4"/>
  <c r="K91" i="4"/>
  <c r="I91" i="4"/>
  <c r="G91" i="4"/>
  <c r="BA91" i="4" s="1"/>
  <c r="BE89" i="4"/>
  <c r="BD89" i="4"/>
  <c r="BC89" i="4"/>
  <c r="BB89" i="4"/>
  <c r="K89" i="4"/>
  <c r="I89" i="4"/>
  <c r="G89" i="4"/>
  <c r="BA89" i="4" s="1"/>
  <c r="BE87" i="4"/>
  <c r="BD87" i="4"/>
  <c r="BC87" i="4"/>
  <c r="BB87" i="4"/>
  <c r="K87" i="4"/>
  <c r="I87" i="4"/>
  <c r="G87" i="4"/>
  <c r="BA87" i="4" s="1"/>
  <c r="BE85" i="4"/>
  <c r="BD85" i="4"/>
  <c r="BC85" i="4"/>
  <c r="BB85" i="4"/>
  <c r="K85" i="4"/>
  <c r="I85" i="4"/>
  <c r="G85" i="4"/>
  <c r="BA85" i="4" s="1"/>
  <c r="BE83" i="4"/>
  <c r="BD83" i="4"/>
  <c r="BC83" i="4"/>
  <c r="BB83" i="4"/>
  <c r="K83" i="4"/>
  <c r="I83" i="4"/>
  <c r="G83" i="4"/>
  <c r="BA83" i="4" s="1"/>
  <c r="BE81" i="4"/>
  <c r="BD81" i="4"/>
  <c r="BC81" i="4"/>
  <c r="BB81" i="4"/>
  <c r="K81" i="4"/>
  <c r="I81" i="4"/>
  <c r="G81" i="4"/>
  <c r="BA81" i="4" s="1"/>
  <c r="BE79" i="4"/>
  <c r="BD79" i="4"/>
  <c r="BC79" i="4"/>
  <c r="BB79" i="4"/>
  <c r="K79" i="4"/>
  <c r="I79" i="4"/>
  <c r="G79" i="4"/>
  <c r="BA79" i="4" s="1"/>
  <c r="BE77" i="4"/>
  <c r="BD77" i="4"/>
  <c r="BC77" i="4"/>
  <c r="BB77" i="4"/>
  <c r="K77" i="4"/>
  <c r="I77" i="4"/>
  <c r="G77" i="4"/>
  <c r="BA77" i="4" s="1"/>
  <c r="BE75" i="4"/>
  <c r="BD75" i="4"/>
  <c r="BC75" i="4"/>
  <c r="BB75" i="4"/>
  <c r="K75" i="4"/>
  <c r="I75" i="4"/>
  <c r="G75" i="4"/>
  <c r="BA75" i="4" s="1"/>
  <c r="BE73" i="4"/>
  <c r="BD73" i="4"/>
  <c r="BC73" i="4"/>
  <c r="BC178" i="4" s="1"/>
  <c r="G9" i="3" s="1"/>
  <c r="BB73" i="4"/>
  <c r="K73" i="4"/>
  <c r="I73" i="4"/>
  <c r="G73" i="4"/>
  <c r="BA73" i="4" s="1"/>
  <c r="BE70" i="4"/>
  <c r="BE178" i="4" s="1"/>
  <c r="I9" i="3" s="1"/>
  <c r="BD70" i="4"/>
  <c r="BC70" i="4"/>
  <c r="BB70" i="4"/>
  <c r="BB178" i="4" s="1"/>
  <c r="F9" i="3" s="1"/>
  <c r="K70" i="4"/>
  <c r="K178" i="4" s="1"/>
  <c r="I70" i="4"/>
  <c r="G70" i="4"/>
  <c r="B9" i="3"/>
  <c r="A9" i="3"/>
  <c r="I178" i="4"/>
  <c r="BE67" i="4"/>
  <c r="BD67" i="4"/>
  <c r="BC67" i="4"/>
  <c r="BB67" i="4"/>
  <c r="K67" i="4"/>
  <c r="I67" i="4"/>
  <c r="G67" i="4"/>
  <c r="BA67" i="4" s="1"/>
  <c r="BE65" i="4"/>
  <c r="BD65" i="4"/>
  <c r="BC65" i="4"/>
  <c r="BB65" i="4"/>
  <c r="K65" i="4"/>
  <c r="I65" i="4"/>
  <c r="G65" i="4"/>
  <c r="BA65" i="4" s="1"/>
  <c r="BE63" i="4"/>
  <c r="BD63" i="4"/>
  <c r="BC63" i="4"/>
  <c r="BB63" i="4"/>
  <c r="K63" i="4"/>
  <c r="I63" i="4"/>
  <c r="G63" i="4"/>
  <c r="BA63" i="4" s="1"/>
  <c r="BE60" i="4"/>
  <c r="BD60" i="4"/>
  <c r="BC60" i="4"/>
  <c r="BB60" i="4"/>
  <c r="K60" i="4"/>
  <c r="I60" i="4"/>
  <c r="G60" i="4"/>
  <c r="BA60" i="4" s="1"/>
  <c r="BE58" i="4"/>
  <c r="BD58" i="4"/>
  <c r="BC58" i="4"/>
  <c r="BB58" i="4"/>
  <c r="K58" i="4"/>
  <c r="I58" i="4"/>
  <c r="G58" i="4"/>
  <c r="BA58" i="4" s="1"/>
  <c r="BE56" i="4"/>
  <c r="BE68" i="4" s="1"/>
  <c r="I8" i="3" s="1"/>
  <c r="BD56" i="4"/>
  <c r="BC56" i="4"/>
  <c r="BC68" i="4" s="1"/>
  <c r="G8" i="3" s="1"/>
  <c r="BB56" i="4"/>
  <c r="K56" i="4"/>
  <c r="I56" i="4"/>
  <c r="I68" i="4" s="1"/>
  <c r="G56" i="4"/>
  <c r="BA56" i="4" s="1"/>
  <c r="B8" i="3"/>
  <c r="A8" i="3"/>
  <c r="BD68" i="4"/>
  <c r="H8" i="3" s="1"/>
  <c r="BB68" i="4"/>
  <c r="F8" i="3" s="1"/>
  <c r="K68" i="4"/>
  <c r="BE52" i="4"/>
  <c r="BD52" i="4"/>
  <c r="BC52" i="4"/>
  <c r="BB52" i="4"/>
  <c r="K52" i="4"/>
  <c r="I52" i="4"/>
  <c r="G52" i="4"/>
  <c r="BA52" i="4" s="1"/>
  <c r="BE49" i="4"/>
  <c r="BD49" i="4"/>
  <c r="BC49" i="4"/>
  <c r="BB49" i="4"/>
  <c r="K49" i="4"/>
  <c r="I49" i="4"/>
  <c r="G49" i="4"/>
  <c r="BA49" i="4" s="1"/>
  <c r="BE42" i="4"/>
  <c r="BD42" i="4"/>
  <c r="BC42" i="4"/>
  <c r="BB42" i="4"/>
  <c r="K42" i="4"/>
  <c r="I42" i="4"/>
  <c r="G42" i="4"/>
  <c r="BA42" i="4" s="1"/>
  <c r="BE39" i="4"/>
  <c r="BD39" i="4"/>
  <c r="BC39" i="4"/>
  <c r="BB39" i="4"/>
  <c r="K39" i="4"/>
  <c r="I39" i="4"/>
  <c r="G39" i="4"/>
  <c r="BA39" i="4" s="1"/>
  <c r="BE36" i="4"/>
  <c r="BD36" i="4"/>
  <c r="BC36" i="4"/>
  <c r="BB36" i="4"/>
  <c r="K36" i="4"/>
  <c r="I36" i="4"/>
  <c r="G36" i="4"/>
  <c r="BA36" i="4" s="1"/>
  <c r="BE29" i="4"/>
  <c r="BD29" i="4"/>
  <c r="BC29" i="4"/>
  <c r="BB29" i="4"/>
  <c r="K29" i="4"/>
  <c r="I29" i="4"/>
  <c r="G29" i="4"/>
  <c r="BA29" i="4" s="1"/>
  <c r="BE26" i="4"/>
  <c r="BD26" i="4"/>
  <c r="BC26" i="4"/>
  <c r="BB26" i="4"/>
  <c r="K26" i="4"/>
  <c r="I26" i="4"/>
  <c r="G26" i="4"/>
  <c r="BA26" i="4" s="1"/>
  <c r="BE14" i="4"/>
  <c r="BD14" i="4"/>
  <c r="BC14" i="4"/>
  <c r="BB14" i="4"/>
  <c r="K14" i="4"/>
  <c r="I14" i="4"/>
  <c r="G14" i="4"/>
  <c r="BA14" i="4" s="1"/>
  <c r="BE12" i="4"/>
  <c r="BD12" i="4"/>
  <c r="BC12" i="4"/>
  <c r="BB12" i="4"/>
  <c r="K12" i="4"/>
  <c r="I12" i="4"/>
  <c r="G12" i="4"/>
  <c r="BA12" i="4" s="1"/>
  <c r="BE10" i="4"/>
  <c r="BD10" i="4"/>
  <c r="BC10" i="4"/>
  <c r="BB10" i="4"/>
  <c r="K10" i="4"/>
  <c r="I10" i="4"/>
  <c r="G10" i="4"/>
  <c r="BA10" i="4" s="1"/>
  <c r="BE8" i="4"/>
  <c r="BE54" i="4" s="1"/>
  <c r="I7" i="3" s="1"/>
  <c r="BD8" i="4"/>
  <c r="BC8" i="4"/>
  <c r="BB8" i="4"/>
  <c r="BB54" i="4" s="1"/>
  <c r="F7" i="3" s="1"/>
  <c r="K8" i="4"/>
  <c r="K54" i="4" s="1"/>
  <c r="I8" i="4"/>
  <c r="G8" i="4"/>
  <c r="BA8" i="4" s="1"/>
  <c r="B7" i="3"/>
  <c r="A7" i="3"/>
  <c r="I54" i="4"/>
  <c r="E4" i="4"/>
  <c r="F3" i="4"/>
  <c r="G53" i="3"/>
  <c r="I53" i="3" s="1"/>
  <c r="H54" i="3" s="1"/>
  <c r="G23" i="2" s="1"/>
  <c r="G22" i="2" s="1"/>
  <c r="F33" i="2"/>
  <c r="C33" i="2"/>
  <c r="C31" i="2"/>
  <c r="G15" i="2"/>
  <c r="D15" i="2"/>
  <c r="G7" i="2"/>
  <c r="J91" i="1"/>
  <c r="I91" i="1"/>
  <c r="H91" i="1"/>
  <c r="G91" i="1"/>
  <c r="F91" i="1"/>
  <c r="H41" i="1"/>
  <c r="G41" i="1"/>
  <c r="I40" i="1"/>
  <c r="F40" i="1" s="1"/>
  <c r="I39" i="1"/>
  <c r="F39" i="1" s="1"/>
  <c r="H38" i="1"/>
  <c r="G38" i="1"/>
  <c r="G32" i="1"/>
  <c r="H29" i="1"/>
  <c r="G29" i="1"/>
  <c r="D22" i="1"/>
  <c r="D20" i="1"/>
  <c r="I19" i="1"/>
  <c r="BC54" i="4" l="1"/>
  <c r="G7" i="3" s="1"/>
  <c r="G18" i="7"/>
  <c r="BA18" i="7"/>
  <c r="E7" i="6" s="1"/>
  <c r="E8" i="6" s="1"/>
  <c r="C15" i="5" s="1"/>
  <c r="BA68" i="4"/>
  <c r="E8" i="3" s="1"/>
  <c r="BA436" i="4"/>
  <c r="E14" i="3" s="1"/>
  <c r="BA191" i="4"/>
  <c r="E10" i="3" s="1"/>
  <c r="BD1056" i="4"/>
  <c r="H44" i="3" s="1"/>
  <c r="BA1056" i="4"/>
  <c r="E44" i="3" s="1"/>
  <c r="G178" i="4"/>
  <c r="BD431" i="4"/>
  <c r="H13" i="3" s="1"/>
  <c r="G436" i="4"/>
  <c r="BD454" i="4"/>
  <c r="H15" i="3" s="1"/>
  <c r="G462" i="4"/>
  <c r="BD471" i="4"/>
  <c r="H17" i="3" s="1"/>
  <c r="G662" i="4"/>
  <c r="BA662" i="4"/>
  <c r="E24" i="3" s="1"/>
  <c r="BD711" i="4"/>
  <c r="H25" i="3" s="1"/>
  <c r="BE742" i="4"/>
  <c r="I26" i="3" s="1"/>
  <c r="I48" i="3" s="1"/>
  <c r="C21" i="2" s="1"/>
  <c r="BD749" i="4"/>
  <c r="H27" i="3" s="1"/>
  <c r="BC823" i="4"/>
  <c r="G32" i="3" s="1"/>
  <c r="G844" i="4"/>
  <c r="BE930" i="4"/>
  <c r="I34" i="3" s="1"/>
  <c r="G960" i="4"/>
  <c r="BA1018" i="4"/>
  <c r="E40" i="3" s="1"/>
  <c r="G1070" i="4"/>
  <c r="BD54" i="4"/>
  <c r="H7" i="3" s="1"/>
  <c r="G68" i="4"/>
  <c r="BD178" i="4"/>
  <c r="H9" i="3" s="1"/>
  <c r="G191" i="4"/>
  <c r="BD213" i="4"/>
  <c r="H11" i="3" s="1"/>
  <c r="BA271" i="4"/>
  <c r="E12" i="3" s="1"/>
  <c r="G475" i="4"/>
  <c r="BA503" i="4"/>
  <c r="E20" i="3" s="1"/>
  <c r="BD588" i="4"/>
  <c r="H21" i="3" s="1"/>
  <c r="BB662" i="4"/>
  <c r="F24" i="3" s="1"/>
  <c r="BC662" i="4"/>
  <c r="G24" i="3" s="1"/>
  <c r="G742" i="4"/>
  <c r="BA742" i="4"/>
  <c r="E26" i="3" s="1"/>
  <c r="BE757" i="4"/>
  <c r="I28" i="3" s="1"/>
  <c r="BD844" i="4"/>
  <c r="H33" i="3" s="1"/>
  <c r="G930" i="4"/>
  <c r="BA930" i="4"/>
  <c r="E34" i="3" s="1"/>
  <c r="G1003" i="4"/>
  <c r="G1029" i="4"/>
  <c r="BA1079" i="4"/>
  <c r="E47" i="3" s="1"/>
  <c r="BB431" i="4"/>
  <c r="F13" i="3" s="1"/>
  <c r="BC742" i="4"/>
  <c r="G26" i="3" s="1"/>
  <c r="G757" i="4"/>
  <c r="BA757" i="4"/>
  <c r="E28" i="3" s="1"/>
  <c r="BE823" i="4"/>
  <c r="I32" i="3" s="1"/>
  <c r="BC930" i="4"/>
  <c r="G34" i="3" s="1"/>
  <c r="G975" i="4"/>
  <c r="BC997" i="4"/>
  <c r="G38" i="3" s="1"/>
  <c r="G1018" i="4"/>
  <c r="G1079" i="4"/>
  <c r="BD1079" i="4"/>
  <c r="H47" i="3" s="1"/>
  <c r="C19" i="5"/>
  <c r="C22" i="5" s="1"/>
  <c r="C23" i="5" s="1"/>
  <c r="F30" i="5" s="1"/>
  <c r="H31" i="1" s="1"/>
  <c r="I31" i="1" s="1"/>
  <c r="F31" i="1" s="1"/>
  <c r="E57" i="1"/>
  <c r="E89" i="1"/>
  <c r="E62" i="1"/>
  <c r="E55" i="1"/>
  <c r="E85" i="1"/>
  <c r="E76" i="1"/>
  <c r="E81" i="1"/>
  <c r="E64" i="1"/>
  <c r="E53" i="1"/>
  <c r="E83" i="1"/>
  <c r="E68" i="1"/>
  <c r="E51" i="1"/>
  <c r="E59" i="1"/>
  <c r="E60" i="1"/>
  <c r="E72" i="1"/>
  <c r="E52" i="1"/>
  <c r="E56" i="1"/>
  <c r="E80" i="1"/>
  <c r="E84" i="1"/>
  <c r="E61" i="1"/>
  <c r="E65" i="1"/>
  <c r="E69" i="1"/>
  <c r="E73" i="1"/>
  <c r="E77" i="1"/>
  <c r="E90" i="1"/>
  <c r="E66" i="1"/>
  <c r="E70" i="1"/>
  <c r="E74" i="1"/>
  <c r="E78" i="1"/>
  <c r="E49" i="1"/>
  <c r="E50" i="1"/>
  <c r="E54" i="1"/>
  <c r="E58" i="1"/>
  <c r="E82" i="1"/>
  <c r="E86" i="1"/>
  <c r="E63" i="1"/>
  <c r="E67" i="1"/>
  <c r="E71" i="1"/>
  <c r="E75" i="1"/>
  <c r="E88" i="1"/>
  <c r="E79" i="1"/>
  <c r="E87" i="1"/>
  <c r="E91" i="1"/>
  <c r="F41" i="1"/>
  <c r="I20" i="1"/>
  <c r="I41" i="1"/>
  <c r="G48" i="3"/>
  <c r="C18" i="2" s="1"/>
  <c r="BA54" i="4"/>
  <c r="E7" i="3" s="1"/>
  <c r="BA213" i="4"/>
  <c r="E11" i="3" s="1"/>
  <c r="G54" i="4"/>
  <c r="BA70" i="4"/>
  <c r="BA178" i="4" s="1"/>
  <c r="E9" i="3" s="1"/>
  <c r="G213" i="4"/>
  <c r="BA273" i="4"/>
  <c r="BA431" i="4" s="1"/>
  <c r="E13" i="3" s="1"/>
  <c r="G454" i="4"/>
  <c r="BA464" i="4"/>
  <c r="BA471" i="4" s="1"/>
  <c r="E17" i="3" s="1"/>
  <c r="BD494" i="4"/>
  <c r="H19" i="3" s="1"/>
  <c r="K588" i="4"/>
  <c r="BB742" i="4"/>
  <c r="F26" i="3" s="1"/>
  <c r="BB783" i="4"/>
  <c r="F31" i="3" s="1"/>
  <c r="BB494" i="4"/>
  <c r="F19" i="3" s="1"/>
  <c r="G588" i="4"/>
  <c r="BA505" i="4"/>
  <c r="BA588" i="4" s="1"/>
  <c r="E21" i="3" s="1"/>
  <c r="BA477" i="4"/>
  <c r="BA494" i="4" s="1"/>
  <c r="E19" i="3" s="1"/>
  <c r="G494" i="4"/>
  <c r="G625" i="4"/>
  <c r="G749" i="4"/>
  <c r="G783" i="4"/>
  <c r="BB930" i="4"/>
  <c r="F34" i="3" s="1"/>
  <c r="BB997" i="4"/>
  <c r="F38" i="3" s="1"/>
  <c r="BB1041" i="4"/>
  <c r="F42" i="3" s="1"/>
  <c r="BB1046" i="4"/>
  <c r="F43" i="3" s="1"/>
  <c r="BB664" i="4"/>
  <c r="BB711" i="4" s="1"/>
  <c r="F25" i="3" s="1"/>
  <c r="BB759" i="4"/>
  <c r="BB762" i="4" s="1"/>
  <c r="F29" i="3" s="1"/>
  <c r="BB823" i="4"/>
  <c r="F32" i="3" s="1"/>
  <c r="BB1003" i="4"/>
  <c r="F39" i="3" s="1"/>
  <c r="BB1018" i="4"/>
  <c r="F40" i="3" s="1"/>
  <c r="BB825" i="4"/>
  <c r="BB844" i="4" s="1"/>
  <c r="F33" i="3" s="1"/>
  <c r="BB962" i="4"/>
  <c r="BB975" i="4" s="1"/>
  <c r="F37" i="3" s="1"/>
  <c r="BB1020" i="4"/>
  <c r="BB1029" i="4" s="1"/>
  <c r="F41" i="3" s="1"/>
  <c r="G1065" i="4"/>
  <c r="F48" i="3" l="1"/>
  <c r="C16" i="2" s="1"/>
  <c r="H48" i="3"/>
  <c r="C17" i="2" s="1"/>
  <c r="F31" i="5"/>
  <c r="F34" i="5" s="1"/>
  <c r="E48" i="3"/>
  <c r="C15" i="2" s="1"/>
  <c r="C19" i="2" s="1"/>
  <c r="C22" i="2" s="1"/>
  <c r="C23" i="2" s="1"/>
  <c r="F30" i="2" s="1"/>
  <c r="H30" i="1" s="1"/>
  <c r="H32" i="1" l="1"/>
  <c r="I21" i="1" s="1"/>
  <c r="I30" i="1"/>
  <c r="F31" i="2"/>
  <c r="F34" i="2" s="1"/>
  <c r="F30" i="1" l="1"/>
  <c r="F32" i="1" s="1"/>
  <c r="I32" i="1"/>
  <c r="I22" i="1"/>
  <c r="I23" i="1" s="1"/>
  <c r="J41" i="1" l="1"/>
  <c r="J30" i="1"/>
  <c r="J39" i="1"/>
  <c r="J32" i="1"/>
  <c r="J31" i="1"/>
  <c r="J40" i="1"/>
</calcChain>
</file>

<file path=xl/sharedStrings.xml><?xml version="1.0" encoding="utf-8"?>
<sst xmlns="http://schemas.openxmlformats.org/spreadsheetml/2006/main" count="2935" uniqueCount="1251">
  <si>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</si>
  <si>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</si>
  <si>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</si>
  <si>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</si>
  <si>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</si>
  <si>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</si>
  <si>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</si>
  <si>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</si>
  <si>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</si>
  <si>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</si>
  <si>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</si>
  <si>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</si>
  <si>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</si>
  <si>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</si>
  <si>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</si>
  <si>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</si>
  <si>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</si>
  <si>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</si>
  <si>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</si>
  <si>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</si>
  <si>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</si>
  <si>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</si>
  <si>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</si>
  <si>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Rekapitulace stavebních dílů</t>
  </si>
  <si>
    <t>Číslo a název dílu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</si>
  <si>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</si>
  <si>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</si>
  <si>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</si>
  <si>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</si>
  <si>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</si>
  <si>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</si>
  <si>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</si>
  <si>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POLOŽKOVÝ ROZPOČET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</si>
  <si>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</si>
  <si>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</si>
  <si>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</si>
  <si>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</si>
  <si>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</si>
  <si>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</si>
  <si>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</si>
  <si>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</si>
  <si>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</si>
  <si>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</si>
  <si>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</si>
  <si>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</si>
  <si>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</si>
  <si>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</si>
  <si>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</si>
  <si>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</si>
  <si>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</si>
  <si>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</si>
  <si>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</si>
  <si>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</si>
  <si>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</si>
  <si>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</si>
  <si>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</si>
  <si>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</si>
  <si>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</si>
  <si>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</si>
  <si>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</si>
  <si>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</si>
  <si>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</si>
  <si>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</si>
  <si>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</si>
  <si>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</si>
  <si>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</si>
  <si>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</si>
  <si>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</si>
  <si>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</si>
  <si>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</si>
  <si>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</si>
  <si>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</si>
  <si>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</si>
  <si>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</si>
  <si>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</si>
  <si>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</si>
  <si>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</si>
  <si>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</si>
  <si>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</si>
  <si>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</si>
  <si>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</si>
  <si>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</si>
  <si>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</si>
  <si>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</si>
  <si>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</si>
  <si>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</si>
  <si>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</si>
  <si>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</si>
  <si>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</si>
  <si>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</si>
  <si>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</si>
  <si>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</si>
  <si>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</si>
  <si>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</si>
  <si>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</si>
  <si>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</si>
  <si>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</si>
  <si>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</si>
  <si>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</si>
  <si>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</si>
  <si>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</si>
  <si>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ks</t>
  </si>
  <si>
    <t>Celkem za</t>
  </si>
  <si>
    <t>1124</t>
  </si>
  <si>
    <t>SEN objektu č.p. 1234, Na Výsluní, Neratovice</t>
  </si>
  <si>
    <t>1124 SEN objektu č.p. 1234, Na Výsluní, Neratovice</t>
  </si>
  <si>
    <t>SO 01 1</t>
  </si>
  <si>
    <t>Architektonicko - stavební řešení</t>
  </si>
  <si>
    <t>SO 01 1 Architektonicko - stavební řešení</t>
  </si>
  <si>
    <t>1 Zemní práce</t>
  </si>
  <si>
    <t>113106231R00</t>
  </si>
  <si>
    <t xml:space="preserve">Rozebrání dlažeb ze zámkové dlažby v kamenivu </t>
  </si>
  <si>
    <t>m2</t>
  </si>
  <si>
    <t>schodiště:6,48*4,25</t>
  </si>
  <si>
    <t>113107330R00</t>
  </si>
  <si>
    <t xml:space="preserve">Odstranění podkladu pl. 50 m2,kam.těžené tl.30 cm </t>
  </si>
  <si>
    <t>113109315R00</t>
  </si>
  <si>
    <t xml:space="preserve">Odstranění podkladu pl.50 m2, bet.prostý tl.15 cm </t>
  </si>
  <si>
    <t>bet okap chodník :(43,15+0,5*2+13,15)*2*0,5</t>
  </si>
  <si>
    <t>139601102R00</t>
  </si>
  <si>
    <t xml:space="preserve">Ruční výkop jam, rýh a šachet v hornině tř. 3 </t>
  </si>
  <si>
    <t>m3</t>
  </si>
  <si>
    <t>okolo objektu:(43,15+0,7*2+13,15)*2*0,7*0,6</t>
  </si>
  <si>
    <t>Mezisoučet</t>
  </si>
  <si>
    <t>schodiště:6,5*0,6*1</t>
  </si>
  <si>
    <t>0,8*0,8*1*4+1,1*1,1*1</t>
  </si>
  <si>
    <t>0,5*0,5*0,4</t>
  </si>
  <si>
    <t>vsak:3*2,5*0,7</t>
  </si>
  <si>
    <t>nové zpevněné plochy:</t>
  </si>
  <si>
    <t>schodiště:(9,7*4,25-6,48*4,25)*0,3</t>
  </si>
  <si>
    <t>pod schodištěm:6,48*5*0,2</t>
  </si>
  <si>
    <t>162701105R00</t>
  </si>
  <si>
    <t xml:space="preserve">Vodorovné přemístění výkopku z hor.1-4 do 10000 m </t>
  </si>
  <si>
    <t>výkop:72,0735</t>
  </si>
  <si>
    <t>zpětný zásyp:-30,552</t>
  </si>
  <si>
    <t>166101101R00</t>
  </si>
  <si>
    <t xml:space="preserve">Přehození výkopku z hor.1-4 </t>
  </si>
  <si>
    <t>schodiště:6,5*0,6*0,4</t>
  </si>
  <si>
    <t>0,8*0,8*0,4*4+1,1*1,1*0,4</t>
  </si>
  <si>
    <t>vsak:3*2,5*0,7-2</t>
  </si>
  <si>
    <t>okolo objektu - 50 % zpětný zásyp:((43,15+0,7*2+13,15)*2*0,7*0,6)*0,5</t>
  </si>
  <si>
    <t>167101101R00</t>
  </si>
  <si>
    <t xml:space="preserve">Nakládání výkopku z hor.1-4 v množství do 100 m3 </t>
  </si>
  <si>
    <t>171201201R00</t>
  </si>
  <si>
    <t xml:space="preserve">Uložení sypaniny na skl.-modelace na výšku přes 2m </t>
  </si>
  <si>
    <t>174101102R00</t>
  </si>
  <si>
    <t xml:space="preserve">Zásyp ruční se zhutněním </t>
  </si>
  <si>
    <t>199000002R00</t>
  </si>
  <si>
    <t xml:space="preserve">Poplatek za skládku horniny 1- 4 </t>
  </si>
  <si>
    <t>181050011RA0</t>
  </si>
  <si>
    <t>Dosyp okolo okapnicového chodníčku stávající zemina, zatravnění</t>
  </si>
  <si>
    <t>S:43,39*2</t>
  </si>
  <si>
    <t>2</t>
  </si>
  <si>
    <t>Základy a zvláštní zakládání</t>
  </si>
  <si>
    <t>2 Základy a zvláštní zakládání</t>
  </si>
  <si>
    <t>274272150RT3</t>
  </si>
  <si>
    <t>Zdivo základové z bednicích tvárnic, tl. 40 cm výplň tvárnic betonem C 16/20</t>
  </si>
  <si>
    <t>schodiště:6,5*0,4</t>
  </si>
  <si>
    <t>274313621R00</t>
  </si>
  <si>
    <t xml:space="preserve">Beton základových pasů prostý C 20/25 </t>
  </si>
  <si>
    <t>schodiště:6,5*0,6*0,6</t>
  </si>
  <si>
    <t>275313621R00</t>
  </si>
  <si>
    <t xml:space="preserve">Beton základových patek prostý C 20/25 </t>
  </si>
  <si>
    <t>schodiště:(0,8*0,8*0,4+0,4*0,4*0,5)*4</t>
  </si>
  <si>
    <t>(1,1*1,1*0,4+0,4*0,4*0,5)</t>
  </si>
  <si>
    <t>275351215R00</t>
  </si>
  <si>
    <t xml:space="preserve">Bednění stěn základových patek - zřízení </t>
  </si>
  <si>
    <t>schodiště:0,4*4*0,5*5</t>
  </si>
  <si>
    <t>275351216R00</t>
  </si>
  <si>
    <t xml:space="preserve">Bednění stěn základových patek - odstranění </t>
  </si>
  <si>
    <t>2131511RR00</t>
  </si>
  <si>
    <t>D+M vsakovacího modulu objemu 2 m3 vsakovací plocha 15 m2</t>
  </si>
  <si>
    <t>kus</t>
  </si>
  <si>
    <t>3</t>
  </si>
  <si>
    <t>Svislé a kompletní konstrukce</t>
  </si>
  <si>
    <t>3 Svislé a kompletní konstrukce</t>
  </si>
  <si>
    <t>311271170R01</t>
  </si>
  <si>
    <t xml:space="preserve">Dozdívky z tvárnic porobeton hladkých </t>
  </si>
  <si>
    <t>S:(4,5*3,26-2,28*3,26)*0,375</t>
  </si>
  <si>
    <t>střecha:(1,1+0,6)*2*0,5*0,25</t>
  </si>
  <si>
    <t>311271175R00</t>
  </si>
  <si>
    <t xml:space="preserve">Zdivo z tvárnic porobeton hladkých tl. 20 cm </t>
  </si>
  <si>
    <t>Z+V:(7,8*1,8-1,75*1,75*2)*2</t>
  </si>
  <si>
    <t>317121045RT1</t>
  </si>
  <si>
    <t>Překlad nosný porobeton, světlost otv. do 375 cm překlad nosný  224 x 24,9 x 25 cm</t>
  </si>
  <si>
    <t>Z+V:3*2</t>
  </si>
  <si>
    <t>317234410RT2</t>
  </si>
  <si>
    <t>Vyzdívka mezi nosníky cihlami pálenými na MC s použitím suché maltové směsi</t>
  </si>
  <si>
    <t>S:(2,78+2,155*2)*0,375*0,12</t>
  </si>
  <si>
    <t>317941121RT3</t>
  </si>
  <si>
    <t>Osazení ocelových válcovaných nosníků do č.12 včetně dodávky profilu I č.12</t>
  </si>
  <si>
    <t>t</t>
  </si>
  <si>
    <t>S:(2,78+2,155*2)*2*11,1/1000</t>
  </si>
  <si>
    <t>342264051RT1</t>
  </si>
  <si>
    <t>Podhled sádrokartonový na zavěšenou ocel. konstr. desky standard tl. 12,5 mm, bez izolace</t>
  </si>
  <si>
    <t>1.NP:(17,28+11,135)*1</t>
  </si>
  <si>
    <t>342264091R00</t>
  </si>
  <si>
    <t xml:space="preserve">Příplatek k podhledu sádrokart. za tl. desek 15 mm </t>
  </si>
  <si>
    <t>342948111R00</t>
  </si>
  <si>
    <t xml:space="preserve">Ukotvení příček k cihel.konstr. kotvami na hmožd. </t>
  </si>
  <si>
    <t>m</t>
  </si>
  <si>
    <t>Z+V:7,8*2*2</t>
  </si>
  <si>
    <t>346244381RT2</t>
  </si>
  <si>
    <t>Plentování ocelových nosníků výšky do 20 cm s použitím suché maltové směsi</t>
  </si>
  <si>
    <t>S:(2,78+2,155*2)*2*0,12</t>
  </si>
  <si>
    <t>349231811RT2</t>
  </si>
  <si>
    <t>Přizdívka ostění s ozubem z cihel, kapsy do 15 cm s použitím suché maltové směsi</t>
  </si>
  <si>
    <t>vstupní dveře:(1,65*2,2+1,8*2,2)*0,375*2</t>
  </si>
  <si>
    <t>342170001RR00</t>
  </si>
  <si>
    <t>Panely fasádní stěnové tl. 120 mm IPN jádro</t>
  </si>
  <si>
    <t>dodávka a montáž panelů včetně všech spojovacích, kotevních a ochranných prostředků, lišt:</t>
  </si>
  <si>
    <t>IPN jádro, skrytý zámek:</t>
  </si>
  <si>
    <t>podrobná specifikace v Technické zprávě:</t>
  </si>
  <si>
    <t>F01:5,96*0,6*13</t>
  </si>
  <si>
    <t>F02:5,96*0,75*65</t>
  </si>
  <si>
    <t>F03:5,96*0,9*13</t>
  </si>
  <si>
    <t>342170002RR00</t>
  </si>
  <si>
    <t>Panely fasádní stěnové tl. 60 mm IPN jádro</t>
  </si>
  <si>
    <t>F04:1,78*0,78*69</t>
  </si>
  <si>
    <t>F05:1,78*0,19*(14*3+12*3)</t>
  </si>
  <si>
    <t>3470151DET1a</t>
  </si>
  <si>
    <t>Předstěna SDK,ocel. kce tl. 15mm DET 1 - pilíř mezi okny</t>
  </si>
  <si>
    <t>dodávka a mtž včetně - veškeré práce a dodávky :</t>
  </si>
  <si>
    <t>SDK standart tl. 15 mm, ocelový systémový rošt, TI 80+130 mm, parozábrana přelepená ve spojích:</t>
  </si>
  <si>
    <t>v položce je také obsažena oprava všech navazujících  povrchů dle výkresu detailů ( napojení SDK příček, oprava omítek, ..):</t>
  </si>
  <si>
    <t>podrobná specifikace v TZ, skladbách a výkresech detailů:</t>
  </si>
  <si>
    <t>měrnou jednotkou je pohledová plocha SDK obkladu:</t>
  </si>
  <si>
    <t>1.NP:(0,17*2+0,13*2)*10*2,77</t>
  </si>
  <si>
    <t>2.NP:(0,17*2+0,13*2)*10*2,77</t>
  </si>
  <si>
    <t>3.NP:(0,17*2+0,13*2)*10*2,77</t>
  </si>
  <si>
    <t>3470151DET1b</t>
  </si>
  <si>
    <t>Předstěna SDK, ocel. kce tl. 15mm DET 1 - příčka mezi okny</t>
  </si>
  <si>
    <t>1.NP:(0,17*2+0,13+0,48)*5*2,77</t>
  </si>
  <si>
    <t>2.NP:(0,17*2+0,13+0,48)*7*2,77</t>
  </si>
  <si>
    <t>3.NP:(0,17*2+0,13+0,48)*11*2,77</t>
  </si>
  <si>
    <t>3470151DET1c</t>
  </si>
  <si>
    <t>Předstěna SDK,ocel. kce tl. 15mm DET 1 - parapet 2.NP a 3.NP</t>
  </si>
  <si>
    <t>SDK standart tl. 15 mm, ocelový systémový rošt, TI 80 mm, parozábrana přelepená ve spojích:</t>
  </si>
  <si>
    <t>0</t>
  </si>
  <si>
    <t>1.NP:0</t>
  </si>
  <si>
    <t>2.NP:0,986*2,27*28</t>
  </si>
  <si>
    <t>3.NP:0,986*2,27*28</t>
  </si>
  <si>
    <t>3470151DET1d</t>
  </si>
  <si>
    <t>Předstěna SDK,ocel. kce tl. 15mm DET 1 - nadpraží oken</t>
  </si>
  <si>
    <t>SDK standart tl. 15 mm, ocelový systémový rošt, bez TI , parozábrana přelepená ve spojích:</t>
  </si>
  <si>
    <t>W01:(0,06+0,07)*1,07*156</t>
  </si>
  <si>
    <t>3470151DET3</t>
  </si>
  <si>
    <t>Předstěna SDK,ocel. kce tl. 15mm DET 3 - ostění mezi okny</t>
  </si>
  <si>
    <t>SDK standart tl. 15 mm, ocelový systémový rošt, TI 130 mm, parozábrana přelepená ve spojích:</t>
  </si>
  <si>
    <t>1.NP:0,36*1,8*26</t>
  </si>
  <si>
    <t>2.NP:0,36*1,8*26</t>
  </si>
  <si>
    <t>3.NP:0,36*1,8*26</t>
  </si>
  <si>
    <t>1.NP:(0,17*2+0,73)*2,77*23</t>
  </si>
  <si>
    <t>2.NP:(0,17*2+0,73)*2,77*23</t>
  </si>
  <si>
    <t>3470151DET4</t>
  </si>
  <si>
    <t>Předstěna SDK,ocel. kce tl. 15mm DET 4 - ostění u štítu</t>
  </si>
  <si>
    <t>1.NP:(0,17*2)*2,77*4</t>
  </si>
  <si>
    <t>2.NP:(0,17*2)*2,77*4</t>
  </si>
  <si>
    <t>3.NP:(0,17*2)*2,77*4</t>
  </si>
  <si>
    <t>3470151DET8</t>
  </si>
  <si>
    <t>Předstěna SDK,ocel. kce tl. 15mm DET 8 - parapet 1.NP</t>
  </si>
  <si>
    <t>1.NP:0,986*2,27*28</t>
  </si>
  <si>
    <t>2.NP:</t>
  </si>
  <si>
    <t>3.NP:</t>
  </si>
  <si>
    <t>4</t>
  </si>
  <si>
    <t>Vodorovné konstrukce</t>
  </si>
  <si>
    <t>4 Vodorovné konstrukce</t>
  </si>
  <si>
    <t>430321414R00</t>
  </si>
  <si>
    <t xml:space="preserve">Schodišťové konstrukce, železobeton C 25/30 </t>
  </si>
  <si>
    <t>rameno:6,48*3,5*0,16</t>
  </si>
  <si>
    <t>stupně:6,48*0,33*0,15/2*10</t>
  </si>
  <si>
    <t>podesta:6,48*1,9*0,245</t>
  </si>
  <si>
    <t>430361821R00</t>
  </si>
  <si>
    <t xml:space="preserve">Výztuž schodišťových konstrukcí z ocelí 10505(R) </t>
  </si>
  <si>
    <t>schodiště:8,249*95/1000</t>
  </si>
  <si>
    <t>431351121R00</t>
  </si>
  <si>
    <t xml:space="preserve">Bednění podest přímočarých - zřízení </t>
  </si>
  <si>
    <t>rameno:(6,48+0,2*3)*3,5</t>
  </si>
  <si>
    <t>stupně:6,48*(0,33+0,15)*10</t>
  </si>
  <si>
    <t>podesta:(6,48+0,2*2)*1,9</t>
  </si>
  <si>
    <t>431351122R00</t>
  </si>
  <si>
    <t xml:space="preserve">Bednění podest přímočarých - odstranění </t>
  </si>
  <si>
    <t>5</t>
  </si>
  <si>
    <t>Komunikace</t>
  </si>
  <si>
    <t>5 Komunikace</t>
  </si>
  <si>
    <t>564261111R00</t>
  </si>
  <si>
    <t xml:space="preserve">Podklad ze štěrkopísku po zhutnění tloušťky 20 cm </t>
  </si>
  <si>
    <t>bet okap chodník :(43,15+0,5*2+13,15)*2*0,6</t>
  </si>
  <si>
    <t>schodiště:9,7*4,25</t>
  </si>
  <si>
    <t>596215040R00</t>
  </si>
  <si>
    <t xml:space="preserve">Kladení zámkové dlažby tl. 8 cm do drtě tl. 4 cm </t>
  </si>
  <si>
    <t>596811111R00</t>
  </si>
  <si>
    <t xml:space="preserve">Kladení dlaždic kom.pro pěší, lože z kameniva těž. </t>
  </si>
  <si>
    <t>bet okap chodník :(43,15+0,5*2+13,15)*2*0,4</t>
  </si>
  <si>
    <t>631571005R00</t>
  </si>
  <si>
    <t xml:space="preserve">Násyp z kameniva těž. praného fr. 22-32 (kačírku) </t>
  </si>
  <si>
    <t>pod schodištěm:6,48*5*0,1</t>
  </si>
  <si>
    <t>639571311R00</t>
  </si>
  <si>
    <t xml:space="preserve">Okapový chodník - textilie proti prorůstání 45g/m2 </t>
  </si>
  <si>
    <t>pod schodištěm:6,48*5</t>
  </si>
  <si>
    <t>916561111RT9</t>
  </si>
  <si>
    <t>Osazení záhon.obrubníků do lože z C 12/15 včetně obrubníku - okap chodník</t>
  </si>
  <si>
    <t>bet okap chodník :(43,15+0,5*4+13,15)*2</t>
  </si>
  <si>
    <t>schodiště:9,7+4,25*2+1,5*2</t>
  </si>
  <si>
    <t>pod schodištěm:5*2</t>
  </si>
  <si>
    <t>599000011RAA</t>
  </si>
  <si>
    <t>Rozebrání a oprava zámkové dlažby výměna podkladu tl. 20 cm, opětovné složení</t>
  </si>
  <si>
    <t>V:3,8*0,7</t>
  </si>
  <si>
    <t>592453201</t>
  </si>
  <si>
    <t>Dlaždice betonová 40x40x4,5 cm šedá</t>
  </si>
  <si>
    <t>3 %:45,84*0,03</t>
  </si>
  <si>
    <t>61</t>
  </si>
  <si>
    <t>Upravy povrchů vnitřní</t>
  </si>
  <si>
    <t>61 Upravy povrchů vnitřní</t>
  </si>
  <si>
    <t>602011141RT3</t>
  </si>
  <si>
    <t>Štuk na stěnách vnitřní, ručně tloušťka vrstvy 4 mm</t>
  </si>
  <si>
    <t>dozdívky porobeton :15,83+7,237</t>
  </si>
  <si>
    <t>610991004R00</t>
  </si>
  <si>
    <t xml:space="preserve">Začišťovací okenní lišta pro omítku tl. 15 mm </t>
  </si>
  <si>
    <t>okna ve zdivu:</t>
  </si>
  <si>
    <t>W02:(1,75+2*1,75)*4</t>
  </si>
  <si>
    <t>W03:(2,28+2*3,26)*1</t>
  </si>
  <si>
    <t>dveře ve zdivu:</t>
  </si>
  <si>
    <t>D01:(1,65+2*2,28)*1</t>
  </si>
  <si>
    <t>D02:(1,65+2*2,28)*1</t>
  </si>
  <si>
    <t>D03:(1,75+2*2,4)*1</t>
  </si>
  <si>
    <t>D04:(1,875+2*2,55)*1</t>
  </si>
  <si>
    <t>D05:(2,63+2*2,55)*1</t>
  </si>
  <si>
    <t>610991111R00</t>
  </si>
  <si>
    <t xml:space="preserve">Zakrývání výplní vnitřních otvorů </t>
  </si>
  <si>
    <t>W02:1,75*1,75*4</t>
  </si>
  <si>
    <t>W03:2,28*3,26*1</t>
  </si>
  <si>
    <t>D01:1,65*2,28*1</t>
  </si>
  <si>
    <t>D02:1,65*2,28*1</t>
  </si>
  <si>
    <t>D03:1,75*2,4*1</t>
  </si>
  <si>
    <t>D04:1,875*2,55*1</t>
  </si>
  <si>
    <t>D05:2,63*2,55*1</t>
  </si>
  <si>
    <t>610991199RX1</t>
  </si>
  <si>
    <t>Zakrývání podlah geotextilií dle PD</t>
  </si>
  <si>
    <t>1.NP-3.NP:(42+12)*2*1,5*3</t>
  </si>
  <si>
    <t>612401191RT2</t>
  </si>
  <si>
    <t>Omítka malých ploch vnitřních stěn do 0,09 m2 vápennou štukovou omítkou</t>
  </si>
  <si>
    <t>kotvení střechy:4</t>
  </si>
  <si>
    <t>612401391R00</t>
  </si>
  <si>
    <t xml:space="preserve">Omítka malých ploch vnitřních stěn do 1 m2 </t>
  </si>
  <si>
    <t>po vybourání otvorů:10</t>
  </si>
  <si>
    <t>612409991RT2</t>
  </si>
  <si>
    <t>Začištění omítek kolem oken,dveří apod. s použitím suché maltové směsi</t>
  </si>
  <si>
    <t>612421626R00</t>
  </si>
  <si>
    <t xml:space="preserve">Omítka vnitřní zdiva, MVC, hladká </t>
  </si>
  <si>
    <t>3.10:1*3*2,1</t>
  </si>
  <si>
    <t>612425931R00</t>
  </si>
  <si>
    <t xml:space="preserve">Omítka vápenná vnitřního ostění - štuková </t>
  </si>
  <si>
    <t>šířka 25 cm:-63,475*0,75</t>
  </si>
  <si>
    <t>612481211RT2</t>
  </si>
  <si>
    <t>Montáž výztužné sítě (perlinky) do stěrky-stěny včetně výztužné sítě a stěrkového tmelu</t>
  </si>
  <si>
    <t>622300131R00</t>
  </si>
  <si>
    <t xml:space="preserve">Vyrovnávací tmel tl. do 5 mm </t>
  </si>
  <si>
    <t>62</t>
  </si>
  <si>
    <t>Úpravy povrchů vnější</t>
  </si>
  <si>
    <t>62 Úpravy povrchů vnější</t>
  </si>
  <si>
    <t>620991121R00</t>
  </si>
  <si>
    <t xml:space="preserve">Zakrývání výplní vnějších otvorů z lešení </t>
  </si>
  <si>
    <t>621412214R00</t>
  </si>
  <si>
    <t xml:space="preserve">Nátěr vnější silikonový hydrofobní </t>
  </si>
  <si>
    <t>schodiště:68,9560</t>
  </si>
  <si>
    <t>sokl nad terénem:37,8+23,79</t>
  </si>
  <si>
    <t>622300150R00</t>
  </si>
  <si>
    <t xml:space="preserve">Montáž rozlišovací lišty - ZS ETICS </t>
  </si>
  <si>
    <t>dle 1.NP:(43,39+13,39)*2</t>
  </si>
  <si>
    <t>622311000S00</t>
  </si>
  <si>
    <t xml:space="preserve">Penetrace podkladu </t>
  </si>
  <si>
    <t>EPS 120:347,855</t>
  </si>
  <si>
    <t>EPS 140:22,403</t>
  </si>
  <si>
    <t>zdivo:</t>
  </si>
  <si>
    <t>sokl pod terénem:11,895</t>
  </si>
  <si>
    <t>sokl nad terénem:23,79</t>
  </si>
  <si>
    <t>S+J:(17,3*2+41)*0,6</t>
  </si>
  <si>
    <t>622311333RT3</t>
  </si>
  <si>
    <t>ZS ETICS, fasáda, EPS F plus tl.120 mm s omítkou silikonovou</t>
  </si>
  <si>
    <t>ZS - detaily dle technologického předpisu výrobce včetně všech lišt, rohů atd.:</t>
  </si>
  <si>
    <t>kvalitativní třída A:</t>
  </si>
  <si>
    <t>1. lepicí stěrka  :</t>
  </si>
  <si>
    <t>2. tepelná izolace EPS - lambda = 0,032 W/m.K  tl. 120 mm kotvená hmoždinkami:</t>
  </si>
  <si>
    <t>3. lepicí stěrka s vtlačenou sklotextilní síťovinou :</t>
  </si>
  <si>
    <t>4. difůzně otevřená penetrace:</t>
  </si>
  <si>
    <t>5. tenkovrstvá omítka silikonová :</t>
  </si>
  <si>
    <t>S01:</t>
  </si>
  <si>
    <t>Z:(13,39+1,06*2)*(10,92-0,5)</t>
  </si>
  <si>
    <t>W02:-1,75*1,75*2</t>
  </si>
  <si>
    <t>D04:-1,875*2,55*1</t>
  </si>
  <si>
    <t>D05:-2,63*2,55*1</t>
  </si>
  <si>
    <t>V:(13,39+1,06*2)*(10,92-0,5)</t>
  </si>
  <si>
    <t>D03:-1,75*2,4*1</t>
  </si>
  <si>
    <t>S:6,48*(10,92-0,5)</t>
  </si>
  <si>
    <t>W03:-2,28*3,26*1</t>
  </si>
  <si>
    <t>D01:-1,65*2,28*1</t>
  </si>
  <si>
    <t>D02:-1,65*2,28*1</t>
  </si>
  <si>
    <t>622311334RT3</t>
  </si>
  <si>
    <t>ZS ETICS, fasáda, EPS F plus tl.140 mm s omítkou silikonovou</t>
  </si>
  <si>
    <t>2. tepelná izolace EPS - lambda = 0,032 W/m.K  tl. 140 mm kotvená hmoždinkami:</t>
  </si>
  <si>
    <t>S02:</t>
  </si>
  <si>
    <t>Z:1,075*(10,92-0,5)</t>
  </si>
  <si>
    <t>V:1,075*(10,92-0,5)</t>
  </si>
  <si>
    <t>622311350RT3</t>
  </si>
  <si>
    <t>ZS ETICS, povrchová úprava ostění KZS s EPS s omítkou silikonovou</t>
  </si>
  <si>
    <t>Položka obsahuje okenní a rohové lišty, výztužnou stěrku, kontaktní nátěr a povrchovou úpravu omítkou:</t>
  </si>
  <si>
    <t>šířka 13 cm:-63,475*0,87</t>
  </si>
  <si>
    <t>622311355RT3</t>
  </si>
  <si>
    <t>ZS ETICS, ostění, EPS F plus tl. 100 mm s omítkou silikonovou</t>
  </si>
  <si>
    <t>dle DET 4:0,3*1,8*4*3</t>
  </si>
  <si>
    <t>622311511R01</t>
  </si>
  <si>
    <t xml:space="preserve">Izolace suterénu perimetr tl. 80 mm, bez PÚ </t>
  </si>
  <si>
    <t>2. tepelná izolace EPS perimetr - lambda = 0,034 W/m.K  tl. 80 mm :</t>
  </si>
  <si>
    <t>S+J:(17,3*2+41)*0,4</t>
  </si>
  <si>
    <t>(17,3*2+41)*0,65</t>
  </si>
  <si>
    <t>622311513R01</t>
  </si>
  <si>
    <t xml:space="preserve">Izolace suterénu perimetr tl. 120 mm, bez PÚ </t>
  </si>
  <si>
    <t>2. tepelná izolace EPS perimetr - lambda = 0,034 W/m.K  tl. 120 mm :</t>
  </si>
  <si>
    <t>Z:(13,39+1,06*2)*0,3</t>
  </si>
  <si>
    <t>V:(13,39+1,06*2)*0,3</t>
  </si>
  <si>
    <t>S:6,48*0,3</t>
  </si>
  <si>
    <t>Z:1,075*0,3</t>
  </si>
  <si>
    <t>V:1,075*0,3</t>
  </si>
  <si>
    <t>622311521RS1</t>
  </si>
  <si>
    <t>ZS ETICS, sokl, perimetr tl. 80 mm zakončený stěrkou s výztužnou tkaninou</t>
  </si>
  <si>
    <t>S+J:(17,3*2+41)*0,5</t>
  </si>
  <si>
    <t>622311523RS1</t>
  </si>
  <si>
    <t>ZS ETICS, sokl, perimetr tl. 120 mm zakončený stěrkou s výztužnou tkaninou</t>
  </si>
  <si>
    <t>Z:(13,39+1,06*2)*0,6</t>
  </si>
  <si>
    <t>V:(13,39+1,06*2)*0,6</t>
  </si>
  <si>
    <t>S:6,48*0,6</t>
  </si>
  <si>
    <t>Z:1,075*0,6</t>
  </si>
  <si>
    <t>V:1,075*0,6</t>
  </si>
  <si>
    <t>622311564R00</t>
  </si>
  <si>
    <t xml:space="preserve">ZS ETICS, parapet, XPS tl. 40 mm </t>
  </si>
  <si>
    <t>Položka obsahuje řezání desek, nanesení lepicího tmelu na izolační desky, nalepení desek, natažení stěrky, osazení a přehlazení stěrky:</t>
  </si>
  <si>
    <t>W02:1,75*4</t>
  </si>
  <si>
    <t>W03:2,28*1</t>
  </si>
  <si>
    <t>šířka 13 cm:-9,28*0,87</t>
  </si>
  <si>
    <t>622422111R00</t>
  </si>
  <si>
    <t xml:space="preserve">Oprava vnějších omítek vápen. hladk. II, do 10 % </t>
  </si>
  <si>
    <t>622432113R00</t>
  </si>
  <si>
    <t>Omítka soklů stříkaná - akrylátová mozaiková barevné kamínky, zrnitost 0,2 až 2,0 mm</t>
  </si>
  <si>
    <t>622451122R00</t>
  </si>
  <si>
    <t xml:space="preserve">Omítka vnější stěn, MC, hrubá zatřená </t>
  </si>
  <si>
    <t>622473187RT2</t>
  </si>
  <si>
    <t>Příplatek za okenní lištu (APU) - montáž včetně dodávky lišty</t>
  </si>
  <si>
    <t>6222RR00</t>
  </si>
  <si>
    <t>Přířez  perimetr pod založení izolace soklu dle detailu</t>
  </si>
  <si>
    <t>Z:(13,39+1,06*2)</t>
  </si>
  <si>
    <t>V:(13,39+1,06*2)</t>
  </si>
  <si>
    <t>S:6,48</t>
  </si>
  <si>
    <t>Z:1,075</t>
  </si>
  <si>
    <t>V:1,075</t>
  </si>
  <si>
    <t>553927380</t>
  </si>
  <si>
    <t>Lišta rozlišovací</t>
  </si>
  <si>
    <t>5 %:113,56*0,05</t>
  </si>
  <si>
    <t>621</t>
  </si>
  <si>
    <t>Průzkumy a zkoušky</t>
  </si>
  <si>
    <t>621 Průzkumy a zkoušky</t>
  </si>
  <si>
    <t>ZK1</t>
  </si>
  <si>
    <t xml:space="preserve">Odtrhové zkoušky </t>
  </si>
  <si>
    <t>ZK2</t>
  </si>
  <si>
    <t>Podrobný statický průzkum obvodového pláště lokalizace a popis míst s výskytem poruch</t>
  </si>
  <si>
    <t>ZK3</t>
  </si>
  <si>
    <t xml:space="preserve">Vyhotovení sond pro ověření skladeb </t>
  </si>
  <si>
    <t>63</t>
  </si>
  <si>
    <t>Podlahy a podlahové konstrukce</t>
  </si>
  <si>
    <t>63 Podlahy a podlahové konstrukce</t>
  </si>
  <si>
    <t>632451021R00</t>
  </si>
  <si>
    <t xml:space="preserve">Vyrovnávací potěr MC 15, v pásu, tl. 20 mm </t>
  </si>
  <si>
    <t>schodiště:6,48*(0,33+0,15)*10</t>
  </si>
  <si>
    <t>(6,48+0,2*2)*1,8</t>
  </si>
  <si>
    <t>632451022R00</t>
  </si>
  <si>
    <t xml:space="preserve">Vyrovnávací potěr MC 15, v pásu, tl. 30 mm </t>
  </si>
  <si>
    <t>šířka 20 cm:-9,28*0,8</t>
  </si>
  <si>
    <t>631100001RA0</t>
  </si>
  <si>
    <t>Drobné opravy stáv.podlah dle PD po vybourání otvorů</t>
  </si>
  <si>
    <t>D01:1,65*1</t>
  </si>
  <si>
    <t>D02:1,65*1</t>
  </si>
  <si>
    <t>D03:1,75*1</t>
  </si>
  <si>
    <t>D04:1,875*1</t>
  </si>
  <si>
    <t>D05:2,63*1</t>
  </si>
  <si>
    <t>64</t>
  </si>
  <si>
    <t>Výplně otvorů</t>
  </si>
  <si>
    <t>64 Výplně otvorů</t>
  </si>
  <si>
    <t>648991111RT4</t>
  </si>
  <si>
    <t>Osazení parapet.desek plast. a lamin. š. do 20cm včetně dodávky plastové parapetní desky š. 200 mm</t>
  </si>
  <si>
    <t>okna v LOP:</t>
  </si>
  <si>
    <t>W01:1,07*156</t>
  </si>
  <si>
    <t>8</t>
  </si>
  <si>
    <t>Trubní vedení</t>
  </si>
  <si>
    <t>8 Trubní vedení</t>
  </si>
  <si>
    <t>831350111RAB</t>
  </si>
  <si>
    <t>Kanalizační přípojka z trub PVC, D 125 mm rýha šířky 0,8 m, hloubky 1,2 m</t>
  </si>
  <si>
    <t>V položce je zakalkulováno hloubení rýh, svislé přemístění, naložení přebytku po zásypu na dopravní prostředek a odvoz do 10 km:</t>
  </si>
  <si>
    <t>lože pod potrubí ze štěrkopísku, dodávka a montáž potrubí z trub PVC hrdlových vnějšího průměru dle popisu:</t>
  </si>
  <si>
    <t>dodávka a montáž PVC tvarovek jednoosých (1 kus/ 10 m potrubí), zkouška těsnosti potrubí, obsyp potrubí štěrkopískem, zásyp rýhy sypaninou se zhutněním.:</t>
  </si>
  <si>
    <t>do retenční nádrže:5</t>
  </si>
  <si>
    <t>89341RR00</t>
  </si>
  <si>
    <t xml:space="preserve">Šachta vodoměrná plast.atyp 730/450/1000 mm </t>
  </si>
  <si>
    <t>S:2</t>
  </si>
  <si>
    <t>93</t>
  </si>
  <si>
    <t>Dokončovací práce inženýrskách staveb</t>
  </si>
  <si>
    <t>93 Dokončovací práce inženýrskách staveb</t>
  </si>
  <si>
    <t>931961116RR1</t>
  </si>
  <si>
    <t xml:space="preserve">Vložky do dilatačních spár, polystyren, tl 50 mm </t>
  </si>
  <si>
    <t>schodiště:6,5*0,3</t>
  </si>
  <si>
    <t>94</t>
  </si>
  <si>
    <t>Lešení a stavební výtahy</t>
  </si>
  <si>
    <t>94 Lešení a stavební výtahy</t>
  </si>
  <si>
    <t>941941042R00</t>
  </si>
  <si>
    <t xml:space="preserve">Montáž lešení leh.řad.s podlahami,š.1,2 m, H 30 m </t>
  </si>
  <si>
    <t>S+J:(43,39+3)*11*2</t>
  </si>
  <si>
    <t>Z+V:(13,39+3)*11*2</t>
  </si>
  <si>
    <t>941941292R00</t>
  </si>
  <si>
    <t xml:space="preserve">Příplatek za každý měsíc použití lešení k pol.1042 </t>
  </si>
  <si>
    <t>předpoklad 4 měsíce:1381,1600*4</t>
  </si>
  <si>
    <t>941941501R00</t>
  </si>
  <si>
    <t xml:space="preserve">Doprava 1 m2 fasádního lešení (dovoz a odvoz) </t>
  </si>
  <si>
    <t>km</t>
  </si>
  <si>
    <t>předpoklad 30 km:1381,1600*30</t>
  </si>
  <si>
    <t>941941842R00</t>
  </si>
  <si>
    <t xml:space="preserve">Demontáž lešení leh.řad.s podlahami,š.1,2 m,H 30 m </t>
  </si>
  <si>
    <t>941955003R00</t>
  </si>
  <si>
    <t xml:space="preserve">Lešení lehké pomocné, výška podlahy do 2,5 m </t>
  </si>
  <si>
    <t>markýza:5*2</t>
  </si>
  <si>
    <t>941955004R00</t>
  </si>
  <si>
    <t xml:space="preserve">Lešení lehké pomocné, výška podlahy do 3,5 m </t>
  </si>
  <si>
    <t>schodiště:60</t>
  </si>
  <si>
    <t>944944011R00</t>
  </si>
  <si>
    <t xml:space="preserve">Montáž ochranné sítě z umělých vláken </t>
  </si>
  <si>
    <t>944944031R00</t>
  </si>
  <si>
    <t xml:space="preserve">Příplatek za každý měsíc použití sítí k pol. 4011 </t>
  </si>
  <si>
    <t>944944081R00</t>
  </si>
  <si>
    <t xml:space="preserve">Demontáž ochranné sítě z umělých vláken </t>
  </si>
  <si>
    <t>9419000000RR0</t>
  </si>
  <si>
    <t>Lešení lehké pomocné, výška podlahy do 1,2 m pro veškeré pomocné práce</t>
  </si>
  <si>
    <t>95</t>
  </si>
  <si>
    <t>Dokončovací konstrukce na pozemních stavbách</t>
  </si>
  <si>
    <t>95 Dokončovací konstrukce na pozemních stavbách</t>
  </si>
  <si>
    <t>952901114RS1</t>
  </si>
  <si>
    <t xml:space="preserve">Vyčištění budov o výšce podlaží nad 4 m </t>
  </si>
  <si>
    <t>953945241R00</t>
  </si>
  <si>
    <t xml:space="preserve">Kotva mech M16 dl 15,5cm těžk vrt </t>
  </si>
  <si>
    <t>953961214R00</t>
  </si>
  <si>
    <t xml:space="preserve">Kotva chem patr M16 hl 12,5cm ŽBvrt </t>
  </si>
  <si>
    <t>schodiště:20</t>
  </si>
  <si>
    <t>955809630RR0</t>
  </si>
  <si>
    <t>Demontáž a opětovná montáž drobných kov.prvků umístěných na venkovní fasádě</t>
  </si>
  <si>
    <t>cedule a schránky:8</t>
  </si>
  <si>
    <t>96</t>
  </si>
  <si>
    <t>Bourání konstrukcí</t>
  </si>
  <si>
    <t>96 Bourání konstrukcí</t>
  </si>
  <si>
    <t>961055111R00</t>
  </si>
  <si>
    <t xml:space="preserve">Bourání základů železobetonových </t>
  </si>
  <si>
    <t>pod schody:5,26*0,5*1,5</t>
  </si>
  <si>
    <t>5,26*0,6*1,2</t>
  </si>
  <si>
    <t>962031133R00</t>
  </si>
  <si>
    <t xml:space="preserve">Bourání příček cihelných tl. 15 cm </t>
  </si>
  <si>
    <t>3.10:1*2,1+1*0,3</t>
  </si>
  <si>
    <t>962032314R00</t>
  </si>
  <si>
    <t xml:space="preserve">Bourání pilířů cihelných </t>
  </si>
  <si>
    <t>1.NP truhlíky:1,6*0,4*0,7+0,75*0,65*2,25</t>
  </si>
  <si>
    <t>3.NP pilíř:0,3*0,4*3,3</t>
  </si>
  <si>
    <t>962052211R00</t>
  </si>
  <si>
    <t xml:space="preserve">Bourání zdiva železobetonového nadzákladového </t>
  </si>
  <si>
    <t>konstrukce na střeše:1,37*1,04*0,15</t>
  </si>
  <si>
    <t>1,1*1,1*0,15</t>
  </si>
  <si>
    <t>1,37*1,04*0,15</t>
  </si>
  <si>
    <t>pod schody:5,26*1*0,3</t>
  </si>
  <si>
    <t>u podesty:0,5*0,5*2,55</t>
  </si>
  <si>
    <t>962081141R00</t>
  </si>
  <si>
    <t xml:space="preserve">Bourání příček ze skleněných tvárnic tl. 15 cm </t>
  </si>
  <si>
    <t>W05:1,2*0,65*2</t>
  </si>
  <si>
    <t>W06:1,5*0,65*1</t>
  </si>
  <si>
    <t>963016111R00</t>
  </si>
  <si>
    <t xml:space="preserve">DMTZ podhledu SDK, kovová kce., 1xoplášť.12,5 mm </t>
  </si>
  <si>
    <t>963051113R00</t>
  </si>
  <si>
    <t xml:space="preserve">Bourání ŽB stropů deskových tl. nad 8 cm </t>
  </si>
  <si>
    <t>stříška nad podestou:5,5*1,2*0,25</t>
  </si>
  <si>
    <t>963053936R00</t>
  </si>
  <si>
    <t xml:space="preserve">Bourání ŽB schodišťových ramen samonosných </t>
  </si>
  <si>
    <t>rameno:3,55*5,3</t>
  </si>
  <si>
    <t>podesta:1,35*5,3</t>
  </si>
  <si>
    <t>965048150R00</t>
  </si>
  <si>
    <t xml:space="preserve">Dočištění povrchu po vybourání dlažeb, tmel do 50% </t>
  </si>
  <si>
    <t>3.10:1*1</t>
  </si>
  <si>
    <t>965081712RT1</t>
  </si>
  <si>
    <t>Bourání dlažeb keramických tl.10 mm, pl. do 1 m2 ručně, dlaždice keramické</t>
  </si>
  <si>
    <t>966079871R00</t>
  </si>
  <si>
    <t xml:space="preserve">Přerušení ocelových profilů průřezu do 4 cm2 </t>
  </si>
  <si>
    <t>stříška nad podestou:10</t>
  </si>
  <si>
    <t>967031132R00</t>
  </si>
  <si>
    <t xml:space="preserve">Přisekání rovných ostění cihelných na MVC </t>
  </si>
  <si>
    <t>967031733R00</t>
  </si>
  <si>
    <t xml:space="preserve">Přisekání plošné zdiva cihelného na MVC tl. 15 cm </t>
  </si>
  <si>
    <t>zarovnání ostění:3,1*0,4*6*3</t>
  </si>
  <si>
    <t>3,1*0,4*2*4</t>
  </si>
  <si>
    <t>968071125R00</t>
  </si>
  <si>
    <t xml:space="preserve">Vyvěšení, zavěšení kovových křídel dveří pl. 2 m2 </t>
  </si>
  <si>
    <t>968072456R00</t>
  </si>
  <si>
    <t xml:space="preserve">Vybourání kovových dveřních zárubní pl. nad 2 m2 </t>
  </si>
  <si>
    <t>347015RR00</t>
  </si>
  <si>
    <t>Předstěna SDK,tl.115mm, ocel. kce, 1x RB 12,5mm dělící stěna schodiště - včetně demontáže</t>
  </si>
  <si>
    <t>výměra změřena kreslícím programem:51</t>
  </si>
  <si>
    <t>968062358R00</t>
  </si>
  <si>
    <t>Vyvěšení, vybourání výplní otvorů včetně vnitřního parapetu, sítí, žaluzií</t>
  </si>
  <si>
    <t>W01:2,4*2,4*41</t>
  </si>
  <si>
    <t>W02:3,6*2,5*1</t>
  </si>
  <si>
    <t>W03:1,2*2,1*6</t>
  </si>
  <si>
    <t>W05:0,8*2,4*6</t>
  </si>
  <si>
    <t>W06:1,8*2,4*4</t>
  </si>
  <si>
    <t>W07:3,6*3,3*1</t>
  </si>
  <si>
    <t>W08:1*2,15*2</t>
  </si>
  <si>
    <t>W09:5*0,95*4</t>
  </si>
  <si>
    <t>W10:2,5*2,15*2</t>
  </si>
  <si>
    <t>W11:3*2,15*1</t>
  </si>
  <si>
    <t>W12:2*2,15*2</t>
  </si>
  <si>
    <t>W13:5*2,15*3</t>
  </si>
  <si>
    <t>W14:3,6*3,27*2</t>
  </si>
  <si>
    <t>W15:3,6*3,16*1</t>
  </si>
  <si>
    <t>W16:3,6*3,2*1</t>
  </si>
  <si>
    <t>W17:1*0,95*1</t>
  </si>
  <si>
    <t>D02:1*2,1*1</t>
  </si>
  <si>
    <t>96900001RR00</t>
  </si>
  <si>
    <t>Vytvoření Kontrolovaného uzavřeného podtlakového pásma KP1-KP2</t>
  </si>
  <si>
    <t>soubor</t>
  </si>
  <si>
    <t>v položce je zahrnut celý rozsah KP nutný k provedení demontáže veškerých materiálů z konstrukce obvodového pláště (boletického panelu):1</t>
  </si>
  <si>
    <t>96900002RR00</t>
  </si>
  <si>
    <t>Vytvoření podtlaku odsávacím zařízením s HEPA filtrací H13</t>
  </si>
  <si>
    <t>v položce je obsažen výkon zařízení, který je potřebný k vytvoření dostatečného podtlaku a výměny vzduchu dle PD v KP1-2:2</t>
  </si>
  <si>
    <t>96900003RR00</t>
  </si>
  <si>
    <t xml:space="preserve">Vybudování personální a dekontaminační komory </t>
  </si>
  <si>
    <t>V položce jsou zahrnuty personální a materiálové komory pro práce na obvodovém plášti v KP1-2:2</t>
  </si>
  <si>
    <t>96900004RR00</t>
  </si>
  <si>
    <t xml:space="preserve">Monitoring podtlaku v průběhu provádění prací </t>
  </si>
  <si>
    <t>V položce je monitorovací zařízení pro KP1-2. V případě, že bude více jednotlivých KP je nutné aby každé jednotlivé KP mělo své monitorovací zařízení:2</t>
  </si>
  <si>
    <t>96900005RR00</t>
  </si>
  <si>
    <t>Demontáž skladby obvodového pláště (boletického panelu) dle PD</t>
  </si>
  <si>
    <t>V položce je zahrnuta demontáž celé skladby obvodového pláště, vč. deskových materiálů s obsahem azbestu,včetně chemické stabilizace :850</t>
  </si>
  <si>
    <t>a  balení do obalových prostředků dle PD vč.demontáže okenních rámů, výměra je pohledová plocha:</t>
  </si>
  <si>
    <t>96900006RR00</t>
  </si>
  <si>
    <t xml:space="preserve">Demontáž tepelné izolace </t>
  </si>
  <si>
    <t>V položce je zahrnuta demontáž tepelné izolace z kontrukce obvodového pláště (boletického panelu), včetně chemické stabilizace:800</t>
  </si>
  <si>
    <t xml:space="preserve"> a  balení do obalových prostředků dle PD:</t>
  </si>
  <si>
    <t>96900007RR00</t>
  </si>
  <si>
    <t xml:space="preserve">Odvoz a likvidace NO na příslušné skládce </t>
  </si>
  <si>
    <t>V položce jsou zahrnuty veškeré přesuny materiálu, nakládka, odvoz a likvidace na příslušné skládce v souladu s PD:15</t>
  </si>
  <si>
    <t>96900008RR00</t>
  </si>
  <si>
    <t xml:space="preserve">Závěrečný monitoring dle ČSN ISO EN 16000-7 </t>
  </si>
  <si>
    <t>V položce jsou zahrnuta závěrečná měření početní koncentrace v souladu s výše uvedenou normou a PD:10</t>
  </si>
  <si>
    <t>96900009RR00</t>
  </si>
  <si>
    <t xml:space="preserve">Demontáž technických opatření a odvoz technologie </t>
  </si>
  <si>
    <t>97</t>
  </si>
  <si>
    <t>Prorážení otvorů</t>
  </si>
  <si>
    <t>97 Prorážení otvorů</t>
  </si>
  <si>
    <t>970251250R00</t>
  </si>
  <si>
    <t xml:space="preserve">Řezání železobetonu hl. řezu 250 mm </t>
  </si>
  <si>
    <t>stříška nad podstou:5,5</t>
  </si>
  <si>
    <t>971033561R00</t>
  </si>
  <si>
    <t xml:space="preserve">Vybourání otv. zeď cihel. pl.1 m2, tl.60 cm, MVC </t>
  </si>
  <si>
    <t>vstupní dveře:(1,65*2,2+1,8*2,2-1,35*2,13*2)*0,375</t>
  </si>
  <si>
    <t>973031324R00</t>
  </si>
  <si>
    <t xml:space="preserve">Vysekání kapes zeď cihel. MVC, pl. 0,1m2, hl. 15cm </t>
  </si>
  <si>
    <t>974031264R00</t>
  </si>
  <si>
    <t xml:space="preserve">Vysekání rýh zeď cihelná u stropu 15 x 15 cm </t>
  </si>
  <si>
    <t>S:(2,78+2,155*2)*2</t>
  </si>
  <si>
    <t>976071111R00</t>
  </si>
  <si>
    <t xml:space="preserve">Vybourání kovových zábradlí a madel </t>
  </si>
  <si>
    <t>vstup:(3,35+1,25)*2</t>
  </si>
  <si>
    <t>977151111R00</t>
  </si>
  <si>
    <t xml:space="preserve">Vrt jádrový - kotvení střechy </t>
  </si>
  <si>
    <t>978015221R00</t>
  </si>
  <si>
    <t xml:space="preserve">Otlučení omítek vnějších MVC v složit.1-4 do 10 % </t>
  </si>
  <si>
    <t>978015291R00</t>
  </si>
  <si>
    <t xml:space="preserve">Otlučení omítek vnějších MVC v složit.1-4 do 100 % </t>
  </si>
  <si>
    <t>978059521R00</t>
  </si>
  <si>
    <t xml:space="preserve">Odsekání vnitřních obkladů stěn do 2 m2 </t>
  </si>
  <si>
    <t>979054441R00</t>
  </si>
  <si>
    <t xml:space="preserve">Očištění vybour. dlaždic s výplní kamen. těženým </t>
  </si>
  <si>
    <t>schodiště:6*0,6</t>
  </si>
  <si>
    <t>979071136R00</t>
  </si>
  <si>
    <t>Očištění, odmaštění a omytí fasád, střech tlakovou vodou</t>
  </si>
  <si>
    <t>99</t>
  </si>
  <si>
    <t>Staveništní přesun hmot</t>
  </si>
  <si>
    <t>99 Staveništní přesun hmot</t>
  </si>
  <si>
    <t>999281211R00</t>
  </si>
  <si>
    <t xml:space="preserve">Přesun hmot, opravy vněj. plášťů výšky do 25 m </t>
  </si>
  <si>
    <t>711</t>
  </si>
  <si>
    <t>Izolace proti vodě</t>
  </si>
  <si>
    <t>711 Izolace proti vodě</t>
  </si>
  <si>
    <t>711112001RZ1</t>
  </si>
  <si>
    <t>Izolace proti vlhkosti svis. nátěr ALP, za studena 1x nátěr - včetně dodávky asfaltového laku</t>
  </si>
  <si>
    <t>S+J:(17,3*2+41)*0,6*2</t>
  </si>
  <si>
    <t>711132311R00</t>
  </si>
  <si>
    <t xml:space="preserve">Prov. izolace nopovou fólií svisle, vč.uchyc.prvků </t>
  </si>
  <si>
    <t>S+J :(17,3*2+41)*0,6</t>
  </si>
  <si>
    <t>711141559RY1</t>
  </si>
  <si>
    <t>Izolace proti vlhk. vodorovná pásy přitavením 1 vrstva - včetně dod. asf. pásu</t>
  </si>
  <si>
    <t>711142559RT2</t>
  </si>
  <si>
    <t>Izolace proti vlhkosti svislá pásy přitavením 2 vrstvy - materiál ve specifikaci</t>
  </si>
  <si>
    <t>711210020RAA</t>
  </si>
  <si>
    <t>Stěrka hydroizolační těsnicí hmotou standart, proti vlhkosti</t>
  </si>
  <si>
    <t>1*1</t>
  </si>
  <si>
    <t>2832314012</t>
  </si>
  <si>
    <t>Fólie nopová , nop min 12  mm</t>
  </si>
  <si>
    <t>20 %:57,255*0,2</t>
  </si>
  <si>
    <t>62852251</t>
  </si>
  <si>
    <t>Pás modifikovaný asfalt</t>
  </si>
  <si>
    <t>126,405</t>
  </si>
  <si>
    <t>20 %:252,81*0,2</t>
  </si>
  <si>
    <t>998711101R00</t>
  </si>
  <si>
    <t xml:space="preserve">Přesun hmot pro izolace proti vodě, výšky do 6 m </t>
  </si>
  <si>
    <t>712</t>
  </si>
  <si>
    <t>Živičné krytiny</t>
  </si>
  <si>
    <t>712 Živičné krytiny</t>
  </si>
  <si>
    <t>712300841RT2</t>
  </si>
  <si>
    <t>Odstranění mechu ze střech plochých do 10° silně znečištěné plochy</t>
  </si>
  <si>
    <t>dle půdorysu střechy:</t>
  </si>
  <si>
    <t>R01 plocha:(43,39*13,39+6,48*1,235)</t>
  </si>
  <si>
    <t>R01 boky atiky:(42,31*2+11,94*2+1,235*2)*0,35</t>
  </si>
  <si>
    <t>712300845R00</t>
  </si>
  <si>
    <t xml:space="preserve">Dmtž hlavice střecha -10° </t>
  </si>
  <si>
    <t>712341559RX1</t>
  </si>
  <si>
    <t>Povlaková krytina střech do 10°, NAIP přitavením 1 vrstva - včetně dodávky asf. pás s posypem</t>
  </si>
  <si>
    <t>R02:6,48*8,6</t>
  </si>
  <si>
    <t>markýza V:3,4*1,94</t>
  </si>
  <si>
    <t>712351111RT6</t>
  </si>
  <si>
    <t>Povlaková krytina střech do 10°,samolepicím pásem včetně dodávky asfal.pásu samolepícího tl. 3 mm</t>
  </si>
  <si>
    <t>712377001R00</t>
  </si>
  <si>
    <t>Oplechování atiky  RŠ 370 mm poplastovaný plech tl. 0,6 mm - systémové řešení</t>
  </si>
  <si>
    <t>dle výpisu klempířských konstrukcí:</t>
  </si>
  <si>
    <t>K06:23,68</t>
  </si>
  <si>
    <t>712377002R00</t>
  </si>
  <si>
    <t>Oplechování rohu  RŠ 425 mm poplastovaný plech tl. 0,6 mm - systémové řešení</t>
  </si>
  <si>
    <t>K07:5,98+3,4</t>
  </si>
  <si>
    <t>712377003R00</t>
  </si>
  <si>
    <t>Oplechování atiky  RŠ 555 mm poplastovaný plech tl. 0,6 mm - systémové řešení</t>
  </si>
  <si>
    <t>K04:75,81</t>
  </si>
  <si>
    <t>712377004R00</t>
  </si>
  <si>
    <t>Oplechování atiky  RŠ 590 mm poplastovaný plech tl. 0,6 mm - systémové řešení</t>
  </si>
  <si>
    <t>K05:35,73</t>
  </si>
  <si>
    <t>712377018R00</t>
  </si>
  <si>
    <t>Oplechování okapu  RŠ 250 mm poplastovaný plech tl. 0,6 mm - systémové řešení</t>
  </si>
  <si>
    <t>markýza V:3,4+1,94*2</t>
  </si>
  <si>
    <t>712997001RT1</t>
  </si>
  <si>
    <t>Přilepení polystyrénových klínů do asfaltu polystyren ve specifikaci</t>
  </si>
  <si>
    <t>R01 plocha:(42,31*2+11,94*2+2*1,235)</t>
  </si>
  <si>
    <t>71237RR00</t>
  </si>
  <si>
    <t>Vytvoření detailu napojení krytiny u atiky dle dodavatele krytiny</t>
  </si>
  <si>
    <t>položka obsahuje veškeré práce a materiály:</t>
  </si>
  <si>
    <t>dle půdorysu střechy - spodní detail:</t>
  </si>
  <si>
    <t>71238RR00</t>
  </si>
  <si>
    <t>dle půdorysu střechy - vrchní detail:</t>
  </si>
  <si>
    <t>28375981</t>
  </si>
  <si>
    <t>Klín pro hrany EPS 80 x 80 x 1000 mm</t>
  </si>
  <si>
    <t>R01 plocha:(42,31*2+11,94*2+2*1,235)*1,02</t>
  </si>
  <si>
    <t>998712102R00</t>
  </si>
  <si>
    <t xml:space="preserve">Přesun hmot pro povlakové krytiny, výšky do 12 m </t>
  </si>
  <si>
    <t>713</t>
  </si>
  <si>
    <t>Izolace tepelné</t>
  </si>
  <si>
    <t>713 Izolace tepelné</t>
  </si>
  <si>
    <t>712997001RT5</t>
  </si>
  <si>
    <t>Přilepení polystyrénových klínů polystyren ve specifikaci</t>
  </si>
  <si>
    <t>713131121R00</t>
  </si>
  <si>
    <t xml:space="preserve">Izolace tepelná stěn přichycením drátem </t>
  </si>
  <si>
    <t>dle DET 6 - atika:1,41*43,39*2</t>
  </si>
  <si>
    <t>dle DET 1 - strop:0,53*43,39*2</t>
  </si>
  <si>
    <t>713141125R01</t>
  </si>
  <si>
    <t xml:space="preserve">Izolace tepelná střech, desky, na lepidlo PUR </t>
  </si>
  <si>
    <t>R01 plocha:(42,31*11,94+5,4*1,235)*2</t>
  </si>
  <si>
    <t>R01 boky a vrch atiky:(42,31*2+11,94*2+1,235*2)*0,8</t>
  </si>
  <si>
    <t>28375460</t>
  </si>
  <si>
    <t>Polystyren extrudovaný XPS</t>
  </si>
  <si>
    <t>R01 vrch atiky:(42,31*2+11,94*2+1,235*2)*0,2*0,12</t>
  </si>
  <si>
    <t>28375704</t>
  </si>
  <si>
    <t>Deska izolační stabilizov. EPS 100  1000 x 500 mm</t>
  </si>
  <si>
    <t>Deklarovaný součinitel tepelné vodivosti   0,037 W/mK:</t>
  </si>
  <si>
    <t xml:space="preserve">Pevnost (napětí) v tlaku při 10% lin. def. CS(10) 100 kPa: </t>
  </si>
  <si>
    <t>R01 plocha:(42,31*11,94+5,4*1,235)*0,26</t>
  </si>
  <si>
    <t>R01 boky a vrch atiky:(42,31*2+11,94*2+1,235*2)*0,6*0,12</t>
  </si>
  <si>
    <t>28375971</t>
  </si>
  <si>
    <t>Deska spádová EPS 100</t>
  </si>
  <si>
    <t>R02:6,48*8,6*(0,03+0,2)/2*1,1</t>
  </si>
  <si>
    <t>28375980</t>
  </si>
  <si>
    <t>Klín pro hrany EPS 50 x 50 x 1000 mm</t>
  </si>
  <si>
    <t>63151408</t>
  </si>
  <si>
    <t>Deska z minerální plstiI tl. 120 mm Součinitel tepelné vodivosti: 0,035 W/m . K</t>
  </si>
  <si>
    <t>dle DET 6 - atika:1,41*43,39*2*1,02</t>
  </si>
  <si>
    <t>dle DET 1 - strop:0,53*43,39*2*1,02</t>
  </si>
  <si>
    <t>998713102R00</t>
  </si>
  <si>
    <t xml:space="preserve">Přesun hmot pro izolace tepelné, výšky do 12 m </t>
  </si>
  <si>
    <t>721</t>
  </si>
  <si>
    <t>Vnitřní kanalizace</t>
  </si>
  <si>
    <t>721 Vnitřní kanalizace</t>
  </si>
  <si>
    <t>721233318R01</t>
  </si>
  <si>
    <t>Dmtž+mtž+dodávka vpusť D 125 mm pro krytinu asf s ochranným košem a lapačem nečistot</t>
  </si>
  <si>
    <t>721242110RT1</t>
  </si>
  <si>
    <t>Lapač střešních splavenin D 110 mm, kloub zápachová klapka, koš na listí</t>
  </si>
  <si>
    <t>721273201RS0</t>
  </si>
  <si>
    <t>Dmtž+mtž+dodávka hlavice ventilační střešní délka 800 mm</t>
  </si>
  <si>
    <t>721273236RS0</t>
  </si>
  <si>
    <t xml:space="preserve">Dmtž+mtž+dodávka hlavice VZT </t>
  </si>
  <si>
    <t>998721102R00</t>
  </si>
  <si>
    <t xml:space="preserve">Přesun hmot pro vnitřní kanalizaci, výšky do 12 m </t>
  </si>
  <si>
    <t>722</t>
  </si>
  <si>
    <t>Vnitřní vodovod</t>
  </si>
  <si>
    <t>722 Vnitřní vodovod</t>
  </si>
  <si>
    <t>722130234R00</t>
  </si>
  <si>
    <t xml:space="preserve">Potrubí z trub.závit.pozink.svařovan. 11343,DN 32 </t>
  </si>
  <si>
    <t>3.11:20</t>
  </si>
  <si>
    <t>722130802R00</t>
  </si>
  <si>
    <t xml:space="preserve">Demontáž potrubí ocelových závitových DN 40 </t>
  </si>
  <si>
    <t>722131934R00</t>
  </si>
  <si>
    <t xml:space="preserve">Oprava-propojení dosavadního potrubí závit. DN 32 </t>
  </si>
  <si>
    <t>998722102R00</t>
  </si>
  <si>
    <t xml:space="preserve">Přesun hmot pro vnitřní vodovod, výšky do 12 m </t>
  </si>
  <si>
    <t>725</t>
  </si>
  <si>
    <t>Zařizovací předměty</t>
  </si>
  <si>
    <t>725 Zařizovací předměty</t>
  </si>
  <si>
    <t>725100RR00</t>
  </si>
  <si>
    <t>Sprchový kout s vaničkou 900/900/2000 baterie sprchová</t>
  </si>
  <si>
    <t>Sprchový kout je vybaven 6mm čirým tvrzeným bezpečnostním sklem na straně dveří a 4 mm čirým tvrzeným sklem na boční stěně.:1</t>
  </si>
  <si>
    <t>Položka obsahuje i úpravu napojení na vodovod a kanalizaci:</t>
  </si>
  <si>
    <t>730</t>
  </si>
  <si>
    <t>Ústřední vytápění</t>
  </si>
  <si>
    <t>730 Ústřední vytápění</t>
  </si>
  <si>
    <t>7300RR00</t>
  </si>
  <si>
    <t xml:space="preserve">UT dle samostatného soupisu </t>
  </si>
  <si>
    <t>762</t>
  </si>
  <si>
    <t>Konstrukce tesařské</t>
  </si>
  <si>
    <t>762 Konstrukce tesařské</t>
  </si>
  <si>
    <t>762322911RT2</t>
  </si>
  <si>
    <t>Zavětrování fošnami, hranolky do 100 cm2 včetně dodávky fošen 60 x 140 mm</t>
  </si>
  <si>
    <t>střecha:6,5</t>
  </si>
  <si>
    <t>762341043R00</t>
  </si>
  <si>
    <t xml:space="preserve">Bednění střech OSB 15 P+D na rošt </t>
  </si>
  <si>
    <t>R02:6,48*8,6*2</t>
  </si>
  <si>
    <t>762431226RT3</t>
  </si>
  <si>
    <t>Montáž obložení stěn OSB deskami včetně dodávky OSB desky tl. 15 mm</t>
  </si>
  <si>
    <t>deska parapetu :</t>
  </si>
  <si>
    <t>2.NP:0,2*2,27*28</t>
  </si>
  <si>
    <t>3.NP:0,2*2,27*28</t>
  </si>
  <si>
    <t>1.NP:0,2*2,27*28</t>
  </si>
  <si>
    <t>762441113RS0</t>
  </si>
  <si>
    <t>Montáž obložení základu,1vrst.,hmoždinkami desky ve specifikaci</t>
  </si>
  <si>
    <t>762441113RT3</t>
  </si>
  <si>
    <t>Montáž obložení atiky,OSB desky,1vrst.,hmoždinkami včetně dodávky desky OSB tl. 20 mm</t>
  </si>
  <si>
    <t>dle půdorysu střechy:(43,39+13,39+1,235)*2*0,4</t>
  </si>
  <si>
    <t>5953323312</t>
  </si>
  <si>
    <t>Deska cementotřísková vodě odolná tl. 20 mm</t>
  </si>
  <si>
    <t>S+J:(17,3*2+41)*0,6*1,02</t>
  </si>
  <si>
    <t>998762102R00</t>
  </si>
  <si>
    <t xml:space="preserve">Přesun hmot pro tesařské konstrukce, výšky do 12 m </t>
  </si>
  <si>
    <t>764</t>
  </si>
  <si>
    <t>Konstrukce klempířské</t>
  </si>
  <si>
    <t>764 Konstrukce klempířské</t>
  </si>
  <si>
    <t>764321819R00</t>
  </si>
  <si>
    <t>Demontáž klempířských plechování do rš 500 mm, do 30°</t>
  </si>
  <si>
    <t>764362813R00</t>
  </si>
  <si>
    <t xml:space="preserve">Demontáž střešního výlezu </t>
  </si>
  <si>
    <t>764410850R00</t>
  </si>
  <si>
    <t xml:space="preserve">Demontáž oplechování parapetů,rš od 100 do 330 mm </t>
  </si>
  <si>
    <t>K02:1,72*4</t>
  </si>
  <si>
    <t>K03:2,33*1</t>
  </si>
  <si>
    <t>K01:227,43</t>
  </si>
  <si>
    <t>764908101R00</t>
  </si>
  <si>
    <t>Kotlík žlabový kónický,vel.svodu 75 mm žárově pozink plech tl. 0,6 mm poplastovaný</t>
  </si>
  <si>
    <t>764908108R01</t>
  </si>
  <si>
    <t>Odpadní trouby kruhové, D 75 mm žárově pozink plech tl. 0,6 mm poplastovaný</t>
  </si>
  <si>
    <t>K08:4,4*1</t>
  </si>
  <si>
    <t>764908320RT3</t>
  </si>
  <si>
    <t>Oplechování parapetů, rš 240 mm, žárově pozink plech tl. 0,6 mm poplastovaný</t>
  </si>
  <si>
    <t>764908321RT3</t>
  </si>
  <si>
    <t>Oplechování parapetů, rš 265 mm, žárově pozink plech tl. 0,6 mm poplastovaný</t>
  </si>
  <si>
    <t>764908461RT3</t>
  </si>
  <si>
    <t>Oplechování napojení LOP-ETICS  rš 110 mm žárově pozink plech tl. 0,6 mm poplastovaný</t>
  </si>
  <si>
    <t>K12:21,04</t>
  </si>
  <si>
    <t>764908462RT3</t>
  </si>
  <si>
    <t>Lemovací plech - nadpraží LOPN rš 290 mm žárově pozink plech tl. 0,6 mm poplastovaný</t>
  </si>
  <si>
    <t>K09:227,43</t>
  </si>
  <si>
    <t>764908463RT3</t>
  </si>
  <si>
    <t>Oplechování soklu rš 210 mm žárově pozink plech tl. 0,6 mm poplastovaný</t>
  </si>
  <si>
    <t>K10:75,875</t>
  </si>
  <si>
    <t>764908466RT3</t>
  </si>
  <si>
    <t>Krycí lišta příčného spoje panelů rš 370 mm žárově pozink plech tl. 0,6 mm poplastovaný</t>
  </si>
  <si>
    <t>K13:15</t>
  </si>
  <si>
    <t>764900035RA0</t>
  </si>
  <si>
    <t xml:space="preserve">Demontáž podokapních žlabů půlkruhových </t>
  </si>
  <si>
    <t>stříška nad podestou:5,5</t>
  </si>
  <si>
    <t>764900040RA0</t>
  </si>
  <si>
    <t xml:space="preserve">Demontáž odpadních trub </t>
  </si>
  <si>
    <t>stříška nad podestou:4,5</t>
  </si>
  <si>
    <t>998764102R00</t>
  </si>
  <si>
    <t xml:space="preserve">Přesun hmot pro klempířské konstr., výšky do 12 m </t>
  </si>
  <si>
    <t>766</t>
  </si>
  <si>
    <t>Konstrukce truhlářské</t>
  </si>
  <si>
    <t>766 Konstrukce truhlářské</t>
  </si>
  <si>
    <t>766601216RT1</t>
  </si>
  <si>
    <t xml:space="preserve">Těsnění oken.spáry, ostění </t>
  </si>
  <si>
    <t>W01:(1,07+2*1,78)*156</t>
  </si>
  <si>
    <t>766601229RT1</t>
  </si>
  <si>
    <t xml:space="preserve">Těsnění oken.spáry,parapet </t>
  </si>
  <si>
    <t>998766102R00</t>
  </si>
  <si>
    <t xml:space="preserve">Přesun hmot pro truhlářské konstr., výšky do 12 m </t>
  </si>
  <si>
    <t>767</t>
  </si>
  <si>
    <t>Konstrukce zámečnické</t>
  </si>
  <si>
    <t>767 Konstrukce zámečnické</t>
  </si>
  <si>
    <t>767996801R00</t>
  </si>
  <si>
    <t xml:space="preserve">Demontáž atypických ocelových konstr. do 50 kg </t>
  </si>
  <si>
    <t>kg</t>
  </si>
  <si>
    <t>přístřešky:300*2</t>
  </si>
  <si>
    <t>kolostavy:25*4</t>
  </si>
  <si>
    <t>767314154RR00</t>
  </si>
  <si>
    <t>D+M zakládací lišta LOPN kotva pro založení panelu tl. 3 mm</t>
  </si>
  <si>
    <t>položka obsahuje veškeré práce a materiály :</t>
  </si>
  <si>
    <t>dle výpisu zámečnických výrobků:</t>
  </si>
  <si>
    <t>Z04:288</t>
  </si>
  <si>
    <t>Z05:24</t>
  </si>
  <si>
    <t>767314158RR00</t>
  </si>
  <si>
    <t xml:space="preserve">D+M loga " UP "  1800x1800 mm </t>
  </si>
  <si>
    <t>Z02:1</t>
  </si>
  <si>
    <t>vyrobeno jako jeden kus, žárově pozink, povrchová úprava komaxit, kotveno na 15 chem kotev:</t>
  </si>
  <si>
    <t>konstrukce jekl 20x20 mm a 35x35 mm, plech 2 mm, :</t>
  </si>
  <si>
    <t>osvětleno LED pásky:</t>
  </si>
  <si>
    <t>767314159RR00</t>
  </si>
  <si>
    <t>D+M písma plastického hl. 30 mm 2430/200 mm " ÚŘAD PRÁCE "</t>
  </si>
  <si>
    <t>Z03:4</t>
  </si>
  <si>
    <t>767314160RR00</t>
  </si>
  <si>
    <t xml:space="preserve">D+M zábradlí schodiště </t>
  </si>
  <si>
    <t>Z01:(1,8+3,45)*3</t>
  </si>
  <si>
    <t>žárově pozink, povrchová úprava komaxit:</t>
  </si>
  <si>
    <t>konstrukce jekl 40x40 mm, tyčovina 15x40 mm:</t>
  </si>
  <si>
    <t>767314161RR00</t>
  </si>
  <si>
    <t>D+M stojanu na kola 2000x300 mm včetně kotvení a bet. základu</t>
  </si>
  <si>
    <t>Z06:2</t>
  </si>
  <si>
    <t>767314168RR00</t>
  </si>
  <si>
    <t>Dmtž+zpětná mtž markýzy 3450/1940 mm V úprava, nové kotvení</t>
  </si>
  <si>
    <t>V:1</t>
  </si>
  <si>
    <t>767621111S00</t>
  </si>
  <si>
    <t>Montáž a dodávka dveří  kovových dle popisu výplně otvorů Ud = 1,2 W/m2K</t>
  </si>
  <si>
    <t>Kovové dveře dle popisu výplní otvorů  ( obecné požadavky):</t>
  </si>
  <si>
    <t>barva exterier - komaxir RAL7022:</t>
  </si>
  <si>
    <t>barva interier - komaxit RAL7022:</t>
  </si>
  <si>
    <t>napojení na okolní konstrukce dle normy:</t>
  </si>
  <si>
    <t>od interieru - parotěsnící páska+TI vrstva+paropropustná,:</t>
  </si>
  <si>
    <t>vodotěsná a větrotěsná páska:</t>
  </si>
  <si>
    <t>systém ETICS přetažen přes rám:</t>
  </si>
  <si>
    <t>podrobná specifikace v Technické zprávě a Výpisu výplní otvorů:</t>
  </si>
  <si>
    <t>D04:1</t>
  </si>
  <si>
    <t>767621112S00</t>
  </si>
  <si>
    <t>D05:1</t>
  </si>
  <si>
    <t>7677753RR00</t>
  </si>
  <si>
    <t>Střešní TI výlez rozměr 1100x1100 mm PVC profily, podrobná specifikace v TZ</t>
  </si>
  <si>
    <t>střecha:1</t>
  </si>
  <si>
    <t>76799001RR00</t>
  </si>
  <si>
    <t>D+M ocelové konstrukce střechy nad schodištěm včetně povrchové úpravy a kotvení</t>
  </si>
  <si>
    <t>UPE 200:6,4*2*22,8</t>
  </si>
  <si>
    <t>UPE 300:(8,72+6,5)*2*44,4</t>
  </si>
  <si>
    <t>L 40/40/4:(8,72+6,5+8,6*2*2)*2*2,61</t>
  </si>
  <si>
    <t>IPN 180:(6,48-0,25)*8*21,9</t>
  </si>
  <si>
    <t>P8:3*4</t>
  </si>
  <si>
    <t>15 %:3005,8884*0,15</t>
  </si>
  <si>
    <t>76799002RR00</t>
  </si>
  <si>
    <t>trubky 102/5:(1,25+0,6)*12*3</t>
  </si>
  <si>
    <t>3,1*12*3</t>
  </si>
  <si>
    <t>4,6*2*2*1</t>
  </si>
  <si>
    <t>plech patní:8*5</t>
  </si>
  <si>
    <t>15 %:236,6*0,15</t>
  </si>
  <si>
    <t>76799003RR00</t>
  </si>
  <si>
    <t>Fasádní kovový plášť včetně systémového roštu podhled markýzy z systémových šablon</t>
  </si>
  <si>
    <t>podhled:8,6*6,5</t>
  </si>
  <si>
    <t>boky:(8,6*2+6,5)*0,5</t>
  </si>
  <si>
    <t>(3,4+1,94*2)*0,5</t>
  </si>
  <si>
    <t>767995RR00</t>
  </si>
  <si>
    <t>Výroba a montáž kov. atypických konstr. včetně dodávky ocel. profilů</t>
  </si>
  <si>
    <t>dle statiky - ztužení LOP:</t>
  </si>
  <si>
    <t>včetně všech spojovacích a ochranných prostředků ( šrouby, podložky, nátěr apod.):</t>
  </si>
  <si>
    <t>jekl 40/40/3 dle DET04:(3*1,5+0,6)*4*3,404</t>
  </si>
  <si>
    <t>15 %:69,4416*0,15</t>
  </si>
  <si>
    <t>767996RR00</t>
  </si>
  <si>
    <t>Demontáž a montáž kov. atypických konstr. včetně úpravy ocel. profilů</t>
  </si>
  <si>
    <t>přemístěný profil jekl 80/40/25 nad oknem:</t>
  </si>
  <si>
    <t>1,07*156*5,343</t>
  </si>
  <si>
    <t>998767102R00</t>
  </si>
  <si>
    <t xml:space="preserve">Přesun hmot pro zámečnické konstr., výšky do 12 m </t>
  </si>
  <si>
    <t>769</t>
  </si>
  <si>
    <t>Otvorové prvky z plastu</t>
  </si>
  <si>
    <t>769 Otvorové prvky z plastu</t>
  </si>
  <si>
    <t>769611113S00</t>
  </si>
  <si>
    <t>Montáž a dodávka oken  plastových dle popisu výplně otvorů Uw = 0,9 W/m2K</t>
  </si>
  <si>
    <t>plastové okno dle popisu výplní otvorů  ( obecné požadavky):</t>
  </si>
  <si>
    <t>izolační zasklení, sklo dle výpisu výplní:</t>
  </si>
  <si>
    <t>včetně vnitřního parapetu:</t>
  </si>
  <si>
    <t>barva exterier - šedá:</t>
  </si>
  <si>
    <t>barva interier - bílá:</t>
  </si>
  <si>
    <t>W01:1,07*1,78*156</t>
  </si>
  <si>
    <t>769b</t>
  </si>
  <si>
    <t>Otvorové prvky z hliníku</t>
  </si>
  <si>
    <t>769b Otvorové prvky z hliníku</t>
  </si>
  <si>
    <t>769621115S00</t>
  </si>
  <si>
    <t>Montáž a dodávka dveří  hliníkových dle popisu výplně otvorů Ud = 1,2 W/m2K</t>
  </si>
  <si>
    <t>Al dveře prosklené dle popisu výplní otvorů  ( obecné požadavky):</t>
  </si>
  <si>
    <t>771</t>
  </si>
  <si>
    <t>Podlahy z dlaždic a obklady</t>
  </si>
  <si>
    <t>771 Podlahy z dlaždic a obklady</t>
  </si>
  <si>
    <t>771101210R00</t>
  </si>
  <si>
    <t xml:space="preserve">Penetrace podkladu pod dlažby </t>
  </si>
  <si>
    <t>771575109R00</t>
  </si>
  <si>
    <t xml:space="preserve">Montáž podlah keram.,hladké, tmel, 30x30 cm </t>
  </si>
  <si>
    <t>771579791R00</t>
  </si>
  <si>
    <t xml:space="preserve">Příplatek za plochu podlah keram. do 5 m2 jednotl. </t>
  </si>
  <si>
    <t>771579795R00</t>
  </si>
  <si>
    <t xml:space="preserve">Příplatek za spárování vodotěsnou hmotou - plošně </t>
  </si>
  <si>
    <t>771100010RAB</t>
  </si>
  <si>
    <t>Vyrovnání podk.samoniv.hmotou standart inter. nivelační hmota tl. 6 mm, penetrace</t>
  </si>
  <si>
    <t>59764203</t>
  </si>
  <si>
    <t>Dlažba standart matná 300x300x9 mm</t>
  </si>
  <si>
    <t>3.10:1*1*1,15</t>
  </si>
  <si>
    <t>998771102R00</t>
  </si>
  <si>
    <t xml:space="preserve">Přesun hmot pro podlahy z dlaždic, výšky do 12 m </t>
  </si>
  <si>
    <t>772</t>
  </si>
  <si>
    <t>Kamenné  dlažby</t>
  </si>
  <si>
    <t>772 Kamenné  dlažby</t>
  </si>
  <si>
    <t>772231303R00</t>
  </si>
  <si>
    <t xml:space="preserve">Obklad stupňů,kamen tvrdý,stup.deskami tl.4 a 5 cm </t>
  </si>
  <si>
    <t>schodiště:6,48*10</t>
  </si>
  <si>
    <t>772231414R00</t>
  </si>
  <si>
    <t xml:space="preserve">Obklad stupňů,kámen tvrdý,podst.deskami tl.4 a 5cm </t>
  </si>
  <si>
    <t>schodiště:6,48*11</t>
  </si>
  <si>
    <t>772401123R00</t>
  </si>
  <si>
    <t xml:space="preserve">Obklad soklů stěn rovných kamenem tl. do 3 cm </t>
  </si>
  <si>
    <t>6,5-1,66*2+0,12*2*2</t>
  </si>
  <si>
    <t>772501150R00</t>
  </si>
  <si>
    <t xml:space="preserve">Dlažba z kamene,pravoúhlých desek,prostá tl.4-5 cm </t>
  </si>
  <si>
    <t>6,48*1,7-0,8*1,66*2</t>
  </si>
  <si>
    <t>772231RR00</t>
  </si>
  <si>
    <t xml:space="preserve">Frézování drážek 5x5 mm do dlažby stupňů </t>
  </si>
  <si>
    <t>schodiště:6,48*4*11</t>
  </si>
  <si>
    <t>58381315</t>
  </si>
  <si>
    <t>Deska dlažební řezaná do 0,24 m2 tl. 5 cm žula</t>
  </si>
  <si>
    <t>5%:8,36*0,05</t>
  </si>
  <si>
    <t>58386160</t>
  </si>
  <si>
    <t>Sokl rovný leštěný v. 10 cm tl. 2 cm žula</t>
  </si>
  <si>
    <t>5%:3,66*0,05</t>
  </si>
  <si>
    <t>5838801012</t>
  </si>
  <si>
    <t>Stupeň schod. plný 150x300x1000 rovná podstupnice žula - stupnice i podstupnice tl. 35 mm</t>
  </si>
  <si>
    <t>5%:64,8*0,05</t>
  </si>
  <si>
    <t>998772101R00</t>
  </si>
  <si>
    <t xml:space="preserve">Přesun hmot pro dlažby z kamene, výšky do 6 m </t>
  </si>
  <si>
    <t>776</t>
  </si>
  <si>
    <t>Podlahy povlakové</t>
  </si>
  <si>
    <t>776 Podlahy povlakové</t>
  </si>
  <si>
    <t>776972419R00</t>
  </si>
  <si>
    <t>Rohož z Al profilů  tl. 17 mm včětně rámu a úpravy podkladu</t>
  </si>
  <si>
    <t>S:1,66*0,9*2</t>
  </si>
  <si>
    <t>V:1,67*0,9</t>
  </si>
  <si>
    <t>998776101R00</t>
  </si>
  <si>
    <t xml:space="preserve">Přesun hmot pro podlahy povlakové, výšky do 6 m </t>
  </si>
  <si>
    <t>781</t>
  </si>
  <si>
    <t>Obklady keramické</t>
  </si>
  <si>
    <t>781 Obklady keramické</t>
  </si>
  <si>
    <t>781101210R00</t>
  </si>
  <si>
    <t xml:space="preserve">Penetrace podkladu pod obklady </t>
  </si>
  <si>
    <t>781111115R00</t>
  </si>
  <si>
    <t xml:space="preserve">Otvor v obkladačce diamant.korunkou prům.do 30 mm </t>
  </si>
  <si>
    <t>781111116R00</t>
  </si>
  <si>
    <t xml:space="preserve">Otvor v obkladačce diamant.korunkou prům.do 90 mm </t>
  </si>
  <si>
    <t>781475116R00</t>
  </si>
  <si>
    <t xml:space="preserve">Obklad vnitřní stěn keramický, do tmele, 30x30 cm </t>
  </si>
  <si>
    <t>781479705R00</t>
  </si>
  <si>
    <t xml:space="preserve">Přípl.za spárovací hmotu - plošně </t>
  </si>
  <si>
    <t>781479711R00</t>
  </si>
  <si>
    <t xml:space="preserve">Příplatek k obkladu stěn keram.,za plochu do 10 m2 </t>
  </si>
  <si>
    <t>59781372712</t>
  </si>
  <si>
    <t>Obkládačka 30x30 standart</t>
  </si>
  <si>
    <t>3.10:1*3*2,1*1,1</t>
  </si>
  <si>
    <t>998781102R00</t>
  </si>
  <si>
    <t xml:space="preserve">Přesun hmot pro obklady keramické, výšky do 12 m </t>
  </si>
  <si>
    <t>783</t>
  </si>
  <si>
    <t>Nátěry</t>
  </si>
  <si>
    <t>783 Nátěry</t>
  </si>
  <si>
    <t>783122710R00</t>
  </si>
  <si>
    <t xml:space="preserve">Nátěr syntetický OK "A" základní </t>
  </si>
  <si>
    <t>S - I 120:(2,78+2,155*2)*2*0,439</t>
  </si>
  <si>
    <t>jekl 40/40/3 dle DET04:(3*1,5+0,6)*4*0,15*1,15</t>
  </si>
  <si>
    <t>783950011R00</t>
  </si>
  <si>
    <t>Oprava nátěrů kovových konstrukcí obroušení, odmaštění, 1x krycí + 2x email</t>
  </si>
  <si>
    <t>nátěr stávajícího nosného roštu LOP:</t>
  </si>
  <si>
    <t>jekl 80/40/25 - J:(10,9*2+1,07*7)*28*0,23</t>
  </si>
  <si>
    <t>jekl 80/40/25 - S:(10,9*2+1,07*7)*24*0,23</t>
  </si>
  <si>
    <t>nátěr kotevních prvků 10 %:350,3084*0,1</t>
  </si>
  <si>
    <t>784</t>
  </si>
  <si>
    <t>Malby</t>
  </si>
  <si>
    <t>784 Malby</t>
  </si>
  <si>
    <t>784161601R00</t>
  </si>
  <si>
    <t xml:space="preserve">Penetrace podkladu nátěrem standart, 1 x </t>
  </si>
  <si>
    <t>SDK podhled:28,415</t>
  </si>
  <si>
    <t>SDK obklad:49,86+60,5245+125,3403+21,6996+255,0531+11,3016+62,6702</t>
  </si>
  <si>
    <t>štukové omítky:23,067+15,8687</t>
  </si>
  <si>
    <t>784165512R00</t>
  </si>
  <si>
    <t xml:space="preserve">Malba tekutá , bílá, bez penetrace, 2 x </t>
  </si>
  <si>
    <t>784950030RAA</t>
  </si>
  <si>
    <t>Oprava maleb z malířských směsí oškrábání, umytí, vyhlazení, 2x malba</t>
  </si>
  <si>
    <t>1.NP-3.NP :300</t>
  </si>
  <si>
    <t>786</t>
  </si>
  <si>
    <t>Čalounické úpravy</t>
  </si>
  <si>
    <t>786 Čalounické úpravy</t>
  </si>
  <si>
    <t>786622211RT3</t>
  </si>
  <si>
    <t>Žaluzie horizontální vnitřní AL lamely včetně dodávky žaluzie - stříbrný odstín</t>
  </si>
  <si>
    <t>998786102R00</t>
  </si>
  <si>
    <t xml:space="preserve">Přesun hmot pro zastiň. techniku, výšky do 12 m </t>
  </si>
  <si>
    <t>M21</t>
  </si>
  <si>
    <t>Elektromontáže</t>
  </si>
  <si>
    <t>M21 Elektromontáže</t>
  </si>
  <si>
    <t>M2110</t>
  </si>
  <si>
    <t>Dmtž+ Mtž+ dodávka nového venkovního osvětlení venkovní svítidlo včetně pohyb. čidla  - revize</t>
  </si>
  <si>
    <t>M2115</t>
  </si>
  <si>
    <t xml:space="preserve">D+M elektro dvířka dvoukřídlé 1000/1000 mm </t>
  </si>
  <si>
    <t>M2116</t>
  </si>
  <si>
    <t xml:space="preserve">Dmtž svítidel </t>
  </si>
  <si>
    <t>M2117</t>
  </si>
  <si>
    <t>Síťové dvojzásuvky do původních poloh na bolet.pan 1.NP 7 ks, 2.NP 14 ks, 3.NP 8 ks</t>
  </si>
  <si>
    <t>M2118</t>
  </si>
  <si>
    <t>Rozvody k síťovým dvojzásuvkám včetně napojovacích krabiček</t>
  </si>
  <si>
    <t>M2119</t>
  </si>
  <si>
    <t xml:space="preserve">Nové propojení a rozvody k vypínačům 3NP levá část </t>
  </si>
  <si>
    <t>M21E0</t>
  </si>
  <si>
    <t xml:space="preserve">Elektroinstalace dle samostaného soupisu </t>
  </si>
  <si>
    <t>M21E1</t>
  </si>
  <si>
    <t xml:space="preserve">Hromosvod dle samostaného soupisu </t>
  </si>
  <si>
    <t>M22</t>
  </si>
  <si>
    <t>Montáž sdělovací a zabezp. techniky</t>
  </si>
  <si>
    <t>M22 Montáž sdělovací a zabezp. techniky</t>
  </si>
  <si>
    <t>M2225112</t>
  </si>
  <si>
    <t xml:space="preserve">Dmtž + zpětná mtž alarmů na fasádě </t>
  </si>
  <si>
    <t>M2225113</t>
  </si>
  <si>
    <t>Datové zásuvky do původních poloh na bolet.panelu 1.NP 4 ks, 2.NP 12 ks, 3.NP 14 ks</t>
  </si>
  <si>
    <t>M2225114</t>
  </si>
  <si>
    <t xml:space="preserve">Nové rozvody k datovým zásuvkám </t>
  </si>
  <si>
    <t>M2225115</t>
  </si>
  <si>
    <t>Zabezpečení - pohybové čidla, dmtž a zpětná mtž včetně kabeláže</t>
  </si>
  <si>
    <t>M2225116</t>
  </si>
  <si>
    <t>Zabezpečení - čidla na oknech 1 NP - dmtž+ zpětná mtž do nových oken včetně napojení</t>
  </si>
  <si>
    <t>M2225117</t>
  </si>
  <si>
    <t xml:space="preserve">Rozvod telefonní sítě, 40m 8KS zásuvek 3NP vlevo </t>
  </si>
  <si>
    <t>M2225118</t>
  </si>
  <si>
    <t xml:space="preserve">Rozvod napájení 24VDC, 40m 8KS zásuvek 3NP vlevo </t>
  </si>
  <si>
    <t>M24</t>
  </si>
  <si>
    <t>Montáže vzduchotechnických zařízení</t>
  </si>
  <si>
    <t>M24 Montáže vzduchotechnických zařízení</t>
  </si>
  <si>
    <t>M2413</t>
  </si>
  <si>
    <t>Dmtž+D+M větrací mřížky s protidešťovou žaluzií pozinkovaná ocel, lamely Al</t>
  </si>
  <si>
    <t>S:0,5*0,4*1</t>
  </si>
  <si>
    <t>0,3*0,3*1</t>
  </si>
  <si>
    <t>D96</t>
  </si>
  <si>
    <t>Přesuny suti a vybouraných hmot</t>
  </si>
  <si>
    <t>D96 Přesuny suti a vybouraných hmot</t>
  </si>
  <si>
    <t>979011111R00</t>
  </si>
  <si>
    <t xml:space="preserve">Svislá doprava suti a vybour. hmot za 2.NP a 1.PP </t>
  </si>
  <si>
    <t>979011121R00</t>
  </si>
  <si>
    <t xml:space="preserve">Příplatek za každé další podlaží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</si>
  <si>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</si>
  <si>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</si>
  <si>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</si>
  <si>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</si>
  <si>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979083117R00</t>
  </si>
  <si>
    <t xml:space="preserve">Vodorovné přemístění suti na skládku do 6000 m </t>
  </si>
  <si>
    <t>979083191R00</t>
  </si>
  <si>
    <t xml:space="preserve">Příplatek za dalších započatých 1000 m nad 6000 m </t>
  </si>
  <si>
    <t>979990000R00</t>
  </si>
  <si>
    <t xml:space="preserve">Poplatek za skládku smíšené stavební suti </t>
  </si>
  <si>
    <t>Město Neratovice</t>
  </si>
  <si>
    <t>Energy Benefit Centre a.s.</t>
  </si>
  <si>
    <t>1 Architektonicko - stavební řešení</t>
  </si>
  <si>
    <t>SO 02</t>
  </si>
  <si>
    <t>Vedlejší náklady</t>
  </si>
  <si>
    <t>SO 02 Vedlejší náklady</t>
  </si>
  <si>
    <t>01</t>
  </si>
  <si>
    <t>Vedlejší rozpočtové náklady</t>
  </si>
  <si>
    <t>01 Vedlejší rozpočtové náklady</t>
  </si>
  <si>
    <t>Zařízení staveniště - Veškeré náklady spojené s vybudováním, provozem a odstraněním  ZS</t>
  </si>
  <si>
    <t>02</t>
  </si>
  <si>
    <t>Zkoušky a revize- Náklady zhotovitele na provádění zkoušek a revizí nezbytných k provedení díla</t>
  </si>
  <si>
    <t>03</t>
  </si>
  <si>
    <t>Provozní vlivy - Zohlednění všech cizých vlivů způsobených  na stavbě</t>
  </si>
  <si>
    <t>04</t>
  </si>
  <si>
    <t xml:space="preserve">Vytyčení všech stávajících podzemních sítí </t>
  </si>
  <si>
    <t>05</t>
  </si>
  <si>
    <t>Mimostaveništní doprava - mimořádné náklady spojené s dopravou materiálů na staveniště</t>
  </si>
  <si>
    <t>06</t>
  </si>
  <si>
    <t>Územní vlivy - zohlednění dopravních omezení záborů veřejných ploch</t>
  </si>
  <si>
    <t>07</t>
  </si>
  <si>
    <t>Dokumentace skutečného provedení 3 paré</t>
  </si>
  <si>
    <t>08</t>
  </si>
  <si>
    <t>Provedení měření vlhkosti zdiva před apikací ETICS</t>
  </si>
  <si>
    <t>09</t>
  </si>
  <si>
    <t>Vyregulování teplovodní otopné soustavy dle podmínek zadávací dokumentace</t>
  </si>
  <si>
    <t>10</t>
  </si>
  <si>
    <t>Pojištění stavby - náklady na pojištění stavby dle podmínek zadávací dokumentace</t>
  </si>
  <si>
    <t>1 Vedlejší náklady</t>
  </si>
  <si>
    <t>Kojetická 1028</t>
  </si>
  <si>
    <t>Neratovice</t>
  </si>
  <si>
    <t>27711</t>
  </si>
  <si>
    <t>Soupis prací</t>
  </si>
  <si>
    <t xml:space="preserve">Soupis prací </t>
  </si>
  <si>
    <t xml:space="preserve">Snížení energetické náročnosti objektu </t>
  </si>
  <si>
    <t xml:space="preserve">SEN Neratovice </t>
  </si>
  <si>
    <t>D.1.2.4 Elektroinstalace a hromosvod</t>
  </si>
  <si>
    <t>Elektroinstalace</t>
  </si>
  <si>
    <t>2.Výpis materiálu</t>
  </si>
  <si>
    <t>Položka</t>
  </si>
  <si>
    <t>Množství</t>
  </si>
  <si>
    <t>Rozvaděč RS</t>
  </si>
  <si>
    <t>Kabel CYKY 3x1,5</t>
  </si>
  <si>
    <t>Vodič CY16 pro pospojování</t>
  </si>
  <si>
    <t>Svítidlo vestavné do podhledu LED 30W IP44</t>
  </si>
  <si>
    <t>Reflektor dle archit.řešení</t>
  </si>
  <si>
    <t>Senzor pohybu ABB</t>
  </si>
  <si>
    <t>Ukončení kabelu do 4x10</t>
  </si>
  <si>
    <t>Krabice odbočná se svorkovnicí</t>
  </si>
  <si>
    <t>Drážka včetně začištění</t>
  </si>
  <si>
    <t>Revize el.zařízení</t>
  </si>
  <si>
    <t>Součet</t>
  </si>
  <si>
    <t>Snížení energetické náročnosti</t>
  </si>
  <si>
    <t>č.p.134 Neratovice</t>
  </si>
  <si>
    <t>D.1.2.4 Hromosvod a uzemnění</t>
  </si>
  <si>
    <t xml:space="preserve">2.Výpis materálu </t>
  </si>
  <si>
    <t>POLOŽKA</t>
  </si>
  <si>
    <t>MĚR.JED.</t>
  </si>
  <si>
    <t>MNOŽSTVÍ</t>
  </si>
  <si>
    <t>Drát AlMgSi Zn 8 mm vč. podpěr</t>
  </si>
  <si>
    <t>Drát FeZn 10 mm v zemi</t>
  </si>
  <si>
    <t>Pásek FeZn 30x4 v zemi</t>
  </si>
  <si>
    <t>Svorka spojovací</t>
  </si>
  <si>
    <t>Svorka připojovací</t>
  </si>
  <si>
    <t>Svorka křížová</t>
  </si>
  <si>
    <t>Ochranný úhelník</t>
  </si>
  <si>
    <t>Zkušební svorka</t>
  </si>
  <si>
    <t>Štítek</t>
  </si>
  <si>
    <t>Tvarování montážního dílu</t>
  </si>
  <si>
    <t>Pomocné montážní práce, demontáž</t>
  </si>
  <si>
    <t>hod</t>
  </si>
  <si>
    <t>Revize hromosvodu</t>
  </si>
  <si>
    <t>Soupis vypracoval:</t>
  </si>
  <si>
    <t>PASAPO s.r.o.</t>
  </si>
  <si>
    <t>Pavel Šafář</t>
  </si>
  <si>
    <t>Cenová soustava RTS DATA</t>
  </si>
  <si>
    <t>Cenová úroveň RTS 17/I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</si>
</sst>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5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indexed="53"/>
      <name val="Arial"/>
      <family val="2"/>
      <charset val="238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6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center" vertical="center"/>
    </xf>
    <xf numFmtId="165" fontId="3" fillId="0" borderId="16" xfId="0" applyNumberFormat="1" applyFont="1" applyBorder="1"/>
    <xf numFmtId="165" fontId="3" fillId="0" borderId="17" xfId="0" applyNumberFormat="1" applyFont="1" applyBorder="1"/>
    <xf numFmtId="165" fontId="3" fillId="4" borderId="15" xfId="0" applyNumberFormat="1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49" fontId="4" fillId="2" borderId="24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horizontal="centerContinuous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49" fontId="7" fillId="2" borderId="2" xfId="0" applyNumberFormat="1" applyFont="1" applyFill="1" applyBorder="1"/>
    <xf numFmtId="49" fontId="1" fillId="2" borderId="2" xfId="0" applyNumberFormat="1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49" fontId="7" fillId="2" borderId="0" xfId="0" applyNumberFormat="1" applyFont="1" applyFill="1" applyBorder="1"/>
    <xf numFmtId="49" fontId="1" fillId="2" borderId="0" xfId="0" applyNumberFormat="1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6" fillId="0" borderId="0" xfId="0" applyFont="1"/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vertical="justify"/>
    </xf>
    <xf numFmtId="0" fontId="1" fillId="0" borderId="0" xfId="0" applyFont="1" applyAlignment="1">
      <alignment horizontal="left" wrapText="1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49" fontId="7" fillId="0" borderId="51" xfId="1" applyNumberFormat="1" applyFont="1" applyBorder="1"/>
    <xf numFmtId="49" fontId="1" fillId="0" borderId="51" xfId="1" applyNumberFormat="1" applyFont="1" applyBorder="1"/>
    <xf numFmtId="49" fontId="1" fillId="0" borderId="51" xfId="1" applyNumberFormat="1" applyFont="1" applyBorder="1" applyAlignment="1">
      <alignment horizontal="right"/>
    </xf>
    <xf numFmtId="0" fontId="1" fillId="0" borderId="52" xfId="1" applyFont="1" applyBorder="1"/>
    <xf numFmtId="49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49" fontId="7" fillId="0" borderId="56" xfId="1" applyNumberFormat="1" applyFont="1" applyBorder="1"/>
    <xf numFmtId="49" fontId="1" fillId="0" borderId="56" xfId="1" applyNumberFormat="1" applyFont="1" applyBorder="1"/>
    <xf numFmtId="49" fontId="1" fillId="0" borderId="56" xfId="1" applyNumberFormat="1" applyFont="1" applyBorder="1" applyAlignment="1">
      <alignment horizontal="right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3" fontId="3" fillId="0" borderId="0" xfId="0" applyNumberFormat="1" applyFont="1"/>
    <xf numFmtId="4" fontId="3" fillId="0" borderId="0" xfId="0" applyNumberFormat="1" applyFont="1"/>
    <xf numFmtId="0" fontId="10" fillId="0" borderId="0" xfId="1" applyFont="1" applyAlignment="1">
      <alignment horizontal="center"/>
    </xf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51" xfId="1" applyFont="1" applyBorder="1"/>
    <xf numFmtId="0" fontId="3" fillId="0" borderId="52" xfId="1" applyFont="1" applyBorder="1" applyAlignment="1">
      <alignment horizontal="right"/>
    </xf>
    <xf numFmtId="49" fontId="1" fillId="0" borderId="51" xfId="1" applyNumberFormat="1" applyFont="1" applyBorder="1" applyAlignment="1">
      <alignment horizontal="left"/>
    </xf>
    <xf numFmtId="0" fontId="1" fillId="0" borderId="53" xfId="1" applyFont="1" applyBorder="1"/>
    <xf numFmtId="49" fontId="1" fillId="0" borderId="54" xfId="1" applyNumberFormat="1" applyFont="1" applyBorder="1" applyAlignment="1">
      <alignment horizontal="center"/>
    </xf>
    <xf numFmtId="0" fontId="1" fillId="0" borderId="56" xfId="1" applyFont="1" applyBorder="1"/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" fontId="1" fillId="0" borderId="5" xfId="1" applyNumberFormat="1" applyFont="1" applyBorder="1"/>
    <xf numFmtId="0" fontId="14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9" fontId="15" fillId="6" borderId="63" xfId="1" applyNumberFormat="1" applyFont="1" applyFill="1" applyBorder="1" applyAlignment="1">
      <alignment horizontal="left" wrapText="1"/>
    </xf>
    <xf numFmtId="49" fontId="16" fillId="0" borderId="64" xfId="0" applyNumberFormat="1" applyFont="1" applyBorder="1" applyAlignment="1">
      <alignment horizontal="left" wrapText="1"/>
    </xf>
    <xf numFmtId="4" fontId="15" fillId="6" borderId="65" xfId="1" applyNumberFormat="1" applyFont="1" applyFill="1" applyBorder="1" applyAlignment="1">
      <alignment horizontal="right" wrapText="1"/>
    </xf>
    <xf numFmtId="0" fontId="15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7" fillId="2" borderId="15" xfId="1" applyNumberFormat="1" applyFont="1" applyFill="1" applyBorder="1" applyAlignment="1">
      <alignment horizontal="left"/>
    </xf>
    <xf numFmtId="0" fontId="17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18" fillId="0" borderId="0" xfId="1" applyFont="1" applyAlignment="1"/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4" fontId="20" fillId="6" borderId="65" xfId="1" applyNumberFormat="1" applyFont="1" applyFill="1" applyBorder="1" applyAlignment="1">
      <alignment horizontal="right" wrapText="1"/>
    </xf>
    <xf numFmtId="49" fontId="20" fillId="6" borderId="63" xfId="1" applyNumberFormat="1" applyFont="1" applyFill="1" applyBorder="1" applyAlignment="1">
      <alignment horizontal="left" wrapText="1"/>
    </xf>
    <xf numFmtId="3" fontId="14" fillId="0" borderId="0" xfId="1" applyNumberFormat="1" applyFont="1" applyAlignment="1">
      <alignment wrapText="1"/>
    </xf>
    <xf numFmtId="49" fontId="3" fillId="0" borderId="7" xfId="0" applyNumberFormat="1" applyFont="1" applyBorder="1" applyAlignment="1">
      <alignment horizontal="left"/>
    </xf>
    <xf numFmtId="0" fontId="0" fillId="0" borderId="0" xfId="0" applyAlignment="1"/>
    <xf numFmtId="0" fontId="21" fillId="0" borderId="0" xfId="0" applyFont="1" applyAlignment="1"/>
    <xf numFmtId="0" fontId="0" fillId="0" borderId="0" xfId="0" applyAlignment="1">
      <alignment horizontal="center"/>
    </xf>
    <xf numFmtId="4" fontId="0" fillId="0" borderId="0" xfId="0" applyNumberFormat="1" applyAlignment="1"/>
    <xf numFmtId="0" fontId="22" fillId="0" borderId="0" xfId="0" applyFont="1" applyAlignment="1"/>
    <xf numFmtId="0" fontId="23" fillId="0" borderId="0" xfId="0" applyFont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 applyAlignme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4" fontId="0" fillId="0" borderId="0" xfId="0" applyNumberFormat="1"/>
    <xf numFmtId="0" fontId="24" fillId="0" borderId="0" xfId="0" applyFont="1" applyAlignme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24" fillId="0" borderId="0" xfId="0" applyFont="1"/>
    <xf numFmtId="4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49" fontId="1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4" fontId="8" fillId="0" borderId="16" xfId="1" applyNumberFormat="1" applyFont="1" applyBorder="1" applyAlignment="1" applyProtection="1">
      <alignment horizontal="right"/>
      <protection locked="0"/>
    </xf>
    <xf numFmtId="0" fontId="15" fillId="6" borderId="4" xfId="1" applyFont="1" applyFill="1" applyBorder="1" applyAlignment="1" applyProtection="1">
      <alignment horizontal="left" wrapText="1"/>
      <protection locked="0"/>
    </xf>
    <xf numFmtId="4" fontId="1" fillId="2" borderId="3" xfId="1" applyNumberFormat="1" applyFont="1" applyFill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0" fillId="0" borderId="0" xfId="0" applyNumberFormat="1" applyFont="1" applyFill="1" applyBorder="1" applyAlignment="1" applyProtection="1">
      <protection locked="0"/>
    </xf>
    <xf numFmtId="4" fontId="0" fillId="0" borderId="0" xfId="0" applyNumberFormat="1" applyAlignment="1" applyProtection="1">
      <protection locked="0"/>
    </xf>
    <xf numFmtId="4" fontId="0" fillId="0" borderId="0" xfId="0" applyNumberFormat="1" applyAlignment="1" applyProtection="1">
      <alignment horizontal="right"/>
      <protection locked="0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pageSetUpPr fitToPage="1"/>
  </sheetPr>
  <dimension ref="A1:O122"/>
  <sheetViews>
    <sheetView showGridLines="0" tabSelected="1" topLeftCell="B1" zoomScaleNormal="100" zoomScaleSheetLayoutView="75" workbookViewId="0">
      <selection activeCell="N31" sqref="N31"/>
    </sheetView>
  </sheetViews>
  <sheetFormatPr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hidden="1" customWidth="1"/>
    <col min="8" max="8" width="13.5703125" style="1" customWidth="1"/>
    <col min="9" max="9" width="11.42578125" style="2" customWidth="1"/>
    <col min="10" max="10" width="7" style="2" customWidth="1"/>
    <col min="11" max="15" width="10.7109375" style="1" customWidth="1"/>
    <col min="16" max="16384" width="9.140625" style="1"/>
  </cols>
  <sheetData>
    <row r="1" spans="2:15" s="338" customFormat="1" ht="12" customHeight="1" x14ac:dyDescent="0.2">
      <c r="G1" s="339"/>
      <c r="I1" s="339"/>
      <c r="J1" s="339"/>
    </row>
    <row r="2" spans="2:15" s="338" customFormat="1" ht="17.25" customHeight="1" x14ac:dyDescent="0.25">
      <c r="B2" s="340"/>
      <c r="C2" s="341" t="s">
        <v>1206</v>
      </c>
      <c r="E2" s="342"/>
      <c r="F2" s="341"/>
      <c r="G2" s="343"/>
      <c r="H2" s="344" t="s">
        <v>0</v>
      </c>
      <c r="I2" s="345">
        <v>42851</v>
      </c>
      <c r="J2" s="339"/>
      <c r="K2" s="340"/>
    </row>
    <row r="3" spans="2:15" s="338" customFormat="1" ht="6" customHeight="1" x14ac:dyDescent="0.2">
      <c r="C3" s="346"/>
      <c r="D3" s="347" t="s">
        <v>1</v>
      </c>
      <c r="G3" s="339"/>
      <c r="I3" s="339"/>
      <c r="J3" s="339"/>
    </row>
    <row r="4" spans="2:15" s="338" customFormat="1" ht="4.5" customHeight="1" x14ac:dyDescent="0.2">
      <c r="G4" s="339"/>
      <c r="I4" s="339"/>
      <c r="J4" s="339"/>
    </row>
    <row r="5" spans="2:15" s="338" customFormat="1" ht="13.5" customHeight="1" x14ac:dyDescent="0.25">
      <c r="C5" s="348" t="s">
        <v>2</v>
      </c>
      <c r="D5" s="349" t="s">
        <v>103</v>
      </c>
      <c r="E5" s="350" t="s">
        <v>104</v>
      </c>
      <c r="F5" s="351"/>
      <c r="G5" s="352"/>
      <c r="H5" s="351"/>
      <c r="I5" s="352"/>
      <c r="J5" s="339"/>
      <c r="O5" s="345"/>
    </row>
    <row r="6" spans="2:15" s="338" customFormat="1" x14ac:dyDescent="0.2">
      <c r="G6" s="339"/>
      <c r="I6" s="339"/>
      <c r="J6" s="339"/>
    </row>
    <row r="7" spans="2:15" s="338" customFormat="1" x14ac:dyDescent="0.2">
      <c r="C7" s="353" t="s">
        <v>3</v>
      </c>
      <c r="D7" s="354" t="s">
        <v>1174</v>
      </c>
      <c r="G7" s="339"/>
      <c r="H7" s="355" t="s">
        <v>4</v>
      </c>
      <c r="I7" s="339"/>
      <c r="J7" s="354"/>
      <c r="K7" s="354"/>
    </row>
    <row r="8" spans="2:15" s="338" customFormat="1" x14ac:dyDescent="0.2">
      <c r="D8" s="354" t="s">
        <v>1203</v>
      </c>
      <c r="G8" s="339"/>
      <c r="H8" s="355" t="s">
        <v>5</v>
      </c>
      <c r="I8" s="339"/>
      <c r="J8" s="354"/>
      <c r="K8" s="354"/>
    </row>
    <row r="9" spans="2:15" s="338" customFormat="1" x14ac:dyDescent="0.2">
      <c r="C9" s="355" t="s">
        <v>1205</v>
      </c>
      <c r="D9" s="354" t="s">
        <v>1204</v>
      </c>
      <c r="G9" s="339"/>
      <c r="H9" s="355"/>
      <c r="I9" s="339"/>
      <c r="J9" s="354"/>
    </row>
    <row r="10" spans="2:15" s="338" customFormat="1" x14ac:dyDescent="0.2">
      <c r="G10" s="339"/>
      <c r="H10" s="355"/>
      <c r="I10" s="339"/>
      <c r="J10" s="354"/>
    </row>
    <row r="11" spans="2:15" s="338" customFormat="1" x14ac:dyDescent="0.2">
      <c r="C11" s="353" t="s">
        <v>6</v>
      </c>
      <c r="D11" s="354"/>
      <c r="G11" s="339"/>
      <c r="H11" s="355" t="s">
        <v>4</v>
      </c>
      <c r="I11" s="339"/>
      <c r="J11" s="354"/>
      <c r="K11" s="354"/>
    </row>
    <row r="12" spans="2:15" s="338" customFormat="1" x14ac:dyDescent="0.2">
      <c r="D12" s="354"/>
      <c r="G12" s="339"/>
      <c r="H12" s="355" t="s">
        <v>5</v>
      </c>
      <c r="I12" s="339"/>
      <c r="J12" s="354"/>
      <c r="K12" s="354"/>
    </row>
    <row r="13" spans="2:15" s="338" customFormat="1" ht="12" customHeight="1" x14ac:dyDescent="0.2">
      <c r="C13" s="355"/>
      <c r="D13" s="354"/>
      <c r="G13" s="339"/>
      <c r="I13" s="339"/>
      <c r="J13" s="355"/>
    </row>
    <row r="14" spans="2:15" s="338" customFormat="1" ht="24.75" customHeight="1" x14ac:dyDescent="0.2">
      <c r="C14" s="356" t="s">
        <v>7</v>
      </c>
      <c r="G14" s="339"/>
      <c r="H14" s="356" t="s">
        <v>8</v>
      </c>
      <c r="I14" s="339"/>
      <c r="J14" s="355"/>
    </row>
    <row r="15" spans="2:15" s="338" customFormat="1" ht="12.75" customHeight="1" x14ac:dyDescent="0.2">
      <c r="G15" s="339"/>
      <c r="I15" s="339"/>
      <c r="J15" s="355"/>
    </row>
    <row r="16" spans="2:15" s="338" customFormat="1" ht="28.5" customHeight="1" x14ac:dyDescent="0.2">
      <c r="C16" s="356" t="s">
        <v>9</v>
      </c>
      <c r="G16" s="339"/>
      <c r="H16" s="356" t="s">
        <v>9</v>
      </c>
      <c r="I16" s="339"/>
      <c r="J16" s="339"/>
    </row>
    <row r="17" spans="2:12" ht="25.5" customHeight="1" x14ac:dyDescent="0.2"/>
    <row r="18" spans="2:12" ht="13.5" customHeight="1" x14ac:dyDescent="0.2">
      <c r="B18" s="5"/>
      <c r="C18" s="6"/>
      <c r="D18" s="6"/>
      <c r="E18" s="7"/>
      <c r="F18" s="8"/>
      <c r="G18" s="9"/>
      <c r="H18" s="10"/>
      <c r="I18" s="9"/>
      <c r="J18" s="11" t="s">
        <v>10</v>
      </c>
      <c r="K18" s="12"/>
    </row>
    <row r="19" spans="2:12" ht="15" hidden="1" customHeight="1" x14ac:dyDescent="0.2">
      <c r="B19" s="13" t="s">
        <v>11</v>
      </c>
      <c r="C19" s="14"/>
      <c r="D19" s="15">
        <v>15</v>
      </c>
      <c r="E19" s="16" t="s">
        <v>12</v>
      </c>
      <c r="F19" s="17"/>
      <c r="G19" s="18"/>
      <c r="H19" s="18"/>
      <c r="I19" s="19">
        <f>ROUND(G32,0)</f>
        <v>0</v>
      </c>
      <c r="J19" s="20"/>
      <c r="K19" s="21"/>
    </row>
    <row r="20" spans="2:12" hidden="1" x14ac:dyDescent="0.2">
      <c r="B20" s="13" t="s">
        <v>13</v>
      </c>
      <c r="C20" s="14"/>
      <c r="D20" s="15">
        <f>SazbaDPH1</f>
        <v>15</v>
      </c>
      <c r="E20" s="16" t="s">
        <v>12</v>
      </c>
      <c r="F20" s="22"/>
      <c r="G20" s="23"/>
      <c r="H20" s="23"/>
      <c r="I20" s="24">
        <f>ROUND(I19*D20/100,0)</f>
        <v>0</v>
      </c>
      <c r="J20" s="25"/>
      <c r="K20" s="21"/>
    </row>
    <row r="21" spans="2:12" x14ac:dyDescent="0.2">
      <c r="B21" s="13" t="s">
        <v>11</v>
      </c>
      <c r="C21" s="14"/>
      <c r="D21" s="15">
        <v>21</v>
      </c>
      <c r="E21" s="16" t="s">
        <v>12</v>
      </c>
      <c r="F21" s="22"/>
      <c r="G21" s="23"/>
      <c r="H21" s="23"/>
      <c r="I21" s="24">
        <f>ROUND(H32,0)</f>
        <v>0</v>
      </c>
      <c r="J21" s="25"/>
      <c r="K21" s="21"/>
    </row>
    <row r="22" spans="2:12" ht="13.5" thickBot="1" x14ac:dyDescent="0.25">
      <c r="B22" s="13" t="s">
        <v>13</v>
      </c>
      <c r="C22" s="14"/>
      <c r="D22" s="15">
        <f>SazbaDPH2</f>
        <v>21</v>
      </c>
      <c r="E22" s="16" t="s">
        <v>12</v>
      </c>
      <c r="F22" s="26"/>
      <c r="G22" s="27"/>
      <c r="H22" s="27"/>
      <c r="I22" s="28">
        <f>ROUND(I21*D21/100,0)</f>
        <v>0</v>
      </c>
      <c r="J22" s="29"/>
      <c r="K22" s="21"/>
    </row>
    <row r="23" spans="2:12" ht="16.5" thickBot="1" x14ac:dyDescent="0.25">
      <c r="B23" s="30" t="s">
        <v>14</v>
      </c>
      <c r="C23" s="31"/>
      <c r="D23" s="31"/>
      <c r="E23" s="32"/>
      <c r="F23" s="33"/>
      <c r="G23" s="34"/>
      <c r="H23" s="34"/>
      <c r="I23" s="35">
        <f>SUM(I19:I22)</f>
        <v>0</v>
      </c>
      <c r="J23" s="36"/>
      <c r="K23" s="37"/>
    </row>
    <row r="26" spans="2:12" ht="1.5" customHeight="1" x14ac:dyDescent="0.2"/>
    <row r="27" spans="2:12" ht="15.75" customHeight="1" x14ac:dyDescent="0.25">
      <c r="B27" s="3" t="s">
        <v>15</v>
      </c>
      <c r="C27" s="38"/>
      <c r="D27" s="38"/>
      <c r="E27" s="38"/>
      <c r="F27" s="38"/>
      <c r="G27" s="38"/>
      <c r="H27" s="38"/>
      <c r="I27" s="38"/>
      <c r="J27" s="38"/>
      <c r="K27" s="38"/>
      <c r="L27" s="39"/>
    </row>
    <row r="28" spans="2:12" ht="5.25" customHeight="1" x14ac:dyDescent="0.2">
      <c r="L28" s="39"/>
    </row>
    <row r="29" spans="2:12" ht="24" customHeight="1" x14ac:dyDescent="0.2">
      <c r="B29" s="40" t="s">
        <v>16</v>
      </c>
      <c r="C29" s="41"/>
      <c r="D29" s="41"/>
      <c r="E29" s="42"/>
      <c r="F29" s="43" t="s">
        <v>17</v>
      </c>
      <c r="G29" s="44" t="str">
        <f>CONCATENATE("Základ DPH ",SazbaDPH1," %")</f>
        <v>Základ DPH 15 %</v>
      </c>
      <c r="H29" s="43" t="str">
        <f>CONCATENATE("Základ DPH ",SazbaDPH2," %")</f>
        <v>Základ DPH 21 %</v>
      </c>
      <c r="I29" s="43" t="s">
        <v>18</v>
      </c>
      <c r="J29" s="43" t="s">
        <v>12</v>
      </c>
    </row>
    <row r="30" spans="2:12" x14ac:dyDescent="0.2">
      <c r="B30" s="45" t="s">
        <v>106</v>
      </c>
      <c r="C30" s="46" t="s">
        <v>107</v>
      </c>
      <c r="D30" s="47"/>
      <c r="E30" s="48"/>
      <c r="F30" s="49">
        <f>G30+H30+I30</f>
        <v>0</v>
      </c>
      <c r="G30" s="50">
        <v>0</v>
      </c>
      <c r="H30" s="51">
        <f>SUM('SO 01 1 1 KL'!F30:G30)</f>
        <v>0</v>
      </c>
      <c r="I30" s="51">
        <f t="shared" ref="I30:I31" si="0">(G30*SazbaDPH1)/100+(H30*SazbaDPH2)/100</f>
        <v>0</v>
      </c>
      <c r="J30" s="52" t="str">
        <f t="shared" ref="J30:J31" si="1">IF(CelkemObjekty=0,"",F30/CelkemObjekty*100)</f>
        <v/>
      </c>
    </row>
    <row r="31" spans="2:12" x14ac:dyDescent="0.2">
      <c r="B31" s="53" t="s">
        <v>1177</v>
      </c>
      <c r="C31" s="54" t="s">
        <v>1178</v>
      </c>
      <c r="D31" s="55"/>
      <c r="E31" s="56"/>
      <c r="F31" s="57">
        <f t="shared" ref="F31" si="2">G31+H31+I31</f>
        <v>0</v>
      </c>
      <c r="G31" s="58">
        <v>0</v>
      </c>
      <c r="H31" s="59">
        <f>SUM('SO 02 1 KL'!F30:G30)</f>
        <v>0</v>
      </c>
      <c r="I31" s="59">
        <f t="shared" si="0"/>
        <v>0</v>
      </c>
      <c r="J31" s="52" t="str">
        <f t="shared" si="1"/>
        <v/>
      </c>
    </row>
    <row r="32" spans="2:12" ht="17.25" customHeight="1" x14ac:dyDescent="0.2">
      <c r="B32" s="61" t="s">
        <v>19</v>
      </c>
      <c r="C32" s="62"/>
      <c r="D32" s="63"/>
      <c r="E32" s="64"/>
      <c r="F32" s="65">
        <f>SUM(F30:F31)</f>
        <v>0</v>
      </c>
      <c r="G32" s="65">
        <f>SUM(G30:G31)</f>
        <v>0</v>
      </c>
      <c r="H32" s="65">
        <f>SUM(H30:H31)</f>
        <v>0</v>
      </c>
      <c r="I32" s="65">
        <f>SUM(I30:I31)</f>
        <v>0</v>
      </c>
      <c r="J32" s="66" t="str">
        <f t="shared" ref="J32" si="3">IF(CelkemObjekty=0,"",F32/CelkemObjekty*100)</f>
        <v/>
      </c>
    </row>
    <row r="33" spans="2:11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 ht="9.75" customHeight="1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 ht="7.5" customHeight="1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 ht="18" hidden="1" x14ac:dyDescent="0.25">
      <c r="B36" s="3" t="s">
        <v>20</v>
      </c>
      <c r="C36" s="38"/>
      <c r="D36" s="38"/>
      <c r="E36" s="38"/>
      <c r="F36" s="38"/>
      <c r="G36" s="38"/>
      <c r="H36" s="38"/>
      <c r="I36" s="38"/>
      <c r="J36" s="38"/>
      <c r="K36" s="67"/>
    </row>
    <row r="37" spans="2:11" hidden="1" x14ac:dyDescent="0.2">
      <c r="K37" s="67"/>
    </row>
    <row r="38" spans="2:11" ht="25.5" hidden="1" x14ac:dyDescent="0.2">
      <c r="B38" s="68" t="s">
        <v>21</v>
      </c>
      <c r="C38" s="69" t="s">
        <v>22</v>
      </c>
      <c r="D38" s="41"/>
      <c r="E38" s="42"/>
      <c r="F38" s="43" t="s">
        <v>17</v>
      </c>
      <c r="G38" s="44" t="str">
        <f>CONCATENATE("Základ DPH ",SazbaDPH1," %")</f>
        <v>Základ DPH 15 %</v>
      </c>
      <c r="H38" s="43" t="str">
        <f>CONCATENATE("Základ DPH ",SazbaDPH2," %")</f>
        <v>Základ DPH 21 %</v>
      </c>
      <c r="I38" s="44" t="s">
        <v>18</v>
      </c>
      <c r="J38" s="43" t="s">
        <v>12</v>
      </c>
    </row>
    <row r="39" spans="2:11" hidden="1" x14ac:dyDescent="0.2">
      <c r="B39" s="70" t="s">
        <v>106</v>
      </c>
      <c r="C39" s="71" t="s">
        <v>1176</v>
      </c>
      <c r="D39" s="47"/>
      <c r="E39" s="48"/>
      <c r="F39" s="49">
        <f>G39+H39+I39</f>
        <v>13402767.8565</v>
      </c>
      <c r="G39" s="50">
        <v>0</v>
      </c>
      <c r="H39" s="51">
        <v>11076667.65</v>
      </c>
      <c r="I39" s="58">
        <f t="shared" ref="I39:I40" si="4">(G39*SazbaDPH1)/100+(H39*SazbaDPH2)/100</f>
        <v>2326100.2064999999</v>
      </c>
      <c r="J39" s="52" t="str">
        <f t="shared" ref="J39:J40" si="5">IF(CelkemObjekty=0,"",F39/CelkemObjekty*100)</f>
        <v/>
      </c>
    </row>
    <row r="40" spans="2:11" hidden="1" x14ac:dyDescent="0.2">
      <c r="B40" s="72" t="s">
        <v>1177</v>
      </c>
      <c r="C40" s="73" t="s">
        <v>1202</v>
      </c>
      <c r="D40" s="55"/>
      <c r="E40" s="56"/>
      <c r="F40" s="57">
        <f t="shared" ref="F40" si="6">G40+H40+I40</f>
        <v>405350</v>
      </c>
      <c r="G40" s="58">
        <v>0</v>
      </c>
      <c r="H40" s="59">
        <v>335000</v>
      </c>
      <c r="I40" s="58">
        <f t="shared" si="4"/>
        <v>70350</v>
      </c>
      <c r="J40" s="52" t="str">
        <f t="shared" si="5"/>
        <v/>
      </c>
    </row>
    <row r="41" spans="2:11" hidden="1" x14ac:dyDescent="0.2">
      <c r="B41" s="61" t="s">
        <v>19</v>
      </c>
      <c r="C41" s="62"/>
      <c r="D41" s="63"/>
      <c r="E41" s="64"/>
      <c r="F41" s="65">
        <f>SUM(F39:F40)</f>
        <v>13808117.8565</v>
      </c>
      <c r="G41" s="74">
        <f>SUM(G39:G40)</f>
        <v>0</v>
      </c>
      <c r="H41" s="65">
        <f>SUM(H39:H40)</f>
        <v>11411667.65</v>
      </c>
      <c r="I41" s="74">
        <f>SUM(I39:I40)</f>
        <v>2396450.2064999999</v>
      </c>
      <c r="J41" s="66" t="str">
        <f t="shared" ref="J41" si="7">IF(CelkemObjekty=0,"",F41/CelkemObjekty*100)</f>
        <v/>
      </c>
    </row>
    <row r="42" spans="2:11" ht="9" hidden="1" customHeight="1" x14ac:dyDescent="0.2"/>
    <row r="43" spans="2:11" ht="6" hidden="1" customHeight="1" x14ac:dyDescent="0.2"/>
    <row r="44" spans="2:11" ht="3" hidden="1" customHeight="1" x14ac:dyDescent="0.2"/>
    <row r="45" spans="2:11" ht="6.75" hidden="1" customHeight="1" x14ac:dyDescent="0.2"/>
    <row r="46" spans="2:11" ht="20.25" hidden="1" customHeight="1" x14ac:dyDescent="0.25">
      <c r="B46" s="3" t="s">
        <v>23</v>
      </c>
      <c r="C46" s="38"/>
      <c r="D46" s="38"/>
      <c r="E46" s="38"/>
      <c r="F46" s="38"/>
      <c r="G46" s="38"/>
      <c r="H46" s="38"/>
      <c r="I46" s="38"/>
      <c r="J46" s="38"/>
    </row>
    <row r="47" spans="2:11" ht="9" hidden="1" customHeight="1" x14ac:dyDescent="0.2"/>
    <row r="48" spans="2:11" hidden="1" x14ac:dyDescent="0.2">
      <c r="B48" s="40" t="s">
        <v>24</v>
      </c>
      <c r="C48" s="41"/>
      <c r="D48" s="41"/>
      <c r="E48" s="43" t="s">
        <v>12</v>
      </c>
      <c r="F48" s="43" t="s">
        <v>25</v>
      </c>
      <c r="G48" s="44" t="s">
        <v>26</v>
      </c>
      <c r="H48" s="43" t="s">
        <v>27</v>
      </c>
      <c r="I48" s="44" t="s">
        <v>28</v>
      </c>
      <c r="J48" s="75" t="s">
        <v>29</v>
      </c>
    </row>
    <row r="49" spans="2:10" hidden="1" x14ac:dyDescent="0.2">
      <c r="B49" s="45" t="s">
        <v>1180</v>
      </c>
      <c r="C49" s="316" t="s">
        <v>1181</v>
      </c>
      <c r="D49" s="47"/>
      <c r="E49" s="76">
        <f>IF(SUM(SoucetDilu)=0,"",SUM(F49:J49)/SUM(SoucetDilu)*100)</f>
        <v>2.9355919768971632</v>
      </c>
      <c r="F49" s="51">
        <v>335000</v>
      </c>
      <c r="G49" s="50">
        <v>0</v>
      </c>
      <c r="H49" s="51">
        <v>0</v>
      </c>
      <c r="I49" s="50">
        <v>0</v>
      </c>
      <c r="J49" s="51">
        <v>0</v>
      </c>
    </row>
    <row r="50" spans="2:10" hidden="1" x14ac:dyDescent="0.2">
      <c r="B50" s="53" t="s">
        <v>99</v>
      </c>
      <c r="C50" s="54" t="s">
        <v>100</v>
      </c>
      <c r="D50" s="55"/>
      <c r="E50" s="77">
        <f>IF(SUM(SoucetDilu)=0,"",SUM(F50:J50)/SUM(SoucetDilu)*100)</f>
        <v>1.4415614358705067</v>
      </c>
      <c r="F50" s="59">
        <v>164506.20004999998</v>
      </c>
      <c r="G50" s="58">
        <v>0</v>
      </c>
      <c r="H50" s="59">
        <v>0</v>
      </c>
      <c r="I50" s="58">
        <v>0</v>
      </c>
      <c r="J50" s="59">
        <v>0</v>
      </c>
    </row>
    <row r="51" spans="2:10" hidden="1" x14ac:dyDescent="0.2">
      <c r="B51" s="53" t="s">
        <v>152</v>
      </c>
      <c r="C51" s="54" t="s">
        <v>153</v>
      </c>
      <c r="D51" s="55"/>
      <c r="E51" s="77">
        <f>IF(SUM(SoucetDilu)=0,"",SUM(F51:J51)/SUM(SoucetDilu)*100)</f>
        <v>0.49467616587888474</v>
      </c>
      <c r="F51" s="59">
        <v>56450.8</v>
      </c>
      <c r="G51" s="58">
        <v>0</v>
      </c>
      <c r="H51" s="59">
        <v>0</v>
      </c>
      <c r="I51" s="58">
        <v>0</v>
      </c>
      <c r="J51" s="59">
        <v>0</v>
      </c>
    </row>
    <row r="52" spans="2:10" hidden="1" x14ac:dyDescent="0.2">
      <c r="B52" s="53" t="s">
        <v>173</v>
      </c>
      <c r="C52" s="54" t="s">
        <v>174</v>
      </c>
      <c r="D52" s="55"/>
      <c r="E52" s="77">
        <f>IF(SUM(SoucetDilu)=0,"",SUM(F52:J52)/SUM(SoucetDilu)*100)</f>
        <v>12.855717147006636</v>
      </c>
      <c r="F52" s="59">
        <v>1467051.7149999999</v>
      </c>
      <c r="G52" s="58">
        <v>0</v>
      </c>
      <c r="H52" s="59">
        <v>0</v>
      </c>
      <c r="I52" s="58">
        <v>0</v>
      </c>
      <c r="J52" s="59">
        <v>0</v>
      </c>
    </row>
    <row r="53" spans="2:10" hidden="1" x14ac:dyDescent="0.2">
      <c r="B53" s="53" t="s">
        <v>264</v>
      </c>
      <c r="C53" s="54" t="s">
        <v>265</v>
      </c>
      <c r="D53" s="55"/>
      <c r="E53" s="77">
        <f>IF(SUM(SoucetDilu)=0,"",SUM(F53:J53)/SUM(SoucetDilu)*100)</f>
        <v>1.6482967410950189</v>
      </c>
      <c r="F53" s="59">
        <v>188098.14600000001</v>
      </c>
      <c r="G53" s="58">
        <v>0</v>
      </c>
      <c r="H53" s="59">
        <v>0</v>
      </c>
      <c r="I53" s="58">
        <v>0</v>
      </c>
      <c r="J53" s="59">
        <v>0</v>
      </c>
    </row>
    <row r="54" spans="2:10" hidden="1" x14ac:dyDescent="0.2">
      <c r="B54" s="53" t="s">
        <v>282</v>
      </c>
      <c r="C54" s="54" t="s">
        <v>283</v>
      </c>
      <c r="D54" s="55"/>
      <c r="E54" s="77">
        <f>IF(SUM(SoucetDilu)=0,"",SUM(F54:J54)/SUM(SoucetDilu)*100)</f>
        <v>0.74826609888795659</v>
      </c>
      <c r="F54" s="59">
        <v>85389.640352000002</v>
      </c>
      <c r="G54" s="58">
        <v>0</v>
      </c>
      <c r="H54" s="59">
        <v>0</v>
      </c>
      <c r="I54" s="58">
        <v>0</v>
      </c>
      <c r="J54" s="59">
        <v>0</v>
      </c>
    </row>
    <row r="55" spans="2:10" hidden="1" x14ac:dyDescent="0.2">
      <c r="B55" s="53" t="s">
        <v>311</v>
      </c>
      <c r="C55" s="54" t="s">
        <v>312</v>
      </c>
      <c r="D55" s="55"/>
      <c r="E55" s="77">
        <f>IF(SUM(SoucetDilu)=0,"",SUM(F55:J55)/SUM(SoucetDilu)*100)</f>
        <v>0.46708751857318065</v>
      </c>
      <c r="F55" s="59">
        <v>53302.475259999992</v>
      </c>
      <c r="G55" s="58">
        <v>0</v>
      </c>
      <c r="H55" s="59">
        <v>0</v>
      </c>
      <c r="I55" s="58">
        <v>0</v>
      </c>
      <c r="J55" s="59">
        <v>0</v>
      </c>
    </row>
    <row r="56" spans="2:10" hidden="1" x14ac:dyDescent="0.2">
      <c r="B56" s="53" t="s">
        <v>358</v>
      </c>
      <c r="C56" s="54" t="s">
        <v>359</v>
      </c>
      <c r="D56" s="55"/>
      <c r="E56" s="77">
        <f>IF(SUM(SoucetDilu)=0,"",SUM(F56:J56)/SUM(SoucetDilu)*100)</f>
        <v>5.3389789611840186</v>
      </c>
      <c r="F56" s="59">
        <v>609266.53501999995</v>
      </c>
      <c r="G56" s="58">
        <v>0</v>
      </c>
      <c r="H56" s="59">
        <v>0</v>
      </c>
      <c r="I56" s="58">
        <v>0</v>
      </c>
      <c r="J56" s="59">
        <v>0</v>
      </c>
    </row>
    <row r="57" spans="2:10" hidden="1" x14ac:dyDescent="0.2">
      <c r="B57" s="53" t="s">
        <v>458</v>
      </c>
      <c r="C57" s="54" t="s">
        <v>459</v>
      </c>
      <c r="D57" s="55"/>
      <c r="E57" s="77">
        <f>IF(SUM(SoucetDilu)=0,"",SUM(F57:J57)/SUM(SoucetDilu)*100)</f>
        <v>0.27165179487705093</v>
      </c>
      <c r="F57" s="59">
        <v>31000</v>
      </c>
      <c r="G57" s="58">
        <v>0</v>
      </c>
      <c r="H57" s="59">
        <v>0</v>
      </c>
      <c r="I57" s="58">
        <v>0</v>
      </c>
      <c r="J57" s="59">
        <v>0</v>
      </c>
    </row>
    <row r="58" spans="2:10" hidden="1" x14ac:dyDescent="0.2">
      <c r="B58" s="53" t="s">
        <v>467</v>
      </c>
      <c r="C58" s="54" t="s">
        <v>468</v>
      </c>
      <c r="D58" s="55"/>
      <c r="E58" s="77">
        <f>IF(SUM(SoucetDilu)=0,"",SUM(F58:J58)/SUM(SoucetDilu)*100)</f>
        <v>0.17182233657030549</v>
      </c>
      <c r="F58" s="59">
        <v>19607.794000000002</v>
      </c>
      <c r="G58" s="58">
        <v>0</v>
      </c>
      <c r="H58" s="59">
        <v>0</v>
      </c>
      <c r="I58" s="58">
        <v>0</v>
      </c>
      <c r="J58" s="59">
        <v>0</v>
      </c>
    </row>
    <row r="59" spans="2:10" hidden="1" x14ac:dyDescent="0.2">
      <c r="B59" s="53" t="s">
        <v>484</v>
      </c>
      <c r="C59" s="54" t="s">
        <v>485</v>
      </c>
      <c r="D59" s="55"/>
      <c r="E59" s="77">
        <f>IF(SUM(SoucetDilu)=0,"",SUM(F59:J59)/SUM(SoucetDilu)*100)</f>
        <v>0.43387348381650065</v>
      </c>
      <c r="F59" s="59">
        <v>49512.2</v>
      </c>
      <c r="G59" s="58">
        <v>0</v>
      </c>
      <c r="H59" s="59">
        <v>0</v>
      </c>
      <c r="I59" s="58">
        <v>0</v>
      </c>
      <c r="J59" s="59">
        <v>0</v>
      </c>
    </row>
    <row r="60" spans="2:10" hidden="1" x14ac:dyDescent="0.2">
      <c r="B60" s="53" t="s">
        <v>690</v>
      </c>
      <c r="C60" s="54" t="s">
        <v>691</v>
      </c>
      <c r="D60" s="55"/>
      <c r="E60" s="77">
        <f>IF(SUM(SoucetDilu)=0,"",SUM(F60:J60)/SUM(SoucetDilu)*100)</f>
        <v>0.86403685490636628</v>
      </c>
      <c r="F60" s="59">
        <v>0</v>
      </c>
      <c r="G60" s="58">
        <v>98601.014266150014</v>
      </c>
      <c r="H60" s="59">
        <v>0</v>
      </c>
      <c r="I60" s="58">
        <v>0</v>
      </c>
      <c r="J60" s="59">
        <v>0</v>
      </c>
    </row>
    <row r="61" spans="2:10" hidden="1" x14ac:dyDescent="0.2">
      <c r="B61" s="53" t="s">
        <v>715</v>
      </c>
      <c r="C61" s="54" t="s">
        <v>716</v>
      </c>
      <c r="D61" s="55"/>
      <c r="E61" s="77">
        <f>IF(SUM(SoucetDilu)=0,"",SUM(F61:J61)/SUM(SoucetDilu)*100)</f>
        <v>4.1878775811003237</v>
      </c>
      <c r="F61" s="59">
        <v>0</v>
      </c>
      <c r="G61" s="58">
        <v>477906.67119600007</v>
      </c>
      <c r="H61" s="59">
        <v>0</v>
      </c>
      <c r="I61" s="58">
        <v>0</v>
      </c>
      <c r="J61" s="59">
        <v>0</v>
      </c>
    </row>
    <row r="62" spans="2:10" hidden="1" x14ac:dyDescent="0.2">
      <c r="B62" s="53" t="s">
        <v>761</v>
      </c>
      <c r="C62" s="54" t="s">
        <v>762</v>
      </c>
      <c r="D62" s="55"/>
      <c r="E62" s="77">
        <f>IF(SUM(SoucetDilu)=0,"",SUM(F62:J62)/SUM(SoucetDilu)*100)</f>
        <v>4.1771692332371861</v>
      </c>
      <c r="F62" s="59">
        <v>0</v>
      </c>
      <c r="G62" s="58">
        <v>476684.67012692004</v>
      </c>
      <c r="H62" s="59">
        <v>0</v>
      </c>
      <c r="I62" s="58">
        <v>0</v>
      </c>
      <c r="J62" s="59">
        <v>0</v>
      </c>
    </row>
    <row r="63" spans="2:10" hidden="1" x14ac:dyDescent="0.2">
      <c r="B63" s="53" t="s">
        <v>794</v>
      </c>
      <c r="C63" s="54" t="s">
        <v>795</v>
      </c>
      <c r="D63" s="55"/>
      <c r="E63" s="77">
        <f>IF(SUM(SoucetDilu)=0,"",SUM(F63:J63)/SUM(SoucetDilu)*100)</f>
        <v>0.13541996185210867</v>
      </c>
      <c r="F63" s="59">
        <v>0</v>
      </c>
      <c r="G63" s="58">
        <v>15453.67598</v>
      </c>
      <c r="H63" s="59">
        <v>0</v>
      </c>
      <c r="I63" s="58">
        <v>0</v>
      </c>
      <c r="J63" s="59">
        <v>0</v>
      </c>
    </row>
    <row r="64" spans="2:10" hidden="1" x14ac:dyDescent="0.2">
      <c r="B64" s="53" t="s">
        <v>807</v>
      </c>
      <c r="C64" s="54" t="s">
        <v>808</v>
      </c>
      <c r="D64" s="55"/>
      <c r="E64" s="77">
        <f>IF(SUM(SoucetDilu)=0,"",SUM(F64:J64)/SUM(SoucetDilu)*100)</f>
        <v>0.12383371766407177</v>
      </c>
      <c r="F64" s="59">
        <v>0</v>
      </c>
      <c r="G64" s="58">
        <v>14131.4923</v>
      </c>
      <c r="H64" s="59">
        <v>0</v>
      </c>
      <c r="I64" s="58">
        <v>0</v>
      </c>
      <c r="J64" s="59">
        <v>0</v>
      </c>
    </row>
    <row r="65" spans="2:10" hidden="1" x14ac:dyDescent="0.2">
      <c r="B65" s="53" t="s">
        <v>819</v>
      </c>
      <c r="C65" s="54" t="s">
        <v>820</v>
      </c>
      <c r="D65" s="55"/>
      <c r="E65" s="77">
        <f>IF(SUM(SoucetDilu)=0,"",SUM(F65:J65)/SUM(SoucetDilu)*100)</f>
        <v>0.1752592225013232</v>
      </c>
      <c r="F65" s="59">
        <v>0</v>
      </c>
      <c r="G65" s="58">
        <v>20000</v>
      </c>
      <c r="H65" s="59">
        <v>0</v>
      </c>
      <c r="I65" s="58">
        <v>0</v>
      </c>
      <c r="J65" s="59">
        <v>0</v>
      </c>
    </row>
    <row r="66" spans="2:10" hidden="1" x14ac:dyDescent="0.2">
      <c r="B66" s="53" t="s">
        <v>826</v>
      </c>
      <c r="C66" s="54" t="s">
        <v>827</v>
      </c>
      <c r="D66" s="55"/>
      <c r="E66" s="77">
        <f>IF(SUM(SoucetDilu)=0,"",SUM(F66:J66)/SUM(SoucetDilu)*100)</f>
        <v>8.1309413168818878</v>
      </c>
      <c r="F66" s="59">
        <v>0</v>
      </c>
      <c r="G66" s="58">
        <v>927876</v>
      </c>
      <c r="H66" s="59">
        <v>0</v>
      </c>
      <c r="I66" s="58">
        <v>0</v>
      </c>
      <c r="J66" s="59">
        <v>0</v>
      </c>
    </row>
    <row r="67" spans="2:10" hidden="1" x14ac:dyDescent="0.2">
      <c r="B67" s="53" t="s">
        <v>831</v>
      </c>
      <c r="C67" s="54" t="s">
        <v>832</v>
      </c>
      <c r="D67" s="55"/>
      <c r="E67" s="77">
        <f>IF(SUM(SoucetDilu)=0,"",SUM(F67:J67)/SUM(SoucetDilu)*100)</f>
        <v>0.75596190135644603</v>
      </c>
      <c r="F67" s="59">
        <v>0</v>
      </c>
      <c r="G67" s="58">
        <v>86267.85975280001</v>
      </c>
      <c r="H67" s="59">
        <v>0</v>
      </c>
      <c r="I67" s="58">
        <v>0</v>
      </c>
      <c r="J67" s="59">
        <v>0</v>
      </c>
    </row>
    <row r="68" spans="2:10" hidden="1" x14ac:dyDescent="0.2">
      <c r="B68" s="53" t="s">
        <v>856</v>
      </c>
      <c r="C68" s="54" t="s">
        <v>857</v>
      </c>
      <c r="D68" s="55"/>
      <c r="E68" s="77">
        <f>IF(SUM(SoucetDilu)=0,"",SUM(F68:J68)/SUM(SoucetDilu)*100)</f>
        <v>2.1664824486056933</v>
      </c>
      <c r="F68" s="59">
        <v>0</v>
      </c>
      <c r="G68" s="58">
        <v>247231.77675735002</v>
      </c>
      <c r="H68" s="59">
        <v>0</v>
      </c>
      <c r="I68" s="58">
        <v>0</v>
      </c>
      <c r="J68" s="59">
        <v>0</v>
      </c>
    </row>
    <row r="69" spans="2:10" hidden="1" x14ac:dyDescent="0.2">
      <c r="B69" s="53" t="s">
        <v>897</v>
      </c>
      <c r="C69" s="54" t="s">
        <v>898</v>
      </c>
      <c r="D69" s="55"/>
      <c r="E69" s="77">
        <f>IF(SUM(SoucetDilu)=0,"",SUM(F69:J69)/SUM(SoucetDilu)*100)</f>
        <v>1.9408899662435701</v>
      </c>
      <c r="F69" s="59">
        <v>0</v>
      </c>
      <c r="G69" s="58">
        <v>221487.91242400001</v>
      </c>
      <c r="H69" s="59">
        <v>0</v>
      </c>
      <c r="I69" s="58">
        <v>0</v>
      </c>
      <c r="J69" s="59">
        <v>0</v>
      </c>
    </row>
    <row r="70" spans="2:10" hidden="1" x14ac:dyDescent="0.2">
      <c r="B70" s="53" t="s">
        <v>907</v>
      </c>
      <c r="C70" s="54" t="s">
        <v>908</v>
      </c>
      <c r="D70" s="55"/>
      <c r="E70" s="77">
        <f>IF(SUM(SoucetDilu)=0,"",SUM(F70:J70)/SUM(SoucetDilu)*100)</f>
        <v>7.8695429232781793</v>
      </c>
      <c r="F70" s="59">
        <v>0</v>
      </c>
      <c r="G70" s="58">
        <v>898046.08407626196</v>
      </c>
      <c r="H70" s="59">
        <v>0</v>
      </c>
      <c r="I70" s="58">
        <v>0</v>
      </c>
      <c r="J70" s="59">
        <v>0</v>
      </c>
    </row>
    <row r="71" spans="2:10" hidden="1" x14ac:dyDescent="0.2">
      <c r="B71" s="53" t="s">
        <v>988</v>
      </c>
      <c r="C71" s="54" t="s">
        <v>989</v>
      </c>
      <c r="D71" s="55"/>
      <c r="E71" s="77">
        <f>IF(SUM(SoucetDilu)=0,"",SUM(F71:J71)/SUM(SoucetDilu)*100)</f>
        <v>15.268602742829755</v>
      </c>
      <c r="F71" s="59">
        <v>0</v>
      </c>
      <c r="G71" s="58">
        <v>1742402.2000000002</v>
      </c>
      <c r="H71" s="59">
        <v>0</v>
      </c>
      <c r="I71" s="58">
        <v>0</v>
      </c>
      <c r="J71" s="59">
        <v>0</v>
      </c>
    </row>
    <row r="72" spans="2:10" hidden="1" x14ac:dyDescent="0.2">
      <c r="B72" s="53" t="s">
        <v>999</v>
      </c>
      <c r="C72" s="54" t="s">
        <v>1000</v>
      </c>
      <c r="D72" s="55"/>
      <c r="E72" s="77">
        <f>IF(SUM(SoucetDilu)=0,"",SUM(F72:J72)/SUM(SoucetDilu)*100)</f>
        <v>1.746528255914686</v>
      </c>
      <c r="F72" s="59">
        <v>0</v>
      </c>
      <c r="G72" s="58">
        <v>199308</v>
      </c>
      <c r="H72" s="59">
        <v>0</v>
      </c>
      <c r="I72" s="58">
        <v>0</v>
      </c>
      <c r="J72" s="59">
        <v>0</v>
      </c>
    </row>
    <row r="73" spans="2:10" hidden="1" x14ac:dyDescent="0.2">
      <c r="B73" s="53" t="s">
        <v>1005</v>
      </c>
      <c r="C73" s="54" t="s">
        <v>1006</v>
      </c>
      <c r="D73" s="55"/>
      <c r="E73" s="77">
        <f>IF(SUM(SoucetDilu)=0,"",SUM(F73:J73)/SUM(SoucetDilu)*100)</f>
        <v>9.4851079007921245E-3</v>
      </c>
      <c r="F73" s="59">
        <v>0</v>
      </c>
      <c r="G73" s="58">
        <v>1082.4089899999999</v>
      </c>
      <c r="H73" s="59">
        <v>0</v>
      </c>
      <c r="I73" s="58">
        <v>0</v>
      </c>
      <c r="J73" s="59">
        <v>0</v>
      </c>
    </row>
    <row r="74" spans="2:10" hidden="1" x14ac:dyDescent="0.2">
      <c r="B74" s="53" t="s">
        <v>1023</v>
      </c>
      <c r="C74" s="54" t="s">
        <v>1024</v>
      </c>
      <c r="D74" s="55"/>
      <c r="E74" s="77">
        <f>IF(SUM(SoucetDilu)=0,"",SUM(F74:J74)/SUM(SoucetDilu)*100)</f>
        <v>2.5118458289383132</v>
      </c>
      <c r="F74" s="59">
        <v>0</v>
      </c>
      <c r="G74" s="58">
        <v>286643.49791000003</v>
      </c>
      <c r="H74" s="59">
        <v>0</v>
      </c>
      <c r="I74" s="58">
        <v>0</v>
      </c>
      <c r="J74" s="59">
        <v>0</v>
      </c>
    </row>
    <row r="75" spans="2:10" hidden="1" x14ac:dyDescent="0.2">
      <c r="B75" s="53" t="s">
        <v>1052</v>
      </c>
      <c r="C75" s="54" t="s">
        <v>1053</v>
      </c>
      <c r="D75" s="55"/>
      <c r="E75" s="77">
        <f>IF(SUM(SoucetDilu)=0,"",SUM(F75:J75)/SUM(SoucetDilu)*100)</f>
        <v>0.26986493412863238</v>
      </c>
      <c r="F75" s="59">
        <v>0</v>
      </c>
      <c r="G75" s="58">
        <v>30796.089389999997</v>
      </c>
      <c r="H75" s="59">
        <v>0</v>
      </c>
      <c r="I75" s="58">
        <v>0</v>
      </c>
      <c r="J75" s="59">
        <v>0</v>
      </c>
    </row>
    <row r="76" spans="2:10" hidden="1" x14ac:dyDescent="0.2">
      <c r="B76" s="53" t="s">
        <v>1061</v>
      </c>
      <c r="C76" s="60" t="s">
        <v>1062</v>
      </c>
      <c r="D76" s="55"/>
      <c r="E76" s="77">
        <f>IF(SUM(SoucetDilu)=0,"",SUM(F76:J76)/SUM(SoucetDilu)*100)</f>
        <v>5.4674107761291925E-2</v>
      </c>
      <c r="F76" s="59">
        <v>0</v>
      </c>
      <c r="G76" s="58">
        <v>6239.2274690000004</v>
      </c>
      <c r="H76" s="59">
        <v>0</v>
      </c>
      <c r="I76" s="58">
        <v>0</v>
      </c>
      <c r="J76" s="59">
        <v>0</v>
      </c>
    </row>
    <row r="77" spans="2:10" hidden="1" x14ac:dyDescent="0.2">
      <c r="B77" s="53" t="s">
        <v>1081</v>
      </c>
      <c r="C77" s="60" t="s">
        <v>1082</v>
      </c>
      <c r="D77" s="55"/>
      <c r="E77" s="77">
        <f>IF(SUM(SoucetDilu)=0,"",SUM(F77:J77)/SUM(SoucetDilu)*100)</f>
        <v>1.1821590333935925</v>
      </c>
      <c r="F77" s="59">
        <v>0</v>
      </c>
      <c r="G77" s="58">
        <v>134904.06</v>
      </c>
      <c r="H77" s="59">
        <v>0</v>
      </c>
      <c r="I77" s="58">
        <v>0</v>
      </c>
      <c r="J77" s="59">
        <v>0</v>
      </c>
    </row>
    <row r="78" spans="2:10" hidden="1" x14ac:dyDescent="0.2">
      <c r="B78" s="53" t="s">
        <v>1094</v>
      </c>
      <c r="C78" s="60" t="s">
        <v>1095</v>
      </c>
      <c r="D78" s="55"/>
      <c r="E78" s="77">
        <f>IF(SUM(SoucetDilu)=0,"",SUM(F78:J78)/SUM(SoucetDilu)*100)</f>
        <v>0.59887390772870885</v>
      </c>
      <c r="F78" s="59">
        <v>0</v>
      </c>
      <c r="G78" s="58">
        <v>68341.5</v>
      </c>
      <c r="H78" s="59">
        <v>0</v>
      </c>
      <c r="I78" s="58">
        <v>0</v>
      </c>
      <c r="J78" s="59">
        <v>0</v>
      </c>
    </row>
    <row r="79" spans="2:10" hidden="1" x14ac:dyDescent="0.2">
      <c r="B79" s="53" t="s">
        <v>1107</v>
      </c>
      <c r="C79" s="60" t="s">
        <v>1108</v>
      </c>
      <c r="D79" s="55"/>
      <c r="E79" s="77">
        <f>IF(SUM(SoucetDilu)=0,"",SUM(F79:J79)/SUM(SoucetDilu)*100)</f>
        <v>1.3797514240878996</v>
      </c>
      <c r="F79" s="59">
        <v>0</v>
      </c>
      <c r="G79" s="58">
        <v>157452.64693017598</v>
      </c>
      <c r="H79" s="59">
        <v>0</v>
      </c>
      <c r="I79" s="58">
        <v>0</v>
      </c>
      <c r="J79" s="59">
        <v>0</v>
      </c>
    </row>
    <row r="80" spans="2:10" hidden="1" x14ac:dyDescent="0.2">
      <c r="B80" s="53" t="s">
        <v>491</v>
      </c>
      <c r="C80" s="54" t="s">
        <v>492</v>
      </c>
      <c r="D80" s="55"/>
      <c r="E80" s="77">
        <f>IF(SUM(SoucetDilu)=0,"",SUM(F80:J80)/SUM(SoucetDilu)*100)</f>
        <v>0.13963778552792927</v>
      </c>
      <c r="F80" s="59">
        <v>15935</v>
      </c>
      <c r="G80" s="58">
        <v>0</v>
      </c>
      <c r="H80" s="59">
        <v>0</v>
      </c>
      <c r="I80" s="58">
        <v>0</v>
      </c>
      <c r="J80" s="59">
        <v>0</v>
      </c>
    </row>
    <row r="81" spans="2:10" hidden="1" x14ac:dyDescent="0.2">
      <c r="B81" s="53" t="s">
        <v>503</v>
      </c>
      <c r="C81" s="54" t="s">
        <v>504</v>
      </c>
      <c r="D81" s="55"/>
      <c r="E81" s="77">
        <f>IF(SUM(SoucetDilu)=0,"",SUM(F81:J81)/SUM(SoucetDilu)*100)</f>
        <v>3.1185187903829195E-3</v>
      </c>
      <c r="F81" s="59">
        <v>355.875</v>
      </c>
      <c r="G81" s="58">
        <v>0</v>
      </c>
      <c r="H81" s="59">
        <v>0</v>
      </c>
      <c r="I81" s="58">
        <v>0</v>
      </c>
      <c r="J81" s="59">
        <v>0</v>
      </c>
    </row>
    <row r="82" spans="2:10" hidden="1" x14ac:dyDescent="0.2">
      <c r="B82" s="53" t="s">
        <v>509</v>
      </c>
      <c r="C82" s="54" t="s">
        <v>510</v>
      </c>
      <c r="D82" s="55"/>
      <c r="E82" s="77">
        <f>IF(SUM(SoucetDilu)=0,"",SUM(F82:J82)/SUM(SoucetDilu)*100)</f>
        <v>3.9853066343948598</v>
      </c>
      <c r="F82" s="59">
        <v>454789.94799999997</v>
      </c>
      <c r="G82" s="58">
        <v>0</v>
      </c>
      <c r="H82" s="59">
        <v>0</v>
      </c>
      <c r="I82" s="58">
        <v>0</v>
      </c>
      <c r="J82" s="59">
        <v>0</v>
      </c>
    </row>
    <row r="83" spans="2:10" hidden="1" x14ac:dyDescent="0.2">
      <c r="B83" s="53" t="s">
        <v>539</v>
      </c>
      <c r="C83" s="54" t="s">
        <v>540</v>
      </c>
      <c r="D83" s="55"/>
      <c r="E83" s="77">
        <f>IF(SUM(SoucetDilu)=0,"",SUM(F83:J83)/SUM(SoucetDilu)*100)</f>
        <v>1.383987028248449</v>
      </c>
      <c r="F83" s="59">
        <v>157936</v>
      </c>
      <c r="G83" s="58">
        <v>0</v>
      </c>
      <c r="H83" s="59">
        <v>0</v>
      </c>
      <c r="I83" s="58">
        <v>0</v>
      </c>
      <c r="J83" s="59">
        <v>0</v>
      </c>
    </row>
    <row r="84" spans="2:10" hidden="1" x14ac:dyDescent="0.2">
      <c r="B84" s="53" t="s">
        <v>552</v>
      </c>
      <c r="C84" s="54" t="s">
        <v>553</v>
      </c>
      <c r="D84" s="55"/>
      <c r="E84" s="77">
        <f>IF(SUM(SoucetDilu)=0,"",SUM(F84:J84)/SUM(SoucetDilu)*100)</f>
        <v>8.3879387150387696</v>
      </c>
      <c r="F84" s="59">
        <v>957203.68894999998</v>
      </c>
      <c r="G84" s="58">
        <v>0</v>
      </c>
      <c r="H84" s="59">
        <v>0</v>
      </c>
      <c r="I84" s="58">
        <v>0</v>
      </c>
      <c r="J84" s="59">
        <v>0</v>
      </c>
    </row>
    <row r="85" spans="2:10" hidden="1" x14ac:dyDescent="0.2">
      <c r="B85" s="53" t="s">
        <v>655</v>
      </c>
      <c r="C85" s="54" t="s">
        <v>656</v>
      </c>
      <c r="D85" s="55"/>
      <c r="E85" s="77">
        <f>IF(SUM(SoucetDilu)=0,"",SUM(F85:J85)/SUM(SoucetDilu)*100)</f>
        <v>0.44546513054533038</v>
      </c>
      <c r="F85" s="59">
        <v>50835.000199999995</v>
      </c>
      <c r="G85" s="58">
        <v>0</v>
      </c>
      <c r="H85" s="59">
        <v>0</v>
      </c>
      <c r="I85" s="58">
        <v>0</v>
      </c>
      <c r="J85" s="59">
        <v>0</v>
      </c>
    </row>
    <row r="86" spans="2:10" hidden="1" x14ac:dyDescent="0.2">
      <c r="B86" s="53" t="s">
        <v>685</v>
      </c>
      <c r="C86" s="54" t="s">
        <v>686</v>
      </c>
      <c r="D86" s="55"/>
      <c r="E86" s="77">
        <f>IF(SUM(SoucetDilu)=0,"",SUM(F86:J86)/SUM(SoucetDilu)*100)</f>
        <v>1.0443301190331702</v>
      </c>
      <c r="F86" s="59">
        <v>119175.482365875</v>
      </c>
      <c r="G86" s="58">
        <v>0</v>
      </c>
      <c r="H86" s="59">
        <v>0</v>
      </c>
      <c r="I86" s="58">
        <v>0</v>
      </c>
      <c r="J86" s="59">
        <v>0</v>
      </c>
    </row>
    <row r="87" spans="2:10" hidden="1" x14ac:dyDescent="0.2">
      <c r="B87" s="53" t="s">
        <v>1157</v>
      </c>
      <c r="C87" s="60" t="s">
        <v>1158</v>
      </c>
      <c r="D87" s="55"/>
      <c r="E87" s="77">
        <f>IF(SUM(SoucetDilu)=0,"",SUM(F87:J87)/SUM(SoucetDilu)*100)</f>
        <v>2.5488331097939376</v>
      </c>
      <c r="F87" s="59">
        <v>290864.36347447499</v>
      </c>
      <c r="G87" s="58">
        <v>0</v>
      </c>
      <c r="H87" s="59">
        <v>0</v>
      </c>
      <c r="I87" s="58">
        <v>0</v>
      </c>
      <c r="J87" s="59">
        <v>0</v>
      </c>
    </row>
    <row r="88" spans="2:10" hidden="1" x14ac:dyDescent="0.2">
      <c r="B88" s="53" t="s">
        <v>1114</v>
      </c>
      <c r="C88" s="60" t="s">
        <v>1115</v>
      </c>
      <c r="D88" s="55"/>
      <c r="E88" s="77">
        <f>IF(SUM(SoucetDilu)=0,"",SUM(F88:J88)/SUM(SoucetDilu)*100)</f>
        <v>1.4259528490763906</v>
      </c>
      <c r="F88" s="59">
        <v>0</v>
      </c>
      <c r="G88" s="58">
        <v>0</v>
      </c>
      <c r="H88" s="59">
        <v>0</v>
      </c>
      <c r="I88" s="58">
        <v>162725</v>
      </c>
      <c r="J88" s="59">
        <v>0</v>
      </c>
    </row>
    <row r="89" spans="2:10" hidden="1" x14ac:dyDescent="0.2">
      <c r="B89" s="53" t="s">
        <v>1133</v>
      </c>
      <c r="C89" s="60" t="s">
        <v>1134</v>
      </c>
      <c r="D89" s="55"/>
      <c r="E89" s="77">
        <f>IF(SUM(SoucetDilu)=0,"",SUM(F89:J89)/SUM(SoucetDilu)*100)</f>
        <v>0.26727031431451787</v>
      </c>
      <c r="F89" s="59">
        <v>0</v>
      </c>
      <c r="G89" s="58">
        <v>0</v>
      </c>
      <c r="H89" s="59">
        <v>0</v>
      </c>
      <c r="I89" s="58">
        <v>30500</v>
      </c>
      <c r="J89" s="59">
        <v>0</v>
      </c>
    </row>
    <row r="90" spans="2:10" hidden="1" x14ac:dyDescent="0.2">
      <c r="B90" s="53" t="s">
        <v>1150</v>
      </c>
      <c r="C90" s="60" t="s">
        <v>1151</v>
      </c>
      <c r="D90" s="55"/>
      <c r="E90" s="77">
        <f>IF(SUM(SoucetDilu)=0,"",SUM(F90:J90)/SUM(SoucetDilu)*100)</f>
        <v>1.1435664268211338E-2</v>
      </c>
      <c r="F90" s="59">
        <v>0</v>
      </c>
      <c r="G90" s="58">
        <v>0</v>
      </c>
      <c r="H90" s="59">
        <v>0</v>
      </c>
      <c r="I90" s="58">
        <v>1305</v>
      </c>
      <c r="J90" s="59">
        <v>0</v>
      </c>
    </row>
    <row r="91" spans="2:10" hidden="1" x14ac:dyDescent="0.2">
      <c r="B91" s="61" t="s">
        <v>19</v>
      </c>
      <c r="C91" s="62"/>
      <c r="D91" s="63"/>
      <c r="E91" s="78">
        <f>IF(SUM(SoucetDilu)=0,"",SUM(F91:J91)/SUM(SoucetDilu)*100)</f>
        <v>100</v>
      </c>
      <c r="F91" s="65">
        <f>SUM(F49:F90)</f>
        <v>5106280.8636723496</v>
      </c>
      <c r="G91" s="74">
        <f>SUM(G49:G90)</f>
        <v>6110856.7875686586</v>
      </c>
      <c r="H91" s="65">
        <f>SUM(H49:H90)</f>
        <v>0</v>
      </c>
      <c r="I91" s="74">
        <f>SUM(I49:I90)</f>
        <v>194530</v>
      </c>
      <c r="J91" s="65">
        <f>SUM(J49:J90)</f>
        <v>0</v>
      </c>
    </row>
    <row r="92" spans="2:10" hidden="1" x14ac:dyDescent="0.2"/>
    <row r="93" spans="2:10" ht="2.25" hidden="1" customHeight="1" x14ac:dyDescent="0.2"/>
    <row r="94" spans="2:10" ht="1.5" hidden="1" customHeight="1" x14ac:dyDescent="0.2"/>
    <row r="95" spans="2:10" ht="0.75" hidden="1" customHeight="1" x14ac:dyDescent="0.2"/>
    <row r="96" spans="2:10" ht="0.75" hidden="1" customHeight="1" x14ac:dyDescent="0.2"/>
    <row r="97" spans="2:10" ht="0.75" hidden="1" customHeight="1" x14ac:dyDescent="0.2"/>
    <row r="98" spans="2:10" ht="18" hidden="1" x14ac:dyDescent="0.25">
      <c r="B98" s="3" t="s">
        <v>30</v>
      </c>
      <c r="C98" s="38"/>
      <c r="D98" s="38"/>
      <c r="E98" s="38"/>
      <c r="F98" s="38"/>
      <c r="G98" s="38"/>
      <c r="H98" s="38"/>
      <c r="I98" s="38"/>
      <c r="J98" s="38"/>
    </row>
    <row r="99" spans="2:10" hidden="1" x14ac:dyDescent="0.2"/>
    <row r="100" spans="2:10" hidden="1" x14ac:dyDescent="0.2">
      <c r="B100" s="40" t="s">
        <v>31</v>
      </c>
      <c r="C100" s="41"/>
      <c r="D100" s="41"/>
      <c r="E100" s="79"/>
      <c r="F100" s="80"/>
      <c r="G100" s="44"/>
      <c r="H100" s="43" t="s">
        <v>17</v>
      </c>
      <c r="I100" s="1"/>
      <c r="J100" s="1"/>
    </row>
    <row r="101" spans="2:10" hidden="1" x14ac:dyDescent="0.2">
      <c r="B101" s="61" t="s">
        <v>19</v>
      </c>
      <c r="C101" s="62"/>
      <c r="D101" s="63"/>
      <c r="E101" s="81"/>
      <c r="F101" s="82"/>
      <c r="G101" s="74"/>
      <c r="H101" s="65">
        <v>0</v>
      </c>
      <c r="I101" s="1"/>
      <c r="J101" s="1"/>
    </row>
    <row r="102" spans="2:10" hidden="1" x14ac:dyDescent="0.2">
      <c r="I102" s="1"/>
      <c r="J102" s="1"/>
    </row>
    <row r="103" spans="2:10" hidden="1" x14ac:dyDescent="0.2"/>
    <row r="104" spans="2:10" hidden="1" x14ac:dyDescent="0.2"/>
    <row r="105" spans="2:10" hidden="1" x14ac:dyDescent="0.2"/>
    <row r="106" spans="2:10" hidden="1" x14ac:dyDescent="0.2"/>
    <row r="107" spans="2:10" hidden="1" x14ac:dyDescent="0.2"/>
    <row r="108" spans="2:10" hidden="1" x14ac:dyDescent="0.2"/>
    <row r="109" spans="2:10" hidden="1" x14ac:dyDescent="0.2"/>
    <row r="110" spans="2:10" hidden="1" x14ac:dyDescent="0.2"/>
    <row r="111" spans="2:10" hidden="1" x14ac:dyDescent="0.2"/>
    <row r="112" spans="2:10" hidden="1" x14ac:dyDescent="0.2"/>
    <row r="113" spans="2:4" hidden="1" x14ac:dyDescent="0.2"/>
    <row r="114" spans="2:4" hidden="1" x14ac:dyDescent="0.2"/>
    <row r="115" spans="2:4" hidden="1" x14ac:dyDescent="0.2"/>
    <row r="116" spans="2:4" hidden="1" x14ac:dyDescent="0.2"/>
    <row r="118" spans="2:4" x14ac:dyDescent="0.2">
      <c r="B118" s="1" t="s">
        <v>1246</v>
      </c>
      <c r="D118" s="1" t="s">
        <v>1247</v>
      </c>
    </row>
    <row r="119" spans="2:4" x14ac:dyDescent="0.2">
      <c r="D119" s="1" t="s">
        <v>1248</v>
      </c>
    </row>
    <row r="121" spans="2:4" x14ac:dyDescent="0.2">
      <c r="B121" s="1" t="s">
        <v>1249</v>
      </c>
    </row>
    <row r="122" spans="2:4" x14ac:dyDescent="0.2">
      <c r="B122" s="1" t="s">
        <v>1250</v>
      </c>
    </row>
  </sheetData>
  <sheetProtection algorithmName="SHA-512" hashValue="m6f1ylrSDxB4fz1aFwMHuCubDTN5b6ellKpqSnhXE3j4l7o1G8xCt3m1OqAR4oKGBodpSqJashIKr+7uJb5Xmg==" saltValue="Bv4+qbf+BorEwy/XMzQGdw==" spinCount="100000" sheet="1"/>
  <sortState ref="B831:K872">
    <sortCondition ref="B831"/>
  </sortState>
  <mergeCells count="5"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topLeftCell="A19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3" t="s">
        <v>32</v>
      </c>
      <c r="B1" s="84"/>
      <c r="C1" s="84"/>
      <c r="D1" s="84"/>
      <c r="E1" s="84"/>
      <c r="F1" s="84"/>
      <c r="G1" s="84"/>
    </row>
    <row r="2" spans="1:57" ht="12.75" customHeight="1" x14ac:dyDescent="0.2">
      <c r="A2" s="85" t="s">
        <v>33</v>
      </c>
      <c r="B2" s="86"/>
      <c r="C2" s="87" t="s">
        <v>99</v>
      </c>
      <c r="D2" s="87" t="s">
        <v>107</v>
      </c>
      <c r="E2" s="88"/>
      <c r="F2" s="89" t="s">
        <v>34</v>
      </c>
      <c r="G2" s="90"/>
    </row>
    <row r="3" spans="1:57" ht="3" hidden="1" customHeight="1" x14ac:dyDescent="0.2">
      <c r="A3" s="91"/>
      <c r="B3" s="92"/>
      <c r="C3" s="93"/>
      <c r="D3" s="93"/>
      <c r="E3" s="94"/>
      <c r="F3" s="95"/>
      <c r="G3" s="96"/>
    </row>
    <row r="4" spans="1:57" ht="12" customHeight="1" x14ac:dyDescent="0.2">
      <c r="A4" s="97" t="s">
        <v>35</v>
      </c>
      <c r="B4" s="92"/>
      <c r="C4" s="93"/>
      <c r="D4" s="93"/>
      <c r="E4" s="94"/>
      <c r="F4" s="95" t="s">
        <v>36</v>
      </c>
      <c r="G4" s="98"/>
    </row>
    <row r="5" spans="1:57" ht="12.95" customHeight="1" x14ac:dyDescent="0.2">
      <c r="A5" s="99" t="s">
        <v>106</v>
      </c>
      <c r="B5" s="100"/>
      <c r="C5" s="101" t="s">
        <v>107</v>
      </c>
      <c r="D5" s="102"/>
      <c r="E5" s="100"/>
      <c r="F5" s="95" t="s">
        <v>37</v>
      </c>
      <c r="G5" s="96"/>
    </row>
    <row r="6" spans="1:57" ht="12.95" customHeight="1" x14ac:dyDescent="0.2">
      <c r="A6" s="97" t="s">
        <v>38</v>
      </c>
      <c r="B6" s="92"/>
      <c r="C6" s="93"/>
      <c r="D6" s="93"/>
      <c r="E6" s="94"/>
      <c r="F6" s="103" t="s">
        <v>39</v>
      </c>
      <c r="G6" s="104">
        <v>0</v>
      </c>
      <c r="O6" s="105"/>
    </row>
    <row r="7" spans="1:57" ht="12.95" customHeight="1" x14ac:dyDescent="0.2">
      <c r="A7" s="106" t="s">
        <v>103</v>
      </c>
      <c r="B7" s="107"/>
      <c r="C7" s="108" t="s">
        <v>104</v>
      </c>
      <c r="D7" s="109"/>
      <c r="E7" s="109"/>
      <c r="F7" s="110" t="s">
        <v>40</v>
      </c>
      <c r="G7" s="104">
        <f>IF(G6=0,,ROUND((F30+F32)/G6,1))</f>
        <v>0</v>
      </c>
    </row>
    <row r="8" spans="1:57" x14ac:dyDescent="0.2">
      <c r="A8" s="111" t="s">
        <v>41</v>
      </c>
      <c r="B8" s="95"/>
      <c r="C8" s="112" t="s">
        <v>1175</v>
      </c>
      <c r="D8" s="112"/>
      <c r="E8" s="113"/>
      <c r="F8" s="114" t="s">
        <v>42</v>
      </c>
      <c r="G8" s="115"/>
      <c r="H8" s="116"/>
      <c r="I8" s="117"/>
    </row>
    <row r="9" spans="1:57" x14ac:dyDescent="0.2">
      <c r="A9" s="111" t="s">
        <v>43</v>
      </c>
      <c r="B9" s="95"/>
      <c r="C9" s="112"/>
      <c r="D9" s="112"/>
      <c r="E9" s="113"/>
      <c r="F9" s="95"/>
      <c r="G9" s="118"/>
      <c r="H9" s="119"/>
    </row>
    <row r="10" spans="1:57" x14ac:dyDescent="0.2">
      <c r="A10" s="111" t="s">
        <v>44</v>
      </c>
      <c r="B10" s="95"/>
      <c r="C10" s="112" t="s">
        <v>1174</v>
      </c>
      <c r="D10" s="112"/>
      <c r="E10" s="112"/>
      <c r="F10" s="120"/>
      <c r="G10" s="121"/>
      <c r="H10" s="122"/>
    </row>
    <row r="11" spans="1:57" ht="13.5" customHeight="1" x14ac:dyDescent="0.2">
      <c r="A11" s="111" t="s">
        <v>45</v>
      </c>
      <c r="B11" s="95"/>
      <c r="C11" s="112"/>
      <c r="D11" s="112"/>
      <c r="E11" s="112"/>
      <c r="F11" s="123" t="s">
        <v>46</v>
      </c>
      <c r="G11" s="124"/>
      <c r="H11" s="119"/>
      <c r="BA11" s="125"/>
      <c r="BB11" s="125"/>
      <c r="BC11" s="125"/>
      <c r="BD11" s="125"/>
      <c r="BE11" s="125"/>
    </row>
    <row r="12" spans="1:57" ht="12.75" customHeight="1" x14ac:dyDescent="0.2">
      <c r="A12" s="126" t="s">
        <v>47</v>
      </c>
      <c r="B12" s="92"/>
      <c r="C12" s="127"/>
      <c r="D12" s="127"/>
      <c r="E12" s="127"/>
      <c r="F12" s="128" t="s">
        <v>48</v>
      </c>
      <c r="G12" s="129"/>
      <c r="H12" s="119"/>
    </row>
    <row r="13" spans="1:57" ht="28.5" customHeight="1" thickBot="1" x14ac:dyDescent="0.25">
      <c r="A13" s="130" t="s">
        <v>49</v>
      </c>
      <c r="B13" s="131"/>
      <c r="C13" s="131"/>
      <c r="D13" s="131"/>
      <c r="E13" s="132"/>
      <c r="F13" s="132"/>
      <c r="G13" s="133"/>
      <c r="H13" s="119"/>
    </row>
    <row r="14" spans="1:57" ht="17.25" customHeight="1" thickBot="1" x14ac:dyDescent="0.25">
      <c r="A14" s="134" t="s">
        <v>50</v>
      </c>
      <c r="B14" s="135"/>
      <c r="C14" s="136"/>
      <c r="D14" s="137" t="s">
        <v>51</v>
      </c>
      <c r="E14" s="138"/>
      <c r="F14" s="138"/>
      <c r="G14" s="136"/>
    </row>
    <row r="15" spans="1:57" ht="15.95" customHeight="1" x14ac:dyDescent="0.2">
      <c r="A15" s="139"/>
      <c r="B15" s="140" t="s">
        <v>52</v>
      </c>
      <c r="C15" s="141">
        <f>'SO 01 1 1 Rek'!E48</f>
        <v>0</v>
      </c>
      <c r="D15" s="142">
        <f>'SO 01 1 1 Rek'!A56</f>
        <v>0</v>
      </c>
      <c r="E15" s="143"/>
      <c r="F15" s="144"/>
      <c r="G15" s="141">
        <f>'SO 01 1 1 Rek'!I56</f>
        <v>0</v>
      </c>
    </row>
    <row r="16" spans="1:57" ht="15.95" customHeight="1" x14ac:dyDescent="0.2">
      <c r="A16" s="139" t="s">
        <v>53</v>
      </c>
      <c r="B16" s="140" t="s">
        <v>54</v>
      </c>
      <c r="C16" s="141">
        <f>'SO 01 1 1 Rek'!F48</f>
        <v>0</v>
      </c>
      <c r="D16" s="91"/>
      <c r="E16" s="145"/>
      <c r="F16" s="146"/>
      <c r="G16" s="141"/>
    </row>
    <row r="17" spans="1:7" ht="15.95" customHeight="1" x14ac:dyDescent="0.2">
      <c r="A17" s="139" t="s">
        <v>55</v>
      </c>
      <c r="B17" s="140" t="s">
        <v>56</v>
      </c>
      <c r="C17" s="141">
        <f>'SO 01 1 1 Rek'!H48</f>
        <v>0</v>
      </c>
      <c r="D17" s="91"/>
      <c r="E17" s="145"/>
      <c r="F17" s="146"/>
      <c r="G17" s="141"/>
    </row>
    <row r="18" spans="1:7" ht="15.95" customHeight="1" x14ac:dyDescent="0.2">
      <c r="A18" s="147" t="s">
        <v>57</v>
      </c>
      <c r="B18" s="148" t="s">
        <v>58</v>
      </c>
      <c r="C18" s="141">
        <f>'SO 01 1 1 Rek'!G48</f>
        <v>0</v>
      </c>
      <c r="D18" s="91"/>
      <c r="E18" s="145"/>
      <c r="F18" s="146"/>
      <c r="G18" s="141"/>
    </row>
    <row r="19" spans="1:7" ht="15.95" customHeight="1" x14ac:dyDescent="0.2">
      <c r="A19" s="149" t="s">
        <v>59</v>
      </c>
      <c r="B19" s="140"/>
      <c r="C19" s="141">
        <f>SUM(C15:C18)</f>
        <v>0</v>
      </c>
      <c r="D19" s="91"/>
      <c r="E19" s="145"/>
      <c r="F19" s="146"/>
      <c r="G19" s="141"/>
    </row>
    <row r="20" spans="1:7" ht="15.95" customHeight="1" x14ac:dyDescent="0.2">
      <c r="A20" s="149"/>
      <c r="B20" s="140"/>
      <c r="C20" s="141"/>
      <c r="D20" s="91"/>
      <c r="E20" s="145"/>
      <c r="F20" s="146"/>
      <c r="G20" s="141"/>
    </row>
    <row r="21" spans="1:7" ht="15.95" customHeight="1" x14ac:dyDescent="0.2">
      <c r="A21" s="149" t="s">
        <v>29</v>
      </c>
      <c r="B21" s="140"/>
      <c r="C21" s="141">
        <f>'SO 01 1 1 Rek'!I48</f>
        <v>0</v>
      </c>
      <c r="D21" s="91"/>
      <c r="E21" s="145"/>
      <c r="F21" s="146"/>
      <c r="G21" s="141"/>
    </row>
    <row r="22" spans="1:7" ht="15.95" customHeight="1" x14ac:dyDescent="0.2">
      <c r="A22" s="150" t="s">
        <v>60</v>
      </c>
      <c r="B22" s="119"/>
      <c r="C22" s="141">
        <f>C19+C21</f>
        <v>0</v>
      </c>
      <c r="D22" s="91" t="s">
        <v>61</v>
      </c>
      <c r="E22" s="145"/>
      <c r="F22" s="146"/>
      <c r="G22" s="141">
        <f>G23-SUM(G15:G21)</f>
        <v>0</v>
      </c>
    </row>
    <row r="23" spans="1:7" ht="15.95" customHeight="1" thickBot="1" x14ac:dyDescent="0.25">
      <c r="A23" s="151" t="s">
        <v>62</v>
      </c>
      <c r="B23" s="152"/>
      <c r="C23" s="153">
        <f>C22+G23</f>
        <v>0</v>
      </c>
      <c r="D23" s="154" t="s">
        <v>63</v>
      </c>
      <c r="E23" s="155"/>
      <c r="F23" s="156"/>
      <c r="G23" s="141">
        <f>'SO 01 1 1 Rek'!H54</f>
        <v>0</v>
      </c>
    </row>
    <row r="24" spans="1:7" x14ac:dyDescent="0.2">
      <c r="A24" s="157" t="s">
        <v>64</v>
      </c>
      <c r="B24" s="158"/>
      <c r="C24" s="159"/>
      <c r="D24" s="158" t="s">
        <v>65</v>
      </c>
      <c r="E24" s="158"/>
      <c r="F24" s="160" t="s">
        <v>66</v>
      </c>
      <c r="G24" s="161"/>
    </row>
    <row r="25" spans="1:7" x14ac:dyDescent="0.2">
      <c r="A25" s="150" t="s">
        <v>67</v>
      </c>
      <c r="B25" s="119"/>
      <c r="C25" s="162"/>
      <c r="D25" s="119" t="s">
        <v>67</v>
      </c>
      <c r="F25" s="163" t="s">
        <v>67</v>
      </c>
      <c r="G25" s="164"/>
    </row>
    <row r="26" spans="1:7" ht="37.5" customHeight="1" x14ac:dyDescent="0.2">
      <c r="A26" s="150" t="s">
        <v>68</v>
      </c>
      <c r="B26" s="165"/>
      <c r="C26" s="162"/>
      <c r="D26" s="119" t="s">
        <v>68</v>
      </c>
      <c r="F26" s="163" t="s">
        <v>68</v>
      </c>
      <c r="G26" s="164"/>
    </row>
    <row r="27" spans="1:7" x14ac:dyDescent="0.2">
      <c r="A27" s="150"/>
      <c r="B27" s="166"/>
      <c r="C27" s="162"/>
      <c r="D27" s="119"/>
      <c r="F27" s="163"/>
      <c r="G27" s="164"/>
    </row>
    <row r="28" spans="1:7" x14ac:dyDescent="0.2">
      <c r="A28" s="150" t="s">
        <v>69</v>
      </c>
      <c r="B28" s="119"/>
      <c r="C28" s="162"/>
      <c r="D28" s="163" t="s">
        <v>70</v>
      </c>
      <c r="E28" s="162"/>
      <c r="F28" s="167" t="s">
        <v>70</v>
      </c>
      <c r="G28" s="164"/>
    </row>
    <row r="29" spans="1:7" ht="69" customHeight="1" x14ac:dyDescent="0.2">
      <c r="A29" s="150"/>
      <c r="B29" s="119"/>
      <c r="C29" s="168"/>
      <c r="D29" s="169"/>
      <c r="E29" s="168"/>
      <c r="F29" s="119"/>
      <c r="G29" s="164"/>
    </row>
    <row r="30" spans="1:7" x14ac:dyDescent="0.2">
      <c r="A30" s="170" t="s">
        <v>11</v>
      </c>
      <c r="B30" s="171"/>
      <c r="C30" s="172">
        <v>21</v>
      </c>
      <c r="D30" s="171" t="s">
        <v>71</v>
      </c>
      <c r="E30" s="173"/>
      <c r="F30" s="174">
        <f>C23-F32</f>
        <v>0</v>
      </c>
      <c r="G30" s="175"/>
    </row>
    <row r="31" spans="1:7" x14ac:dyDescent="0.2">
      <c r="A31" s="170" t="s">
        <v>72</v>
      </c>
      <c r="B31" s="171"/>
      <c r="C31" s="172">
        <f>C30</f>
        <v>21</v>
      </c>
      <c r="D31" s="171" t="s">
        <v>73</v>
      </c>
      <c r="E31" s="173"/>
      <c r="F31" s="174">
        <f>ROUND(PRODUCT(F30,C31/100),0)</f>
        <v>0</v>
      </c>
      <c r="G31" s="175"/>
    </row>
    <row r="32" spans="1:7" x14ac:dyDescent="0.2">
      <c r="A32" s="170" t="s">
        <v>11</v>
      </c>
      <c r="B32" s="171"/>
      <c r="C32" s="172">
        <v>0</v>
      </c>
      <c r="D32" s="171" t="s">
        <v>73</v>
      </c>
      <c r="E32" s="173"/>
      <c r="F32" s="174">
        <v>0</v>
      </c>
      <c r="G32" s="175"/>
    </row>
    <row r="33" spans="1:8" x14ac:dyDescent="0.2">
      <c r="A33" s="170" t="s">
        <v>72</v>
      </c>
      <c r="B33" s="176"/>
      <c r="C33" s="177">
        <f>C32</f>
        <v>0</v>
      </c>
      <c r="D33" s="171" t="s">
        <v>73</v>
      </c>
      <c r="E33" s="146"/>
      <c r="F33" s="174">
        <f>ROUND(PRODUCT(F32,C33/100),0)</f>
        <v>0</v>
      </c>
      <c r="G33" s="175"/>
    </row>
    <row r="34" spans="1:8" s="183" customFormat="1" ht="19.5" customHeight="1" thickBot="1" x14ac:dyDescent="0.3">
      <c r="A34" s="178" t="s">
        <v>74</v>
      </c>
      <c r="B34" s="179"/>
      <c r="C34" s="179"/>
      <c r="D34" s="179"/>
      <c r="E34" s="180"/>
      <c r="F34" s="181">
        <f>ROUND(SUM(F30:F33),0)</f>
        <v>0</v>
      </c>
      <c r="G34" s="182"/>
    </row>
    <row r="36" spans="1:8" x14ac:dyDescent="0.2">
      <c r="A36" s="2" t="s">
        <v>75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184"/>
      <c r="C37" s="184"/>
      <c r="D37" s="184"/>
      <c r="E37" s="184"/>
      <c r="F37" s="184"/>
      <c r="G37" s="184"/>
      <c r="H37" s="1" t="s">
        <v>1</v>
      </c>
    </row>
    <row r="38" spans="1:8" ht="12.75" customHeight="1" x14ac:dyDescent="0.2">
      <c r="A38" s="185"/>
      <c r="B38" s="184"/>
      <c r="C38" s="184"/>
      <c r="D38" s="184"/>
      <c r="E38" s="184"/>
      <c r="F38" s="184"/>
      <c r="G38" s="184"/>
      <c r="H38" s="1" t="s">
        <v>1</v>
      </c>
    </row>
    <row r="39" spans="1:8" x14ac:dyDescent="0.2">
      <c r="A39" s="185"/>
      <c r="B39" s="184"/>
      <c r="C39" s="184"/>
      <c r="D39" s="184"/>
      <c r="E39" s="184"/>
      <c r="F39" s="184"/>
      <c r="G39" s="184"/>
      <c r="H39" s="1" t="s">
        <v>1</v>
      </c>
    </row>
    <row r="40" spans="1:8" x14ac:dyDescent="0.2">
      <c r="A40" s="185"/>
      <c r="B40" s="184"/>
      <c r="C40" s="184"/>
      <c r="D40" s="184"/>
      <c r="E40" s="184"/>
      <c r="F40" s="184"/>
      <c r="G40" s="184"/>
      <c r="H40" s="1" t="s">
        <v>1</v>
      </c>
    </row>
    <row r="41" spans="1:8" x14ac:dyDescent="0.2">
      <c r="A41" s="185"/>
      <c r="B41" s="184"/>
      <c r="C41" s="184"/>
      <c r="D41" s="184"/>
      <c r="E41" s="184"/>
      <c r="F41" s="184"/>
      <c r="G41" s="184"/>
      <c r="H41" s="1" t="s">
        <v>1</v>
      </c>
    </row>
    <row r="42" spans="1:8" x14ac:dyDescent="0.2">
      <c r="A42" s="185"/>
      <c r="B42" s="184"/>
      <c r="C42" s="184"/>
      <c r="D42" s="184"/>
      <c r="E42" s="184"/>
      <c r="F42" s="184"/>
      <c r="G42" s="184"/>
      <c r="H42" s="1" t="s">
        <v>1</v>
      </c>
    </row>
    <row r="43" spans="1:8" x14ac:dyDescent="0.2">
      <c r="A43" s="185"/>
      <c r="B43" s="184"/>
      <c r="C43" s="184"/>
      <c r="D43" s="184"/>
      <c r="E43" s="184"/>
      <c r="F43" s="184"/>
      <c r="G43" s="184"/>
      <c r="H43" s="1" t="s">
        <v>1</v>
      </c>
    </row>
    <row r="44" spans="1:8" ht="12.75" customHeight="1" x14ac:dyDescent="0.2">
      <c r="A44" s="185"/>
      <c r="B44" s="184"/>
      <c r="C44" s="184"/>
      <c r="D44" s="184"/>
      <c r="E44" s="184"/>
      <c r="F44" s="184"/>
      <c r="G44" s="184"/>
      <c r="H44" s="1" t="s">
        <v>1</v>
      </c>
    </row>
    <row r="45" spans="1:8" ht="12.75" customHeight="1" x14ac:dyDescent="0.2">
      <c r="A45" s="185"/>
      <c r="B45" s="184"/>
      <c r="C45" s="184"/>
      <c r="D45" s="184"/>
      <c r="E45" s="184"/>
      <c r="F45" s="184"/>
      <c r="G45" s="184"/>
      <c r="H45" s="1" t="s">
        <v>1</v>
      </c>
    </row>
    <row r="46" spans="1:8" x14ac:dyDescent="0.2">
      <c r="B46" s="186"/>
      <c r="C46" s="186"/>
      <c r="D46" s="186"/>
      <c r="E46" s="186"/>
      <c r="F46" s="186"/>
      <c r="G46" s="186"/>
    </row>
    <row r="47" spans="1:8" x14ac:dyDescent="0.2">
      <c r="B47" s="186"/>
      <c r="C47" s="186"/>
      <c r="D47" s="186"/>
      <c r="E47" s="186"/>
      <c r="F47" s="186"/>
      <c r="G47" s="186"/>
    </row>
    <row r="48" spans="1:8" x14ac:dyDescent="0.2">
      <c r="B48" s="186"/>
      <c r="C48" s="186"/>
      <c r="D48" s="186"/>
      <c r="E48" s="186"/>
      <c r="F48" s="186"/>
      <c r="G48" s="186"/>
    </row>
    <row r="49" spans="2:7" x14ac:dyDescent="0.2">
      <c r="B49" s="186"/>
      <c r="C49" s="186"/>
      <c r="D49" s="186"/>
      <c r="E49" s="186"/>
      <c r="F49" s="186"/>
      <c r="G49" s="186"/>
    </row>
    <row r="50" spans="2:7" x14ac:dyDescent="0.2">
      <c r="B50" s="186"/>
      <c r="C50" s="186"/>
      <c r="D50" s="186"/>
      <c r="E50" s="186"/>
      <c r="F50" s="186"/>
      <c r="G50" s="186"/>
    </row>
    <row r="51" spans="2:7" x14ac:dyDescent="0.2">
      <c r="B51" s="186"/>
      <c r="C51" s="186"/>
      <c r="D51" s="186"/>
      <c r="E51" s="186"/>
      <c r="F51" s="186"/>
      <c r="G51" s="186"/>
    </row>
  </sheetData>
  <mergeCells count="18"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10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9" ht="13.5" thickTop="1" x14ac:dyDescent="0.2">
      <c r="A1" s="187" t="s">
        <v>2</v>
      </c>
      <c r="B1" s="188"/>
      <c r="C1" s="189" t="s">
        <v>105</v>
      </c>
      <c r="D1" s="190"/>
      <c r="E1" s="191"/>
      <c r="F1" s="190"/>
      <c r="G1" s="192" t="s">
        <v>76</v>
      </c>
      <c r="H1" s="193" t="s">
        <v>99</v>
      </c>
      <c r="I1" s="194"/>
    </row>
    <row r="2" spans="1:9" ht="13.5" thickBot="1" x14ac:dyDescent="0.25">
      <c r="A2" s="195" t="s">
        <v>77</v>
      </c>
      <c r="B2" s="196"/>
      <c r="C2" s="197" t="s">
        <v>108</v>
      </c>
      <c r="D2" s="198"/>
      <c r="E2" s="199"/>
      <c r="F2" s="198"/>
      <c r="G2" s="200" t="s">
        <v>107</v>
      </c>
      <c r="H2" s="201"/>
      <c r="I2" s="202"/>
    </row>
    <row r="3" spans="1:9" ht="13.5" thickTop="1" x14ac:dyDescent="0.2">
      <c r="F3" s="119"/>
    </row>
    <row r="4" spans="1:9" ht="19.5" customHeight="1" x14ac:dyDescent="0.25">
      <c r="A4" s="203" t="s">
        <v>78</v>
      </c>
      <c r="B4" s="204"/>
      <c r="C4" s="204"/>
      <c r="D4" s="204"/>
      <c r="E4" s="205"/>
      <c r="F4" s="204"/>
      <c r="G4" s="204"/>
      <c r="H4" s="204"/>
      <c r="I4" s="204"/>
    </row>
    <row r="5" spans="1:9" ht="13.5" thickBot="1" x14ac:dyDescent="0.25"/>
    <row r="6" spans="1:9" s="119" customFormat="1" ht="13.5" thickBot="1" x14ac:dyDescent="0.25">
      <c r="A6" s="206"/>
      <c r="B6" s="207" t="s">
        <v>79</v>
      </c>
      <c r="C6" s="207"/>
      <c r="D6" s="208"/>
      <c r="E6" s="209" t="s">
        <v>25</v>
      </c>
      <c r="F6" s="210" t="s">
        <v>26</v>
      </c>
      <c r="G6" s="210" t="s">
        <v>27</v>
      </c>
      <c r="H6" s="210" t="s">
        <v>28</v>
      </c>
      <c r="I6" s="211" t="s">
        <v>29</v>
      </c>
    </row>
    <row r="7" spans="1:9" s="119" customFormat="1" x14ac:dyDescent="0.2">
      <c r="A7" s="309" t="str">
        <f>'SO 01 1 1 Pol'!B7</f>
        <v>1</v>
      </c>
      <c r="B7" s="55" t="str">
        <f>'SO 01 1 1 Pol'!C7</f>
        <v>Zemní práce</v>
      </c>
      <c r="D7" s="212"/>
      <c r="E7" s="310">
        <f>'SO 01 1 1 Pol'!BA54</f>
        <v>0</v>
      </c>
      <c r="F7" s="311">
        <f>'SO 01 1 1 Pol'!BB54</f>
        <v>0</v>
      </c>
      <c r="G7" s="311">
        <f>'SO 01 1 1 Pol'!BC54</f>
        <v>0</v>
      </c>
      <c r="H7" s="311">
        <f>'SO 01 1 1 Pol'!BD54</f>
        <v>0</v>
      </c>
      <c r="I7" s="312">
        <f>'SO 01 1 1 Pol'!BE54</f>
        <v>0</v>
      </c>
    </row>
    <row r="8" spans="1:9" s="119" customFormat="1" x14ac:dyDescent="0.2">
      <c r="A8" s="309" t="str">
        <f>'SO 01 1 1 Pol'!B55</f>
        <v>2</v>
      </c>
      <c r="B8" s="55" t="str">
        <f>'SO 01 1 1 Pol'!C55</f>
        <v>Základy a zvláštní zakládání</v>
      </c>
      <c r="D8" s="212"/>
      <c r="E8" s="310">
        <f>'SO 01 1 1 Pol'!BA68</f>
        <v>0</v>
      </c>
      <c r="F8" s="311">
        <f>'SO 01 1 1 Pol'!BB68</f>
        <v>0</v>
      </c>
      <c r="G8" s="311">
        <f>'SO 01 1 1 Pol'!BC68</f>
        <v>0</v>
      </c>
      <c r="H8" s="311">
        <f>'SO 01 1 1 Pol'!BD68</f>
        <v>0</v>
      </c>
      <c r="I8" s="312">
        <f>'SO 01 1 1 Pol'!BE68</f>
        <v>0</v>
      </c>
    </row>
    <row r="9" spans="1:9" s="119" customFormat="1" x14ac:dyDescent="0.2">
      <c r="A9" s="309" t="str">
        <f>'SO 01 1 1 Pol'!B69</f>
        <v>3</v>
      </c>
      <c r="B9" s="55" t="str">
        <f>'SO 01 1 1 Pol'!C69</f>
        <v>Svislé a kompletní konstrukce</v>
      </c>
      <c r="D9" s="212"/>
      <c r="E9" s="310">
        <f>'SO 01 1 1 Pol'!BA178</f>
        <v>0</v>
      </c>
      <c r="F9" s="311">
        <f>'SO 01 1 1 Pol'!BB178</f>
        <v>0</v>
      </c>
      <c r="G9" s="311">
        <f>'SO 01 1 1 Pol'!BC178</f>
        <v>0</v>
      </c>
      <c r="H9" s="311">
        <f>'SO 01 1 1 Pol'!BD178</f>
        <v>0</v>
      </c>
      <c r="I9" s="312">
        <f>'SO 01 1 1 Pol'!BE178</f>
        <v>0</v>
      </c>
    </row>
    <row r="10" spans="1:9" s="119" customFormat="1" x14ac:dyDescent="0.2">
      <c r="A10" s="309" t="str">
        <f>'SO 01 1 1 Pol'!B179</f>
        <v>4</v>
      </c>
      <c r="B10" s="55" t="str">
        <f>'SO 01 1 1 Pol'!C179</f>
        <v>Vodorovné konstrukce</v>
      </c>
      <c r="D10" s="212"/>
      <c r="E10" s="310">
        <f>'SO 01 1 1 Pol'!BA191</f>
        <v>0</v>
      </c>
      <c r="F10" s="311">
        <f>'SO 01 1 1 Pol'!BB191</f>
        <v>0</v>
      </c>
      <c r="G10" s="311">
        <f>'SO 01 1 1 Pol'!BC191</f>
        <v>0</v>
      </c>
      <c r="H10" s="311">
        <f>'SO 01 1 1 Pol'!BD191</f>
        <v>0</v>
      </c>
      <c r="I10" s="312">
        <f>'SO 01 1 1 Pol'!BE191</f>
        <v>0</v>
      </c>
    </row>
    <row r="11" spans="1:9" s="119" customFormat="1" x14ac:dyDescent="0.2">
      <c r="A11" s="309" t="str">
        <f>'SO 01 1 1 Pol'!B192</f>
        <v>5</v>
      </c>
      <c r="B11" s="55" t="str">
        <f>'SO 01 1 1 Pol'!C192</f>
        <v>Komunikace</v>
      </c>
      <c r="D11" s="212"/>
      <c r="E11" s="310">
        <f>'SO 01 1 1 Pol'!BA213</f>
        <v>0</v>
      </c>
      <c r="F11" s="311">
        <f>'SO 01 1 1 Pol'!BB213</f>
        <v>0</v>
      </c>
      <c r="G11" s="311">
        <f>'SO 01 1 1 Pol'!BC213</f>
        <v>0</v>
      </c>
      <c r="H11" s="311">
        <f>'SO 01 1 1 Pol'!BD213</f>
        <v>0</v>
      </c>
      <c r="I11" s="312">
        <f>'SO 01 1 1 Pol'!BE213</f>
        <v>0</v>
      </c>
    </row>
    <row r="12" spans="1:9" s="119" customFormat="1" x14ac:dyDescent="0.2">
      <c r="A12" s="309" t="str">
        <f>'SO 01 1 1 Pol'!B214</f>
        <v>61</v>
      </c>
      <c r="B12" s="55" t="str">
        <f>'SO 01 1 1 Pol'!C214</f>
        <v>Upravy povrchů vnitřní</v>
      </c>
      <c r="D12" s="212"/>
      <c r="E12" s="310">
        <f>'SO 01 1 1 Pol'!BA271</f>
        <v>0</v>
      </c>
      <c r="F12" s="311">
        <f>'SO 01 1 1 Pol'!BB271</f>
        <v>0</v>
      </c>
      <c r="G12" s="311">
        <f>'SO 01 1 1 Pol'!BC271</f>
        <v>0</v>
      </c>
      <c r="H12" s="311">
        <f>'SO 01 1 1 Pol'!BD271</f>
        <v>0</v>
      </c>
      <c r="I12" s="312">
        <f>'SO 01 1 1 Pol'!BE271</f>
        <v>0</v>
      </c>
    </row>
    <row r="13" spans="1:9" s="119" customFormat="1" x14ac:dyDescent="0.2">
      <c r="A13" s="309" t="str">
        <f>'SO 01 1 1 Pol'!B272</f>
        <v>62</v>
      </c>
      <c r="B13" s="55" t="str">
        <f>'SO 01 1 1 Pol'!C272</f>
        <v>Úpravy povrchů vnější</v>
      </c>
      <c r="D13" s="212"/>
      <c r="E13" s="310">
        <f>'SO 01 1 1 Pol'!BA431</f>
        <v>0</v>
      </c>
      <c r="F13" s="311">
        <f>'SO 01 1 1 Pol'!BB431</f>
        <v>0</v>
      </c>
      <c r="G13" s="311">
        <f>'SO 01 1 1 Pol'!BC431</f>
        <v>0</v>
      </c>
      <c r="H13" s="311">
        <f>'SO 01 1 1 Pol'!BD431</f>
        <v>0</v>
      </c>
      <c r="I13" s="312">
        <f>'SO 01 1 1 Pol'!BE431</f>
        <v>0</v>
      </c>
    </row>
    <row r="14" spans="1:9" s="119" customFormat="1" x14ac:dyDescent="0.2">
      <c r="A14" s="309" t="str">
        <f>'SO 01 1 1 Pol'!B432</f>
        <v>621</v>
      </c>
      <c r="B14" s="55" t="str">
        <f>'SO 01 1 1 Pol'!C432</f>
        <v>Průzkumy a zkoušky</v>
      </c>
      <c r="D14" s="212"/>
      <c r="E14" s="310">
        <f>'SO 01 1 1 Pol'!BA436</f>
        <v>0</v>
      </c>
      <c r="F14" s="311">
        <f>'SO 01 1 1 Pol'!BB436</f>
        <v>0</v>
      </c>
      <c r="G14" s="311">
        <f>'SO 01 1 1 Pol'!BC436</f>
        <v>0</v>
      </c>
      <c r="H14" s="311">
        <f>'SO 01 1 1 Pol'!BD436</f>
        <v>0</v>
      </c>
      <c r="I14" s="312">
        <f>'SO 01 1 1 Pol'!BE436</f>
        <v>0</v>
      </c>
    </row>
    <row r="15" spans="1:9" s="119" customFormat="1" x14ac:dyDescent="0.2">
      <c r="A15" s="309" t="str">
        <f>'SO 01 1 1 Pol'!B437</f>
        <v>63</v>
      </c>
      <c r="B15" s="55" t="str">
        <f>'SO 01 1 1 Pol'!C437</f>
        <v>Podlahy a podlahové konstrukce</v>
      </c>
      <c r="D15" s="212"/>
      <c r="E15" s="310">
        <f>'SO 01 1 1 Pol'!BA454</f>
        <v>0</v>
      </c>
      <c r="F15" s="311">
        <f>'SO 01 1 1 Pol'!BB454</f>
        <v>0</v>
      </c>
      <c r="G15" s="311">
        <f>'SO 01 1 1 Pol'!BC454</f>
        <v>0</v>
      </c>
      <c r="H15" s="311">
        <f>'SO 01 1 1 Pol'!BD454</f>
        <v>0</v>
      </c>
      <c r="I15" s="312">
        <f>'SO 01 1 1 Pol'!BE454</f>
        <v>0</v>
      </c>
    </row>
    <row r="16" spans="1:9" s="119" customFormat="1" x14ac:dyDescent="0.2">
      <c r="A16" s="309" t="str">
        <f>'SO 01 1 1 Pol'!B455</f>
        <v>64</v>
      </c>
      <c r="B16" s="55" t="str">
        <f>'SO 01 1 1 Pol'!C455</f>
        <v>Výplně otvorů</v>
      </c>
      <c r="D16" s="212"/>
      <c r="E16" s="310">
        <f>'SO 01 1 1 Pol'!BA462</f>
        <v>0</v>
      </c>
      <c r="F16" s="311">
        <f>'SO 01 1 1 Pol'!BB462</f>
        <v>0</v>
      </c>
      <c r="G16" s="311">
        <f>'SO 01 1 1 Pol'!BC462</f>
        <v>0</v>
      </c>
      <c r="H16" s="311">
        <f>'SO 01 1 1 Pol'!BD462</f>
        <v>0</v>
      </c>
      <c r="I16" s="312">
        <f>'SO 01 1 1 Pol'!BE462</f>
        <v>0</v>
      </c>
    </row>
    <row r="17" spans="1:9" s="119" customFormat="1" x14ac:dyDescent="0.2">
      <c r="A17" s="309" t="str">
        <f>'SO 01 1 1 Pol'!B463</f>
        <v>8</v>
      </c>
      <c r="B17" s="55" t="str">
        <f>'SO 01 1 1 Pol'!C463</f>
        <v>Trubní vedení</v>
      </c>
      <c r="D17" s="212"/>
      <c r="E17" s="310">
        <f>'SO 01 1 1 Pol'!BA471</f>
        <v>0</v>
      </c>
      <c r="F17" s="311">
        <f>'SO 01 1 1 Pol'!BB471</f>
        <v>0</v>
      </c>
      <c r="G17" s="311">
        <f>'SO 01 1 1 Pol'!BC471</f>
        <v>0</v>
      </c>
      <c r="H17" s="311">
        <f>'SO 01 1 1 Pol'!BD471</f>
        <v>0</v>
      </c>
      <c r="I17" s="312">
        <f>'SO 01 1 1 Pol'!BE471</f>
        <v>0</v>
      </c>
    </row>
    <row r="18" spans="1:9" s="119" customFormat="1" x14ac:dyDescent="0.2">
      <c r="A18" s="309" t="str">
        <f>'SO 01 1 1 Pol'!B472</f>
        <v>93</v>
      </c>
      <c r="B18" s="55" t="str">
        <f>'SO 01 1 1 Pol'!C472</f>
        <v>Dokončovací práce inženýrskách staveb</v>
      </c>
      <c r="D18" s="212"/>
      <c r="E18" s="310">
        <f>'SO 01 1 1 Pol'!BA475</f>
        <v>0</v>
      </c>
      <c r="F18" s="311">
        <f>'SO 01 1 1 Pol'!BB475</f>
        <v>0</v>
      </c>
      <c r="G18" s="311">
        <f>'SO 01 1 1 Pol'!BC475</f>
        <v>0</v>
      </c>
      <c r="H18" s="311">
        <f>'SO 01 1 1 Pol'!BD475</f>
        <v>0</v>
      </c>
      <c r="I18" s="312">
        <f>'SO 01 1 1 Pol'!BE475</f>
        <v>0</v>
      </c>
    </row>
    <row r="19" spans="1:9" s="119" customFormat="1" x14ac:dyDescent="0.2">
      <c r="A19" s="309" t="str">
        <f>'SO 01 1 1 Pol'!B476</f>
        <v>94</v>
      </c>
      <c r="B19" s="55" t="str">
        <f>'SO 01 1 1 Pol'!C476</f>
        <v>Lešení a stavební výtahy</v>
      </c>
      <c r="D19" s="212"/>
      <c r="E19" s="310">
        <f>'SO 01 1 1 Pol'!BA494</f>
        <v>0</v>
      </c>
      <c r="F19" s="311">
        <f>'SO 01 1 1 Pol'!BB494</f>
        <v>0</v>
      </c>
      <c r="G19" s="311">
        <f>'SO 01 1 1 Pol'!BC494</f>
        <v>0</v>
      </c>
      <c r="H19" s="311">
        <f>'SO 01 1 1 Pol'!BD494</f>
        <v>0</v>
      </c>
      <c r="I19" s="312">
        <f>'SO 01 1 1 Pol'!BE494</f>
        <v>0</v>
      </c>
    </row>
    <row r="20" spans="1:9" s="119" customFormat="1" x14ac:dyDescent="0.2">
      <c r="A20" s="309" t="str">
        <f>'SO 01 1 1 Pol'!B495</f>
        <v>95</v>
      </c>
      <c r="B20" s="55" t="str">
        <f>'SO 01 1 1 Pol'!C495</f>
        <v>Dokončovací konstrukce na pozemních stavbách</v>
      </c>
      <c r="D20" s="212"/>
      <c r="E20" s="310">
        <f>'SO 01 1 1 Pol'!BA503</f>
        <v>0</v>
      </c>
      <c r="F20" s="311">
        <f>'SO 01 1 1 Pol'!BB503</f>
        <v>0</v>
      </c>
      <c r="G20" s="311">
        <f>'SO 01 1 1 Pol'!BC503</f>
        <v>0</v>
      </c>
      <c r="H20" s="311">
        <f>'SO 01 1 1 Pol'!BD503</f>
        <v>0</v>
      </c>
      <c r="I20" s="312">
        <f>'SO 01 1 1 Pol'!BE503</f>
        <v>0</v>
      </c>
    </row>
    <row r="21" spans="1:9" s="119" customFormat="1" x14ac:dyDescent="0.2">
      <c r="A21" s="309" t="str">
        <f>'SO 01 1 1 Pol'!B504</f>
        <v>96</v>
      </c>
      <c r="B21" s="55" t="str">
        <f>'SO 01 1 1 Pol'!C504</f>
        <v>Bourání konstrukcí</v>
      </c>
      <c r="D21" s="212"/>
      <c r="E21" s="310">
        <f>'SO 01 1 1 Pol'!BA588</f>
        <v>0</v>
      </c>
      <c r="F21" s="311">
        <f>'SO 01 1 1 Pol'!BB588</f>
        <v>0</v>
      </c>
      <c r="G21" s="311">
        <f>'SO 01 1 1 Pol'!BC588</f>
        <v>0</v>
      </c>
      <c r="H21" s="311">
        <f>'SO 01 1 1 Pol'!BD588</f>
        <v>0</v>
      </c>
      <c r="I21" s="312">
        <f>'SO 01 1 1 Pol'!BE588</f>
        <v>0</v>
      </c>
    </row>
    <row r="22" spans="1:9" s="119" customFormat="1" x14ac:dyDescent="0.2">
      <c r="A22" s="309" t="str">
        <f>'SO 01 1 1 Pol'!B589</f>
        <v>97</v>
      </c>
      <c r="B22" s="55" t="str">
        <f>'SO 01 1 1 Pol'!C589</f>
        <v>Prorážení otvorů</v>
      </c>
      <c r="D22" s="212"/>
      <c r="E22" s="310">
        <f>'SO 01 1 1 Pol'!BA622</f>
        <v>0</v>
      </c>
      <c r="F22" s="311">
        <f>'SO 01 1 1 Pol'!BB622</f>
        <v>0</v>
      </c>
      <c r="G22" s="311">
        <f>'SO 01 1 1 Pol'!BC622</f>
        <v>0</v>
      </c>
      <c r="H22" s="311">
        <f>'SO 01 1 1 Pol'!BD622</f>
        <v>0</v>
      </c>
      <c r="I22" s="312">
        <f>'SO 01 1 1 Pol'!BE622</f>
        <v>0</v>
      </c>
    </row>
    <row r="23" spans="1:9" s="119" customFormat="1" x14ac:dyDescent="0.2">
      <c r="A23" s="309" t="str">
        <f>'SO 01 1 1 Pol'!B623</f>
        <v>99</v>
      </c>
      <c r="B23" s="55" t="str">
        <f>'SO 01 1 1 Pol'!C623</f>
        <v>Staveništní přesun hmot</v>
      </c>
      <c r="D23" s="212"/>
      <c r="E23" s="310">
        <f>'SO 01 1 1 Pol'!BA625</f>
        <v>0</v>
      </c>
      <c r="F23" s="311">
        <f>'SO 01 1 1 Pol'!BB625</f>
        <v>0</v>
      </c>
      <c r="G23" s="311">
        <f>'SO 01 1 1 Pol'!BC625</f>
        <v>0</v>
      </c>
      <c r="H23" s="311">
        <f>'SO 01 1 1 Pol'!BD625</f>
        <v>0</v>
      </c>
      <c r="I23" s="312">
        <f>'SO 01 1 1 Pol'!BE625</f>
        <v>0</v>
      </c>
    </row>
    <row r="24" spans="1:9" s="119" customFormat="1" x14ac:dyDescent="0.2">
      <c r="A24" s="309" t="str">
        <f>'SO 01 1 1 Pol'!B626</f>
        <v>711</v>
      </c>
      <c r="B24" s="55" t="str">
        <f>'SO 01 1 1 Pol'!C626</f>
        <v>Izolace proti vodě</v>
      </c>
      <c r="D24" s="212"/>
      <c r="E24" s="310">
        <f>'SO 01 1 1 Pol'!BA662</f>
        <v>0</v>
      </c>
      <c r="F24" s="311">
        <f>'SO 01 1 1 Pol'!BB662</f>
        <v>0</v>
      </c>
      <c r="G24" s="311">
        <f>'SO 01 1 1 Pol'!BC662</f>
        <v>0</v>
      </c>
      <c r="H24" s="311">
        <f>'SO 01 1 1 Pol'!BD662</f>
        <v>0</v>
      </c>
      <c r="I24" s="312">
        <f>'SO 01 1 1 Pol'!BE662</f>
        <v>0</v>
      </c>
    </row>
    <row r="25" spans="1:9" s="119" customFormat="1" x14ac:dyDescent="0.2">
      <c r="A25" s="309" t="str">
        <f>'SO 01 1 1 Pol'!B663</f>
        <v>712</v>
      </c>
      <c r="B25" s="55" t="str">
        <f>'SO 01 1 1 Pol'!C663</f>
        <v>Živičné krytiny</v>
      </c>
      <c r="D25" s="212"/>
      <c r="E25" s="310">
        <f>'SO 01 1 1 Pol'!BA711</f>
        <v>0</v>
      </c>
      <c r="F25" s="311">
        <f>'SO 01 1 1 Pol'!BB711</f>
        <v>0</v>
      </c>
      <c r="G25" s="311">
        <f>'SO 01 1 1 Pol'!BC711</f>
        <v>0</v>
      </c>
      <c r="H25" s="311">
        <f>'SO 01 1 1 Pol'!BD711</f>
        <v>0</v>
      </c>
      <c r="I25" s="312">
        <f>'SO 01 1 1 Pol'!BE711</f>
        <v>0</v>
      </c>
    </row>
    <row r="26" spans="1:9" s="119" customFormat="1" x14ac:dyDescent="0.2">
      <c r="A26" s="309" t="str">
        <f>'SO 01 1 1 Pol'!B712</f>
        <v>713</v>
      </c>
      <c r="B26" s="55" t="str">
        <f>'SO 01 1 1 Pol'!C712</f>
        <v>Izolace tepelné</v>
      </c>
      <c r="D26" s="212"/>
      <c r="E26" s="310">
        <f>'SO 01 1 1 Pol'!BA742</f>
        <v>0</v>
      </c>
      <c r="F26" s="311">
        <f>'SO 01 1 1 Pol'!BB742</f>
        <v>0</v>
      </c>
      <c r="G26" s="311">
        <f>'SO 01 1 1 Pol'!BC742</f>
        <v>0</v>
      </c>
      <c r="H26" s="311">
        <f>'SO 01 1 1 Pol'!BD742</f>
        <v>0</v>
      </c>
      <c r="I26" s="312">
        <f>'SO 01 1 1 Pol'!BE742</f>
        <v>0</v>
      </c>
    </row>
    <row r="27" spans="1:9" s="119" customFormat="1" x14ac:dyDescent="0.2">
      <c r="A27" s="309" t="str">
        <f>'SO 01 1 1 Pol'!B743</f>
        <v>721</v>
      </c>
      <c r="B27" s="55" t="str">
        <f>'SO 01 1 1 Pol'!C743</f>
        <v>Vnitřní kanalizace</v>
      </c>
      <c r="D27" s="212"/>
      <c r="E27" s="310">
        <f>'SO 01 1 1 Pol'!BA749</f>
        <v>0</v>
      </c>
      <c r="F27" s="311">
        <f>'SO 01 1 1 Pol'!BB749</f>
        <v>0</v>
      </c>
      <c r="G27" s="311">
        <f>'SO 01 1 1 Pol'!BC749</f>
        <v>0</v>
      </c>
      <c r="H27" s="311">
        <f>'SO 01 1 1 Pol'!BD749</f>
        <v>0</v>
      </c>
      <c r="I27" s="312">
        <f>'SO 01 1 1 Pol'!BE749</f>
        <v>0</v>
      </c>
    </row>
    <row r="28" spans="1:9" s="119" customFormat="1" x14ac:dyDescent="0.2">
      <c r="A28" s="309" t="str">
        <f>'SO 01 1 1 Pol'!B750</f>
        <v>722</v>
      </c>
      <c r="B28" s="55" t="str">
        <f>'SO 01 1 1 Pol'!C750</f>
        <v>Vnitřní vodovod</v>
      </c>
      <c r="D28" s="212"/>
      <c r="E28" s="310">
        <f>'SO 01 1 1 Pol'!BA757</f>
        <v>0</v>
      </c>
      <c r="F28" s="311">
        <f>'SO 01 1 1 Pol'!BB757</f>
        <v>0</v>
      </c>
      <c r="G28" s="311">
        <f>'SO 01 1 1 Pol'!BC757</f>
        <v>0</v>
      </c>
      <c r="H28" s="311">
        <f>'SO 01 1 1 Pol'!BD757</f>
        <v>0</v>
      </c>
      <c r="I28" s="312">
        <f>'SO 01 1 1 Pol'!BE757</f>
        <v>0</v>
      </c>
    </row>
    <row r="29" spans="1:9" s="119" customFormat="1" x14ac:dyDescent="0.2">
      <c r="A29" s="309" t="str">
        <f>'SO 01 1 1 Pol'!B758</f>
        <v>725</v>
      </c>
      <c r="B29" s="55" t="str">
        <f>'SO 01 1 1 Pol'!C758</f>
        <v>Zařizovací předměty</v>
      </c>
      <c r="D29" s="212"/>
      <c r="E29" s="310">
        <f>'SO 01 1 1 Pol'!BA762</f>
        <v>0</v>
      </c>
      <c r="F29" s="311">
        <f>'SO 01 1 1 Pol'!BB762</f>
        <v>0</v>
      </c>
      <c r="G29" s="311">
        <f>'SO 01 1 1 Pol'!BC762</f>
        <v>0</v>
      </c>
      <c r="H29" s="311">
        <f>'SO 01 1 1 Pol'!BD762</f>
        <v>0</v>
      </c>
      <c r="I29" s="312">
        <f>'SO 01 1 1 Pol'!BE762</f>
        <v>0</v>
      </c>
    </row>
    <row r="30" spans="1:9" s="119" customFormat="1" x14ac:dyDescent="0.2">
      <c r="A30" s="309" t="str">
        <f>'SO 01 1 1 Pol'!B763</f>
        <v>730</v>
      </c>
      <c r="B30" s="55" t="str">
        <f>'SO 01 1 1 Pol'!C763</f>
        <v>Ústřední vytápění</v>
      </c>
      <c r="D30" s="212"/>
      <c r="E30" s="310">
        <f>'SO 01 1 1 Pol'!BA765</f>
        <v>0</v>
      </c>
      <c r="F30" s="311">
        <f>'SO 01 1 1 Pol'!BB765</f>
        <v>0</v>
      </c>
      <c r="G30" s="311">
        <f>'SO 01 1 1 Pol'!BC765</f>
        <v>0</v>
      </c>
      <c r="H30" s="311">
        <f>'SO 01 1 1 Pol'!BD765</f>
        <v>0</v>
      </c>
      <c r="I30" s="312">
        <f>'SO 01 1 1 Pol'!BE765</f>
        <v>0</v>
      </c>
    </row>
    <row r="31" spans="1:9" s="119" customFormat="1" x14ac:dyDescent="0.2">
      <c r="A31" s="309" t="str">
        <f>'SO 01 1 1 Pol'!B766</f>
        <v>762</v>
      </c>
      <c r="B31" s="55" t="str">
        <f>'SO 01 1 1 Pol'!C766</f>
        <v>Konstrukce tesařské</v>
      </c>
      <c r="D31" s="212"/>
      <c r="E31" s="310">
        <f>'SO 01 1 1 Pol'!BA783</f>
        <v>0</v>
      </c>
      <c r="F31" s="311">
        <f>'SO 01 1 1 Pol'!BB783</f>
        <v>0</v>
      </c>
      <c r="G31" s="311">
        <f>'SO 01 1 1 Pol'!BC783</f>
        <v>0</v>
      </c>
      <c r="H31" s="311">
        <f>'SO 01 1 1 Pol'!BD783</f>
        <v>0</v>
      </c>
      <c r="I31" s="312">
        <f>'SO 01 1 1 Pol'!BE783</f>
        <v>0</v>
      </c>
    </row>
    <row r="32" spans="1:9" s="119" customFormat="1" x14ac:dyDescent="0.2">
      <c r="A32" s="309" t="str">
        <f>'SO 01 1 1 Pol'!B784</f>
        <v>764</v>
      </c>
      <c r="B32" s="55" t="str">
        <f>'SO 01 1 1 Pol'!C784</f>
        <v>Konstrukce klempířské</v>
      </c>
      <c r="D32" s="212"/>
      <c r="E32" s="310">
        <f>'SO 01 1 1 Pol'!BA823</f>
        <v>0</v>
      </c>
      <c r="F32" s="311">
        <f>'SO 01 1 1 Pol'!BB823</f>
        <v>0</v>
      </c>
      <c r="G32" s="311">
        <f>'SO 01 1 1 Pol'!BC823</f>
        <v>0</v>
      </c>
      <c r="H32" s="311">
        <f>'SO 01 1 1 Pol'!BD823</f>
        <v>0</v>
      </c>
      <c r="I32" s="312">
        <f>'SO 01 1 1 Pol'!BE823</f>
        <v>0</v>
      </c>
    </row>
    <row r="33" spans="1:9" s="119" customFormat="1" x14ac:dyDescent="0.2">
      <c r="A33" s="309" t="str">
        <f>'SO 01 1 1 Pol'!B824</f>
        <v>766</v>
      </c>
      <c r="B33" s="55" t="str">
        <f>'SO 01 1 1 Pol'!C824</f>
        <v>Konstrukce truhlářské</v>
      </c>
      <c r="D33" s="212"/>
      <c r="E33" s="310">
        <f>'SO 01 1 1 Pol'!BA844</f>
        <v>0</v>
      </c>
      <c r="F33" s="311">
        <f>'SO 01 1 1 Pol'!BB844</f>
        <v>0</v>
      </c>
      <c r="G33" s="311">
        <f>'SO 01 1 1 Pol'!BC844</f>
        <v>0</v>
      </c>
      <c r="H33" s="311">
        <f>'SO 01 1 1 Pol'!BD844</f>
        <v>0</v>
      </c>
      <c r="I33" s="312">
        <f>'SO 01 1 1 Pol'!BE844</f>
        <v>0</v>
      </c>
    </row>
    <row r="34" spans="1:9" s="119" customFormat="1" x14ac:dyDescent="0.2">
      <c r="A34" s="309" t="str">
        <f>'SO 01 1 1 Pol'!B845</f>
        <v>767</v>
      </c>
      <c r="B34" s="55" t="str">
        <f>'SO 01 1 1 Pol'!C845</f>
        <v>Konstrukce zámečnické</v>
      </c>
      <c r="D34" s="212"/>
      <c r="E34" s="310">
        <f>'SO 01 1 1 Pol'!BA930</f>
        <v>0</v>
      </c>
      <c r="F34" s="311">
        <f>'SO 01 1 1 Pol'!BB930</f>
        <v>0</v>
      </c>
      <c r="G34" s="311">
        <f>'SO 01 1 1 Pol'!BC930</f>
        <v>0</v>
      </c>
      <c r="H34" s="311">
        <f>'SO 01 1 1 Pol'!BD930</f>
        <v>0</v>
      </c>
      <c r="I34" s="312">
        <f>'SO 01 1 1 Pol'!BE930</f>
        <v>0</v>
      </c>
    </row>
    <row r="35" spans="1:9" s="119" customFormat="1" x14ac:dyDescent="0.2">
      <c r="A35" s="309" t="str">
        <f>'SO 01 1 1 Pol'!B931</f>
        <v>769</v>
      </c>
      <c r="B35" s="55" t="str">
        <f>'SO 01 1 1 Pol'!C931</f>
        <v>Otvorové prvky z plastu</v>
      </c>
      <c r="D35" s="212"/>
      <c r="E35" s="310">
        <f>'SO 01 1 1 Pol'!BA946</f>
        <v>0</v>
      </c>
      <c r="F35" s="311">
        <f>'SO 01 1 1 Pol'!BB946</f>
        <v>0</v>
      </c>
      <c r="G35" s="311">
        <f>'SO 01 1 1 Pol'!BC946</f>
        <v>0</v>
      </c>
      <c r="H35" s="311">
        <f>'SO 01 1 1 Pol'!BD946</f>
        <v>0</v>
      </c>
      <c r="I35" s="312">
        <f>'SO 01 1 1 Pol'!BE946</f>
        <v>0</v>
      </c>
    </row>
    <row r="36" spans="1:9" s="119" customFormat="1" x14ac:dyDescent="0.2">
      <c r="A36" s="309" t="str">
        <f>'SO 01 1 1 Pol'!B947</f>
        <v>769b</v>
      </c>
      <c r="B36" s="55" t="str">
        <f>'SO 01 1 1 Pol'!C947</f>
        <v>Otvorové prvky z hliníku</v>
      </c>
      <c r="D36" s="212"/>
      <c r="E36" s="310">
        <f>'SO 01 1 1 Pol'!BA960</f>
        <v>0</v>
      </c>
      <c r="F36" s="311">
        <f>'SO 01 1 1 Pol'!BB960</f>
        <v>0</v>
      </c>
      <c r="G36" s="311">
        <f>'SO 01 1 1 Pol'!BC960</f>
        <v>0</v>
      </c>
      <c r="H36" s="311">
        <f>'SO 01 1 1 Pol'!BD960</f>
        <v>0</v>
      </c>
      <c r="I36" s="312">
        <f>'SO 01 1 1 Pol'!BE960</f>
        <v>0</v>
      </c>
    </row>
    <row r="37" spans="1:9" s="119" customFormat="1" x14ac:dyDescent="0.2">
      <c r="A37" s="309" t="str">
        <f>'SO 01 1 1 Pol'!B961</f>
        <v>771</v>
      </c>
      <c r="B37" s="55" t="str">
        <f>'SO 01 1 1 Pol'!C961</f>
        <v>Podlahy z dlaždic a obklady</v>
      </c>
      <c r="D37" s="212"/>
      <c r="E37" s="310">
        <f>'SO 01 1 1 Pol'!BA975</f>
        <v>0</v>
      </c>
      <c r="F37" s="311">
        <f>'SO 01 1 1 Pol'!BB975</f>
        <v>0</v>
      </c>
      <c r="G37" s="311">
        <f>'SO 01 1 1 Pol'!BC975</f>
        <v>0</v>
      </c>
      <c r="H37" s="311">
        <f>'SO 01 1 1 Pol'!BD975</f>
        <v>0</v>
      </c>
      <c r="I37" s="312">
        <f>'SO 01 1 1 Pol'!BE975</f>
        <v>0</v>
      </c>
    </row>
    <row r="38" spans="1:9" s="119" customFormat="1" x14ac:dyDescent="0.2">
      <c r="A38" s="309" t="str">
        <f>'SO 01 1 1 Pol'!B976</f>
        <v>772</v>
      </c>
      <c r="B38" s="55" t="str">
        <f>'SO 01 1 1 Pol'!C976</f>
        <v>Kamenné  dlažby</v>
      </c>
      <c r="D38" s="212"/>
      <c r="E38" s="310">
        <f>'SO 01 1 1 Pol'!BA997</f>
        <v>0</v>
      </c>
      <c r="F38" s="311">
        <f>'SO 01 1 1 Pol'!BB997</f>
        <v>0</v>
      </c>
      <c r="G38" s="311">
        <f>'SO 01 1 1 Pol'!BC997</f>
        <v>0</v>
      </c>
      <c r="H38" s="311">
        <f>'SO 01 1 1 Pol'!BD997</f>
        <v>0</v>
      </c>
      <c r="I38" s="312">
        <f>'SO 01 1 1 Pol'!BE997</f>
        <v>0</v>
      </c>
    </row>
    <row r="39" spans="1:9" s="119" customFormat="1" x14ac:dyDescent="0.2">
      <c r="A39" s="309" t="str">
        <f>'SO 01 1 1 Pol'!B998</f>
        <v>776</v>
      </c>
      <c r="B39" s="55" t="str">
        <f>'SO 01 1 1 Pol'!C998</f>
        <v>Podlahy povlakové</v>
      </c>
      <c r="D39" s="212"/>
      <c r="E39" s="310">
        <f>'SO 01 1 1 Pol'!BA1003</f>
        <v>0</v>
      </c>
      <c r="F39" s="311">
        <f>'SO 01 1 1 Pol'!BB1003</f>
        <v>0</v>
      </c>
      <c r="G39" s="311">
        <f>'SO 01 1 1 Pol'!BC1003</f>
        <v>0</v>
      </c>
      <c r="H39" s="311">
        <f>'SO 01 1 1 Pol'!BD1003</f>
        <v>0</v>
      </c>
      <c r="I39" s="312">
        <f>'SO 01 1 1 Pol'!BE1003</f>
        <v>0</v>
      </c>
    </row>
    <row r="40" spans="1:9" s="119" customFormat="1" x14ac:dyDescent="0.2">
      <c r="A40" s="309" t="str">
        <f>'SO 01 1 1 Pol'!B1004</f>
        <v>781</v>
      </c>
      <c r="B40" s="55" t="str">
        <f>'SO 01 1 1 Pol'!C1004</f>
        <v>Obklady keramické</v>
      </c>
      <c r="D40" s="212"/>
      <c r="E40" s="310">
        <f>'SO 01 1 1 Pol'!BA1018</f>
        <v>0</v>
      </c>
      <c r="F40" s="311">
        <f>'SO 01 1 1 Pol'!BB1018</f>
        <v>0</v>
      </c>
      <c r="G40" s="311">
        <f>'SO 01 1 1 Pol'!BC1018</f>
        <v>0</v>
      </c>
      <c r="H40" s="311">
        <f>'SO 01 1 1 Pol'!BD1018</f>
        <v>0</v>
      </c>
      <c r="I40" s="312">
        <f>'SO 01 1 1 Pol'!BE1018</f>
        <v>0</v>
      </c>
    </row>
    <row r="41" spans="1:9" s="119" customFormat="1" x14ac:dyDescent="0.2">
      <c r="A41" s="309" t="str">
        <f>'SO 01 1 1 Pol'!B1019</f>
        <v>783</v>
      </c>
      <c r="B41" s="55" t="str">
        <f>'SO 01 1 1 Pol'!C1019</f>
        <v>Nátěry</v>
      </c>
      <c r="D41" s="212"/>
      <c r="E41" s="310">
        <f>'SO 01 1 1 Pol'!BA1029</f>
        <v>0</v>
      </c>
      <c r="F41" s="311">
        <f>'SO 01 1 1 Pol'!BB1029</f>
        <v>0</v>
      </c>
      <c r="G41" s="311">
        <f>'SO 01 1 1 Pol'!BC1029</f>
        <v>0</v>
      </c>
      <c r="H41" s="311">
        <f>'SO 01 1 1 Pol'!BD1029</f>
        <v>0</v>
      </c>
      <c r="I41" s="312">
        <f>'SO 01 1 1 Pol'!BE1029</f>
        <v>0</v>
      </c>
    </row>
    <row r="42" spans="1:9" s="119" customFormat="1" x14ac:dyDescent="0.2">
      <c r="A42" s="309" t="str">
        <f>'SO 01 1 1 Pol'!B1030</f>
        <v>784</v>
      </c>
      <c r="B42" s="55" t="str">
        <f>'SO 01 1 1 Pol'!C1030</f>
        <v>Malby</v>
      </c>
      <c r="D42" s="212"/>
      <c r="E42" s="310">
        <f>'SO 01 1 1 Pol'!BA1041</f>
        <v>0</v>
      </c>
      <c r="F42" s="311">
        <f>'SO 01 1 1 Pol'!BB1041</f>
        <v>0</v>
      </c>
      <c r="G42" s="311">
        <f>'SO 01 1 1 Pol'!BC1041</f>
        <v>0</v>
      </c>
      <c r="H42" s="311">
        <f>'SO 01 1 1 Pol'!BD1041</f>
        <v>0</v>
      </c>
      <c r="I42" s="312">
        <f>'SO 01 1 1 Pol'!BE1041</f>
        <v>0</v>
      </c>
    </row>
    <row r="43" spans="1:9" s="119" customFormat="1" x14ac:dyDescent="0.2">
      <c r="A43" s="309" t="str">
        <f>'SO 01 1 1 Pol'!B1042</f>
        <v>786</v>
      </c>
      <c r="B43" s="55" t="str">
        <f>'SO 01 1 1 Pol'!C1042</f>
        <v>Čalounické úpravy</v>
      </c>
      <c r="D43" s="212"/>
      <c r="E43" s="310">
        <f>'SO 01 1 1 Pol'!BA1046</f>
        <v>0</v>
      </c>
      <c r="F43" s="311">
        <f>'SO 01 1 1 Pol'!BB1046</f>
        <v>0</v>
      </c>
      <c r="G43" s="311">
        <f>'SO 01 1 1 Pol'!BC1046</f>
        <v>0</v>
      </c>
      <c r="H43" s="311">
        <f>'SO 01 1 1 Pol'!BD1046</f>
        <v>0</v>
      </c>
      <c r="I43" s="312">
        <f>'SO 01 1 1 Pol'!BE1046</f>
        <v>0</v>
      </c>
    </row>
    <row r="44" spans="1:9" s="119" customFormat="1" x14ac:dyDescent="0.2">
      <c r="A44" s="309" t="str">
        <f>'SO 01 1 1 Pol'!B1047</f>
        <v>M21</v>
      </c>
      <c r="B44" s="55" t="str">
        <f>'SO 01 1 1 Pol'!C1047</f>
        <v>Elektromontáže</v>
      </c>
      <c r="D44" s="212"/>
      <c r="E44" s="310">
        <f>'SO 01 1 1 Pol'!BA1056</f>
        <v>0</v>
      </c>
      <c r="F44" s="311">
        <f>'SO 01 1 1 Pol'!BB1056</f>
        <v>0</v>
      </c>
      <c r="G44" s="311">
        <f>'SO 01 1 1 Pol'!BC1056</f>
        <v>0</v>
      </c>
      <c r="H44" s="311">
        <f>'SO 01 1 1 Pol'!BD1056</f>
        <v>0</v>
      </c>
      <c r="I44" s="312">
        <f>'SO 01 1 1 Pol'!BE1056</f>
        <v>0</v>
      </c>
    </row>
    <row r="45" spans="1:9" s="119" customFormat="1" x14ac:dyDescent="0.2">
      <c r="A45" s="309" t="str">
        <f>'SO 01 1 1 Pol'!B1057</f>
        <v>M22</v>
      </c>
      <c r="B45" s="55" t="str">
        <f>'SO 01 1 1 Pol'!C1057</f>
        <v>Montáž sdělovací a zabezp. techniky</v>
      </c>
      <c r="D45" s="212"/>
      <c r="E45" s="310">
        <f>'SO 01 1 1 Pol'!BA1065</f>
        <v>0</v>
      </c>
      <c r="F45" s="311">
        <f>'SO 01 1 1 Pol'!BB1065</f>
        <v>0</v>
      </c>
      <c r="G45" s="311">
        <f>'SO 01 1 1 Pol'!BC1065</f>
        <v>0</v>
      </c>
      <c r="H45" s="311">
        <f>'SO 01 1 1 Pol'!BD1065</f>
        <v>0</v>
      </c>
      <c r="I45" s="312">
        <f>'SO 01 1 1 Pol'!BE1065</f>
        <v>0</v>
      </c>
    </row>
    <row r="46" spans="1:9" s="119" customFormat="1" x14ac:dyDescent="0.2">
      <c r="A46" s="309" t="str">
        <f>'SO 01 1 1 Pol'!B1066</f>
        <v>M24</v>
      </c>
      <c r="B46" s="55" t="str">
        <f>'SO 01 1 1 Pol'!C1066</f>
        <v>Montáže vzduchotechnických zařízení</v>
      </c>
      <c r="D46" s="212"/>
      <c r="E46" s="310">
        <f>'SO 01 1 1 Pol'!BA1070</f>
        <v>0</v>
      </c>
      <c r="F46" s="311">
        <f>'SO 01 1 1 Pol'!BB1070</f>
        <v>0</v>
      </c>
      <c r="G46" s="311">
        <f>'SO 01 1 1 Pol'!BC1070</f>
        <v>0</v>
      </c>
      <c r="H46" s="311">
        <f>'SO 01 1 1 Pol'!BD1070</f>
        <v>0</v>
      </c>
      <c r="I46" s="312">
        <f>'SO 01 1 1 Pol'!BE1070</f>
        <v>0</v>
      </c>
    </row>
    <row r="47" spans="1:9" s="119" customFormat="1" ht="13.5" thickBot="1" x14ac:dyDescent="0.25">
      <c r="A47" s="309" t="str">
        <f>'SO 01 1 1 Pol'!B1071</f>
        <v>D96</v>
      </c>
      <c r="B47" s="55" t="str">
        <f>'SO 01 1 1 Pol'!C1071</f>
        <v>Přesuny suti a vybouraných hmot</v>
      </c>
      <c r="D47" s="212"/>
      <c r="E47" s="310">
        <f>'SO 01 1 1 Pol'!BA1079</f>
        <v>0</v>
      </c>
      <c r="F47" s="311">
        <f>'SO 01 1 1 Pol'!BB1079</f>
        <v>0</v>
      </c>
      <c r="G47" s="311">
        <f>'SO 01 1 1 Pol'!BC1079</f>
        <v>0</v>
      </c>
      <c r="H47" s="311">
        <f>'SO 01 1 1 Pol'!BD1079</f>
        <v>0</v>
      </c>
      <c r="I47" s="312">
        <f>'SO 01 1 1 Pol'!BE1079</f>
        <v>0</v>
      </c>
    </row>
    <row r="48" spans="1:9" s="4" customFormat="1" ht="13.5" thickBot="1" x14ac:dyDescent="0.25">
      <c r="A48" s="213"/>
      <c r="B48" s="214" t="s">
        <v>80</v>
      </c>
      <c r="C48" s="214"/>
      <c r="D48" s="215"/>
      <c r="E48" s="216">
        <f>SUM(E7:E47)</f>
        <v>0</v>
      </c>
      <c r="F48" s="217">
        <f>SUM(F7:F47)</f>
        <v>0</v>
      </c>
      <c r="G48" s="217">
        <f>SUM(G7:G47)</f>
        <v>0</v>
      </c>
      <c r="H48" s="217">
        <f>SUM(H7:H47)</f>
        <v>0</v>
      </c>
      <c r="I48" s="218">
        <f>SUM(I7:I47)</f>
        <v>0</v>
      </c>
    </row>
    <row r="49" spans="1:57" x14ac:dyDescent="0.2">
      <c r="A49" s="119"/>
      <c r="B49" s="119"/>
      <c r="C49" s="119"/>
      <c r="D49" s="119"/>
      <c r="E49" s="119"/>
      <c r="F49" s="119"/>
      <c r="G49" s="119"/>
      <c r="H49" s="119"/>
      <c r="I49" s="119"/>
    </row>
    <row r="50" spans="1:57" ht="19.5" customHeight="1" x14ac:dyDescent="0.25">
      <c r="A50" s="204" t="s">
        <v>81</v>
      </c>
      <c r="B50" s="204"/>
      <c r="C50" s="204"/>
      <c r="D50" s="204"/>
      <c r="E50" s="204"/>
      <c r="F50" s="204"/>
      <c r="G50" s="219"/>
      <c r="H50" s="204"/>
      <c r="I50" s="204"/>
      <c r="BA50" s="125"/>
      <c r="BB50" s="125"/>
      <c r="BC50" s="125"/>
      <c r="BD50" s="125"/>
      <c r="BE50" s="125"/>
    </row>
    <row r="51" spans="1:57" ht="13.5" thickBot="1" x14ac:dyDescent="0.25"/>
    <row r="52" spans="1:57" x14ac:dyDescent="0.2">
      <c r="A52" s="157" t="s">
        <v>82</v>
      </c>
      <c r="B52" s="158"/>
      <c r="C52" s="158"/>
      <c r="D52" s="220"/>
      <c r="E52" s="221" t="s">
        <v>83</v>
      </c>
      <c r="F52" s="222" t="s">
        <v>12</v>
      </c>
      <c r="G52" s="223" t="s">
        <v>84</v>
      </c>
      <c r="H52" s="224"/>
      <c r="I52" s="225" t="s">
        <v>83</v>
      </c>
    </row>
    <row r="53" spans="1:57" x14ac:dyDescent="0.2">
      <c r="A53" s="149"/>
      <c r="B53" s="140"/>
      <c r="C53" s="140"/>
      <c r="D53" s="226"/>
      <c r="E53" s="227"/>
      <c r="F53" s="228"/>
      <c r="G53" s="229">
        <f>CHOOSE(BA53+1,E48+F48,E48+F48+H48,E48+F48+G48+H48,E48,F48,H48,G48,H48+G48,0)</f>
        <v>0</v>
      </c>
      <c r="H53" s="230"/>
      <c r="I53" s="231">
        <f>E53+F53*G53/100</f>
        <v>0</v>
      </c>
      <c r="BA53" s="1">
        <v>8</v>
      </c>
    </row>
    <row r="54" spans="1:57" ht="13.5" thickBot="1" x14ac:dyDescent="0.25">
      <c r="A54" s="232"/>
      <c r="B54" s="233" t="s">
        <v>85</v>
      </c>
      <c r="C54" s="234"/>
      <c r="D54" s="235"/>
      <c r="E54" s="236"/>
      <c r="F54" s="237"/>
      <c r="G54" s="237"/>
      <c r="H54" s="238">
        <f>SUM(I53:I53)</f>
        <v>0</v>
      </c>
      <c r="I54" s="239"/>
    </row>
    <row r="56" spans="1:57" x14ac:dyDescent="0.2">
      <c r="B56" s="4"/>
      <c r="F56" s="240"/>
      <c r="G56" s="241"/>
      <c r="H56" s="241"/>
      <c r="I56" s="39"/>
    </row>
    <row r="57" spans="1:57" x14ac:dyDescent="0.2">
      <c r="F57" s="240"/>
      <c r="G57" s="241"/>
      <c r="H57" s="241"/>
      <c r="I57" s="39"/>
    </row>
    <row r="58" spans="1:57" x14ac:dyDescent="0.2">
      <c r="F58" s="240"/>
      <c r="G58" s="241"/>
      <c r="H58" s="241"/>
      <c r="I58" s="39"/>
    </row>
    <row r="59" spans="1:57" x14ac:dyDescent="0.2">
      <c r="F59" s="240"/>
      <c r="G59" s="241"/>
      <c r="H59" s="241"/>
      <c r="I59" s="39"/>
    </row>
    <row r="60" spans="1:57" x14ac:dyDescent="0.2">
      <c r="F60" s="240"/>
      <c r="G60" s="241"/>
      <c r="H60" s="241"/>
      <c r="I60" s="39"/>
    </row>
    <row r="61" spans="1:57" x14ac:dyDescent="0.2">
      <c r="F61" s="240"/>
      <c r="G61" s="241"/>
      <c r="H61" s="241"/>
      <c r="I61" s="39"/>
    </row>
    <row r="62" spans="1:57" x14ac:dyDescent="0.2">
      <c r="F62" s="240"/>
      <c r="G62" s="241"/>
      <c r="H62" s="241"/>
      <c r="I62" s="39"/>
    </row>
    <row r="63" spans="1:57" x14ac:dyDescent="0.2">
      <c r="F63" s="240"/>
      <c r="G63" s="241"/>
      <c r="H63" s="241"/>
      <c r="I63" s="39"/>
    </row>
    <row r="64" spans="1:57" x14ac:dyDescent="0.2">
      <c r="F64" s="240"/>
      <c r="G64" s="241"/>
      <c r="H64" s="241"/>
      <c r="I64" s="39"/>
    </row>
    <row r="65" spans="6:9" x14ac:dyDescent="0.2">
      <c r="F65" s="240"/>
      <c r="G65" s="241"/>
      <c r="H65" s="241"/>
      <c r="I65" s="39"/>
    </row>
    <row r="66" spans="6:9" x14ac:dyDescent="0.2">
      <c r="F66" s="240"/>
      <c r="G66" s="241"/>
      <c r="H66" s="241"/>
      <c r="I66" s="39"/>
    </row>
    <row r="67" spans="6:9" x14ac:dyDescent="0.2">
      <c r="F67" s="240"/>
      <c r="G67" s="241"/>
      <c r="H67" s="241"/>
      <c r="I67" s="39"/>
    </row>
    <row r="68" spans="6:9" x14ac:dyDescent="0.2">
      <c r="F68" s="240"/>
      <c r="G68" s="241"/>
      <c r="H68" s="241"/>
      <c r="I68" s="39"/>
    </row>
    <row r="69" spans="6:9" x14ac:dyDescent="0.2">
      <c r="F69" s="240"/>
      <c r="G69" s="241"/>
      <c r="H69" s="241"/>
      <c r="I69" s="39"/>
    </row>
    <row r="70" spans="6:9" x14ac:dyDescent="0.2">
      <c r="F70" s="240"/>
      <c r="G70" s="241"/>
      <c r="H70" s="241"/>
      <c r="I70" s="39"/>
    </row>
    <row r="71" spans="6:9" x14ac:dyDescent="0.2">
      <c r="F71" s="240"/>
      <c r="G71" s="241"/>
      <c r="H71" s="241"/>
      <c r="I71" s="39"/>
    </row>
    <row r="72" spans="6:9" x14ac:dyDescent="0.2">
      <c r="F72" s="240"/>
      <c r="G72" s="241"/>
      <c r="H72" s="241"/>
      <c r="I72" s="39"/>
    </row>
    <row r="73" spans="6:9" x14ac:dyDescent="0.2">
      <c r="F73" s="240"/>
      <c r="G73" s="241"/>
      <c r="H73" s="241"/>
      <c r="I73" s="39"/>
    </row>
    <row r="74" spans="6:9" x14ac:dyDescent="0.2">
      <c r="F74" s="240"/>
      <c r="G74" s="241"/>
      <c r="H74" s="241"/>
      <c r="I74" s="39"/>
    </row>
    <row r="75" spans="6:9" x14ac:dyDescent="0.2">
      <c r="F75" s="240"/>
      <c r="G75" s="241"/>
      <c r="H75" s="241"/>
      <c r="I75" s="39"/>
    </row>
    <row r="76" spans="6:9" x14ac:dyDescent="0.2">
      <c r="F76" s="240"/>
      <c r="G76" s="241"/>
      <c r="H76" s="241"/>
      <c r="I76" s="39"/>
    </row>
    <row r="77" spans="6:9" x14ac:dyDescent="0.2">
      <c r="F77" s="240"/>
      <c r="G77" s="241"/>
      <c r="H77" s="241"/>
      <c r="I77" s="39"/>
    </row>
    <row r="78" spans="6:9" x14ac:dyDescent="0.2">
      <c r="F78" s="240"/>
      <c r="G78" s="241"/>
      <c r="H78" s="241"/>
      <c r="I78" s="39"/>
    </row>
    <row r="79" spans="6:9" x14ac:dyDescent="0.2">
      <c r="F79" s="240"/>
      <c r="G79" s="241"/>
      <c r="H79" s="241"/>
      <c r="I79" s="39"/>
    </row>
    <row r="80" spans="6:9" x14ac:dyDescent="0.2">
      <c r="F80" s="240"/>
      <c r="G80" s="241"/>
      <c r="H80" s="241"/>
      <c r="I80" s="39"/>
    </row>
    <row r="81" spans="6:9" x14ac:dyDescent="0.2">
      <c r="F81" s="240"/>
      <c r="G81" s="241"/>
      <c r="H81" s="241"/>
      <c r="I81" s="39"/>
    </row>
    <row r="82" spans="6:9" x14ac:dyDescent="0.2">
      <c r="F82" s="240"/>
      <c r="G82" s="241"/>
      <c r="H82" s="241"/>
      <c r="I82" s="39"/>
    </row>
    <row r="83" spans="6:9" x14ac:dyDescent="0.2">
      <c r="F83" s="240"/>
      <c r="G83" s="241"/>
      <c r="H83" s="241"/>
      <c r="I83" s="39"/>
    </row>
    <row r="84" spans="6:9" x14ac:dyDescent="0.2">
      <c r="F84" s="240"/>
      <c r="G84" s="241"/>
      <c r="H84" s="241"/>
      <c r="I84" s="39"/>
    </row>
    <row r="85" spans="6:9" x14ac:dyDescent="0.2">
      <c r="F85" s="240"/>
      <c r="G85" s="241"/>
      <c r="H85" s="241"/>
      <c r="I85" s="39"/>
    </row>
    <row r="86" spans="6:9" x14ac:dyDescent="0.2">
      <c r="F86" s="240"/>
      <c r="G86" s="241"/>
      <c r="H86" s="241"/>
      <c r="I86" s="39"/>
    </row>
    <row r="87" spans="6:9" x14ac:dyDescent="0.2">
      <c r="F87" s="240"/>
      <c r="G87" s="241"/>
      <c r="H87" s="241"/>
      <c r="I87" s="39"/>
    </row>
    <row r="88" spans="6:9" x14ac:dyDescent="0.2">
      <c r="F88" s="240"/>
      <c r="G88" s="241"/>
      <c r="H88" s="241"/>
      <c r="I88" s="39"/>
    </row>
    <row r="89" spans="6:9" x14ac:dyDescent="0.2">
      <c r="F89" s="240"/>
      <c r="G89" s="241"/>
      <c r="H89" s="241"/>
      <c r="I89" s="39"/>
    </row>
    <row r="90" spans="6:9" x14ac:dyDescent="0.2">
      <c r="F90" s="240"/>
      <c r="G90" s="241"/>
      <c r="H90" s="241"/>
      <c r="I90" s="39"/>
    </row>
    <row r="91" spans="6:9" x14ac:dyDescent="0.2">
      <c r="F91" s="240"/>
      <c r="G91" s="241"/>
      <c r="H91" s="241"/>
      <c r="I91" s="39"/>
    </row>
    <row r="92" spans="6:9" x14ac:dyDescent="0.2">
      <c r="F92" s="240"/>
      <c r="G92" s="241"/>
      <c r="H92" s="241"/>
      <c r="I92" s="39"/>
    </row>
    <row r="93" spans="6:9" x14ac:dyDescent="0.2">
      <c r="F93" s="240"/>
      <c r="G93" s="241"/>
      <c r="H93" s="241"/>
      <c r="I93" s="39"/>
    </row>
    <row r="94" spans="6:9" x14ac:dyDescent="0.2">
      <c r="F94" s="240"/>
      <c r="G94" s="241"/>
      <c r="H94" s="241"/>
      <c r="I94" s="39"/>
    </row>
    <row r="95" spans="6:9" x14ac:dyDescent="0.2">
      <c r="F95" s="240"/>
      <c r="G95" s="241"/>
      <c r="H95" s="241"/>
      <c r="I95" s="39"/>
    </row>
    <row r="96" spans="6:9" x14ac:dyDescent="0.2">
      <c r="F96" s="240"/>
      <c r="G96" s="241"/>
      <c r="H96" s="241"/>
      <c r="I96" s="39"/>
    </row>
    <row r="97" spans="6:9" x14ac:dyDescent="0.2">
      <c r="F97" s="240"/>
      <c r="G97" s="241"/>
      <c r="H97" s="241"/>
      <c r="I97" s="39"/>
    </row>
    <row r="98" spans="6:9" x14ac:dyDescent="0.2">
      <c r="F98" s="240"/>
      <c r="G98" s="241"/>
      <c r="H98" s="241"/>
      <c r="I98" s="39"/>
    </row>
    <row r="99" spans="6:9" x14ac:dyDescent="0.2">
      <c r="F99" s="240"/>
      <c r="G99" s="241"/>
      <c r="H99" s="241"/>
      <c r="I99" s="39"/>
    </row>
    <row r="100" spans="6:9" x14ac:dyDescent="0.2">
      <c r="F100" s="240"/>
      <c r="G100" s="241"/>
      <c r="H100" s="241"/>
      <c r="I100" s="39"/>
    </row>
    <row r="101" spans="6:9" x14ac:dyDescent="0.2">
      <c r="F101" s="240"/>
      <c r="G101" s="241"/>
      <c r="H101" s="241"/>
      <c r="I101" s="39"/>
    </row>
    <row r="102" spans="6:9" x14ac:dyDescent="0.2">
      <c r="F102" s="240"/>
      <c r="G102" s="241"/>
      <c r="H102" s="241"/>
      <c r="I102" s="39"/>
    </row>
    <row r="103" spans="6:9" x14ac:dyDescent="0.2">
      <c r="F103" s="240"/>
      <c r="G103" s="241"/>
      <c r="H103" s="241"/>
      <c r="I103" s="39"/>
    </row>
    <row r="104" spans="6:9" x14ac:dyDescent="0.2">
      <c r="F104" s="240"/>
      <c r="G104" s="241"/>
      <c r="H104" s="241"/>
      <c r="I104" s="39"/>
    </row>
    <row r="105" spans="6:9" x14ac:dyDescent="0.2">
      <c r="F105" s="240"/>
      <c r="G105" s="241"/>
      <c r="H105" s="241"/>
      <c r="I105" s="39"/>
    </row>
  </sheetData>
  <mergeCells count="4">
    <mergeCell ref="A1:B1"/>
    <mergeCell ref="A2:B2"/>
    <mergeCell ref="G2:I2"/>
    <mergeCell ref="H54:I5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B1152"/>
  <sheetViews>
    <sheetView showGridLines="0" showZeros="0" zoomScaleNormal="100" zoomScaleSheetLayoutView="100" workbookViewId="0">
      <selection activeCell="F8" sqref="F8"/>
    </sheetView>
  </sheetViews>
  <sheetFormatPr defaultRowHeight="12.75" x14ac:dyDescent="0.2"/>
  <cols>
    <col min="1" max="1" width="4.42578125" style="243" customWidth="1"/>
    <col min="2" max="2" width="11.5703125" style="243" customWidth="1"/>
    <col min="3" max="3" width="40.42578125" style="243" customWidth="1"/>
    <col min="4" max="4" width="5.5703125" style="243" customWidth="1"/>
    <col min="5" max="5" width="8.5703125" style="257" customWidth="1"/>
    <col min="6" max="6" width="9.85546875" style="243" customWidth="1"/>
    <col min="7" max="7" width="13.85546875" style="243" customWidth="1"/>
    <col min="8" max="8" width="11.7109375" style="243" hidden="1" customWidth="1"/>
    <col min="9" max="9" width="11.5703125" style="243" hidden="1" customWidth="1"/>
    <col min="10" max="10" width="11" style="243" hidden="1" customWidth="1"/>
    <col min="11" max="11" width="10.42578125" style="243" hidden="1" customWidth="1"/>
    <col min="12" max="12" width="75.42578125" style="243" customWidth="1"/>
    <col min="13" max="13" width="45.28515625" style="243" customWidth="1"/>
    <col min="14" max="16384" width="9.140625" style="243"/>
  </cols>
  <sheetData>
    <row r="1" spans="1:80" ht="15.75" x14ac:dyDescent="0.25">
      <c r="A1" s="242" t="s">
        <v>1206</v>
      </c>
      <c r="B1" s="242"/>
      <c r="C1" s="242"/>
      <c r="D1" s="242"/>
      <c r="E1" s="242"/>
      <c r="F1" s="242"/>
      <c r="G1" s="242"/>
    </row>
    <row r="2" spans="1:80" ht="14.25" customHeight="1" thickBot="1" x14ac:dyDescent="0.25">
      <c r="B2" s="244"/>
      <c r="C2" s="245"/>
      <c r="D2" s="245"/>
      <c r="E2" s="246"/>
      <c r="F2" s="245"/>
      <c r="G2" s="245"/>
    </row>
    <row r="3" spans="1:80" ht="13.5" thickTop="1" x14ac:dyDescent="0.2">
      <c r="A3" s="187" t="s">
        <v>2</v>
      </c>
      <c r="B3" s="188"/>
      <c r="C3" s="189" t="s">
        <v>105</v>
      </c>
      <c r="D3" s="247"/>
      <c r="E3" s="248" t="s">
        <v>86</v>
      </c>
      <c r="F3" s="249" t="str">
        <f>'SO 01 1 1 Rek'!H1</f>
        <v>1</v>
      </c>
      <c r="G3" s="250"/>
    </row>
    <row r="4" spans="1:80" ht="13.5" thickBot="1" x14ac:dyDescent="0.25">
      <c r="A4" s="251" t="s">
        <v>77</v>
      </c>
      <c r="B4" s="196"/>
      <c r="C4" s="197" t="s">
        <v>108</v>
      </c>
      <c r="D4" s="252"/>
      <c r="E4" s="253" t="str">
        <f>'SO 01 1 1 Rek'!G2</f>
        <v>Architektonicko - stavební řešení</v>
      </c>
      <c r="F4" s="254"/>
      <c r="G4" s="255"/>
    </row>
    <row r="5" spans="1:80" ht="13.5" thickTop="1" x14ac:dyDescent="0.2">
      <c r="A5" s="256"/>
      <c r="G5" s="258"/>
    </row>
    <row r="6" spans="1:80" ht="27" customHeight="1" x14ac:dyDescent="0.2">
      <c r="A6" s="259" t="s">
        <v>87</v>
      </c>
      <c r="B6" s="260" t="s">
        <v>88</v>
      </c>
      <c r="C6" s="260" t="s">
        <v>89</v>
      </c>
      <c r="D6" s="260" t="s">
        <v>90</v>
      </c>
      <c r="E6" s="261" t="s">
        <v>91</v>
      </c>
      <c r="F6" s="260" t="s">
        <v>92</v>
      </c>
      <c r="G6" s="262" t="s">
        <v>93</v>
      </c>
      <c r="H6" s="263" t="s">
        <v>94</v>
      </c>
      <c r="I6" s="263" t="s">
        <v>95</v>
      </c>
      <c r="J6" s="263" t="s">
        <v>96</v>
      </c>
      <c r="K6" s="263" t="s">
        <v>97</v>
      </c>
    </row>
    <row r="7" spans="1:80" x14ac:dyDescent="0.2">
      <c r="A7" s="264" t="s">
        <v>98</v>
      </c>
      <c r="B7" s="265" t="s">
        <v>99</v>
      </c>
      <c r="C7" s="266" t="s">
        <v>100</v>
      </c>
      <c r="D7" s="267"/>
      <c r="E7" s="268"/>
      <c r="F7" s="268"/>
      <c r="G7" s="269"/>
      <c r="H7" s="270"/>
      <c r="I7" s="271"/>
      <c r="J7" s="272"/>
      <c r="K7" s="273"/>
      <c r="O7" s="274">
        <v>1</v>
      </c>
    </row>
    <row r="8" spans="1:80" x14ac:dyDescent="0.2">
      <c r="A8" s="275">
        <v>1</v>
      </c>
      <c r="B8" s="276" t="s">
        <v>110</v>
      </c>
      <c r="C8" s="277" t="s">
        <v>111</v>
      </c>
      <c r="D8" s="278" t="s">
        <v>112</v>
      </c>
      <c r="E8" s="279">
        <v>27.54</v>
      </c>
      <c r="F8" s="357"/>
      <c r="G8" s="280">
        <f>E8*F8</f>
        <v>0</v>
      </c>
      <c r="H8" s="281">
        <v>0</v>
      </c>
      <c r="I8" s="282">
        <f>E8*H8</f>
        <v>0</v>
      </c>
      <c r="J8" s="281">
        <v>-0.22500000000000001</v>
      </c>
      <c r="K8" s="282">
        <f>E8*J8</f>
        <v>-6.1965000000000003</v>
      </c>
      <c r="O8" s="274">
        <v>2</v>
      </c>
      <c r="AA8" s="243">
        <v>1</v>
      </c>
      <c r="AB8" s="243">
        <v>1</v>
      </c>
      <c r="AC8" s="243">
        <v>1</v>
      </c>
      <c r="AZ8" s="243">
        <v>1</v>
      </c>
      <c r="BA8" s="243">
        <f>IF(AZ8=1,G8,0)</f>
        <v>0</v>
      </c>
      <c r="BB8" s="243">
        <f>IF(AZ8=2,G8,0)</f>
        <v>0</v>
      </c>
      <c r="BC8" s="243">
        <f>IF(AZ8=3,G8,0)</f>
        <v>0</v>
      </c>
      <c r="BD8" s="243">
        <f>IF(AZ8=4,G8,0)</f>
        <v>0</v>
      </c>
      <c r="BE8" s="243">
        <f>IF(AZ8=5,G8,0)</f>
        <v>0</v>
      </c>
      <c r="CA8" s="274">
        <v>1</v>
      </c>
      <c r="CB8" s="274">
        <v>1</v>
      </c>
    </row>
    <row r="9" spans="1:80" x14ac:dyDescent="0.2">
      <c r="A9" s="283"/>
      <c r="B9" s="286"/>
      <c r="C9" s="287" t="s">
        <v>113</v>
      </c>
      <c r="D9" s="288"/>
      <c r="E9" s="289">
        <v>27.54</v>
      </c>
      <c r="F9" s="358"/>
      <c r="G9" s="290"/>
      <c r="H9" s="291"/>
      <c r="I9" s="284"/>
      <c r="J9" s="292"/>
      <c r="K9" s="284"/>
      <c r="M9" s="285" t="s">
        <v>113</v>
      </c>
      <c r="O9" s="274"/>
    </row>
    <row r="10" spans="1:80" x14ac:dyDescent="0.2">
      <c r="A10" s="275">
        <v>2</v>
      </c>
      <c r="B10" s="276" t="s">
        <v>114</v>
      </c>
      <c r="C10" s="277" t="s">
        <v>115</v>
      </c>
      <c r="D10" s="278" t="s">
        <v>112</v>
      </c>
      <c r="E10" s="279">
        <v>27.54</v>
      </c>
      <c r="F10" s="357"/>
      <c r="G10" s="280">
        <f>E10*F10</f>
        <v>0</v>
      </c>
      <c r="H10" s="281">
        <v>0</v>
      </c>
      <c r="I10" s="282">
        <f>E10*H10</f>
        <v>0</v>
      </c>
      <c r="J10" s="281">
        <v>-0.66</v>
      </c>
      <c r="K10" s="282">
        <f>E10*J10</f>
        <v>-18.176400000000001</v>
      </c>
      <c r="O10" s="274">
        <v>2</v>
      </c>
      <c r="AA10" s="243">
        <v>1</v>
      </c>
      <c r="AB10" s="243">
        <v>1</v>
      </c>
      <c r="AC10" s="243">
        <v>1</v>
      </c>
      <c r="AZ10" s="243">
        <v>1</v>
      </c>
      <c r="BA10" s="243">
        <f>IF(AZ10=1,G10,0)</f>
        <v>0</v>
      </c>
      <c r="BB10" s="243">
        <f>IF(AZ10=2,G10,0)</f>
        <v>0</v>
      </c>
      <c r="BC10" s="243">
        <f>IF(AZ10=3,G10,0)</f>
        <v>0</v>
      </c>
      <c r="BD10" s="243">
        <f>IF(AZ10=4,G10,0)</f>
        <v>0</v>
      </c>
      <c r="BE10" s="243">
        <f>IF(AZ10=5,G10,0)</f>
        <v>0</v>
      </c>
      <c r="CA10" s="274">
        <v>1</v>
      </c>
      <c r="CB10" s="274">
        <v>1</v>
      </c>
    </row>
    <row r="11" spans="1:80" x14ac:dyDescent="0.2">
      <c r="A11" s="283"/>
      <c r="B11" s="286"/>
      <c r="C11" s="287" t="s">
        <v>113</v>
      </c>
      <c r="D11" s="288"/>
      <c r="E11" s="289">
        <v>27.54</v>
      </c>
      <c r="F11" s="358"/>
      <c r="G11" s="290"/>
      <c r="H11" s="291"/>
      <c r="I11" s="284"/>
      <c r="J11" s="292"/>
      <c r="K11" s="284"/>
      <c r="M11" s="285" t="s">
        <v>113</v>
      </c>
      <c r="O11" s="274"/>
    </row>
    <row r="12" spans="1:80" x14ac:dyDescent="0.2">
      <c r="A12" s="275">
        <v>3</v>
      </c>
      <c r="B12" s="276" t="s">
        <v>116</v>
      </c>
      <c r="C12" s="277" t="s">
        <v>117</v>
      </c>
      <c r="D12" s="278" t="s">
        <v>112</v>
      </c>
      <c r="E12" s="279">
        <v>57.3</v>
      </c>
      <c r="F12" s="357"/>
      <c r="G12" s="280">
        <f>E12*F12</f>
        <v>0</v>
      </c>
      <c r="H12" s="281">
        <v>0</v>
      </c>
      <c r="I12" s="282">
        <f>E12*H12</f>
        <v>0</v>
      </c>
      <c r="J12" s="281">
        <v>-0.36</v>
      </c>
      <c r="K12" s="282">
        <f>E12*J12</f>
        <v>-20.627999999999997</v>
      </c>
      <c r="O12" s="274">
        <v>2</v>
      </c>
      <c r="AA12" s="243">
        <v>1</v>
      </c>
      <c r="AB12" s="243">
        <v>1</v>
      </c>
      <c r="AC12" s="243">
        <v>1</v>
      </c>
      <c r="AZ12" s="243">
        <v>1</v>
      </c>
      <c r="BA12" s="243">
        <f>IF(AZ12=1,G12,0)</f>
        <v>0</v>
      </c>
      <c r="BB12" s="243">
        <f>IF(AZ12=2,G12,0)</f>
        <v>0</v>
      </c>
      <c r="BC12" s="243">
        <f>IF(AZ12=3,G12,0)</f>
        <v>0</v>
      </c>
      <c r="BD12" s="243">
        <f>IF(AZ12=4,G12,0)</f>
        <v>0</v>
      </c>
      <c r="BE12" s="243">
        <f>IF(AZ12=5,G12,0)</f>
        <v>0</v>
      </c>
      <c r="CA12" s="274">
        <v>1</v>
      </c>
      <c r="CB12" s="274">
        <v>1</v>
      </c>
    </row>
    <row r="13" spans="1:80" x14ac:dyDescent="0.2">
      <c r="A13" s="283"/>
      <c r="B13" s="286"/>
      <c r="C13" s="287" t="s">
        <v>118</v>
      </c>
      <c r="D13" s="288"/>
      <c r="E13" s="289">
        <v>57.3</v>
      </c>
      <c r="F13" s="358"/>
      <c r="G13" s="290"/>
      <c r="H13" s="291"/>
      <c r="I13" s="284"/>
      <c r="J13" s="292"/>
      <c r="K13" s="284"/>
      <c r="M13" s="285" t="s">
        <v>118</v>
      </c>
      <c r="O13" s="274"/>
    </row>
    <row r="14" spans="1:80" x14ac:dyDescent="0.2">
      <c r="A14" s="275">
        <v>4</v>
      </c>
      <c r="B14" s="276" t="s">
        <v>119</v>
      </c>
      <c r="C14" s="277" t="s">
        <v>120</v>
      </c>
      <c r="D14" s="278" t="s">
        <v>121</v>
      </c>
      <c r="E14" s="279">
        <v>72.073499999999996</v>
      </c>
      <c r="F14" s="357"/>
      <c r="G14" s="280">
        <f>E14*F14</f>
        <v>0</v>
      </c>
      <c r="H14" s="281">
        <v>0</v>
      </c>
      <c r="I14" s="282">
        <f>E14*H14</f>
        <v>0</v>
      </c>
      <c r="J14" s="281">
        <v>0</v>
      </c>
      <c r="K14" s="282">
        <f>E14*J14</f>
        <v>0</v>
      </c>
      <c r="O14" s="274">
        <v>2</v>
      </c>
      <c r="AA14" s="243">
        <v>1</v>
      </c>
      <c r="AB14" s="243">
        <v>1</v>
      </c>
      <c r="AC14" s="243">
        <v>1</v>
      </c>
      <c r="AZ14" s="243">
        <v>1</v>
      </c>
      <c r="BA14" s="243">
        <f>IF(AZ14=1,G14,0)</f>
        <v>0</v>
      </c>
      <c r="BB14" s="243">
        <f>IF(AZ14=2,G14,0)</f>
        <v>0</v>
      </c>
      <c r="BC14" s="243">
        <f>IF(AZ14=3,G14,0)</f>
        <v>0</v>
      </c>
      <c r="BD14" s="243">
        <f>IF(AZ14=4,G14,0)</f>
        <v>0</v>
      </c>
      <c r="BE14" s="243">
        <f>IF(AZ14=5,G14,0)</f>
        <v>0</v>
      </c>
      <c r="CA14" s="274">
        <v>1</v>
      </c>
      <c r="CB14" s="274">
        <v>1</v>
      </c>
    </row>
    <row r="15" spans="1:80" x14ac:dyDescent="0.2">
      <c r="A15" s="283"/>
      <c r="B15" s="286"/>
      <c r="C15" s="287" t="s">
        <v>122</v>
      </c>
      <c r="D15" s="288"/>
      <c r="E15" s="289">
        <v>48.468000000000004</v>
      </c>
      <c r="F15" s="358"/>
      <c r="G15" s="290"/>
      <c r="H15" s="291"/>
      <c r="I15" s="284"/>
      <c r="J15" s="292"/>
      <c r="K15" s="284"/>
      <c r="M15" s="285" t="s">
        <v>122</v>
      </c>
      <c r="O15" s="274"/>
    </row>
    <row r="16" spans="1:80" x14ac:dyDescent="0.2">
      <c r="A16" s="283"/>
      <c r="B16" s="286"/>
      <c r="C16" s="314" t="s">
        <v>123</v>
      </c>
      <c r="D16" s="288"/>
      <c r="E16" s="313">
        <v>48.468000000000004</v>
      </c>
      <c r="F16" s="358"/>
      <c r="G16" s="290"/>
      <c r="H16" s="291"/>
      <c r="I16" s="284"/>
      <c r="J16" s="292"/>
      <c r="K16" s="284"/>
      <c r="M16" s="285" t="s">
        <v>123</v>
      </c>
      <c r="O16" s="274"/>
    </row>
    <row r="17" spans="1:80" x14ac:dyDescent="0.2">
      <c r="A17" s="283"/>
      <c r="B17" s="286"/>
      <c r="C17" s="287" t="s">
        <v>124</v>
      </c>
      <c r="D17" s="288"/>
      <c r="E17" s="289">
        <v>3.9</v>
      </c>
      <c r="F17" s="358"/>
      <c r="G17" s="290"/>
      <c r="H17" s="291"/>
      <c r="I17" s="284"/>
      <c r="J17" s="292"/>
      <c r="K17" s="284"/>
      <c r="M17" s="285" t="s">
        <v>124</v>
      </c>
      <c r="O17" s="274"/>
    </row>
    <row r="18" spans="1:80" x14ac:dyDescent="0.2">
      <c r="A18" s="283"/>
      <c r="B18" s="286"/>
      <c r="C18" s="287" t="s">
        <v>125</v>
      </c>
      <c r="D18" s="288"/>
      <c r="E18" s="289">
        <v>3.77</v>
      </c>
      <c r="F18" s="358"/>
      <c r="G18" s="290"/>
      <c r="H18" s="291"/>
      <c r="I18" s="284"/>
      <c r="J18" s="292"/>
      <c r="K18" s="284"/>
      <c r="M18" s="285" t="s">
        <v>125</v>
      </c>
      <c r="O18" s="274"/>
    </row>
    <row r="19" spans="1:80" x14ac:dyDescent="0.2">
      <c r="A19" s="283"/>
      <c r="B19" s="286"/>
      <c r="C19" s="287" t="s">
        <v>126</v>
      </c>
      <c r="D19" s="288"/>
      <c r="E19" s="289">
        <v>0.1</v>
      </c>
      <c r="F19" s="358"/>
      <c r="G19" s="290"/>
      <c r="H19" s="291"/>
      <c r="I19" s="284"/>
      <c r="J19" s="292"/>
      <c r="K19" s="284"/>
      <c r="M19" s="285" t="s">
        <v>126</v>
      </c>
      <c r="O19" s="274"/>
    </row>
    <row r="20" spans="1:80" x14ac:dyDescent="0.2">
      <c r="A20" s="283"/>
      <c r="B20" s="286"/>
      <c r="C20" s="314" t="s">
        <v>123</v>
      </c>
      <c r="D20" s="288"/>
      <c r="E20" s="313">
        <v>7.77</v>
      </c>
      <c r="F20" s="358"/>
      <c r="G20" s="290"/>
      <c r="H20" s="291"/>
      <c r="I20" s="284"/>
      <c r="J20" s="292"/>
      <c r="K20" s="284"/>
      <c r="M20" s="285" t="s">
        <v>123</v>
      </c>
      <c r="O20" s="274"/>
    </row>
    <row r="21" spans="1:80" x14ac:dyDescent="0.2">
      <c r="A21" s="283"/>
      <c r="B21" s="286"/>
      <c r="C21" s="287" t="s">
        <v>127</v>
      </c>
      <c r="D21" s="288"/>
      <c r="E21" s="289">
        <v>5.25</v>
      </c>
      <c r="F21" s="358"/>
      <c r="G21" s="290"/>
      <c r="H21" s="291"/>
      <c r="I21" s="284"/>
      <c r="J21" s="292"/>
      <c r="K21" s="284"/>
      <c r="M21" s="285" t="s">
        <v>127</v>
      </c>
      <c r="O21" s="274"/>
    </row>
    <row r="22" spans="1:80" x14ac:dyDescent="0.2">
      <c r="A22" s="283"/>
      <c r="B22" s="286"/>
      <c r="C22" s="314" t="s">
        <v>123</v>
      </c>
      <c r="D22" s="288"/>
      <c r="E22" s="313">
        <v>5.25</v>
      </c>
      <c r="F22" s="358"/>
      <c r="G22" s="290"/>
      <c r="H22" s="291"/>
      <c r="I22" s="284"/>
      <c r="J22" s="292"/>
      <c r="K22" s="284"/>
      <c r="M22" s="285" t="s">
        <v>123</v>
      </c>
      <c r="O22" s="274"/>
    </row>
    <row r="23" spans="1:80" x14ac:dyDescent="0.2">
      <c r="A23" s="283"/>
      <c r="B23" s="286"/>
      <c r="C23" s="287" t="s">
        <v>128</v>
      </c>
      <c r="D23" s="288"/>
      <c r="E23" s="289">
        <v>0</v>
      </c>
      <c r="F23" s="358"/>
      <c r="G23" s="290"/>
      <c r="H23" s="291"/>
      <c r="I23" s="284"/>
      <c r="J23" s="292"/>
      <c r="K23" s="284"/>
      <c r="M23" s="285" t="s">
        <v>128</v>
      </c>
      <c r="O23" s="274"/>
    </row>
    <row r="24" spans="1:80" x14ac:dyDescent="0.2">
      <c r="A24" s="283"/>
      <c r="B24" s="286"/>
      <c r="C24" s="287" t="s">
        <v>129</v>
      </c>
      <c r="D24" s="288"/>
      <c r="E24" s="289">
        <v>4.1055000000000001</v>
      </c>
      <c r="F24" s="358"/>
      <c r="G24" s="290"/>
      <c r="H24" s="291"/>
      <c r="I24" s="284"/>
      <c r="J24" s="292"/>
      <c r="K24" s="284"/>
      <c r="M24" s="285" t="s">
        <v>129</v>
      </c>
      <c r="O24" s="274"/>
    </row>
    <row r="25" spans="1:80" x14ac:dyDescent="0.2">
      <c r="A25" s="283"/>
      <c r="B25" s="286"/>
      <c r="C25" s="287" t="s">
        <v>130</v>
      </c>
      <c r="D25" s="288"/>
      <c r="E25" s="289">
        <v>6.48</v>
      </c>
      <c r="F25" s="358"/>
      <c r="G25" s="290"/>
      <c r="H25" s="291"/>
      <c r="I25" s="284"/>
      <c r="J25" s="292"/>
      <c r="K25" s="284"/>
      <c r="M25" s="285" t="s">
        <v>130</v>
      </c>
      <c r="O25" s="274"/>
    </row>
    <row r="26" spans="1:80" x14ac:dyDescent="0.2">
      <c r="A26" s="275">
        <v>5</v>
      </c>
      <c r="B26" s="276" t="s">
        <v>131</v>
      </c>
      <c r="C26" s="277" t="s">
        <v>132</v>
      </c>
      <c r="D26" s="278" t="s">
        <v>121</v>
      </c>
      <c r="E26" s="279">
        <v>41.521500000000003</v>
      </c>
      <c r="F26" s="357"/>
      <c r="G26" s="280">
        <f>E26*F26</f>
        <v>0</v>
      </c>
      <c r="H26" s="281">
        <v>0</v>
      </c>
      <c r="I26" s="282">
        <f>E26*H26</f>
        <v>0</v>
      </c>
      <c r="J26" s="281">
        <v>0</v>
      </c>
      <c r="K26" s="282">
        <f>E26*J26</f>
        <v>0</v>
      </c>
      <c r="O26" s="274">
        <v>2</v>
      </c>
      <c r="AA26" s="243">
        <v>1</v>
      </c>
      <c r="AB26" s="243">
        <v>1</v>
      </c>
      <c r="AC26" s="243">
        <v>1</v>
      </c>
      <c r="AZ26" s="243">
        <v>1</v>
      </c>
      <c r="BA26" s="243">
        <f>IF(AZ26=1,G26,0)</f>
        <v>0</v>
      </c>
      <c r="BB26" s="243">
        <f>IF(AZ26=2,G26,0)</f>
        <v>0</v>
      </c>
      <c r="BC26" s="243">
        <f>IF(AZ26=3,G26,0)</f>
        <v>0</v>
      </c>
      <c r="BD26" s="243">
        <f>IF(AZ26=4,G26,0)</f>
        <v>0</v>
      </c>
      <c r="BE26" s="243">
        <f>IF(AZ26=5,G26,0)</f>
        <v>0</v>
      </c>
      <c r="CA26" s="274">
        <v>1</v>
      </c>
      <c r="CB26" s="274">
        <v>1</v>
      </c>
    </row>
    <row r="27" spans="1:80" x14ac:dyDescent="0.2">
      <c r="A27" s="283"/>
      <c r="B27" s="286"/>
      <c r="C27" s="287" t="s">
        <v>133</v>
      </c>
      <c r="D27" s="288"/>
      <c r="E27" s="289">
        <v>72.073499999999996</v>
      </c>
      <c r="F27" s="358"/>
      <c r="G27" s="290"/>
      <c r="H27" s="291"/>
      <c r="I27" s="284"/>
      <c r="J27" s="292"/>
      <c r="K27" s="284"/>
      <c r="M27" s="285" t="s">
        <v>133</v>
      </c>
      <c r="O27" s="274"/>
    </row>
    <row r="28" spans="1:80" x14ac:dyDescent="0.2">
      <c r="A28" s="283"/>
      <c r="B28" s="286"/>
      <c r="C28" s="287" t="s">
        <v>134</v>
      </c>
      <c r="D28" s="288"/>
      <c r="E28" s="289">
        <v>-30.552</v>
      </c>
      <c r="F28" s="358"/>
      <c r="G28" s="290"/>
      <c r="H28" s="291"/>
      <c r="I28" s="284"/>
      <c r="J28" s="292"/>
      <c r="K28" s="284"/>
      <c r="M28" s="285" t="s">
        <v>134</v>
      </c>
      <c r="O28" s="274"/>
    </row>
    <row r="29" spans="1:80" x14ac:dyDescent="0.2">
      <c r="A29" s="275">
        <v>6</v>
      </c>
      <c r="B29" s="276" t="s">
        <v>135</v>
      </c>
      <c r="C29" s="277" t="s">
        <v>136</v>
      </c>
      <c r="D29" s="278" t="s">
        <v>121</v>
      </c>
      <c r="E29" s="279">
        <v>30.552</v>
      </c>
      <c r="F29" s="357"/>
      <c r="G29" s="280">
        <f>E29*F29</f>
        <v>0</v>
      </c>
      <c r="H29" s="281">
        <v>0</v>
      </c>
      <c r="I29" s="282">
        <f>E29*H29</f>
        <v>0</v>
      </c>
      <c r="J29" s="281">
        <v>0</v>
      </c>
      <c r="K29" s="282">
        <f>E29*J29</f>
        <v>0</v>
      </c>
      <c r="O29" s="274">
        <v>2</v>
      </c>
      <c r="AA29" s="243">
        <v>1</v>
      </c>
      <c r="AB29" s="243">
        <v>1</v>
      </c>
      <c r="AC29" s="243">
        <v>1</v>
      </c>
      <c r="AZ29" s="243">
        <v>1</v>
      </c>
      <c r="BA29" s="243">
        <f>IF(AZ29=1,G29,0)</f>
        <v>0</v>
      </c>
      <c r="BB29" s="243">
        <f>IF(AZ29=2,G29,0)</f>
        <v>0</v>
      </c>
      <c r="BC29" s="243">
        <f>IF(AZ29=3,G29,0)</f>
        <v>0</v>
      </c>
      <c r="BD29" s="243">
        <f>IF(AZ29=4,G29,0)</f>
        <v>0</v>
      </c>
      <c r="BE29" s="243">
        <f>IF(AZ29=5,G29,0)</f>
        <v>0</v>
      </c>
      <c r="CA29" s="274">
        <v>1</v>
      </c>
      <c r="CB29" s="274">
        <v>1</v>
      </c>
    </row>
    <row r="30" spans="1:80" x14ac:dyDescent="0.2">
      <c r="A30" s="283"/>
      <c r="B30" s="286"/>
      <c r="C30" s="287" t="s">
        <v>137</v>
      </c>
      <c r="D30" s="288"/>
      <c r="E30" s="289">
        <v>1.56</v>
      </c>
      <c r="F30" s="358"/>
      <c r="G30" s="290"/>
      <c r="H30" s="291"/>
      <c r="I30" s="284"/>
      <c r="J30" s="292"/>
      <c r="K30" s="284"/>
      <c r="M30" s="285" t="s">
        <v>137</v>
      </c>
      <c r="O30" s="274"/>
    </row>
    <row r="31" spans="1:80" x14ac:dyDescent="0.2">
      <c r="A31" s="283"/>
      <c r="B31" s="286"/>
      <c r="C31" s="287" t="s">
        <v>138</v>
      </c>
      <c r="D31" s="288"/>
      <c r="E31" s="289">
        <v>1.508</v>
      </c>
      <c r="F31" s="358"/>
      <c r="G31" s="290"/>
      <c r="H31" s="291"/>
      <c r="I31" s="284"/>
      <c r="J31" s="292"/>
      <c r="K31" s="284"/>
      <c r="M31" s="285" t="s">
        <v>138</v>
      </c>
      <c r="O31" s="274"/>
    </row>
    <row r="32" spans="1:80" x14ac:dyDescent="0.2">
      <c r="A32" s="283"/>
      <c r="B32" s="286"/>
      <c r="C32" s="314" t="s">
        <v>123</v>
      </c>
      <c r="D32" s="288"/>
      <c r="E32" s="313">
        <v>3.0680000000000001</v>
      </c>
      <c r="F32" s="358"/>
      <c r="G32" s="290"/>
      <c r="H32" s="291"/>
      <c r="I32" s="284"/>
      <c r="J32" s="292"/>
      <c r="K32" s="284"/>
      <c r="M32" s="285" t="s">
        <v>123</v>
      </c>
      <c r="O32" s="274"/>
    </row>
    <row r="33" spans="1:80" x14ac:dyDescent="0.2">
      <c r="A33" s="283"/>
      <c r="B33" s="286"/>
      <c r="C33" s="287" t="s">
        <v>139</v>
      </c>
      <c r="D33" s="288"/>
      <c r="E33" s="289">
        <v>3.25</v>
      </c>
      <c r="F33" s="358"/>
      <c r="G33" s="290"/>
      <c r="H33" s="291"/>
      <c r="I33" s="284"/>
      <c r="J33" s="292"/>
      <c r="K33" s="284"/>
      <c r="M33" s="285" t="s">
        <v>139</v>
      </c>
      <c r="O33" s="274"/>
    </row>
    <row r="34" spans="1:80" x14ac:dyDescent="0.2">
      <c r="A34" s="283"/>
      <c r="B34" s="286"/>
      <c r="C34" s="314" t="s">
        <v>123</v>
      </c>
      <c r="D34" s="288"/>
      <c r="E34" s="313">
        <v>3.25</v>
      </c>
      <c r="F34" s="358"/>
      <c r="G34" s="290"/>
      <c r="H34" s="291"/>
      <c r="I34" s="284"/>
      <c r="J34" s="292"/>
      <c r="K34" s="284"/>
      <c r="M34" s="285" t="s">
        <v>123</v>
      </c>
      <c r="O34" s="274"/>
    </row>
    <row r="35" spans="1:80" ht="22.5" x14ac:dyDescent="0.2">
      <c r="A35" s="283"/>
      <c r="B35" s="286"/>
      <c r="C35" s="287" t="s">
        <v>140</v>
      </c>
      <c r="D35" s="288"/>
      <c r="E35" s="289">
        <v>24.234000000000002</v>
      </c>
      <c r="F35" s="358"/>
      <c r="G35" s="290"/>
      <c r="H35" s="291"/>
      <c r="I35" s="284"/>
      <c r="J35" s="292"/>
      <c r="K35" s="284"/>
      <c r="M35" s="285" t="s">
        <v>140</v>
      </c>
      <c r="O35" s="274"/>
    </row>
    <row r="36" spans="1:80" x14ac:dyDescent="0.2">
      <c r="A36" s="275">
        <v>7</v>
      </c>
      <c r="B36" s="276" t="s">
        <v>141</v>
      </c>
      <c r="C36" s="277" t="s">
        <v>142</v>
      </c>
      <c r="D36" s="278" t="s">
        <v>121</v>
      </c>
      <c r="E36" s="279">
        <v>41.521500000000003</v>
      </c>
      <c r="F36" s="357"/>
      <c r="G36" s="280">
        <f>E36*F36</f>
        <v>0</v>
      </c>
      <c r="H36" s="281">
        <v>0</v>
      </c>
      <c r="I36" s="282">
        <f>E36*H36</f>
        <v>0</v>
      </c>
      <c r="J36" s="281">
        <v>0</v>
      </c>
      <c r="K36" s="282">
        <f>E36*J36</f>
        <v>0</v>
      </c>
      <c r="O36" s="274">
        <v>2</v>
      </c>
      <c r="AA36" s="243">
        <v>1</v>
      </c>
      <c r="AB36" s="243">
        <v>1</v>
      </c>
      <c r="AC36" s="243">
        <v>1</v>
      </c>
      <c r="AZ36" s="243">
        <v>1</v>
      </c>
      <c r="BA36" s="243">
        <f>IF(AZ36=1,G36,0)</f>
        <v>0</v>
      </c>
      <c r="BB36" s="243">
        <f>IF(AZ36=2,G36,0)</f>
        <v>0</v>
      </c>
      <c r="BC36" s="243">
        <f>IF(AZ36=3,G36,0)</f>
        <v>0</v>
      </c>
      <c r="BD36" s="243">
        <f>IF(AZ36=4,G36,0)</f>
        <v>0</v>
      </c>
      <c r="BE36" s="243">
        <f>IF(AZ36=5,G36,0)</f>
        <v>0</v>
      </c>
      <c r="CA36" s="274">
        <v>1</v>
      </c>
      <c r="CB36" s="274">
        <v>1</v>
      </c>
    </row>
    <row r="37" spans="1:80" x14ac:dyDescent="0.2">
      <c r="A37" s="283"/>
      <c r="B37" s="286"/>
      <c r="C37" s="287" t="s">
        <v>133</v>
      </c>
      <c r="D37" s="288"/>
      <c r="E37" s="289">
        <v>72.073499999999996</v>
      </c>
      <c r="F37" s="358"/>
      <c r="G37" s="290"/>
      <c r="H37" s="291"/>
      <c r="I37" s="284"/>
      <c r="J37" s="292"/>
      <c r="K37" s="284"/>
      <c r="M37" s="285" t="s">
        <v>133</v>
      </c>
      <c r="O37" s="274"/>
    </row>
    <row r="38" spans="1:80" x14ac:dyDescent="0.2">
      <c r="A38" s="283"/>
      <c r="B38" s="286"/>
      <c r="C38" s="287" t="s">
        <v>134</v>
      </c>
      <c r="D38" s="288"/>
      <c r="E38" s="289">
        <v>-30.552</v>
      </c>
      <c r="F38" s="358"/>
      <c r="G38" s="290"/>
      <c r="H38" s="291"/>
      <c r="I38" s="284"/>
      <c r="J38" s="292"/>
      <c r="K38" s="284"/>
      <c r="M38" s="285" t="s">
        <v>134</v>
      </c>
      <c r="O38" s="274"/>
    </row>
    <row r="39" spans="1:80" x14ac:dyDescent="0.2">
      <c r="A39" s="275">
        <v>8</v>
      </c>
      <c r="B39" s="276" t="s">
        <v>143</v>
      </c>
      <c r="C39" s="277" t="s">
        <v>144</v>
      </c>
      <c r="D39" s="278" t="s">
        <v>121</v>
      </c>
      <c r="E39" s="279">
        <v>41.521500000000003</v>
      </c>
      <c r="F39" s="357"/>
      <c r="G39" s="280">
        <f>E39*F39</f>
        <v>0</v>
      </c>
      <c r="H39" s="281">
        <v>0</v>
      </c>
      <c r="I39" s="282">
        <f>E39*H39</f>
        <v>0</v>
      </c>
      <c r="J39" s="281">
        <v>0</v>
      </c>
      <c r="K39" s="282">
        <f>E39*J39</f>
        <v>0</v>
      </c>
      <c r="O39" s="274">
        <v>2</v>
      </c>
      <c r="AA39" s="243">
        <v>1</v>
      </c>
      <c r="AB39" s="243">
        <v>1</v>
      </c>
      <c r="AC39" s="243">
        <v>1</v>
      </c>
      <c r="AZ39" s="243">
        <v>1</v>
      </c>
      <c r="BA39" s="243">
        <f>IF(AZ39=1,G39,0)</f>
        <v>0</v>
      </c>
      <c r="BB39" s="243">
        <f>IF(AZ39=2,G39,0)</f>
        <v>0</v>
      </c>
      <c r="BC39" s="243">
        <f>IF(AZ39=3,G39,0)</f>
        <v>0</v>
      </c>
      <c r="BD39" s="243">
        <f>IF(AZ39=4,G39,0)</f>
        <v>0</v>
      </c>
      <c r="BE39" s="243">
        <f>IF(AZ39=5,G39,0)</f>
        <v>0</v>
      </c>
      <c r="CA39" s="274">
        <v>1</v>
      </c>
      <c r="CB39" s="274">
        <v>1</v>
      </c>
    </row>
    <row r="40" spans="1:80" x14ac:dyDescent="0.2">
      <c r="A40" s="283"/>
      <c r="B40" s="286"/>
      <c r="C40" s="287" t="s">
        <v>133</v>
      </c>
      <c r="D40" s="288"/>
      <c r="E40" s="289">
        <v>72.073499999999996</v>
      </c>
      <c r="F40" s="358"/>
      <c r="G40" s="290"/>
      <c r="H40" s="291"/>
      <c r="I40" s="284"/>
      <c r="J40" s="292"/>
      <c r="K40" s="284"/>
      <c r="M40" s="285" t="s">
        <v>133</v>
      </c>
      <c r="O40" s="274"/>
    </row>
    <row r="41" spans="1:80" x14ac:dyDescent="0.2">
      <c r="A41" s="283"/>
      <c r="B41" s="286"/>
      <c r="C41" s="287" t="s">
        <v>134</v>
      </c>
      <c r="D41" s="288"/>
      <c r="E41" s="289">
        <v>-30.552</v>
      </c>
      <c r="F41" s="358"/>
      <c r="G41" s="290"/>
      <c r="H41" s="291"/>
      <c r="I41" s="284"/>
      <c r="J41" s="292"/>
      <c r="K41" s="284"/>
      <c r="M41" s="285" t="s">
        <v>134</v>
      </c>
      <c r="O41" s="274"/>
    </row>
    <row r="42" spans="1:80" x14ac:dyDescent="0.2">
      <c r="A42" s="275">
        <v>9</v>
      </c>
      <c r="B42" s="276" t="s">
        <v>145</v>
      </c>
      <c r="C42" s="277" t="s">
        <v>146</v>
      </c>
      <c r="D42" s="278" t="s">
        <v>121</v>
      </c>
      <c r="E42" s="279">
        <v>30.552</v>
      </c>
      <c r="F42" s="357"/>
      <c r="G42" s="280">
        <f>E42*F42</f>
        <v>0</v>
      </c>
      <c r="H42" s="281">
        <v>0</v>
      </c>
      <c r="I42" s="282">
        <f>E42*H42</f>
        <v>0</v>
      </c>
      <c r="J42" s="281">
        <v>0</v>
      </c>
      <c r="K42" s="282">
        <f>E42*J42</f>
        <v>0</v>
      </c>
      <c r="O42" s="274">
        <v>2</v>
      </c>
      <c r="AA42" s="243">
        <v>1</v>
      </c>
      <c r="AB42" s="243">
        <v>1</v>
      </c>
      <c r="AC42" s="243">
        <v>1</v>
      </c>
      <c r="AZ42" s="243">
        <v>1</v>
      </c>
      <c r="BA42" s="243">
        <f>IF(AZ42=1,G42,0)</f>
        <v>0</v>
      </c>
      <c r="BB42" s="243">
        <f>IF(AZ42=2,G42,0)</f>
        <v>0</v>
      </c>
      <c r="BC42" s="243">
        <f>IF(AZ42=3,G42,0)</f>
        <v>0</v>
      </c>
      <c r="BD42" s="243">
        <f>IF(AZ42=4,G42,0)</f>
        <v>0</v>
      </c>
      <c r="BE42" s="243">
        <f>IF(AZ42=5,G42,0)</f>
        <v>0</v>
      </c>
      <c r="CA42" s="274">
        <v>1</v>
      </c>
      <c r="CB42" s="274">
        <v>1</v>
      </c>
    </row>
    <row r="43" spans="1:80" x14ac:dyDescent="0.2">
      <c r="A43" s="283"/>
      <c r="B43" s="286"/>
      <c r="C43" s="287" t="s">
        <v>137</v>
      </c>
      <c r="D43" s="288"/>
      <c r="E43" s="289">
        <v>1.56</v>
      </c>
      <c r="F43" s="358"/>
      <c r="G43" s="290"/>
      <c r="H43" s="291"/>
      <c r="I43" s="284"/>
      <c r="J43" s="292"/>
      <c r="K43" s="284"/>
      <c r="M43" s="285" t="s">
        <v>137</v>
      </c>
      <c r="O43" s="274"/>
    </row>
    <row r="44" spans="1:80" x14ac:dyDescent="0.2">
      <c r="A44" s="283"/>
      <c r="B44" s="286"/>
      <c r="C44" s="287" t="s">
        <v>138</v>
      </c>
      <c r="D44" s="288"/>
      <c r="E44" s="289">
        <v>1.508</v>
      </c>
      <c r="F44" s="358"/>
      <c r="G44" s="290"/>
      <c r="H44" s="291"/>
      <c r="I44" s="284"/>
      <c r="J44" s="292"/>
      <c r="K44" s="284"/>
      <c r="M44" s="285" t="s">
        <v>138</v>
      </c>
      <c r="O44" s="274"/>
    </row>
    <row r="45" spans="1:80" x14ac:dyDescent="0.2">
      <c r="A45" s="283"/>
      <c r="B45" s="286"/>
      <c r="C45" s="314" t="s">
        <v>123</v>
      </c>
      <c r="D45" s="288"/>
      <c r="E45" s="313">
        <v>3.0680000000000001</v>
      </c>
      <c r="F45" s="358"/>
      <c r="G45" s="290"/>
      <c r="H45" s="291"/>
      <c r="I45" s="284"/>
      <c r="J45" s="292"/>
      <c r="K45" s="284"/>
      <c r="M45" s="285" t="s">
        <v>123</v>
      </c>
      <c r="O45" s="274"/>
    </row>
    <row r="46" spans="1:80" x14ac:dyDescent="0.2">
      <c r="A46" s="283"/>
      <c r="B46" s="286"/>
      <c r="C46" s="287" t="s">
        <v>139</v>
      </c>
      <c r="D46" s="288"/>
      <c r="E46" s="289">
        <v>3.25</v>
      </c>
      <c r="F46" s="358"/>
      <c r="G46" s="290"/>
      <c r="H46" s="291"/>
      <c r="I46" s="284"/>
      <c r="J46" s="292"/>
      <c r="K46" s="284"/>
      <c r="M46" s="285" t="s">
        <v>139</v>
      </c>
      <c r="O46" s="274"/>
    </row>
    <row r="47" spans="1:80" x14ac:dyDescent="0.2">
      <c r="A47" s="283"/>
      <c r="B47" s="286"/>
      <c r="C47" s="314" t="s">
        <v>123</v>
      </c>
      <c r="D47" s="288"/>
      <c r="E47" s="313">
        <v>3.25</v>
      </c>
      <c r="F47" s="358"/>
      <c r="G47" s="290"/>
      <c r="H47" s="291"/>
      <c r="I47" s="284"/>
      <c r="J47" s="292"/>
      <c r="K47" s="284"/>
      <c r="M47" s="285" t="s">
        <v>123</v>
      </c>
      <c r="O47" s="274"/>
    </row>
    <row r="48" spans="1:80" ht="22.5" x14ac:dyDescent="0.2">
      <c r="A48" s="283"/>
      <c r="B48" s="286"/>
      <c r="C48" s="287" t="s">
        <v>140</v>
      </c>
      <c r="D48" s="288"/>
      <c r="E48" s="289">
        <v>24.234000000000002</v>
      </c>
      <c r="F48" s="358"/>
      <c r="G48" s="290"/>
      <c r="H48" s="291"/>
      <c r="I48" s="284"/>
      <c r="J48" s="292"/>
      <c r="K48" s="284"/>
      <c r="M48" s="285" t="s">
        <v>140</v>
      </c>
      <c r="O48" s="274"/>
    </row>
    <row r="49" spans="1:80" x14ac:dyDescent="0.2">
      <c r="A49" s="275">
        <v>10</v>
      </c>
      <c r="B49" s="276" t="s">
        <v>147</v>
      </c>
      <c r="C49" s="277" t="s">
        <v>148</v>
      </c>
      <c r="D49" s="278" t="s">
        <v>121</v>
      </c>
      <c r="E49" s="279">
        <v>41.521500000000003</v>
      </c>
      <c r="F49" s="357"/>
      <c r="G49" s="280">
        <f>E49*F49</f>
        <v>0</v>
      </c>
      <c r="H49" s="281">
        <v>0</v>
      </c>
      <c r="I49" s="282">
        <f>E49*H49</f>
        <v>0</v>
      </c>
      <c r="J49" s="281">
        <v>0</v>
      </c>
      <c r="K49" s="282">
        <f>E49*J49</f>
        <v>0</v>
      </c>
      <c r="O49" s="274">
        <v>2</v>
      </c>
      <c r="AA49" s="243">
        <v>1</v>
      </c>
      <c r="AB49" s="243">
        <v>1</v>
      </c>
      <c r="AC49" s="243">
        <v>1</v>
      </c>
      <c r="AZ49" s="243">
        <v>1</v>
      </c>
      <c r="BA49" s="243">
        <f>IF(AZ49=1,G49,0)</f>
        <v>0</v>
      </c>
      <c r="BB49" s="243">
        <f>IF(AZ49=2,G49,0)</f>
        <v>0</v>
      </c>
      <c r="BC49" s="243">
        <f>IF(AZ49=3,G49,0)</f>
        <v>0</v>
      </c>
      <c r="BD49" s="243">
        <f>IF(AZ49=4,G49,0)</f>
        <v>0</v>
      </c>
      <c r="BE49" s="243">
        <f>IF(AZ49=5,G49,0)</f>
        <v>0</v>
      </c>
      <c r="CA49" s="274">
        <v>1</v>
      </c>
      <c r="CB49" s="274">
        <v>1</v>
      </c>
    </row>
    <row r="50" spans="1:80" x14ac:dyDescent="0.2">
      <c r="A50" s="283"/>
      <c r="B50" s="286"/>
      <c r="C50" s="287" t="s">
        <v>133</v>
      </c>
      <c r="D50" s="288"/>
      <c r="E50" s="289">
        <v>72.073499999999996</v>
      </c>
      <c r="F50" s="358"/>
      <c r="G50" s="290"/>
      <c r="H50" s="291"/>
      <c r="I50" s="284"/>
      <c r="J50" s="292"/>
      <c r="K50" s="284"/>
      <c r="M50" s="285" t="s">
        <v>133</v>
      </c>
      <c r="O50" s="274"/>
    </row>
    <row r="51" spans="1:80" x14ac:dyDescent="0.2">
      <c r="A51" s="283"/>
      <c r="B51" s="286"/>
      <c r="C51" s="287" t="s">
        <v>134</v>
      </c>
      <c r="D51" s="288"/>
      <c r="E51" s="289">
        <v>-30.552</v>
      </c>
      <c r="F51" s="358"/>
      <c r="G51" s="290"/>
      <c r="H51" s="291"/>
      <c r="I51" s="284"/>
      <c r="J51" s="292"/>
      <c r="K51" s="284"/>
      <c r="M51" s="285" t="s">
        <v>134</v>
      </c>
      <c r="O51" s="274"/>
    </row>
    <row r="52" spans="1:80" ht="22.5" x14ac:dyDescent="0.2">
      <c r="A52" s="275">
        <v>11</v>
      </c>
      <c r="B52" s="276" t="s">
        <v>149</v>
      </c>
      <c r="C52" s="277" t="s">
        <v>150</v>
      </c>
      <c r="D52" s="278" t="s">
        <v>112</v>
      </c>
      <c r="E52" s="279">
        <v>86.78</v>
      </c>
      <c r="F52" s="357"/>
      <c r="G52" s="280">
        <f>E52*F52</f>
        <v>0</v>
      </c>
      <c r="H52" s="281">
        <v>0</v>
      </c>
      <c r="I52" s="282">
        <f>E52*H52</f>
        <v>0</v>
      </c>
      <c r="J52" s="281">
        <v>0</v>
      </c>
      <c r="K52" s="282">
        <f>E52*J52</f>
        <v>0</v>
      </c>
      <c r="O52" s="274">
        <v>2</v>
      </c>
      <c r="AA52" s="243">
        <v>2</v>
      </c>
      <c r="AB52" s="243">
        <v>1</v>
      </c>
      <c r="AC52" s="243">
        <v>1</v>
      </c>
      <c r="AZ52" s="243">
        <v>1</v>
      </c>
      <c r="BA52" s="243">
        <f>IF(AZ52=1,G52,0)</f>
        <v>0</v>
      </c>
      <c r="BB52" s="243">
        <f>IF(AZ52=2,G52,0)</f>
        <v>0</v>
      </c>
      <c r="BC52" s="243">
        <f>IF(AZ52=3,G52,0)</f>
        <v>0</v>
      </c>
      <c r="BD52" s="243">
        <f>IF(AZ52=4,G52,0)</f>
        <v>0</v>
      </c>
      <c r="BE52" s="243">
        <f>IF(AZ52=5,G52,0)</f>
        <v>0</v>
      </c>
      <c r="CA52" s="274">
        <v>2</v>
      </c>
      <c r="CB52" s="274">
        <v>1</v>
      </c>
    </row>
    <row r="53" spans="1:80" x14ac:dyDescent="0.2">
      <c r="A53" s="283"/>
      <c r="B53" s="286"/>
      <c r="C53" s="287" t="s">
        <v>151</v>
      </c>
      <c r="D53" s="288"/>
      <c r="E53" s="289">
        <v>86.78</v>
      </c>
      <c r="F53" s="358"/>
      <c r="G53" s="290"/>
      <c r="H53" s="291"/>
      <c r="I53" s="284"/>
      <c r="J53" s="292"/>
      <c r="K53" s="284"/>
      <c r="M53" s="285" t="s">
        <v>151</v>
      </c>
      <c r="O53" s="274"/>
    </row>
    <row r="54" spans="1:80" x14ac:dyDescent="0.2">
      <c r="A54" s="293"/>
      <c r="B54" s="294" t="s">
        <v>102</v>
      </c>
      <c r="C54" s="295" t="s">
        <v>109</v>
      </c>
      <c r="D54" s="296"/>
      <c r="E54" s="297"/>
      <c r="F54" s="359"/>
      <c r="G54" s="299">
        <f>SUM(G7:G53)</f>
        <v>0</v>
      </c>
      <c r="H54" s="300"/>
      <c r="I54" s="301">
        <f>SUM(I7:I53)</f>
        <v>0</v>
      </c>
      <c r="J54" s="300"/>
      <c r="K54" s="301">
        <f>SUM(K7:K53)</f>
        <v>-45.000900000000001</v>
      </c>
      <c r="O54" s="274">
        <v>4</v>
      </c>
      <c r="BA54" s="302">
        <f>SUM(BA7:BA53)</f>
        <v>0</v>
      </c>
      <c r="BB54" s="302">
        <f>SUM(BB7:BB53)</f>
        <v>0</v>
      </c>
      <c r="BC54" s="302">
        <f>SUM(BC7:BC53)</f>
        <v>0</v>
      </c>
      <c r="BD54" s="302">
        <f>SUM(BD7:BD53)</f>
        <v>0</v>
      </c>
      <c r="BE54" s="302">
        <f>SUM(BE7:BE53)</f>
        <v>0</v>
      </c>
    </row>
    <row r="55" spans="1:80" x14ac:dyDescent="0.2">
      <c r="A55" s="264" t="s">
        <v>98</v>
      </c>
      <c r="B55" s="265" t="s">
        <v>152</v>
      </c>
      <c r="C55" s="266" t="s">
        <v>153</v>
      </c>
      <c r="D55" s="267"/>
      <c r="E55" s="268"/>
      <c r="F55" s="360"/>
      <c r="G55" s="269"/>
      <c r="H55" s="270"/>
      <c r="I55" s="271"/>
      <c r="J55" s="272"/>
      <c r="K55" s="273"/>
      <c r="O55" s="274">
        <v>1</v>
      </c>
    </row>
    <row r="56" spans="1:80" ht="22.5" x14ac:dyDescent="0.2">
      <c r="A56" s="275">
        <v>12</v>
      </c>
      <c r="B56" s="276" t="s">
        <v>155</v>
      </c>
      <c r="C56" s="277" t="s">
        <v>156</v>
      </c>
      <c r="D56" s="278" t="s">
        <v>112</v>
      </c>
      <c r="E56" s="279">
        <v>2.6</v>
      </c>
      <c r="F56" s="357"/>
      <c r="G56" s="280">
        <f>E56*F56</f>
        <v>0</v>
      </c>
      <c r="H56" s="281">
        <v>0.96299999999999997</v>
      </c>
      <c r="I56" s="282">
        <f>E56*H56</f>
        <v>2.5038</v>
      </c>
      <c r="J56" s="281">
        <v>0</v>
      </c>
      <c r="K56" s="282">
        <f>E56*J56</f>
        <v>0</v>
      </c>
      <c r="O56" s="274">
        <v>2</v>
      </c>
      <c r="AA56" s="243">
        <v>1</v>
      </c>
      <c r="AB56" s="243">
        <v>1</v>
      </c>
      <c r="AC56" s="243">
        <v>1</v>
      </c>
      <c r="AZ56" s="243">
        <v>1</v>
      </c>
      <c r="BA56" s="243">
        <f>IF(AZ56=1,G56,0)</f>
        <v>0</v>
      </c>
      <c r="BB56" s="243">
        <f>IF(AZ56=2,G56,0)</f>
        <v>0</v>
      </c>
      <c r="BC56" s="243">
        <f>IF(AZ56=3,G56,0)</f>
        <v>0</v>
      </c>
      <c r="BD56" s="243">
        <f>IF(AZ56=4,G56,0)</f>
        <v>0</v>
      </c>
      <c r="BE56" s="243">
        <f>IF(AZ56=5,G56,0)</f>
        <v>0</v>
      </c>
      <c r="CA56" s="274">
        <v>1</v>
      </c>
      <c r="CB56" s="274">
        <v>1</v>
      </c>
    </row>
    <row r="57" spans="1:80" x14ac:dyDescent="0.2">
      <c r="A57" s="283"/>
      <c r="B57" s="286"/>
      <c r="C57" s="287" t="s">
        <v>157</v>
      </c>
      <c r="D57" s="288"/>
      <c r="E57" s="289">
        <v>2.6</v>
      </c>
      <c r="F57" s="358"/>
      <c r="G57" s="290"/>
      <c r="H57" s="291"/>
      <c r="I57" s="284"/>
      <c r="J57" s="292"/>
      <c r="K57" s="284"/>
      <c r="M57" s="285" t="s">
        <v>157</v>
      </c>
      <c r="O57" s="274"/>
    </row>
    <row r="58" spans="1:80" x14ac:dyDescent="0.2">
      <c r="A58" s="275">
        <v>13</v>
      </c>
      <c r="B58" s="276" t="s">
        <v>158</v>
      </c>
      <c r="C58" s="277" t="s">
        <v>159</v>
      </c>
      <c r="D58" s="278" t="s">
        <v>121</v>
      </c>
      <c r="E58" s="279">
        <v>2.34</v>
      </c>
      <c r="F58" s="357"/>
      <c r="G58" s="280">
        <f>E58*F58</f>
        <v>0</v>
      </c>
      <c r="H58" s="281">
        <v>2.5249999999999999</v>
      </c>
      <c r="I58" s="282">
        <f>E58*H58</f>
        <v>5.9084999999999992</v>
      </c>
      <c r="J58" s="281">
        <v>0</v>
      </c>
      <c r="K58" s="282">
        <f>E58*J58</f>
        <v>0</v>
      </c>
      <c r="O58" s="274">
        <v>2</v>
      </c>
      <c r="AA58" s="243">
        <v>1</v>
      </c>
      <c r="AB58" s="243">
        <v>1</v>
      </c>
      <c r="AC58" s="243">
        <v>1</v>
      </c>
      <c r="AZ58" s="243">
        <v>1</v>
      </c>
      <c r="BA58" s="243">
        <f>IF(AZ58=1,G58,0)</f>
        <v>0</v>
      </c>
      <c r="BB58" s="243">
        <f>IF(AZ58=2,G58,0)</f>
        <v>0</v>
      </c>
      <c r="BC58" s="243">
        <f>IF(AZ58=3,G58,0)</f>
        <v>0</v>
      </c>
      <c r="BD58" s="243">
        <f>IF(AZ58=4,G58,0)</f>
        <v>0</v>
      </c>
      <c r="BE58" s="243">
        <f>IF(AZ58=5,G58,0)</f>
        <v>0</v>
      </c>
      <c r="CA58" s="274">
        <v>1</v>
      </c>
      <c r="CB58" s="274">
        <v>1</v>
      </c>
    </row>
    <row r="59" spans="1:80" x14ac:dyDescent="0.2">
      <c r="A59" s="283"/>
      <c r="B59" s="286"/>
      <c r="C59" s="287" t="s">
        <v>160</v>
      </c>
      <c r="D59" s="288"/>
      <c r="E59" s="289">
        <v>2.34</v>
      </c>
      <c r="F59" s="358"/>
      <c r="G59" s="290"/>
      <c r="H59" s="291"/>
      <c r="I59" s="284"/>
      <c r="J59" s="292"/>
      <c r="K59" s="284"/>
      <c r="M59" s="285" t="s">
        <v>160</v>
      </c>
      <c r="O59" s="274"/>
    </row>
    <row r="60" spans="1:80" x14ac:dyDescent="0.2">
      <c r="A60" s="275">
        <v>14</v>
      </c>
      <c r="B60" s="276" t="s">
        <v>161</v>
      </c>
      <c r="C60" s="277" t="s">
        <v>162</v>
      </c>
      <c r="D60" s="278" t="s">
        <v>121</v>
      </c>
      <c r="E60" s="279">
        <v>1.9079999999999999</v>
      </c>
      <c r="F60" s="357"/>
      <c r="G60" s="280">
        <f>E60*F60</f>
        <v>0</v>
      </c>
      <c r="H60" s="281">
        <v>2.5249999999999999</v>
      </c>
      <c r="I60" s="282">
        <f>E60*H60</f>
        <v>4.8176999999999994</v>
      </c>
      <c r="J60" s="281">
        <v>0</v>
      </c>
      <c r="K60" s="282">
        <f>E60*J60</f>
        <v>0</v>
      </c>
      <c r="O60" s="274">
        <v>2</v>
      </c>
      <c r="AA60" s="243">
        <v>1</v>
      </c>
      <c r="AB60" s="243">
        <v>1</v>
      </c>
      <c r="AC60" s="243">
        <v>1</v>
      </c>
      <c r="AZ60" s="243">
        <v>1</v>
      </c>
      <c r="BA60" s="243">
        <f>IF(AZ60=1,G60,0)</f>
        <v>0</v>
      </c>
      <c r="BB60" s="243">
        <f>IF(AZ60=2,G60,0)</f>
        <v>0</v>
      </c>
      <c r="BC60" s="243">
        <f>IF(AZ60=3,G60,0)</f>
        <v>0</v>
      </c>
      <c r="BD60" s="243">
        <f>IF(AZ60=4,G60,0)</f>
        <v>0</v>
      </c>
      <c r="BE60" s="243">
        <f>IF(AZ60=5,G60,0)</f>
        <v>0</v>
      </c>
      <c r="CA60" s="274">
        <v>1</v>
      </c>
      <c r="CB60" s="274">
        <v>1</v>
      </c>
    </row>
    <row r="61" spans="1:80" x14ac:dyDescent="0.2">
      <c r="A61" s="283"/>
      <c r="B61" s="286"/>
      <c r="C61" s="287" t="s">
        <v>163</v>
      </c>
      <c r="D61" s="288"/>
      <c r="E61" s="289">
        <v>1.3440000000000001</v>
      </c>
      <c r="F61" s="358"/>
      <c r="G61" s="290"/>
      <c r="H61" s="291"/>
      <c r="I61" s="284"/>
      <c r="J61" s="292"/>
      <c r="K61" s="284"/>
      <c r="M61" s="285" t="s">
        <v>163</v>
      </c>
      <c r="O61" s="274"/>
    </row>
    <row r="62" spans="1:80" x14ac:dyDescent="0.2">
      <c r="A62" s="283"/>
      <c r="B62" s="286"/>
      <c r="C62" s="287" t="s">
        <v>164</v>
      </c>
      <c r="D62" s="288"/>
      <c r="E62" s="289">
        <v>0.56399999999999995</v>
      </c>
      <c r="F62" s="358"/>
      <c r="G62" s="290"/>
      <c r="H62" s="291"/>
      <c r="I62" s="284"/>
      <c r="J62" s="292"/>
      <c r="K62" s="284"/>
      <c r="M62" s="285" t="s">
        <v>164</v>
      </c>
      <c r="O62" s="274"/>
    </row>
    <row r="63" spans="1:80" x14ac:dyDescent="0.2">
      <c r="A63" s="275">
        <v>15</v>
      </c>
      <c r="B63" s="276" t="s">
        <v>165</v>
      </c>
      <c r="C63" s="277" t="s">
        <v>166</v>
      </c>
      <c r="D63" s="278" t="s">
        <v>112</v>
      </c>
      <c r="E63" s="279">
        <v>4</v>
      </c>
      <c r="F63" s="357"/>
      <c r="G63" s="280">
        <f>E63*F63</f>
        <v>0</v>
      </c>
      <c r="H63" s="281">
        <v>3.9199999999999999E-2</v>
      </c>
      <c r="I63" s="282">
        <f>E63*H63</f>
        <v>0.15679999999999999</v>
      </c>
      <c r="J63" s="281">
        <v>0</v>
      </c>
      <c r="K63" s="282">
        <f>E63*J63</f>
        <v>0</v>
      </c>
      <c r="O63" s="274">
        <v>2</v>
      </c>
      <c r="AA63" s="243">
        <v>1</v>
      </c>
      <c r="AB63" s="243">
        <v>1</v>
      </c>
      <c r="AC63" s="243">
        <v>1</v>
      </c>
      <c r="AZ63" s="243">
        <v>1</v>
      </c>
      <c r="BA63" s="243">
        <f>IF(AZ63=1,G63,0)</f>
        <v>0</v>
      </c>
      <c r="BB63" s="243">
        <f>IF(AZ63=2,G63,0)</f>
        <v>0</v>
      </c>
      <c r="BC63" s="243">
        <f>IF(AZ63=3,G63,0)</f>
        <v>0</v>
      </c>
      <c r="BD63" s="243">
        <f>IF(AZ63=4,G63,0)</f>
        <v>0</v>
      </c>
      <c r="BE63" s="243">
        <f>IF(AZ63=5,G63,0)</f>
        <v>0</v>
      </c>
      <c r="CA63" s="274">
        <v>1</v>
      </c>
      <c r="CB63" s="274">
        <v>1</v>
      </c>
    </row>
    <row r="64" spans="1:80" x14ac:dyDescent="0.2">
      <c r="A64" s="283"/>
      <c r="B64" s="286"/>
      <c r="C64" s="287" t="s">
        <v>167</v>
      </c>
      <c r="D64" s="288"/>
      <c r="E64" s="289">
        <v>4</v>
      </c>
      <c r="F64" s="358"/>
      <c r="G64" s="290"/>
      <c r="H64" s="291"/>
      <c r="I64" s="284"/>
      <c r="J64" s="292"/>
      <c r="K64" s="284"/>
      <c r="M64" s="285" t="s">
        <v>167</v>
      </c>
      <c r="O64" s="274"/>
    </row>
    <row r="65" spans="1:80" x14ac:dyDescent="0.2">
      <c r="A65" s="275">
        <v>16</v>
      </c>
      <c r="B65" s="276" t="s">
        <v>168</v>
      </c>
      <c r="C65" s="277" t="s">
        <v>169</v>
      </c>
      <c r="D65" s="278" t="s">
        <v>112</v>
      </c>
      <c r="E65" s="279">
        <v>4</v>
      </c>
      <c r="F65" s="357"/>
      <c r="G65" s="280">
        <f>E65*F65</f>
        <v>0</v>
      </c>
      <c r="H65" s="281">
        <v>0</v>
      </c>
      <c r="I65" s="282">
        <f>E65*H65</f>
        <v>0</v>
      </c>
      <c r="J65" s="281">
        <v>0</v>
      </c>
      <c r="K65" s="282">
        <f>E65*J65</f>
        <v>0</v>
      </c>
      <c r="O65" s="274">
        <v>2</v>
      </c>
      <c r="AA65" s="243">
        <v>1</v>
      </c>
      <c r="AB65" s="243">
        <v>1</v>
      </c>
      <c r="AC65" s="243">
        <v>1</v>
      </c>
      <c r="AZ65" s="243">
        <v>1</v>
      </c>
      <c r="BA65" s="243">
        <f>IF(AZ65=1,G65,0)</f>
        <v>0</v>
      </c>
      <c r="BB65" s="243">
        <f>IF(AZ65=2,G65,0)</f>
        <v>0</v>
      </c>
      <c r="BC65" s="243">
        <f>IF(AZ65=3,G65,0)</f>
        <v>0</v>
      </c>
      <c r="BD65" s="243">
        <f>IF(AZ65=4,G65,0)</f>
        <v>0</v>
      </c>
      <c r="BE65" s="243">
        <f>IF(AZ65=5,G65,0)</f>
        <v>0</v>
      </c>
      <c r="CA65" s="274">
        <v>1</v>
      </c>
      <c r="CB65" s="274">
        <v>1</v>
      </c>
    </row>
    <row r="66" spans="1:80" x14ac:dyDescent="0.2">
      <c r="A66" s="283"/>
      <c r="B66" s="286"/>
      <c r="C66" s="287" t="s">
        <v>167</v>
      </c>
      <c r="D66" s="288"/>
      <c r="E66" s="289">
        <v>4</v>
      </c>
      <c r="F66" s="358"/>
      <c r="G66" s="290"/>
      <c r="H66" s="291"/>
      <c r="I66" s="284"/>
      <c r="J66" s="292"/>
      <c r="K66" s="284"/>
      <c r="M66" s="285" t="s">
        <v>167</v>
      </c>
      <c r="O66" s="274"/>
    </row>
    <row r="67" spans="1:80" ht="22.5" x14ac:dyDescent="0.2">
      <c r="A67" s="275">
        <v>17</v>
      </c>
      <c r="B67" s="276" t="s">
        <v>170</v>
      </c>
      <c r="C67" s="277" t="s">
        <v>171</v>
      </c>
      <c r="D67" s="278" t="s">
        <v>172</v>
      </c>
      <c r="E67" s="279">
        <v>1</v>
      </c>
      <c r="F67" s="357"/>
      <c r="G67" s="280">
        <f>E67*F67</f>
        <v>0</v>
      </c>
      <c r="H67" s="281">
        <v>0</v>
      </c>
      <c r="I67" s="282">
        <f>E67*H67</f>
        <v>0</v>
      </c>
      <c r="J67" s="281"/>
      <c r="K67" s="282">
        <f>E67*J67</f>
        <v>0</v>
      </c>
      <c r="O67" s="274">
        <v>2</v>
      </c>
      <c r="AA67" s="243">
        <v>12</v>
      </c>
      <c r="AB67" s="243">
        <v>0</v>
      </c>
      <c r="AC67" s="243">
        <v>1</v>
      </c>
      <c r="AZ67" s="243">
        <v>1</v>
      </c>
      <c r="BA67" s="243">
        <f>IF(AZ67=1,G67,0)</f>
        <v>0</v>
      </c>
      <c r="BB67" s="243">
        <f>IF(AZ67=2,G67,0)</f>
        <v>0</v>
      </c>
      <c r="BC67" s="243">
        <f>IF(AZ67=3,G67,0)</f>
        <v>0</v>
      </c>
      <c r="BD67" s="243">
        <f>IF(AZ67=4,G67,0)</f>
        <v>0</v>
      </c>
      <c r="BE67" s="243">
        <f>IF(AZ67=5,G67,0)</f>
        <v>0</v>
      </c>
      <c r="CA67" s="274">
        <v>12</v>
      </c>
      <c r="CB67" s="274">
        <v>0</v>
      </c>
    </row>
    <row r="68" spans="1:80" x14ac:dyDescent="0.2">
      <c r="A68" s="293"/>
      <c r="B68" s="294" t="s">
        <v>102</v>
      </c>
      <c r="C68" s="295" t="s">
        <v>154</v>
      </c>
      <c r="D68" s="296"/>
      <c r="E68" s="297"/>
      <c r="F68" s="359"/>
      <c r="G68" s="299">
        <f>SUM(G55:G67)</f>
        <v>0</v>
      </c>
      <c r="H68" s="300"/>
      <c r="I68" s="301">
        <f>SUM(I55:I67)</f>
        <v>13.386799999999997</v>
      </c>
      <c r="J68" s="300"/>
      <c r="K68" s="301">
        <f>SUM(K55:K67)</f>
        <v>0</v>
      </c>
      <c r="O68" s="274">
        <v>4</v>
      </c>
      <c r="BA68" s="302">
        <f>SUM(BA55:BA67)</f>
        <v>0</v>
      </c>
      <c r="BB68" s="302">
        <f>SUM(BB55:BB67)</f>
        <v>0</v>
      </c>
      <c r="BC68" s="302">
        <f>SUM(BC55:BC67)</f>
        <v>0</v>
      </c>
      <c r="BD68" s="302">
        <f>SUM(BD55:BD67)</f>
        <v>0</v>
      </c>
      <c r="BE68" s="302">
        <f>SUM(BE55:BE67)</f>
        <v>0</v>
      </c>
    </row>
    <row r="69" spans="1:80" x14ac:dyDescent="0.2">
      <c r="A69" s="264" t="s">
        <v>98</v>
      </c>
      <c r="B69" s="265" t="s">
        <v>173</v>
      </c>
      <c r="C69" s="266" t="s">
        <v>174</v>
      </c>
      <c r="D69" s="267"/>
      <c r="E69" s="268"/>
      <c r="F69" s="360"/>
      <c r="G69" s="269"/>
      <c r="H69" s="270"/>
      <c r="I69" s="271"/>
      <c r="J69" s="272"/>
      <c r="K69" s="273"/>
      <c r="O69" s="274">
        <v>1</v>
      </c>
    </row>
    <row r="70" spans="1:80" x14ac:dyDescent="0.2">
      <c r="A70" s="275">
        <v>18</v>
      </c>
      <c r="B70" s="276" t="s">
        <v>176</v>
      </c>
      <c r="C70" s="277" t="s">
        <v>177</v>
      </c>
      <c r="D70" s="278" t="s">
        <v>121</v>
      </c>
      <c r="E70" s="279">
        <v>3.1389</v>
      </c>
      <c r="F70" s="357"/>
      <c r="G70" s="280">
        <f>E70*F70</f>
        <v>0</v>
      </c>
      <c r="H70" s="281">
        <v>0.12714</v>
      </c>
      <c r="I70" s="282">
        <f>E70*H70</f>
        <v>0.39907974600000001</v>
      </c>
      <c r="J70" s="281">
        <v>0</v>
      </c>
      <c r="K70" s="282">
        <f>E70*J70</f>
        <v>0</v>
      </c>
      <c r="O70" s="274">
        <v>2</v>
      </c>
      <c r="AA70" s="243">
        <v>1</v>
      </c>
      <c r="AB70" s="243">
        <v>1</v>
      </c>
      <c r="AC70" s="243">
        <v>1</v>
      </c>
      <c r="AZ70" s="243">
        <v>1</v>
      </c>
      <c r="BA70" s="243">
        <f>IF(AZ70=1,G70,0)</f>
        <v>0</v>
      </c>
      <c r="BB70" s="243">
        <f>IF(AZ70=2,G70,0)</f>
        <v>0</v>
      </c>
      <c r="BC70" s="243">
        <f>IF(AZ70=3,G70,0)</f>
        <v>0</v>
      </c>
      <c r="BD70" s="243">
        <f>IF(AZ70=4,G70,0)</f>
        <v>0</v>
      </c>
      <c r="BE70" s="243">
        <f>IF(AZ70=5,G70,0)</f>
        <v>0</v>
      </c>
      <c r="CA70" s="274">
        <v>1</v>
      </c>
      <c r="CB70" s="274">
        <v>1</v>
      </c>
    </row>
    <row r="71" spans="1:80" x14ac:dyDescent="0.2">
      <c r="A71" s="283"/>
      <c r="B71" s="286"/>
      <c r="C71" s="287" t="s">
        <v>178</v>
      </c>
      <c r="D71" s="288"/>
      <c r="E71" s="289">
        <v>2.7139000000000002</v>
      </c>
      <c r="F71" s="358"/>
      <c r="G71" s="290"/>
      <c r="H71" s="291"/>
      <c r="I71" s="284"/>
      <c r="J71" s="292"/>
      <c r="K71" s="284"/>
      <c r="M71" s="285" t="s">
        <v>178</v>
      </c>
      <c r="O71" s="274"/>
    </row>
    <row r="72" spans="1:80" x14ac:dyDescent="0.2">
      <c r="A72" s="283"/>
      <c r="B72" s="286"/>
      <c r="C72" s="287" t="s">
        <v>179</v>
      </c>
      <c r="D72" s="288"/>
      <c r="E72" s="289">
        <v>0.42499999999999999</v>
      </c>
      <c r="F72" s="358"/>
      <c r="G72" s="290"/>
      <c r="H72" s="291"/>
      <c r="I72" s="284"/>
      <c r="J72" s="292"/>
      <c r="K72" s="284"/>
      <c r="M72" s="285" t="s">
        <v>179</v>
      </c>
      <c r="O72" s="274"/>
    </row>
    <row r="73" spans="1:80" x14ac:dyDescent="0.2">
      <c r="A73" s="275">
        <v>19</v>
      </c>
      <c r="B73" s="276" t="s">
        <v>180</v>
      </c>
      <c r="C73" s="277" t="s">
        <v>181</v>
      </c>
      <c r="D73" s="278" t="s">
        <v>112</v>
      </c>
      <c r="E73" s="279">
        <v>15.83</v>
      </c>
      <c r="F73" s="357"/>
      <c r="G73" s="280">
        <f>E73*F73</f>
        <v>0</v>
      </c>
      <c r="H73" s="281">
        <v>0.14802000000000001</v>
      </c>
      <c r="I73" s="282">
        <f>E73*H73</f>
        <v>2.3431566000000004</v>
      </c>
      <c r="J73" s="281">
        <v>0</v>
      </c>
      <c r="K73" s="282">
        <f>E73*J73</f>
        <v>0</v>
      </c>
      <c r="O73" s="274">
        <v>2</v>
      </c>
      <c r="AA73" s="243">
        <v>1</v>
      </c>
      <c r="AB73" s="243">
        <v>1</v>
      </c>
      <c r="AC73" s="243">
        <v>1</v>
      </c>
      <c r="AZ73" s="243">
        <v>1</v>
      </c>
      <c r="BA73" s="243">
        <f>IF(AZ73=1,G73,0)</f>
        <v>0</v>
      </c>
      <c r="BB73" s="243">
        <f>IF(AZ73=2,G73,0)</f>
        <v>0</v>
      </c>
      <c r="BC73" s="243">
        <f>IF(AZ73=3,G73,0)</f>
        <v>0</v>
      </c>
      <c r="BD73" s="243">
        <f>IF(AZ73=4,G73,0)</f>
        <v>0</v>
      </c>
      <c r="BE73" s="243">
        <f>IF(AZ73=5,G73,0)</f>
        <v>0</v>
      </c>
      <c r="CA73" s="274">
        <v>1</v>
      </c>
      <c r="CB73" s="274">
        <v>1</v>
      </c>
    </row>
    <row r="74" spans="1:80" x14ac:dyDescent="0.2">
      <c r="A74" s="283"/>
      <c r="B74" s="286"/>
      <c r="C74" s="287" t="s">
        <v>182</v>
      </c>
      <c r="D74" s="288"/>
      <c r="E74" s="289">
        <v>15.83</v>
      </c>
      <c r="F74" s="358"/>
      <c r="G74" s="290"/>
      <c r="H74" s="291"/>
      <c r="I74" s="284"/>
      <c r="J74" s="292"/>
      <c r="K74" s="284"/>
      <c r="M74" s="285" t="s">
        <v>182</v>
      </c>
      <c r="O74" s="274"/>
    </row>
    <row r="75" spans="1:80" ht="22.5" x14ac:dyDescent="0.2">
      <c r="A75" s="275">
        <v>20</v>
      </c>
      <c r="B75" s="276" t="s">
        <v>183</v>
      </c>
      <c r="C75" s="277" t="s">
        <v>184</v>
      </c>
      <c r="D75" s="278" t="s">
        <v>172</v>
      </c>
      <c r="E75" s="279">
        <v>6</v>
      </c>
      <c r="F75" s="357"/>
      <c r="G75" s="280">
        <f>E75*F75</f>
        <v>0</v>
      </c>
      <c r="H75" s="281">
        <v>0.11884</v>
      </c>
      <c r="I75" s="282">
        <f>E75*H75</f>
        <v>0.71304000000000001</v>
      </c>
      <c r="J75" s="281">
        <v>0</v>
      </c>
      <c r="K75" s="282">
        <f>E75*J75</f>
        <v>0</v>
      </c>
      <c r="O75" s="274">
        <v>2</v>
      </c>
      <c r="AA75" s="243">
        <v>1</v>
      </c>
      <c r="AB75" s="243">
        <v>1</v>
      </c>
      <c r="AC75" s="243">
        <v>1</v>
      </c>
      <c r="AZ75" s="243">
        <v>1</v>
      </c>
      <c r="BA75" s="243">
        <f>IF(AZ75=1,G75,0)</f>
        <v>0</v>
      </c>
      <c r="BB75" s="243">
        <f>IF(AZ75=2,G75,0)</f>
        <v>0</v>
      </c>
      <c r="BC75" s="243">
        <f>IF(AZ75=3,G75,0)</f>
        <v>0</v>
      </c>
      <c r="BD75" s="243">
        <f>IF(AZ75=4,G75,0)</f>
        <v>0</v>
      </c>
      <c r="BE75" s="243">
        <f>IF(AZ75=5,G75,0)</f>
        <v>0</v>
      </c>
      <c r="CA75" s="274">
        <v>1</v>
      </c>
      <c r="CB75" s="274">
        <v>1</v>
      </c>
    </row>
    <row r="76" spans="1:80" x14ac:dyDescent="0.2">
      <c r="A76" s="283"/>
      <c r="B76" s="286"/>
      <c r="C76" s="287" t="s">
        <v>185</v>
      </c>
      <c r="D76" s="288"/>
      <c r="E76" s="289">
        <v>6</v>
      </c>
      <c r="F76" s="358"/>
      <c r="G76" s="290"/>
      <c r="H76" s="291"/>
      <c r="I76" s="284"/>
      <c r="J76" s="292"/>
      <c r="K76" s="284"/>
      <c r="M76" s="285" t="s">
        <v>185</v>
      </c>
      <c r="O76" s="274"/>
    </row>
    <row r="77" spans="1:80" ht="22.5" x14ac:dyDescent="0.2">
      <c r="A77" s="275">
        <v>21</v>
      </c>
      <c r="B77" s="276" t="s">
        <v>186</v>
      </c>
      <c r="C77" s="277" t="s">
        <v>187</v>
      </c>
      <c r="D77" s="278" t="s">
        <v>121</v>
      </c>
      <c r="E77" s="279">
        <v>0.31909999999999999</v>
      </c>
      <c r="F77" s="357"/>
      <c r="G77" s="280">
        <f>E77*F77</f>
        <v>0</v>
      </c>
      <c r="H77" s="281">
        <v>1.796</v>
      </c>
      <c r="I77" s="282">
        <f>E77*H77</f>
        <v>0.57310360000000005</v>
      </c>
      <c r="J77" s="281">
        <v>0</v>
      </c>
      <c r="K77" s="282">
        <f>E77*J77</f>
        <v>0</v>
      </c>
      <c r="O77" s="274">
        <v>2</v>
      </c>
      <c r="AA77" s="243">
        <v>1</v>
      </c>
      <c r="AB77" s="243">
        <v>1</v>
      </c>
      <c r="AC77" s="243">
        <v>1</v>
      </c>
      <c r="AZ77" s="243">
        <v>1</v>
      </c>
      <c r="BA77" s="243">
        <f>IF(AZ77=1,G77,0)</f>
        <v>0</v>
      </c>
      <c r="BB77" s="243">
        <f>IF(AZ77=2,G77,0)</f>
        <v>0</v>
      </c>
      <c r="BC77" s="243">
        <f>IF(AZ77=3,G77,0)</f>
        <v>0</v>
      </c>
      <c r="BD77" s="243">
        <f>IF(AZ77=4,G77,0)</f>
        <v>0</v>
      </c>
      <c r="BE77" s="243">
        <f>IF(AZ77=5,G77,0)</f>
        <v>0</v>
      </c>
      <c r="CA77" s="274">
        <v>1</v>
      </c>
      <c r="CB77" s="274">
        <v>1</v>
      </c>
    </row>
    <row r="78" spans="1:80" x14ac:dyDescent="0.2">
      <c r="A78" s="283"/>
      <c r="B78" s="286"/>
      <c r="C78" s="287" t="s">
        <v>188</v>
      </c>
      <c r="D78" s="288"/>
      <c r="E78" s="289">
        <v>0.31909999999999999</v>
      </c>
      <c r="F78" s="358"/>
      <c r="G78" s="290"/>
      <c r="H78" s="291"/>
      <c r="I78" s="284"/>
      <c r="J78" s="292"/>
      <c r="K78" s="284"/>
      <c r="M78" s="285" t="s">
        <v>188</v>
      </c>
      <c r="O78" s="274"/>
    </row>
    <row r="79" spans="1:80" ht="22.5" x14ac:dyDescent="0.2">
      <c r="A79" s="275">
        <v>22</v>
      </c>
      <c r="B79" s="276" t="s">
        <v>189</v>
      </c>
      <c r="C79" s="277" t="s">
        <v>190</v>
      </c>
      <c r="D79" s="278" t="s">
        <v>191</v>
      </c>
      <c r="E79" s="279">
        <v>0.15740000000000001</v>
      </c>
      <c r="F79" s="357"/>
      <c r="G79" s="280">
        <f>E79*F79</f>
        <v>0</v>
      </c>
      <c r="H79" s="281">
        <v>1.09954</v>
      </c>
      <c r="I79" s="282">
        <f>E79*H79</f>
        <v>0.17306759600000002</v>
      </c>
      <c r="J79" s="281">
        <v>0</v>
      </c>
      <c r="K79" s="282">
        <f>E79*J79</f>
        <v>0</v>
      </c>
      <c r="O79" s="274">
        <v>2</v>
      </c>
      <c r="AA79" s="243">
        <v>1</v>
      </c>
      <c r="AB79" s="243">
        <v>1</v>
      </c>
      <c r="AC79" s="243">
        <v>1</v>
      </c>
      <c r="AZ79" s="243">
        <v>1</v>
      </c>
      <c r="BA79" s="243">
        <f>IF(AZ79=1,G79,0)</f>
        <v>0</v>
      </c>
      <c r="BB79" s="243">
        <f>IF(AZ79=2,G79,0)</f>
        <v>0</v>
      </c>
      <c r="BC79" s="243">
        <f>IF(AZ79=3,G79,0)</f>
        <v>0</v>
      </c>
      <c r="BD79" s="243">
        <f>IF(AZ79=4,G79,0)</f>
        <v>0</v>
      </c>
      <c r="BE79" s="243">
        <f>IF(AZ79=5,G79,0)</f>
        <v>0</v>
      </c>
      <c r="CA79" s="274">
        <v>1</v>
      </c>
      <c r="CB79" s="274">
        <v>1</v>
      </c>
    </row>
    <row r="80" spans="1:80" x14ac:dyDescent="0.2">
      <c r="A80" s="283"/>
      <c r="B80" s="286"/>
      <c r="C80" s="287" t="s">
        <v>192</v>
      </c>
      <c r="D80" s="288"/>
      <c r="E80" s="289">
        <v>0.15740000000000001</v>
      </c>
      <c r="F80" s="358"/>
      <c r="G80" s="290"/>
      <c r="H80" s="291"/>
      <c r="I80" s="284"/>
      <c r="J80" s="292"/>
      <c r="K80" s="284"/>
      <c r="M80" s="285" t="s">
        <v>192</v>
      </c>
      <c r="O80" s="274"/>
    </row>
    <row r="81" spans="1:80" ht="22.5" x14ac:dyDescent="0.2">
      <c r="A81" s="275">
        <v>23</v>
      </c>
      <c r="B81" s="276" t="s">
        <v>193</v>
      </c>
      <c r="C81" s="277" t="s">
        <v>194</v>
      </c>
      <c r="D81" s="278" t="s">
        <v>112</v>
      </c>
      <c r="E81" s="279">
        <v>28.414999999999999</v>
      </c>
      <c r="F81" s="357"/>
      <c r="G81" s="280">
        <f>E81*F81</f>
        <v>0</v>
      </c>
      <c r="H81" s="281">
        <v>1.8599999999999998E-2</v>
      </c>
      <c r="I81" s="282">
        <f>E81*H81</f>
        <v>0.52851899999999996</v>
      </c>
      <c r="J81" s="281">
        <v>0</v>
      </c>
      <c r="K81" s="282">
        <f>E81*J81</f>
        <v>0</v>
      </c>
      <c r="O81" s="274">
        <v>2</v>
      </c>
      <c r="AA81" s="243">
        <v>1</v>
      </c>
      <c r="AB81" s="243">
        <v>1</v>
      </c>
      <c r="AC81" s="243">
        <v>1</v>
      </c>
      <c r="AZ81" s="243">
        <v>1</v>
      </c>
      <c r="BA81" s="243">
        <f>IF(AZ81=1,G81,0)</f>
        <v>0</v>
      </c>
      <c r="BB81" s="243">
        <f>IF(AZ81=2,G81,0)</f>
        <v>0</v>
      </c>
      <c r="BC81" s="243">
        <f>IF(AZ81=3,G81,0)</f>
        <v>0</v>
      </c>
      <c r="BD81" s="243">
        <f>IF(AZ81=4,G81,0)</f>
        <v>0</v>
      </c>
      <c r="BE81" s="243">
        <f>IF(AZ81=5,G81,0)</f>
        <v>0</v>
      </c>
      <c r="CA81" s="274">
        <v>1</v>
      </c>
      <c r="CB81" s="274">
        <v>1</v>
      </c>
    </row>
    <row r="82" spans="1:80" x14ac:dyDescent="0.2">
      <c r="A82" s="283"/>
      <c r="B82" s="286"/>
      <c r="C82" s="287" t="s">
        <v>195</v>
      </c>
      <c r="D82" s="288"/>
      <c r="E82" s="289">
        <v>28.414999999999999</v>
      </c>
      <c r="F82" s="358"/>
      <c r="G82" s="290"/>
      <c r="H82" s="291"/>
      <c r="I82" s="284"/>
      <c r="J82" s="292"/>
      <c r="K82" s="284"/>
      <c r="M82" s="285" t="s">
        <v>195</v>
      </c>
      <c r="O82" s="274"/>
    </row>
    <row r="83" spans="1:80" x14ac:dyDescent="0.2">
      <c r="A83" s="275">
        <v>24</v>
      </c>
      <c r="B83" s="276" t="s">
        <v>196</v>
      </c>
      <c r="C83" s="277" t="s">
        <v>197</v>
      </c>
      <c r="D83" s="278" t="s">
        <v>112</v>
      </c>
      <c r="E83" s="279">
        <v>28.414999999999999</v>
      </c>
      <c r="F83" s="357"/>
      <c r="G83" s="280">
        <f>E83*F83</f>
        <v>0</v>
      </c>
      <c r="H83" s="281">
        <v>1.81E-3</v>
      </c>
      <c r="I83" s="282">
        <f>E83*H83</f>
        <v>5.1431149999999995E-2</v>
      </c>
      <c r="J83" s="281">
        <v>0</v>
      </c>
      <c r="K83" s="282">
        <f>E83*J83</f>
        <v>0</v>
      </c>
      <c r="O83" s="274">
        <v>2</v>
      </c>
      <c r="AA83" s="243">
        <v>1</v>
      </c>
      <c r="AB83" s="243">
        <v>1</v>
      </c>
      <c r="AC83" s="243">
        <v>1</v>
      </c>
      <c r="AZ83" s="243">
        <v>1</v>
      </c>
      <c r="BA83" s="243">
        <f>IF(AZ83=1,G83,0)</f>
        <v>0</v>
      </c>
      <c r="BB83" s="243">
        <f>IF(AZ83=2,G83,0)</f>
        <v>0</v>
      </c>
      <c r="BC83" s="243">
        <f>IF(AZ83=3,G83,0)</f>
        <v>0</v>
      </c>
      <c r="BD83" s="243">
        <f>IF(AZ83=4,G83,0)</f>
        <v>0</v>
      </c>
      <c r="BE83" s="243">
        <f>IF(AZ83=5,G83,0)</f>
        <v>0</v>
      </c>
      <c r="CA83" s="274">
        <v>1</v>
      </c>
      <c r="CB83" s="274">
        <v>1</v>
      </c>
    </row>
    <row r="84" spans="1:80" x14ac:dyDescent="0.2">
      <c r="A84" s="283"/>
      <c r="B84" s="286"/>
      <c r="C84" s="287" t="s">
        <v>195</v>
      </c>
      <c r="D84" s="288"/>
      <c r="E84" s="289">
        <v>28.414999999999999</v>
      </c>
      <c r="F84" s="358"/>
      <c r="G84" s="290"/>
      <c r="H84" s="291"/>
      <c r="I84" s="284"/>
      <c r="J84" s="292"/>
      <c r="K84" s="284"/>
      <c r="M84" s="285" t="s">
        <v>195</v>
      </c>
      <c r="O84" s="274"/>
    </row>
    <row r="85" spans="1:80" x14ac:dyDescent="0.2">
      <c r="A85" s="275">
        <v>25</v>
      </c>
      <c r="B85" s="276" t="s">
        <v>198</v>
      </c>
      <c r="C85" s="277" t="s">
        <v>199</v>
      </c>
      <c r="D85" s="278" t="s">
        <v>200</v>
      </c>
      <c r="E85" s="279">
        <v>31.2</v>
      </c>
      <c r="F85" s="357"/>
      <c r="G85" s="280">
        <f>E85*F85</f>
        <v>0</v>
      </c>
      <c r="H85" s="281">
        <v>1.0200000000000001E-3</v>
      </c>
      <c r="I85" s="282">
        <f>E85*H85</f>
        <v>3.1823999999999998E-2</v>
      </c>
      <c r="J85" s="281">
        <v>0</v>
      </c>
      <c r="K85" s="282">
        <f>E85*J85</f>
        <v>0</v>
      </c>
      <c r="O85" s="274">
        <v>2</v>
      </c>
      <c r="AA85" s="243">
        <v>1</v>
      </c>
      <c r="AB85" s="243">
        <v>1</v>
      </c>
      <c r="AC85" s="243">
        <v>1</v>
      </c>
      <c r="AZ85" s="243">
        <v>1</v>
      </c>
      <c r="BA85" s="243">
        <f>IF(AZ85=1,G85,0)</f>
        <v>0</v>
      </c>
      <c r="BB85" s="243">
        <f>IF(AZ85=2,G85,0)</f>
        <v>0</v>
      </c>
      <c r="BC85" s="243">
        <f>IF(AZ85=3,G85,0)</f>
        <v>0</v>
      </c>
      <c r="BD85" s="243">
        <f>IF(AZ85=4,G85,0)</f>
        <v>0</v>
      </c>
      <c r="BE85" s="243">
        <f>IF(AZ85=5,G85,0)</f>
        <v>0</v>
      </c>
      <c r="CA85" s="274">
        <v>1</v>
      </c>
      <c r="CB85" s="274">
        <v>1</v>
      </c>
    </row>
    <row r="86" spans="1:80" x14ac:dyDescent="0.2">
      <c r="A86" s="283"/>
      <c r="B86" s="286"/>
      <c r="C86" s="287" t="s">
        <v>201</v>
      </c>
      <c r="D86" s="288"/>
      <c r="E86" s="289">
        <v>31.2</v>
      </c>
      <c r="F86" s="358"/>
      <c r="G86" s="290"/>
      <c r="H86" s="291"/>
      <c r="I86" s="284"/>
      <c r="J86" s="292"/>
      <c r="K86" s="284"/>
      <c r="M86" s="285" t="s">
        <v>201</v>
      </c>
      <c r="O86" s="274"/>
    </row>
    <row r="87" spans="1:80" ht="22.5" x14ac:dyDescent="0.2">
      <c r="A87" s="275">
        <v>26</v>
      </c>
      <c r="B87" s="276" t="s">
        <v>202</v>
      </c>
      <c r="C87" s="277" t="s">
        <v>203</v>
      </c>
      <c r="D87" s="278" t="s">
        <v>112</v>
      </c>
      <c r="E87" s="279">
        <v>1.7016</v>
      </c>
      <c r="F87" s="357"/>
      <c r="G87" s="280">
        <f>E87*F87</f>
        <v>0</v>
      </c>
      <c r="H87" s="281">
        <v>0.1656</v>
      </c>
      <c r="I87" s="282">
        <f>E87*H87</f>
        <v>0.28178495999999997</v>
      </c>
      <c r="J87" s="281">
        <v>0</v>
      </c>
      <c r="K87" s="282">
        <f>E87*J87</f>
        <v>0</v>
      </c>
      <c r="O87" s="274">
        <v>2</v>
      </c>
      <c r="AA87" s="243">
        <v>1</v>
      </c>
      <c r="AB87" s="243">
        <v>1</v>
      </c>
      <c r="AC87" s="243">
        <v>1</v>
      </c>
      <c r="AZ87" s="243">
        <v>1</v>
      </c>
      <c r="BA87" s="243">
        <f>IF(AZ87=1,G87,0)</f>
        <v>0</v>
      </c>
      <c r="BB87" s="243">
        <f>IF(AZ87=2,G87,0)</f>
        <v>0</v>
      </c>
      <c r="BC87" s="243">
        <f>IF(AZ87=3,G87,0)</f>
        <v>0</v>
      </c>
      <c r="BD87" s="243">
        <f>IF(AZ87=4,G87,0)</f>
        <v>0</v>
      </c>
      <c r="BE87" s="243">
        <f>IF(AZ87=5,G87,0)</f>
        <v>0</v>
      </c>
      <c r="CA87" s="274">
        <v>1</v>
      </c>
      <c r="CB87" s="274">
        <v>1</v>
      </c>
    </row>
    <row r="88" spans="1:80" x14ac:dyDescent="0.2">
      <c r="A88" s="283"/>
      <c r="B88" s="286"/>
      <c r="C88" s="287" t="s">
        <v>204</v>
      </c>
      <c r="D88" s="288"/>
      <c r="E88" s="289">
        <v>1.7016</v>
      </c>
      <c r="F88" s="358"/>
      <c r="G88" s="290"/>
      <c r="H88" s="291"/>
      <c r="I88" s="284"/>
      <c r="J88" s="292"/>
      <c r="K88" s="284"/>
      <c r="M88" s="285" t="s">
        <v>204</v>
      </c>
      <c r="O88" s="274"/>
    </row>
    <row r="89" spans="1:80" ht="22.5" x14ac:dyDescent="0.2">
      <c r="A89" s="275">
        <v>27</v>
      </c>
      <c r="B89" s="276" t="s">
        <v>205</v>
      </c>
      <c r="C89" s="277" t="s">
        <v>206</v>
      </c>
      <c r="D89" s="278" t="s">
        <v>112</v>
      </c>
      <c r="E89" s="279">
        <v>5.6924999999999999</v>
      </c>
      <c r="F89" s="357"/>
      <c r="G89" s="280">
        <f>E89*F89</f>
        <v>0</v>
      </c>
      <c r="H89" s="281">
        <v>0.26563999999999999</v>
      </c>
      <c r="I89" s="282">
        <f>E89*H89</f>
        <v>1.5121556999999999</v>
      </c>
      <c r="J89" s="281">
        <v>0</v>
      </c>
      <c r="K89" s="282">
        <f>E89*J89</f>
        <v>0</v>
      </c>
      <c r="O89" s="274">
        <v>2</v>
      </c>
      <c r="AA89" s="243">
        <v>1</v>
      </c>
      <c r="AB89" s="243">
        <v>1</v>
      </c>
      <c r="AC89" s="243">
        <v>1</v>
      </c>
      <c r="AZ89" s="243">
        <v>1</v>
      </c>
      <c r="BA89" s="243">
        <f>IF(AZ89=1,G89,0)</f>
        <v>0</v>
      </c>
      <c r="BB89" s="243">
        <f>IF(AZ89=2,G89,0)</f>
        <v>0</v>
      </c>
      <c r="BC89" s="243">
        <f>IF(AZ89=3,G89,0)</f>
        <v>0</v>
      </c>
      <c r="BD89" s="243">
        <f>IF(AZ89=4,G89,0)</f>
        <v>0</v>
      </c>
      <c r="BE89" s="243">
        <f>IF(AZ89=5,G89,0)</f>
        <v>0</v>
      </c>
      <c r="CA89" s="274">
        <v>1</v>
      </c>
      <c r="CB89" s="274">
        <v>1</v>
      </c>
    </row>
    <row r="90" spans="1:80" x14ac:dyDescent="0.2">
      <c r="A90" s="283"/>
      <c r="B90" s="286"/>
      <c r="C90" s="287" t="s">
        <v>207</v>
      </c>
      <c r="D90" s="288"/>
      <c r="E90" s="289">
        <v>5.6924999999999999</v>
      </c>
      <c r="F90" s="358"/>
      <c r="G90" s="290"/>
      <c r="H90" s="291"/>
      <c r="I90" s="284"/>
      <c r="J90" s="292"/>
      <c r="K90" s="284"/>
      <c r="M90" s="285" t="s">
        <v>207</v>
      </c>
      <c r="O90" s="274"/>
    </row>
    <row r="91" spans="1:80" x14ac:dyDescent="0.2">
      <c r="A91" s="275">
        <v>28</v>
      </c>
      <c r="B91" s="276" t="s">
        <v>208</v>
      </c>
      <c r="C91" s="277" t="s">
        <v>209</v>
      </c>
      <c r="D91" s="278" t="s">
        <v>112</v>
      </c>
      <c r="E91" s="279">
        <v>406.77</v>
      </c>
      <c r="F91" s="357"/>
      <c r="G91" s="280">
        <f>E91*F91</f>
        <v>0</v>
      </c>
      <c r="H91" s="281">
        <v>0.03</v>
      </c>
      <c r="I91" s="282">
        <f>E91*H91</f>
        <v>12.203099999999999</v>
      </c>
      <c r="J91" s="281"/>
      <c r="K91" s="282">
        <f>E91*J91</f>
        <v>0</v>
      </c>
      <c r="O91" s="274">
        <v>2</v>
      </c>
      <c r="AA91" s="243">
        <v>12</v>
      </c>
      <c r="AB91" s="243">
        <v>0</v>
      </c>
      <c r="AC91" s="243">
        <v>2</v>
      </c>
      <c r="AZ91" s="243">
        <v>1</v>
      </c>
      <c r="BA91" s="243">
        <f>IF(AZ91=1,G91,0)</f>
        <v>0</v>
      </c>
      <c r="BB91" s="243">
        <f>IF(AZ91=2,G91,0)</f>
        <v>0</v>
      </c>
      <c r="BC91" s="243">
        <f>IF(AZ91=3,G91,0)</f>
        <v>0</v>
      </c>
      <c r="BD91" s="243">
        <f>IF(AZ91=4,G91,0)</f>
        <v>0</v>
      </c>
      <c r="BE91" s="243">
        <f>IF(AZ91=5,G91,0)</f>
        <v>0</v>
      </c>
      <c r="CA91" s="274">
        <v>12</v>
      </c>
      <c r="CB91" s="274">
        <v>0</v>
      </c>
    </row>
    <row r="92" spans="1:80" ht="22.5" x14ac:dyDescent="0.2">
      <c r="A92" s="283"/>
      <c r="B92" s="286"/>
      <c r="C92" s="287" t="s">
        <v>210</v>
      </c>
      <c r="D92" s="288"/>
      <c r="E92" s="289">
        <v>0</v>
      </c>
      <c r="F92" s="358"/>
      <c r="G92" s="290"/>
      <c r="H92" s="291"/>
      <c r="I92" s="284"/>
      <c r="J92" s="292"/>
      <c r="K92" s="284"/>
      <c r="M92" s="285" t="s">
        <v>210</v>
      </c>
      <c r="O92" s="274"/>
    </row>
    <row r="93" spans="1:80" x14ac:dyDescent="0.2">
      <c r="A93" s="283"/>
      <c r="B93" s="286"/>
      <c r="C93" s="287" t="s">
        <v>211</v>
      </c>
      <c r="D93" s="288"/>
      <c r="E93" s="289">
        <v>0</v>
      </c>
      <c r="F93" s="358"/>
      <c r="G93" s="290"/>
      <c r="H93" s="291"/>
      <c r="I93" s="284"/>
      <c r="J93" s="292"/>
      <c r="K93" s="284"/>
      <c r="M93" s="285" t="s">
        <v>211</v>
      </c>
      <c r="O93" s="274"/>
    </row>
    <row r="94" spans="1:80" x14ac:dyDescent="0.2">
      <c r="A94" s="283"/>
      <c r="B94" s="286"/>
      <c r="C94" s="287" t="s">
        <v>212</v>
      </c>
      <c r="D94" s="288"/>
      <c r="E94" s="289">
        <v>0</v>
      </c>
      <c r="F94" s="358"/>
      <c r="G94" s="290"/>
      <c r="H94" s="291"/>
      <c r="I94" s="284"/>
      <c r="J94" s="292"/>
      <c r="K94" s="284"/>
      <c r="M94" s="285" t="s">
        <v>212</v>
      </c>
      <c r="O94" s="274"/>
    </row>
    <row r="95" spans="1:80" x14ac:dyDescent="0.2">
      <c r="A95" s="283"/>
      <c r="B95" s="286"/>
      <c r="C95" s="287" t="s">
        <v>213</v>
      </c>
      <c r="D95" s="288"/>
      <c r="E95" s="289">
        <v>46.488</v>
      </c>
      <c r="F95" s="358"/>
      <c r="G95" s="290"/>
      <c r="H95" s="291"/>
      <c r="I95" s="284"/>
      <c r="J95" s="292"/>
      <c r="K95" s="284"/>
      <c r="M95" s="285" t="s">
        <v>213</v>
      </c>
      <c r="O95" s="274"/>
    </row>
    <row r="96" spans="1:80" x14ac:dyDescent="0.2">
      <c r="A96" s="283"/>
      <c r="B96" s="286"/>
      <c r="C96" s="287" t="s">
        <v>214</v>
      </c>
      <c r="D96" s="288"/>
      <c r="E96" s="289">
        <v>290.55</v>
      </c>
      <c r="F96" s="358"/>
      <c r="G96" s="290"/>
      <c r="H96" s="291"/>
      <c r="I96" s="284"/>
      <c r="J96" s="292"/>
      <c r="K96" s="284"/>
      <c r="M96" s="285" t="s">
        <v>214</v>
      </c>
      <c r="O96" s="274"/>
    </row>
    <row r="97" spans="1:80" x14ac:dyDescent="0.2">
      <c r="A97" s="283"/>
      <c r="B97" s="286"/>
      <c r="C97" s="287" t="s">
        <v>215</v>
      </c>
      <c r="D97" s="288"/>
      <c r="E97" s="289">
        <v>69.731999999999999</v>
      </c>
      <c r="F97" s="358"/>
      <c r="G97" s="290"/>
      <c r="H97" s="291"/>
      <c r="I97" s="284"/>
      <c r="J97" s="292"/>
      <c r="K97" s="284"/>
      <c r="M97" s="285" t="s">
        <v>215</v>
      </c>
      <c r="O97" s="274"/>
    </row>
    <row r="98" spans="1:80" x14ac:dyDescent="0.2">
      <c r="A98" s="275">
        <v>29</v>
      </c>
      <c r="B98" s="276" t="s">
        <v>216</v>
      </c>
      <c r="C98" s="277" t="s">
        <v>217</v>
      </c>
      <c r="D98" s="278" t="s">
        <v>112</v>
      </c>
      <c r="E98" s="279">
        <v>122.17919999999999</v>
      </c>
      <c r="F98" s="357"/>
      <c r="G98" s="280">
        <f>E98*F98</f>
        <v>0</v>
      </c>
      <c r="H98" s="281">
        <v>0.03</v>
      </c>
      <c r="I98" s="282">
        <f>E98*H98</f>
        <v>3.6653759999999997</v>
      </c>
      <c r="J98" s="281"/>
      <c r="K98" s="282">
        <f>E98*J98</f>
        <v>0</v>
      </c>
      <c r="O98" s="274">
        <v>2</v>
      </c>
      <c r="AA98" s="243">
        <v>12</v>
      </c>
      <c r="AB98" s="243">
        <v>0</v>
      </c>
      <c r="AC98" s="243">
        <v>3</v>
      </c>
      <c r="AZ98" s="243">
        <v>1</v>
      </c>
      <c r="BA98" s="243">
        <f>IF(AZ98=1,G98,0)</f>
        <v>0</v>
      </c>
      <c r="BB98" s="243">
        <f>IF(AZ98=2,G98,0)</f>
        <v>0</v>
      </c>
      <c r="BC98" s="243">
        <f>IF(AZ98=3,G98,0)</f>
        <v>0</v>
      </c>
      <c r="BD98" s="243">
        <f>IF(AZ98=4,G98,0)</f>
        <v>0</v>
      </c>
      <c r="BE98" s="243">
        <f>IF(AZ98=5,G98,0)</f>
        <v>0</v>
      </c>
      <c r="CA98" s="274">
        <v>12</v>
      </c>
      <c r="CB98" s="274">
        <v>0</v>
      </c>
    </row>
    <row r="99" spans="1:80" ht="22.5" x14ac:dyDescent="0.2">
      <c r="A99" s="283"/>
      <c r="B99" s="286"/>
      <c r="C99" s="287" t="s">
        <v>210</v>
      </c>
      <c r="D99" s="288"/>
      <c r="E99" s="289">
        <v>0</v>
      </c>
      <c r="F99" s="358"/>
      <c r="G99" s="290"/>
      <c r="H99" s="291"/>
      <c r="I99" s="284"/>
      <c r="J99" s="292"/>
      <c r="K99" s="284"/>
      <c r="M99" s="285" t="s">
        <v>210</v>
      </c>
      <c r="O99" s="274"/>
    </row>
    <row r="100" spans="1:80" x14ac:dyDescent="0.2">
      <c r="A100" s="283"/>
      <c r="B100" s="286"/>
      <c r="C100" s="287" t="s">
        <v>211</v>
      </c>
      <c r="D100" s="288"/>
      <c r="E100" s="289">
        <v>0</v>
      </c>
      <c r="F100" s="358"/>
      <c r="G100" s="290"/>
      <c r="H100" s="291"/>
      <c r="I100" s="284"/>
      <c r="J100" s="292"/>
      <c r="K100" s="284"/>
      <c r="M100" s="285" t="s">
        <v>211</v>
      </c>
      <c r="O100" s="274"/>
    </row>
    <row r="101" spans="1:80" x14ac:dyDescent="0.2">
      <c r="A101" s="283"/>
      <c r="B101" s="286"/>
      <c r="C101" s="287" t="s">
        <v>212</v>
      </c>
      <c r="D101" s="288"/>
      <c r="E101" s="289">
        <v>0</v>
      </c>
      <c r="F101" s="358"/>
      <c r="G101" s="290"/>
      <c r="H101" s="291"/>
      <c r="I101" s="284"/>
      <c r="J101" s="292"/>
      <c r="K101" s="284"/>
      <c r="M101" s="285" t="s">
        <v>212</v>
      </c>
      <c r="O101" s="274"/>
    </row>
    <row r="102" spans="1:80" x14ac:dyDescent="0.2">
      <c r="A102" s="283"/>
      <c r="B102" s="286"/>
      <c r="C102" s="287" t="s">
        <v>218</v>
      </c>
      <c r="D102" s="288"/>
      <c r="E102" s="289">
        <v>95.799599999999998</v>
      </c>
      <c r="F102" s="358"/>
      <c r="G102" s="290"/>
      <c r="H102" s="291"/>
      <c r="I102" s="284"/>
      <c r="J102" s="292"/>
      <c r="K102" s="284"/>
      <c r="M102" s="285" t="s">
        <v>218</v>
      </c>
      <c r="O102" s="274"/>
    </row>
    <row r="103" spans="1:80" x14ac:dyDescent="0.2">
      <c r="A103" s="283"/>
      <c r="B103" s="286"/>
      <c r="C103" s="287" t="s">
        <v>219</v>
      </c>
      <c r="D103" s="288"/>
      <c r="E103" s="289">
        <v>26.3796</v>
      </c>
      <c r="F103" s="358"/>
      <c r="G103" s="290"/>
      <c r="H103" s="291"/>
      <c r="I103" s="284"/>
      <c r="J103" s="292"/>
      <c r="K103" s="284"/>
      <c r="M103" s="285" t="s">
        <v>219</v>
      </c>
      <c r="O103" s="274"/>
    </row>
    <row r="104" spans="1:80" x14ac:dyDescent="0.2">
      <c r="A104" s="275">
        <v>30</v>
      </c>
      <c r="B104" s="276" t="s">
        <v>220</v>
      </c>
      <c r="C104" s="277" t="s">
        <v>221</v>
      </c>
      <c r="D104" s="278" t="s">
        <v>112</v>
      </c>
      <c r="E104" s="279">
        <v>49.86</v>
      </c>
      <c r="F104" s="357"/>
      <c r="G104" s="280">
        <f>E104*F104</f>
        <v>0</v>
      </c>
      <c r="H104" s="281">
        <v>1.3820000000000001E-2</v>
      </c>
      <c r="I104" s="282">
        <f>E104*H104</f>
        <v>0.68906520000000004</v>
      </c>
      <c r="J104" s="281"/>
      <c r="K104" s="282">
        <f>E104*J104</f>
        <v>0</v>
      </c>
      <c r="O104" s="274">
        <v>2</v>
      </c>
      <c r="AA104" s="243">
        <v>12</v>
      </c>
      <c r="AB104" s="243">
        <v>0</v>
      </c>
      <c r="AC104" s="243">
        <v>4</v>
      </c>
      <c r="AZ104" s="243">
        <v>1</v>
      </c>
      <c r="BA104" s="243">
        <f>IF(AZ104=1,G104,0)</f>
        <v>0</v>
      </c>
      <c r="BB104" s="243">
        <f>IF(AZ104=2,G104,0)</f>
        <v>0</v>
      </c>
      <c r="BC104" s="243">
        <f>IF(AZ104=3,G104,0)</f>
        <v>0</v>
      </c>
      <c r="BD104" s="243">
        <f>IF(AZ104=4,G104,0)</f>
        <v>0</v>
      </c>
      <c r="BE104" s="243">
        <f>IF(AZ104=5,G104,0)</f>
        <v>0</v>
      </c>
      <c r="CA104" s="274">
        <v>12</v>
      </c>
      <c r="CB104" s="274">
        <v>0</v>
      </c>
    </row>
    <row r="105" spans="1:80" x14ac:dyDescent="0.2">
      <c r="A105" s="283"/>
      <c r="B105" s="286"/>
      <c r="C105" s="287" t="s">
        <v>222</v>
      </c>
      <c r="D105" s="288"/>
      <c r="E105" s="289">
        <v>0</v>
      </c>
      <c r="F105" s="358"/>
      <c r="G105" s="290"/>
      <c r="H105" s="291"/>
      <c r="I105" s="284"/>
      <c r="J105" s="292"/>
      <c r="K105" s="284"/>
      <c r="M105" s="285" t="s">
        <v>222</v>
      </c>
      <c r="O105" s="274"/>
    </row>
    <row r="106" spans="1:80" ht="22.5" x14ac:dyDescent="0.2">
      <c r="A106" s="283"/>
      <c r="B106" s="286"/>
      <c r="C106" s="287" t="s">
        <v>223</v>
      </c>
      <c r="D106" s="288"/>
      <c r="E106" s="289">
        <v>0</v>
      </c>
      <c r="F106" s="358"/>
      <c r="G106" s="290"/>
      <c r="H106" s="291"/>
      <c r="I106" s="284"/>
      <c r="J106" s="292"/>
      <c r="K106" s="284"/>
      <c r="M106" s="285" t="s">
        <v>223</v>
      </c>
      <c r="O106" s="274"/>
    </row>
    <row r="107" spans="1:80" ht="33.75" x14ac:dyDescent="0.2">
      <c r="A107" s="283"/>
      <c r="B107" s="286"/>
      <c r="C107" s="287" t="s">
        <v>224</v>
      </c>
      <c r="D107" s="288"/>
      <c r="E107" s="289">
        <v>0</v>
      </c>
      <c r="F107" s="358"/>
      <c r="G107" s="290"/>
      <c r="H107" s="291"/>
      <c r="I107" s="284"/>
      <c r="J107" s="292"/>
      <c r="K107" s="284"/>
      <c r="M107" s="285" t="s">
        <v>224</v>
      </c>
      <c r="O107" s="274"/>
    </row>
    <row r="108" spans="1:80" x14ac:dyDescent="0.2">
      <c r="A108" s="283"/>
      <c r="B108" s="286"/>
      <c r="C108" s="287" t="s">
        <v>225</v>
      </c>
      <c r="D108" s="288"/>
      <c r="E108" s="289">
        <v>0</v>
      </c>
      <c r="F108" s="358"/>
      <c r="G108" s="290"/>
      <c r="H108" s="291"/>
      <c r="I108" s="284"/>
      <c r="J108" s="292"/>
      <c r="K108" s="284"/>
      <c r="M108" s="285" t="s">
        <v>225</v>
      </c>
      <c r="O108" s="274"/>
    </row>
    <row r="109" spans="1:80" x14ac:dyDescent="0.2">
      <c r="A109" s="283"/>
      <c r="B109" s="286"/>
      <c r="C109" s="287" t="s">
        <v>226</v>
      </c>
      <c r="D109" s="288"/>
      <c r="E109" s="289">
        <v>0</v>
      </c>
      <c r="F109" s="358"/>
      <c r="G109" s="290"/>
      <c r="H109" s="291"/>
      <c r="I109" s="284"/>
      <c r="J109" s="292"/>
      <c r="K109" s="284"/>
      <c r="M109" s="285" t="s">
        <v>226</v>
      </c>
      <c r="O109" s="274"/>
    </row>
    <row r="110" spans="1:80" x14ac:dyDescent="0.2">
      <c r="A110" s="283"/>
      <c r="B110" s="286"/>
      <c r="C110" s="287" t="s">
        <v>227</v>
      </c>
      <c r="D110" s="288"/>
      <c r="E110" s="289">
        <v>16.62</v>
      </c>
      <c r="F110" s="358"/>
      <c r="G110" s="290"/>
      <c r="H110" s="291"/>
      <c r="I110" s="284"/>
      <c r="J110" s="292"/>
      <c r="K110" s="284"/>
      <c r="M110" s="285" t="s">
        <v>227</v>
      </c>
      <c r="O110" s="274"/>
    </row>
    <row r="111" spans="1:80" x14ac:dyDescent="0.2">
      <c r="A111" s="283"/>
      <c r="B111" s="286"/>
      <c r="C111" s="287" t="s">
        <v>228</v>
      </c>
      <c r="D111" s="288"/>
      <c r="E111" s="289">
        <v>16.62</v>
      </c>
      <c r="F111" s="358"/>
      <c r="G111" s="290"/>
      <c r="H111" s="291"/>
      <c r="I111" s="284"/>
      <c r="J111" s="292"/>
      <c r="K111" s="284"/>
      <c r="M111" s="285" t="s">
        <v>228</v>
      </c>
      <c r="O111" s="274"/>
    </row>
    <row r="112" spans="1:80" x14ac:dyDescent="0.2">
      <c r="A112" s="283"/>
      <c r="B112" s="286"/>
      <c r="C112" s="287" t="s">
        <v>229</v>
      </c>
      <c r="D112" s="288"/>
      <c r="E112" s="289">
        <v>16.62</v>
      </c>
      <c r="F112" s="358"/>
      <c r="G112" s="290"/>
      <c r="H112" s="291"/>
      <c r="I112" s="284"/>
      <c r="J112" s="292"/>
      <c r="K112" s="284"/>
      <c r="M112" s="285" t="s">
        <v>229</v>
      </c>
      <c r="O112" s="274"/>
    </row>
    <row r="113" spans="1:80" ht="22.5" x14ac:dyDescent="0.2">
      <c r="A113" s="275">
        <v>31</v>
      </c>
      <c r="B113" s="276" t="s">
        <v>230</v>
      </c>
      <c r="C113" s="277" t="s">
        <v>231</v>
      </c>
      <c r="D113" s="278" t="s">
        <v>112</v>
      </c>
      <c r="E113" s="279">
        <v>60.524500000000003</v>
      </c>
      <c r="F113" s="357"/>
      <c r="G113" s="280">
        <f>E113*F113</f>
        <v>0</v>
      </c>
      <c r="H113" s="281">
        <v>1.3820000000000001E-2</v>
      </c>
      <c r="I113" s="282">
        <f>E113*H113</f>
        <v>0.83644859000000005</v>
      </c>
      <c r="J113" s="281"/>
      <c r="K113" s="282">
        <f>E113*J113</f>
        <v>0</v>
      </c>
      <c r="O113" s="274">
        <v>2</v>
      </c>
      <c r="AA113" s="243">
        <v>12</v>
      </c>
      <c r="AB113" s="243">
        <v>0</v>
      </c>
      <c r="AC113" s="243">
        <v>5</v>
      </c>
      <c r="AZ113" s="243">
        <v>1</v>
      </c>
      <c r="BA113" s="243">
        <f>IF(AZ113=1,G113,0)</f>
        <v>0</v>
      </c>
      <c r="BB113" s="243">
        <f>IF(AZ113=2,G113,0)</f>
        <v>0</v>
      </c>
      <c r="BC113" s="243">
        <f>IF(AZ113=3,G113,0)</f>
        <v>0</v>
      </c>
      <c r="BD113" s="243">
        <f>IF(AZ113=4,G113,0)</f>
        <v>0</v>
      </c>
      <c r="BE113" s="243">
        <f>IF(AZ113=5,G113,0)</f>
        <v>0</v>
      </c>
      <c r="CA113" s="274">
        <v>12</v>
      </c>
      <c r="CB113" s="274">
        <v>0</v>
      </c>
    </row>
    <row r="114" spans="1:80" x14ac:dyDescent="0.2">
      <c r="A114" s="283"/>
      <c r="B114" s="286"/>
      <c r="C114" s="287" t="s">
        <v>222</v>
      </c>
      <c r="D114" s="288"/>
      <c r="E114" s="289">
        <v>0</v>
      </c>
      <c r="F114" s="358"/>
      <c r="G114" s="290"/>
      <c r="H114" s="291"/>
      <c r="I114" s="284"/>
      <c r="J114" s="292"/>
      <c r="K114" s="284"/>
      <c r="M114" s="285" t="s">
        <v>222</v>
      </c>
      <c r="O114" s="274"/>
    </row>
    <row r="115" spans="1:80" ht="22.5" x14ac:dyDescent="0.2">
      <c r="A115" s="283"/>
      <c r="B115" s="286"/>
      <c r="C115" s="287" t="s">
        <v>223</v>
      </c>
      <c r="D115" s="288"/>
      <c r="E115" s="289">
        <v>0</v>
      </c>
      <c r="F115" s="358"/>
      <c r="G115" s="290"/>
      <c r="H115" s="291"/>
      <c r="I115" s="284"/>
      <c r="J115" s="292"/>
      <c r="K115" s="284"/>
      <c r="M115" s="285" t="s">
        <v>223</v>
      </c>
      <c r="O115" s="274"/>
    </row>
    <row r="116" spans="1:80" ht="33.75" x14ac:dyDescent="0.2">
      <c r="A116" s="283"/>
      <c r="B116" s="286"/>
      <c r="C116" s="287" t="s">
        <v>224</v>
      </c>
      <c r="D116" s="288"/>
      <c r="E116" s="289">
        <v>0</v>
      </c>
      <c r="F116" s="358"/>
      <c r="G116" s="290"/>
      <c r="H116" s="291"/>
      <c r="I116" s="284"/>
      <c r="J116" s="292"/>
      <c r="K116" s="284"/>
      <c r="M116" s="285" t="s">
        <v>224</v>
      </c>
      <c r="O116" s="274"/>
    </row>
    <row r="117" spans="1:80" x14ac:dyDescent="0.2">
      <c r="A117" s="283"/>
      <c r="B117" s="286"/>
      <c r="C117" s="287" t="s">
        <v>225</v>
      </c>
      <c r="D117" s="288"/>
      <c r="E117" s="289">
        <v>0</v>
      </c>
      <c r="F117" s="358"/>
      <c r="G117" s="290"/>
      <c r="H117" s="291"/>
      <c r="I117" s="284"/>
      <c r="J117" s="292"/>
      <c r="K117" s="284"/>
      <c r="M117" s="285" t="s">
        <v>225</v>
      </c>
      <c r="O117" s="274"/>
    </row>
    <row r="118" spans="1:80" x14ac:dyDescent="0.2">
      <c r="A118" s="283"/>
      <c r="B118" s="286"/>
      <c r="C118" s="287" t="s">
        <v>226</v>
      </c>
      <c r="D118" s="288"/>
      <c r="E118" s="289">
        <v>0</v>
      </c>
      <c r="F118" s="358"/>
      <c r="G118" s="290"/>
      <c r="H118" s="291"/>
      <c r="I118" s="284"/>
      <c r="J118" s="292"/>
      <c r="K118" s="284"/>
      <c r="M118" s="285" t="s">
        <v>226</v>
      </c>
      <c r="O118" s="274"/>
    </row>
    <row r="119" spans="1:80" x14ac:dyDescent="0.2">
      <c r="A119" s="283"/>
      <c r="B119" s="286"/>
      <c r="C119" s="287" t="s">
        <v>232</v>
      </c>
      <c r="D119" s="288"/>
      <c r="E119" s="289">
        <v>13.157500000000001</v>
      </c>
      <c r="F119" s="358"/>
      <c r="G119" s="290"/>
      <c r="H119" s="291"/>
      <c r="I119" s="284"/>
      <c r="J119" s="292"/>
      <c r="K119" s="284"/>
      <c r="M119" s="285" t="s">
        <v>232</v>
      </c>
      <c r="O119" s="274"/>
    </row>
    <row r="120" spans="1:80" x14ac:dyDescent="0.2">
      <c r="A120" s="283"/>
      <c r="B120" s="286"/>
      <c r="C120" s="287" t="s">
        <v>233</v>
      </c>
      <c r="D120" s="288"/>
      <c r="E120" s="289">
        <v>18.420500000000001</v>
      </c>
      <c r="F120" s="358"/>
      <c r="G120" s="290"/>
      <c r="H120" s="291"/>
      <c r="I120" s="284"/>
      <c r="J120" s="292"/>
      <c r="K120" s="284"/>
      <c r="M120" s="285" t="s">
        <v>233</v>
      </c>
      <c r="O120" s="274"/>
    </row>
    <row r="121" spans="1:80" x14ac:dyDescent="0.2">
      <c r="A121" s="283"/>
      <c r="B121" s="286"/>
      <c r="C121" s="287" t="s">
        <v>234</v>
      </c>
      <c r="D121" s="288"/>
      <c r="E121" s="289">
        <v>28.9465</v>
      </c>
      <c r="F121" s="358"/>
      <c r="G121" s="290"/>
      <c r="H121" s="291"/>
      <c r="I121" s="284"/>
      <c r="J121" s="292"/>
      <c r="K121" s="284"/>
      <c r="M121" s="285" t="s">
        <v>234</v>
      </c>
      <c r="O121" s="274"/>
    </row>
    <row r="122" spans="1:80" ht="22.5" x14ac:dyDescent="0.2">
      <c r="A122" s="275">
        <v>32</v>
      </c>
      <c r="B122" s="276" t="s">
        <v>235</v>
      </c>
      <c r="C122" s="277" t="s">
        <v>236</v>
      </c>
      <c r="D122" s="278" t="s">
        <v>112</v>
      </c>
      <c r="E122" s="279">
        <v>125.3403</v>
      </c>
      <c r="F122" s="357"/>
      <c r="G122" s="280">
        <f>E122*F122</f>
        <v>0</v>
      </c>
      <c r="H122" s="281">
        <v>1.3820000000000001E-2</v>
      </c>
      <c r="I122" s="282">
        <f>E122*H122</f>
        <v>1.7322029460000001</v>
      </c>
      <c r="J122" s="281"/>
      <c r="K122" s="282">
        <f>E122*J122</f>
        <v>0</v>
      </c>
      <c r="O122" s="274">
        <v>2</v>
      </c>
      <c r="AA122" s="243">
        <v>12</v>
      </c>
      <c r="AB122" s="243">
        <v>0</v>
      </c>
      <c r="AC122" s="243">
        <v>6</v>
      </c>
      <c r="AZ122" s="243">
        <v>1</v>
      </c>
      <c r="BA122" s="243">
        <f>IF(AZ122=1,G122,0)</f>
        <v>0</v>
      </c>
      <c r="BB122" s="243">
        <f>IF(AZ122=2,G122,0)</f>
        <v>0</v>
      </c>
      <c r="BC122" s="243">
        <f>IF(AZ122=3,G122,0)</f>
        <v>0</v>
      </c>
      <c r="BD122" s="243">
        <f>IF(AZ122=4,G122,0)</f>
        <v>0</v>
      </c>
      <c r="BE122" s="243">
        <f>IF(AZ122=5,G122,0)</f>
        <v>0</v>
      </c>
      <c r="CA122" s="274">
        <v>12</v>
      </c>
      <c r="CB122" s="274">
        <v>0</v>
      </c>
    </row>
    <row r="123" spans="1:80" x14ac:dyDescent="0.2">
      <c r="A123" s="283"/>
      <c r="B123" s="286"/>
      <c r="C123" s="287" t="s">
        <v>222</v>
      </c>
      <c r="D123" s="288"/>
      <c r="E123" s="289">
        <v>0</v>
      </c>
      <c r="F123" s="358"/>
      <c r="G123" s="290"/>
      <c r="H123" s="291"/>
      <c r="I123" s="284"/>
      <c r="J123" s="292"/>
      <c r="K123" s="284"/>
      <c r="M123" s="285" t="s">
        <v>222</v>
      </c>
      <c r="O123" s="274"/>
    </row>
    <row r="124" spans="1:80" ht="22.5" x14ac:dyDescent="0.2">
      <c r="A124" s="283"/>
      <c r="B124" s="286"/>
      <c r="C124" s="287" t="s">
        <v>237</v>
      </c>
      <c r="D124" s="288"/>
      <c r="E124" s="289">
        <v>0</v>
      </c>
      <c r="F124" s="358"/>
      <c r="G124" s="290"/>
      <c r="H124" s="291"/>
      <c r="I124" s="284"/>
      <c r="J124" s="292"/>
      <c r="K124" s="284"/>
      <c r="M124" s="285" t="s">
        <v>237</v>
      </c>
      <c r="O124" s="274"/>
    </row>
    <row r="125" spans="1:80" ht="33.75" x14ac:dyDescent="0.2">
      <c r="A125" s="283"/>
      <c r="B125" s="286"/>
      <c r="C125" s="287" t="s">
        <v>224</v>
      </c>
      <c r="D125" s="288"/>
      <c r="E125" s="289">
        <v>0</v>
      </c>
      <c r="F125" s="358"/>
      <c r="G125" s="290"/>
      <c r="H125" s="291"/>
      <c r="I125" s="284"/>
      <c r="J125" s="292"/>
      <c r="K125" s="284"/>
      <c r="M125" s="285" t="s">
        <v>224</v>
      </c>
      <c r="O125" s="274"/>
    </row>
    <row r="126" spans="1:80" x14ac:dyDescent="0.2">
      <c r="A126" s="283"/>
      <c r="B126" s="286"/>
      <c r="C126" s="287" t="s">
        <v>225</v>
      </c>
      <c r="D126" s="288"/>
      <c r="E126" s="289">
        <v>0</v>
      </c>
      <c r="F126" s="358"/>
      <c r="G126" s="290"/>
      <c r="H126" s="291"/>
      <c r="I126" s="284"/>
      <c r="J126" s="292"/>
      <c r="K126" s="284"/>
      <c r="M126" s="285" t="s">
        <v>225</v>
      </c>
      <c r="O126" s="274"/>
    </row>
    <row r="127" spans="1:80" x14ac:dyDescent="0.2">
      <c r="A127" s="283"/>
      <c r="B127" s="286"/>
      <c r="C127" s="287" t="s">
        <v>226</v>
      </c>
      <c r="D127" s="288"/>
      <c r="E127" s="289">
        <v>0</v>
      </c>
      <c r="F127" s="358"/>
      <c r="G127" s="290"/>
      <c r="H127" s="291"/>
      <c r="I127" s="284"/>
      <c r="J127" s="292"/>
      <c r="K127" s="284"/>
      <c r="M127" s="285" t="s">
        <v>226</v>
      </c>
      <c r="O127" s="274"/>
    </row>
    <row r="128" spans="1:80" x14ac:dyDescent="0.2">
      <c r="A128" s="283"/>
      <c r="B128" s="286"/>
      <c r="C128" s="287" t="s">
        <v>238</v>
      </c>
      <c r="D128" s="288"/>
      <c r="E128" s="289">
        <v>0</v>
      </c>
      <c r="F128" s="358"/>
      <c r="G128" s="290"/>
      <c r="H128" s="291"/>
      <c r="I128" s="284"/>
      <c r="J128" s="292"/>
      <c r="K128" s="284"/>
      <c r="M128" s="285">
        <v>0</v>
      </c>
      <c r="O128" s="274"/>
    </row>
    <row r="129" spans="1:80" x14ac:dyDescent="0.2">
      <c r="A129" s="283"/>
      <c r="B129" s="286"/>
      <c r="C129" s="287" t="s">
        <v>239</v>
      </c>
      <c r="D129" s="288"/>
      <c r="E129" s="289">
        <v>0</v>
      </c>
      <c r="F129" s="358"/>
      <c r="G129" s="290"/>
      <c r="H129" s="291"/>
      <c r="I129" s="284"/>
      <c r="J129" s="292"/>
      <c r="K129" s="284"/>
      <c r="M129" s="285" t="s">
        <v>239</v>
      </c>
      <c r="O129" s="274"/>
    </row>
    <row r="130" spans="1:80" x14ac:dyDescent="0.2">
      <c r="A130" s="283"/>
      <c r="B130" s="286"/>
      <c r="C130" s="287" t="s">
        <v>240</v>
      </c>
      <c r="D130" s="288"/>
      <c r="E130" s="289">
        <v>62.670200000000001</v>
      </c>
      <c r="F130" s="358"/>
      <c r="G130" s="290"/>
      <c r="H130" s="291"/>
      <c r="I130" s="284"/>
      <c r="J130" s="292"/>
      <c r="K130" s="284"/>
      <c r="M130" s="285" t="s">
        <v>240</v>
      </c>
      <c r="O130" s="274"/>
    </row>
    <row r="131" spans="1:80" x14ac:dyDescent="0.2">
      <c r="A131" s="283"/>
      <c r="B131" s="286"/>
      <c r="C131" s="287" t="s">
        <v>241</v>
      </c>
      <c r="D131" s="288"/>
      <c r="E131" s="289">
        <v>62.670200000000001</v>
      </c>
      <c r="F131" s="358"/>
      <c r="G131" s="290"/>
      <c r="H131" s="291"/>
      <c r="I131" s="284"/>
      <c r="J131" s="292"/>
      <c r="K131" s="284"/>
      <c r="M131" s="285" t="s">
        <v>241</v>
      </c>
      <c r="O131" s="274"/>
    </row>
    <row r="132" spans="1:80" x14ac:dyDescent="0.2">
      <c r="A132" s="283"/>
      <c r="B132" s="286"/>
      <c r="C132" s="314" t="s">
        <v>123</v>
      </c>
      <c r="D132" s="288"/>
      <c r="E132" s="313">
        <v>125.3404</v>
      </c>
      <c r="F132" s="358"/>
      <c r="G132" s="290"/>
      <c r="H132" s="291"/>
      <c r="I132" s="284"/>
      <c r="J132" s="292"/>
      <c r="K132" s="284"/>
      <c r="M132" s="285" t="s">
        <v>123</v>
      </c>
      <c r="O132" s="274"/>
    </row>
    <row r="133" spans="1:80" ht="22.5" x14ac:dyDescent="0.2">
      <c r="A133" s="275">
        <v>33</v>
      </c>
      <c r="B133" s="276" t="s">
        <v>242</v>
      </c>
      <c r="C133" s="277" t="s">
        <v>243</v>
      </c>
      <c r="D133" s="278" t="s">
        <v>112</v>
      </c>
      <c r="E133" s="279">
        <v>21.6996</v>
      </c>
      <c r="F133" s="357"/>
      <c r="G133" s="280">
        <f>E133*F133</f>
        <v>0</v>
      </c>
      <c r="H133" s="281">
        <v>1.3820000000000001E-2</v>
      </c>
      <c r="I133" s="282">
        <f>E133*H133</f>
        <v>0.29988847200000002</v>
      </c>
      <c r="J133" s="281"/>
      <c r="K133" s="282">
        <f>E133*J133</f>
        <v>0</v>
      </c>
      <c r="O133" s="274">
        <v>2</v>
      </c>
      <c r="AA133" s="243">
        <v>12</v>
      </c>
      <c r="AB133" s="243">
        <v>0</v>
      </c>
      <c r="AC133" s="243">
        <v>7</v>
      </c>
      <c r="AZ133" s="243">
        <v>1</v>
      </c>
      <c r="BA133" s="243">
        <f>IF(AZ133=1,G133,0)</f>
        <v>0</v>
      </c>
      <c r="BB133" s="243">
        <f>IF(AZ133=2,G133,0)</f>
        <v>0</v>
      </c>
      <c r="BC133" s="243">
        <f>IF(AZ133=3,G133,0)</f>
        <v>0</v>
      </c>
      <c r="BD133" s="243">
        <f>IF(AZ133=4,G133,0)</f>
        <v>0</v>
      </c>
      <c r="BE133" s="243">
        <f>IF(AZ133=5,G133,0)</f>
        <v>0</v>
      </c>
      <c r="CA133" s="274">
        <v>12</v>
      </c>
      <c r="CB133" s="274">
        <v>0</v>
      </c>
    </row>
    <row r="134" spans="1:80" x14ac:dyDescent="0.2">
      <c r="A134" s="283"/>
      <c r="B134" s="286"/>
      <c r="C134" s="287" t="s">
        <v>222</v>
      </c>
      <c r="D134" s="288"/>
      <c r="E134" s="289">
        <v>0</v>
      </c>
      <c r="F134" s="358"/>
      <c r="G134" s="290"/>
      <c r="H134" s="291"/>
      <c r="I134" s="284"/>
      <c r="J134" s="292"/>
      <c r="K134" s="284"/>
      <c r="M134" s="285" t="s">
        <v>222</v>
      </c>
      <c r="O134" s="274"/>
    </row>
    <row r="135" spans="1:80" ht="22.5" x14ac:dyDescent="0.2">
      <c r="A135" s="283"/>
      <c r="B135" s="286"/>
      <c r="C135" s="287" t="s">
        <v>244</v>
      </c>
      <c r="D135" s="288"/>
      <c r="E135" s="289">
        <v>0</v>
      </c>
      <c r="F135" s="358"/>
      <c r="G135" s="290"/>
      <c r="H135" s="291"/>
      <c r="I135" s="284"/>
      <c r="J135" s="292"/>
      <c r="K135" s="284"/>
      <c r="M135" s="285" t="s">
        <v>244</v>
      </c>
      <c r="O135" s="274"/>
    </row>
    <row r="136" spans="1:80" ht="33.75" x14ac:dyDescent="0.2">
      <c r="A136" s="283"/>
      <c r="B136" s="286"/>
      <c r="C136" s="287" t="s">
        <v>224</v>
      </c>
      <c r="D136" s="288"/>
      <c r="E136" s="289">
        <v>0</v>
      </c>
      <c r="F136" s="358"/>
      <c r="G136" s="290"/>
      <c r="H136" s="291"/>
      <c r="I136" s="284"/>
      <c r="J136" s="292"/>
      <c r="K136" s="284"/>
      <c r="M136" s="285" t="s">
        <v>224</v>
      </c>
      <c r="O136" s="274"/>
    </row>
    <row r="137" spans="1:80" x14ac:dyDescent="0.2">
      <c r="A137" s="283"/>
      <c r="B137" s="286"/>
      <c r="C137" s="287" t="s">
        <v>225</v>
      </c>
      <c r="D137" s="288"/>
      <c r="E137" s="289">
        <v>0</v>
      </c>
      <c r="F137" s="358"/>
      <c r="G137" s="290"/>
      <c r="H137" s="291"/>
      <c r="I137" s="284"/>
      <c r="J137" s="292"/>
      <c r="K137" s="284"/>
      <c r="M137" s="285" t="s">
        <v>225</v>
      </c>
      <c r="O137" s="274"/>
    </row>
    <row r="138" spans="1:80" x14ac:dyDescent="0.2">
      <c r="A138" s="283"/>
      <c r="B138" s="286"/>
      <c r="C138" s="287" t="s">
        <v>226</v>
      </c>
      <c r="D138" s="288"/>
      <c r="E138" s="289">
        <v>0</v>
      </c>
      <c r="F138" s="358"/>
      <c r="G138" s="290"/>
      <c r="H138" s="291"/>
      <c r="I138" s="284"/>
      <c r="J138" s="292"/>
      <c r="K138" s="284"/>
      <c r="M138" s="285" t="s">
        <v>226</v>
      </c>
      <c r="O138" s="274"/>
    </row>
    <row r="139" spans="1:80" x14ac:dyDescent="0.2">
      <c r="A139" s="283"/>
      <c r="B139" s="286"/>
      <c r="C139" s="287" t="s">
        <v>245</v>
      </c>
      <c r="D139" s="288"/>
      <c r="E139" s="289">
        <v>21.6996</v>
      </c>
      <c r="F139" s="358"/>
      <c r="G139" s="290"/>
      <c r="H139" s="291"/>
      <c r="I139" s="284"/>
      <c r="J139" s="292"/>
      <c r="K139" s="284"/>
      <c r="M139" s="285" t="s">
        <v>245</v>
      </c>
      <c r="O139" s="274"/>
    </row>
    <row r="140" spans="1:80" x14ac:dyDescent="0.2">
      <c r="A140" s="283"/>
      <c r="B140" s="286"/>
      <c r="C140" s="314" t="s">
        <v>123</v>
      </c>
      <c r="D140" s="288"/>
      <c r="E140" s="313">
        <v>21.6996</v>
      </c>
      <c r="F140" s="358"/>
      <c r="G140" s="290"/>
      <c r="H140" s="291"/>
      <c r="I140" s="284"/>
      <c r="J140" s="292"/>
      <c r="K140" s="284"/>
      <c r="M140" s="285" t="s">
        <v>123</v>
      </c>
      <c r="O140" s="274"/>
    </row>
    <row r="141" spans="1:80" ht="22.5" x14ac:dyDescent="0.2">
      <c r="A141" s="275">
        <v>34</v>
      </c>
      <c r="B141" s="276" t="s">
        <v>246</v>
      </c>
      <c r="C141" s="277" t="s">
        <v>247</v>
      </c>
      <c r="D141" s="278" t="s">
        <v>112</v>
      </c>
      <c r="E141" s="279">
        <v>255.0531</v>
      </c>
      <c r="F141" s="357"/>
      <c r="G141" s="280">
        <f>E141*F141</f>
        <v>0</v>
      </c>
      <c r="H141" s="281">
        <v>1.3820000000000001E-2</v>
      </c>
      <c r="I141" s="282">
        <f>E141*H141</f>
        <v>3.5248338420000001</v>
      </c>
      <c r="J141" s="281"/>
      <c r="K141" s="282">
        <f>E141*J141</f>
        <v>0</v>
      </c>
      <c r="O141" s="274">
        <v>2</v>
      </c>
      <c r="AA141" s="243">
        <v>12</v>
      </c>
      <c r="AB141" s="243">
        <v>0</v>
      </c>
      <c r="AC141" s="243">
        <v>8</v>
      </c>
      <c r="AZ141" s="243">
        <v>1</v>
      </c>
      <c r="BA141" s="243">
        <f>IF(AZ141=1,G141,0)</f>
        <v>0</v>
      </c>
      <c r="BB141" s="243">
        <f>IF(AZ141=2,G141,0)</f>
        <v>0</v>
      </c>
      <c r="BC141" s="243">
        <f>IF(AZ141=3,G141,0)</f>
        <v>0</v>
      </c>
      <c r="BD141" s="243">
        <f>IF(AZ141=4,G141,0)</f>
        <v>0</v>
      </c>
      <c r="BE141" s="243">
        <f>IF(AZ141=5,G141,0)</f>
        <v>0</v>
      </c>
      <c r="CA141" s="274">
        <v>12</v>
      </c>
      <c r="CB141" s="274">
        <v>0</v>
      </c>
    </row>
    <row r="142" spans="1:80" x14ac:dyDescent="0.2">
      <c r="A142" s="283"/>
      <c r="B142" s="286"/>
      <c r="C142" s="287" t="s">
        <v>222</v>
      </c>
      <c r="D142" s="288"/>
      <c r="E142" s="289">
        <v>0</v>
      </c>
      <c r="F142" s="358"/>
      <c r="G142" s="290"/>
      <c r="H142" s="291"/>
      <c r="I142" s="284"/>
      <c r="J142" s="292"/>
      <c r="K142" s="284"/>
      <c r="M142" s="285" t="s">
        <v>222</v>
      </c>
      <c r="O142" s="274"/>
    </row>
    <row r="143" spans="1:80" ht="22.5" x14ac:dyDescent="0.2">
      <c r="A143" s="283"/>
      <c r="B143" s="286"/>
      <c r="C143" s="287" t="s">
        <v>248</v>
      </c>
      <c r="D143" s="288"/>
      <c r="E143" s="289">
        <v>0</v>
      </c>
      <c r="F143" s="358"/>
      <c r="G143" s="290"/>
      <c r="H143" s="291"/>
      <c r="I143" s="284"/>
      <c r="J143" s="292"/>
      <c r="K143" s="284"/>
      <c r="M143" s="285" t="s">
        <v>248</v>
      </c>
      <c r="O143" s="274"/>
    </row>
    <row r="144" spans="1:80" ht="33.75" x14ac:dyDescent="0.2">
      <c r="A144" s="283"/>
      <c r="B144" s="286"/>
      <c r="C144" s="287" t="s">
        <v>224</v>
      </c>
      <c r="D144" s="288"/>
      <c r="E144" s="289">
        <v>0</v>
      </c>
      <c r="F144" s="358"/>
      <c r="G144" s="290"/>
      <c r="H144" s="291"/>
      <c r="I144" s="284"/>
      <c r="J144" s="292"/>
      <c r="K144" s="284"/>
      <c r="M144" s="285" t="s">
        <v>224</v>
      </c>
      <c r="O144" s="274"/>
    </row>
    <row r="145" spans="1:80" x14ac:dyDescent="0.2">
      <c r="A145" s="283"/>
      <c r="B145" s="286"/>
      <c r="C145" s="287" t="s">
        <v>225</v>
      </c>
      <c r="D145" s="288"/>
      <c r="E145" s="289">
        <v>0</v>
      </c>
      <c r="F145" s="358"/>
      <c r="G145" s="290"/>
      <c r="H145" s="291"/>
      <c r="I145" s="284"/>
      <c r="J145" s="292"/>
      <c r="K145" s="284"/>
      <c r="M145" s="285" t="s">
        <v>225</v>
      </c>
      <c r="O145" s="274"/>
    </row>
    <row r="146" spans="1:80" x14ac:dyDescent="0.2">
      <c r="A146" s="283"/>
      <c r="B146" s="286"/>
      <c r="C146" s="287" t="s">
        <v>226</v>
      </c>
      <c r="D146" s="288"/>
      <c r="E146" s="289">
        <v>0</v>
      </c>
      <c r="F146" s="358"/>
      <c r="G146" s="290"/>
      <c r="H146" s="291"/>
      <c r="I146" s="284"/>
      <c r="J146" s="292"/>
      <c r="K146" s="284"/>
      <c r="M146" s="285" t="s">
        <v>226</v>
      </c>
      <c r="O146" s="274"/>
    </row>
    <row r="147" spans="1:80" x14ac:dyDescent="0.2">
      <c r="A147" s="283"/>
      <c r="B147" s="286"/>
      <c r="C147" s="287" t="s">
        <v>238</v>
      </c>
      <c r="D147" s="288"/>
      <c r="E147" s="289">
        <v>0</v>
      </c>
      <c r="F147" s="358"/>
      <c r="G147" s="290"/>
      <c r="H147" s="291"/>
      <c r="I147" s="284"/>
      <c r="J147" s="292"/>
      <c r="K147" s="284"/>
      <c r="M147" s="285">
        <v>0</v>
      </c>
      <c r="O147" s="274"/>
    </row>
    <row r="148" spans="1:80" x14ac:dyDescent="0.2">
      <c r="A148" s="283"/>
      <c r="B148" s="286"/>
      <c r="C148" s="287" t="s">
        <v>249</v>
      </c>
      <c r="D148" s="288"/>
      <c r="E148" s="289">
        <v>16.847999999999999</v>
      </c>
      <c r="F148" s="358"/>
      <c r="G148" s="290"/>
      <c r="H148" s="291"/>
      <c r="I148" s="284"/>
      <c r="J148" s="292"/>
      <c r="K148" s="284"/>
      <c r="M148" s="285" t="s">
        <v>249</v>
      </c>
      <c r="O148" s="274"/>
    </row>
    <row r="149" spans="1:80" x14ac:dyDescent="0.2">
      <c r="A149" s="283"/>
      <c r="B149" s="286"/>
      <c r="C149" s="287" t="s">
        <v>250</v>
      </c>
      <c r="D149" s="288"/>
      <c r="E149" s="289">
        <v>16.847999999999999</v>
      </c>
      <c r="F149" s="358"/>
      <c r="G149" s="290"/>
      <c r="H149" s="291"/>
      <c r="I149" s="284"/>
      <c r="J149" s="292"/>
      <c r="K149" s="284"/>
      <c r="M149" s="285" t="s">
        <v>250</v>
      </c>
      <c r="O149" s="274"/>
    </row>
    <row r="150" spans="1:80" x14ac:dyDescent="0.2">
      <c r="A150" s="283"/>
      <c r="B150" s="286"/>
      <c r="C150" s="287" t="s">
        <v>251</v>
      </c>
      <c r="D150" s="288"/>
      <c r="E150" s="289">
        <v>16.847999999999999</v>
      </c>
      <c r="F150" s="358"/>
      <c r="G150" s="290"/>
      <c r="H150" s="291"/>
      <c r="I150" s="284"/>
      <c r="J150" s="292"/>
      <c r="K150" s="284"/>
      <c r="M150" s="285" t="s">
        <v>251</v>
      </c>
      <c r="O150" s="274"/>
    </row>
    <row r="151" spans="1:80" x14ac:dyDescent="0.2">
      <c r="A151" s="283"/>
      <c r="B151" s="286"/>
      <c r="C151" s="314" t="s">
        <v>123</v>
      </c>
      <c r="D151" s="288"/>
      <c r="E151" s="313">
        <v>50.543999999999997</v>
      </c>
      <c r="F151" s="358"/>
      <c r="G151" s="290"/>
      <c r="H151" s="291"/>
      <c r="I151" s="284"/>
      <c r="J151" s="292"/>
      <c r="K151" s="284"/>
      <c r="M151" s="285" t="s">
        <v>123</v>
      </c>
      <c r="O151" s="274"/>
    </row>
    <row r="152" spans="1:80" x14ac:dyDescent="0.2">
      <c r="A152" s="283"/>
      <c r="B152" s="286"/>
      <c r="C152" s="287" t="s">
        <v>252</v>
      </c>
      <c r="D152" s="288"/>
      <c r="E152" s="289">
        <v>68.169700000000006</v>
      </c>
      <c r="F152" s="358"/>
      <c r="G152" s="290"/>
      <c r="H152" s="291"/>
      <c r="I152" s="284"/>
      <c r="J152" s="292"/>
      <c r="K152" s="284"/>
      <c r="M152" s="285" t="s">
        <v>252</v>
      </c>
      <c r="O152" s="274"/>
    </row>
    <row r="153" spans="1:80" x14ac:dyDescent="0.2">
      <c r="A153" s="283"/>
      <c r="B153" s="286"/>
      <c r="C153" s="287" t="s">
        <v>253</v>
      </c>
      <c r="D153" s="288"/>
      <c r="E153" s="289">
        <v>68.169700000000006</v>
      </c>
      <c r="F153" s="358"/>
      <c r="G153" s="290"/>
      <c r="H153" s="291"/>
      <c r="I153" s="284"/>
      <c r="J153" s="292"/>
      <c r="K153" s="284"/>
      <c r="M153" s="285" t="s">
        <v>253</v>
      </c>
      <c r="O153" s="274"/>
    </row>
    <row r="154" spans="1:80" x14ac:dyDescent="0.2">
      <c r="A154" s="283"/>
      <c r="B154" s="286"/>
      <c r="C154" s="287" t="s">
        <v>253</v>
      </c>
      <c r="D154" s="288"/>
      <c r="E154" s="289">
        <v>68.169700000000006</v>
      </c>
      <c r="F154" s="358"/>
      <c r="G154" s="290"/>
      <c r="H154" s="291"/>
      <c r="I154" s="284"/>
      <c r="J154" s="292"/>
      <c r="K154" s="284"/>
      <c r="M154" s="285" t="s">
        <v>253</v>
      </c>
      <c r="O154" s="274"/>
    </row>
    <row r="155" spans="1:80" x14ac:dyDescent="0.2">
      <c r="A155" s="283"/>
      <c r="B155" s="286"/>
      <c r="C155" s="314" t="s">
        <v>123</v>
      </c>
      <c r="D155" s="288"/>
      <c r="E155" s="313">
        <v>204.50910000000002</v>
      </c>
      <c r="F155" s="358"/>
      <c r="G155" s="290"/>
      <c r="H155" s="291"/>
      <c r="I155" s="284"/>
      <c r="J155" s="292"/>
      <c r="K155" s="284"/>
      <c r="M155" s="285" t="s">
        <v>123</v>
      </c>
      <c r="O155" s="274"/>
    </row>
    <row r="156" spans="1:80" x14ac:dyDescent="0.2">
      <c r="A156" s="275">
        <v>35</v>
      </c>
      <c r="B156" s="276" t="s">
        <v>254</v>
      </c>
      <c r="C156" s="277" t="s">
        <v>255</v>
      </c>
      <c r="D156" s="278" t="s">
        <v>112</v>
      </c>
      <c r="E156" s="279">
        <v>11.301600000000001</v>
      </c>
      <c r="F156" s="357"/>
      <c r="G156" s="280">
        <f>E156*F156</f>
        <v>0</v>
      </c>
      <c r="H156" s="281">
        <v>1.3820000000000001E-2</v>
      </c>
      <c r="I156" s="282">
        <f>E156*H156</f>
        <v>0.15618811200000002</v>
      </c>
      <c r="J156" s="281"/>
      <c r="K156" s="282">
        <f>E156*J156</f>
        <v>0</v>
      </c>
      <c r="O156" s="274">
        <v>2</v>
      </c>
      <c r="AA156" s="243">
        <v>12</v>
      </c>
      <c r="AB156" s="243">
        <v>0</v>
      </c>
      <c r="AC156" s="243">
        <v>9</v>
      </c>
      <c r="AZ156" s="243">
        <v>1</v>
      </c>
      <c r="BA156" s="243">
        <f>IF(AZ156=1,G156,0)</f>
        <v>0</v>
      </c>
      <c r="BB156" s="243">
        <f>IF(AZ156=2,G156,0)</f>
        <v>0</v>
      </c>
      <c r="BC156" s="243">
        <f>IF(AZ156=3,G156,0)</f>
        <v>0</v>
      </c>
      <c r="BD156" s="243">
        <f>IF(AZ156=4,G156,0)</f>
        <v>0</v>
      </c>
      <c r="BE156" s="243">
        <f>IF(AZ156=5,G156,0)</f>
        <v>0</v>
      </c>
      <c r="CA156" s="274">
        <v>12</v>
      </c>
      <c r="CB156" s="274">
        <v>0</v>
      </c>
    </row>
    <row r="157" spans="1:80" x14ac:dyDescent="0.2">
      <c r="A157" s="283"/>
      <c r="B157" s="286"/>
      <c r="C157" s="287" t="s">
        <v>222</v>
      </c>
      <c r="D157" s="288"/>
      <c r="E157" s="289">
        <v>0</v>
      </c>
      <c r="F157" s="358"/>
      <c r="G157" s="290"/>
      <c r="H157" s="291"/>
      <c r="I157" s="284"/>
      <c r="J157" s="292"/>
      <c r="K157" s="284"/>
      <c r="M157" s="285" t="s">
        <v>222</v>
      </c>
      <c r="O157" s="274"/>
    </row>
    <row r="158" spans="1:80" ht="22.5" x14ac:dyDescent="0.2">
      <c r="A158" s="283"/>
      <c r="B158" s="286"/>
      <c r="C158" s="287" t="s">
        <v>248</v>
      </c>
      <c r="D158" s="288"/>
      <c r="E158" s="289">
        <v>0</v>
      </c>
      <c r="F158" s="358"/>
      <c r="G158" s="290"/>
      <c r="H158" s="291"/>
      <c r="I158" s="284"/>
      <c r="J158" s="292"/>
      <c r="K158" s="284"/>
      <c r="M158" s="285" t="s">
        <v>248</v>
      </c>
      <c r="O158" s="274"/>
    </row>
    <row r="159" spans="1:80" ht="33.75" x14ac:dyDescent="0.2">
      <c r="A159" s="283"/>
      <c r="B159" s="286"/>
      <c r="C159" s="287" t="s">
        <v>224</v>
      </c>
      <c r="D159" s="288"/>
      <c r="E159" s="289">
        <v>0</v>
      </c>
      <c r="F159" s="358"/>
      <c r="G159" s="290"/>
      <c r="H159" s="291"/>
      <c r="I159" s="284"/>
      <c r="J159" s="292"/>
      <c r="K159" s="284"/>
      <c r="M159" s="285" t="s">
        <v>224</v>
      </c>
      <c r="O159" s="274"/>
    </row>
    <row r="160" spans="1:80" x14ac:dyDescent="0.2">
      <c r="A160" s="283"/>
      <c r="B160" s="286"/>
      <c r="C160" s="287" t="s">
        <v>225</v>
      </c>
      <c r="D160" s="288"/>
      <c r="E160" s="289">
        <v>0</v>
      </c>
      <c r="F160" s="358"/>
      <c r="G160" s="290"/>
      <c r="H160" s="291"/>
      <c r="I160" s="284"/>
      <c r="J160" s="292"/>
      <c r="K160" s="284"/>
      <c r="M160" s="285" t="s">
        <v>225</v>
      </c>
      <c r="O160" s="274"/>
    </row>
    <row r="161" spans="1:80" x14ac:dyDescent="0.2">
      <c r="A161" s="283"/>
      <c r="B161" s="286"/>
      <c r="C161" s="287" t="s">
        <v>226</v>
      </c>
      <c r="D161" s="288"/>
      <c r="E161" s="289">
        <v>0</v>
      </c>
      <c r="F161" s="358"/>
      <c r="G161" s="290"/>
      <c r="H161" s="291"/>
      <c r="I161" s="284"/>
      <c r="J161" s="292"/>
      <c r="K161" s="284"/>
      <c r="M161" s="285" t="s">
        <v>226</v>
      </c>
      <c r="O161" s="274"/>
    </row>
    <row r="162" spans="1:80" x14ac:dyDescent="0.2">
      <c r="A162" s="283"/>
      <c r="B162" s="286"/>
      <c r="C162" s="287" t="s">
        <v>238</v>
      </c>
      <c r="D162" s="288"/>
      <c r="E162" s="289">
        <v>0</v>
      </c>
      <c r="F162" s="358"/>
      <c r="G162" s="290"/>
      <c r="H162" s="291"/>
      <c r="I162" s="284"/>
      <c r="J162" s="292"/>
      <c r="K162" s="284"/>
      <c r="M162" s="285">
        <v>0</v>
      </c>
      <c r="O162" s="274"/>
    </row>
    <row r="163" spans="1:80" x14ac:dyDescent="0.2">
      <c r="A163" s="283"/>
      <c r="B163" s="286"/>
      <c r="C163" s="287" t="s">
        <v>256</v>
      </c>
      <c r="D163" s="288"/>
      <c r="E163" s="289">
        <v>3.7671999999999999</v>
      </c>
      <c r="F163" s="358"/>
      <c r="G163" s="290"/>
      <c r="H163" s="291"/>
      <c r="I163" s="284"/>
      <c r="J163" s="292"/>
      <c r="K163" s="284"/>
      <c r="M163" s="285" t="s">
        <v>256</v>
      </c>
      <c r="O163" s="274"/>
    </row>
    <row r="164" spans="1:80" x14ac:dyDescent="0.2">
      <c r="A164" s="283"/>
      <c r="B164" s="286"/>
      <c r="C164" s="287" t="s">
        <v>257</v>
      </c>
      <c r="D164" s="288"/>
      <c r="E164" s="289">
        <v>3.7671999999999999</v>
      </c>
      <c r="F164" s="358"/>
      <c r="G164" s="290"/>
      <c r="H164" s="291"/>
      <c r="I164" s="284"/>
      <c r="J164" s="292"/>
      <c r="K164" s="284"/>
      <c r="M164" s="285" t="s">
        <v>257</v>
      </c>
      <c r="O164" s="274"/>
    </row>
    <row r="165" spans="1:80" x14ac:dyDescent="0.2">
      <c r="A165" s="283"/>
      <c r="B165" s="286"/>
      <c r="C165" s="287" t="s">
        <v>258</v>
      </c>
      <c r="D165" s="288"/>
      <c r="E165" s="289">
        <v>3.7671999999999999</v>
      </c>
      <c r="F165" s="358"/>
      <c r="G165" s="290"/>
      <c r="H165" s="291"/>
      <c r="I165" s="284"/>
      <c r="J165" s="292"/>
      <c r="K165" s="284"/>
      <c r="M165" s="285" t="s">
        <v>258</v>
      </c>
      <c r="O165" s="274"/>
    </row>
    <row r="166" spans="1:80" x14ac:dyDescent="0.2">
      <c r="A166" s="283"/>
      <c r="B166" s="286"/>
      <c r="C166" s="314" t="s">
        <v>123</v>
      </c>
      <c r="D166" s="288"/>
      <c r="E166" s="313">
        <v>11.301600000000001</v>
      </c>
      <c r="F166" s="358"/>
      <c r="G166" s="290"/>
      <c r="H166" s="291"/>
      <c r="I166" s="284"/>
      <c r="J166" s="292"/>
      <c r="K166" s="284"/>
      <c r="M166" s="285" t="s">
        <v>123</v>
      </c>
      <c r="O166" s="274"/>
    </row>
    <row r="167" spans="1:80" x14ac:dyDescent="0.2">
      <c r="A167" s="275">
        <v>36</v>
      </c>
      <c r="B167" s="276" t="s">
        <v>259</v>
      </c>
      <c r="C167" s="277" t="s">
        <v>260</v>
      </c>
      <c r="D167" s="278" t="s">
        <v>112</v>
      </c>
      <c r="E167" s="279">
        <v>62.670200000000001</v>
      </c>
      <c r="F167" s="357"/>
      <c r="G167" s="280">
        <f>E167*F167</f>
        <v>0</v>
      </c>
      <c r="H167" s="281">
        <v>1.3820000000000001E-2</v>
      </c>
      <c r="I167" s="282">
        <f>E167*H167</f>
        <v>0.86610216400000006</v>
      </c>
      <c r="J167" s="281"/>
      <c r="K167" s="282">
        <f>E167*J167</f>
        <v>0</v>
      </c>
      <c r="O167" s="274">
        <v>2</v>
      </c>
      <c r="AA167" s="243">
        <v>12</v>
      </c>
      <c r="AB167" s="243">
        <v>0</v>
      </c>
      <c r="AC167" s="243">
        <v>10</v>
      </c>
      <c r="AZ167" s="243">
        <v>1</v>
      </c>
      <c r="BA167" s="243">
        <f>IF(AZ167=1,G167,0)</f>
        <v>0</v>
      </c>
      <c r="BB167" s="243">
        <f>IF(AZ167=2,G167,0)</f>
        <v>0</v>
      </c>
      <c r="BC167" s="243">
        <f>IF(AZ167=3,G167,0)</f>
        <v>0</v>
      </c>
      <c r="BD167" s="243">
        <f>IF(AZ167=4,G167,0)</f>
        <v>0</v>
      </c>
      <c r="BE167" s="243">
        <f>IF(AZ167=5,G167,0)</f>
        <v>0</v>
      </c>
      <c r="CA167" s="274">
        <v>12</v>
      </c>
      <c r="CB167" s="274">
        <v>0</v>
      </c>
    </row>
    <row r="168" spans="1:80" x14ac:dyDescent="0.2">
      <c r="A168" s="283"/>
      <c r="B168" s="286"/>
      <c r="C168" s="287" t="s">
        <v>222</v>
      </c>
      <c r="D168" s="288"/>
      <c r="E168" s="289">
        <v>0</v>
      </c>
      <c r="F168" s="358"/>
      <c r="G168" s="290"/>
      <c r="H168" s="291"/>
      <c r="I168" s="284"/>
      <c r="J168" s="292"/>
      <c r="K168" s="284"/>
      <c r="M168" s="285" t="s">
        <v>222</v>
      </c>
      <c r="O168" s="274"/>
    </row>
    <row r="169" spans="1:80" ht="22.5" x14ac:dyDescent="0.2">
      <c r="A169" s="283"/>
      <c r="B169" s="286"/>
      <c r="C169" s="287" t="s">
        <v>237</v>
      </c>
      <c r="D169" s="288"/>
      <c r="E169" s="289">
        <v>0</v>
      </c>
      <c r="F169" s="358"/>
      <c r="G169" s="290"/>
      <c r="H169" s="291"/>
      <c r="I169" s="284"/>
      <c r="J169" s="292"/>
      <c r="K169" s="284"/>
      <c r="M169" s="285" t="s">
        <v>237</v>
      </c>
      <c r="O169" s="274"/>
    </row>
    <row r="170" spans="1:80" ht="33.75" x14ac:dyDescent="0.2">
      <c r="A170" s="283"/>
      <c r="B170" s="286"/>
      <c r="C170" s="287" t="s">
        <v>224</v>
      </c>
      <c r="D170" s="288"/>
      <c r="E170" s="289">
        <v>0</v>
      </c>
      <c r="F170" s="358"/>
      <c r="G170" s="290"/>
      <c r="H170" s="291"/>
      <c r="I170" s="284"/>
      <c r="J170" s="292"/>
      <c r="K170" s="284"/>
      <c r="M170" s="285" t="s">
        <v>224</v>
      </c>
      <c r="O170" s="274"/>
    </row>
    <row r="171" spans="1:80" x14ac:dyDescent="0.2">
      <c r="A171" s="283"/>
      <c r="B171" s="286"/>
      <c r="C171" s="287" t="s">
        <v>225</v>
      </c>
      <c r="D171" s="288"/>
      <c r="E171" s="289">
        <v>0</v>
      </c>
      <c r="F171" s="358"/>
      <c r="G171" s="290"/>
      <c r="H171" s="291"/>
      <c r="I171" s="284"/>
      <c r="J171" s="292"/>
      <c r="K171" s="284"/>
      <c r="M171" s="285" t="s">
        <v>225</v>
      </c>
      <c r="O171" s="274"/>
    </row>
    <row r="172" spans="1:80" x14ac:dyDescent="0.2">
      <c r="A172" s="283"/>
      <c r="B172" s="286"/>
      <c r="C172" s="287" t="s">
        <v>226</v>
      </c>
      <c r="D172" s="288"/>
      <c r="E172" s="289">
        <v>0</v>
      </c>
      <c r="F172" s="358"/>
      <c r="G172" s="290"/>
      <c r="H172" s="291"/>
      <c r="I172" s="284"/>
      <c r="J172" s="292"/>
      <c r="K172" s="284"/>
      <c r="M172" s="285" t="s">
        <v>226</v>
      </c>
      <c r="O172" s="274"/>
    </row>
    <row r="173" spans="1:80" x14ac:dyDescent="0.2">
      <c r="A173" s="283"/>
      <c r="B173" s="286"/>
      <c r="C173" s="287" t="s">
        <v>238</v>
      </c>
      <c r="D173" s="288"/>
      <c r="E173" s="289">
        <v>0</v>
      </c>
      <c r="F173" s="358"/>
      <c r="G173" s="290"/>
      <c r="H173" s="291"/>
      <c r="I173" s="284"/>
      <c r="J173" s="292"/>
      <c r="K173" s="284"/>
      <c r="M173" s="285">
        <v>0</v>
      </c>
      <c r="O173" s="274"/>
    </row>
    <row r="174" spans="1:80" x14ac:dyDescent="0.2">
      <c r="A174" s="283"/>
      <c r="B174" s="286"/>
      <c r="C174" s="287" t="s">
        <v>261</v>
      </c>
      <c r="D174" s="288"/>
      <c r="E174" s="289">
        <v>62.670200000000001</v>
      </c>
      <c r="F174" s="358"/>
      <c r="G174" s="290"/>
      <c r="H174" s="291"/>
      <c r="I174" s="284"/>
      <c r="J174" s="292"/>
      <c r="K174" s="284"/>
      <c r="M174" s="285" t="s">
        <v>261</v>
      </c>
      <c r="O174" s="274"/>
    </row>
    <row r="175" spans="1:80" x14ac:dyDescent="0.2">
      <c r="A175" s="283"/>
      <c r="B175" s="286"/>
      <c r="C175" s="287" t="s">
        <v>262</v>
      </c>
      <c r="D175" s="288"/>
      <c r="E175" s="289">
        <v>0</v>
      </c>
      <c r="F175" s="358"/>
      <c r="G175" s="290"/>
      <c r="H175" s="291"/>
      <c r="I175" s="284"/>
      <c r="J175" s="292"/>
      <c r="K175" s="284"/>
      <c r="M175" s="285" t="s">
        <v>262</v>
      </c>
      <c r="O175" s="274"/>
    </row>
    <row r="176" spans="1:80" x14ac:dyDescent="0.2">
      <c r="A176" s="283"/>
      <c r="B176" s="286"/>
      <c r="C176" s="287" t="s">
        <v>263</v>
      </c>
      <c r="D176" s="288"/>
      <c r="E176" s="289">
        <v>0</v>
      </c>
      <c r="F176" s="358"/>
      <c r="G176" s="290"/>
      <c r="H176" s="291"/>
      <c r="I176" s="284"/>
      <c r="J176" s="292"/>
      <c r="K176" s="284"/>
      <c r="M176" s="285" t="s">
        <v>263</v>
      </c>
      <c r="O176" s="274"/>
    </row>
    <row r="177" spans="1:80" x14ac:dyDescent="0.2">
      <c r="A177" s="283"/>
      <c r="B177" s="286"/>
      <c r="C177" s="314" t="s">
        <v>123</v>
      </c>
      <c r="D177" s="288"/>
      <c r="E177" s="313">
        <v>62.670200000000001</v>
      </c>
      <c r="F177" s="358"/>
      <c r="G177" s="290"/>
      <c r="H177" s="291"/>
      <c r="I177" s="284"/>
      <c r="J177" s="292"/>
      <c r="K177" s="284"/>
      <c r="M177" s="285" t="s">
        <v>123</v>
      </c>
      <c r="O177" s="274"/>
    </row>
    <row r="178" spans="1:80" x14ac:dyDescent="0.2">
      <c r="A178" s="293"/>
      <c r="B178" s="294" t="s">
        <v>102</v>
      </c>
      <c r="C178" s="295" t="s">
        <v>175</v>
      </c>
      <c r="D178" s="296"/>
      <c r="E178" s="297"/>
      <c r="F178" s="359"/>
      <c r="G178" s="299">
        <f>SUM(G69:G177)</f>
        <v>0</v>
      </c>
      <c r="H178" s="300"/>
      <c r="I178" s="301">
        <f>SUM(I69:I177)</f>
        <v>30.580367677999998</v>
      </c>
      <c r="J178" s="300"/>
      <c r="K178" s="301">
        <f>SUM(K69:K177)</f>
        <v>0</v>
      </c>
      <c r="O178" s="274">
        <v>4</v>
      </c>
      <c r="BA178" s="302">
        <f>SUM(BA69:BA177)</f>
        <v>0</v>
      </c>
      <c r="BB178" s="302">
        <f>SUM(BB69:BB177)</f>
        <v>0</v>
      </c>
      <c r="BC178" s="302">
        <f>SUM(BC69:BC177)</f>
        <v>0</v>
      </c>
      <c r="BD178" s="302">
        <f>SUM(BD69:BD177)</f>
        <v>0</v>
      </c>
      <c r="BE178" s="302">
        <f>SUM(BE69:BE177)</f>
        <v>0</v>
      </c>
    </row>
    <row r="179" spans="1:80" x14ac:dyDescent="0.2">
      <c r="A179" s="264" t="s">
        <v>98</v>
      </c>
      <c r="B179" s="265" t="s">
        <v>264</v>
      </c>
      <c r="C179" s="266" t="s">
        <v>265</v>
      </c>
      <c r="D179" s="267"/>
      <c r="E179" s="268"/>
      <c r="F179" s="360"/>
      <c r="G179" s="269"/>
      <c r="H179" s="270"/>
      <c r="I179" s="271"/>
      <c r="J179" s="272"/>
      <c r="K179" s="273"/>
      <c r="O179" s="274">
        <v>1</v>
      </c>
    </row>
    <row r="180" spans="1:80" x14ac:dyDescent="0.2">
      <c r="A180" s="275">
        <v>37</v>
      </c>
      <c r="B180" s="276" t="s">
        <v>267</v>
      </c>
      <c r="C180" s="277" t="s">
        <v>268</v>
      </c>
      <c r="D180" s="278" t="s">
        <v>121</v>
      </c>
      <c r="E180" s="279">
        <v>8.2490000000000006</v>
      </c>
      <c r="F180" s="357"/>
      <c r="G180" s="280">
        <f>E180*F180</f>
        <v>0</v>
      </c>
      <c r="H180" s="281">
        <v>2.52508</v>
      </c>
      <c r="I180" s="282">
        <f>E180*H180</f>
        <v>20.829384920000003</v>
      </c>
      <c r="J180" s="281">
        <v>0</v>
      </c>
      <c r="K180" s="282">
        <f>E180*J180</f>
        <v>0</v>
      </c>
      <c r="O180" s="274">
        <v>2</v>
      </c>
      <c r="AA180" s="243">
        <v>1</v>
      </c>
      <c r="AB180" s="243">
        <v>1</v>
      </c>
      <c r="AC180" s="243">
        <v>1</v>
      </c>
      <c r="AZ180" s="243">
        <v>1</v>
      </c>
      <c r="BA180" s="243">
        <f>IF(AZ180=1,G180,0)</f>
        <v>0</v>
      </c>
      <c r="BB180" s="243">
        <f>IF(AZ180=2,G180,0)</f>
        <v>0</v>
      </c>
      <c r="BC180" s="243">
        <f>IF(AZ180=3,G180,0)</f>
        <v>0</v>
      </c>
      <c r="BD180" s="243">
        <f>IF(AZ180=4,G180,0)</f>
        <v>0</v>
      </c>
      <c r="BE180" s="243">
        <f>IF(AZ180=5,G180,0)</f>
        <v>0</v>
      </c>
      <c r="CA180" s="274">
        <v>1</v>
      </c>
      <c r="CB180" s="274">
        <v>1</v>
      </c>
    </row>
    <row r="181" spans="1:80" x14ac:dyDescent="0.2">
      <c r="A181" s="283"/>
      <c r="B181" s="286"/>
      <c r="C181" s="287" t="s">
        <v>269</v>
      </c>
      <c r="D181" s="288"/>
      <c r="E181" s="289">
        <v>3.6288</v>
      </c>
      <c r="F181" s="358"/>
      <c r="G181" s="290"/>
      <c r="H181" s="291"/>
      <c r="I181" s="284"/>
      <c r="J181" s="292"/>
      <c r="K181" s="284"/>
      <c r="M181" s="285" t="s">
        <v>269</v>
      </c>
      <c r="O181" s="274"/>
    </row>
    <row r="182" spans="1:80" x14ac:dyDescent="0.2">
      <c r="A182" s="283"/>
      <c r="B182" s="286"/>
      <c r="C182" s="287" t="s">
        <v>270</v>
      </c>
      <c r="D182" s="288"/>
      <c r="E182" s="289">
        <v>1.6037999999999999</v>
      </c>
      <c r="F182" s="358"/>
      <c r="G182" s="290"/>
      <c r="H182" s="291"/>
      <c r="I182" s="284"/>
      <c r="J182" s="292"/>
      <c r="K182" s="284"/>
      <c r="M182" s="285" t="s">
        <v>270</v>
      </c>
      <c r="O182" s="274"/>
    </row>
    <row r="183" spans="1:80" x14ac:dyDescent="0.2">
      <c r="A183" s="283"/>
      <c r="B183" s="286"/>
      <c r="C183" s="287" t="s">
        <v>271</v>
      </c>
      <c r="D183" s="288"/>
      <c r="E183" s="289">
        <v>3.0164</v>
      </c>
      <c r="F183" s="358"/>
      <c r="G183" s="290"/>
      <c r="H183" s="291"/>
      <c r="I183" s="284"/>
      <c r="J183" s="292"/>
      <c r="K183" s="284"/>
      <c r="M183" s="285" t="s">
        <v>271</v>
      </c>
      <c r="O183" s="274"/>
    </row>
    <row r="184" spans="1:80" x14ac:dyDescent="0.2">
      <c r="A184" s="275">
        <v>38</v>
      </c>
      <c r="B184" s="276" t="s">
        <v>272</v>
      </c>
      <c r="C184" s="277" t="s">
        <v>273</v>
      </c>
      <c r="D184" s="278" t="s">
        <v>191</v>
      </c>
      <c r="E184" s="279">
        <v>0.78369999999999995</v>
      </c>
      <c r="F184" s="357"/>
      <c r="G184" s="280">
        <f>E184*F184</f>
        <v>0</v>
      </c>
      <c r="H184" s="281">
        <v>1.02092</v>
      </c>
      <c r="I184" s="282">
        <f>E184*H184</f>
        <v>0.800095004</v>
      </c>
      <c r="J184" s="281">
        <v>0</v>
      </c>
      <c r="K184" s="282">
        <f>E184*J184</f>
        <v>0</v>
      </c>
      <c r="O184" s="274">
        <v>2</v>
      </c>
      <c r="AA184" s="243">
        <v>1</v>
      </c>
      <c r="AB184" s="243">
        <v>1</v>
      </c>
      <c r="AC184" s="243">
        <v>1</v>
      </c>
      <c r="AZ184" s="243">
        <v>1</v>
      </c>
      <c r="BA184" s="243">
        <f>IF(AZ184=1,G184,0)</f>
        <v>0</v>
      </c>
      <c r="BB184" s="243">
        <f>IF(AZ184=2,G184,0)</f>
        <v>0</v>
      </c>
      <c r="BC184" s="243">
        <f>IF(AZ184=3,G184,0)</f>
        <v>0</v>
      </c>
      <c r="BD184" s="243">
        <f>IF(AZ184=4,G184,0)</f>
        <v>0</v>
      </c>
      <c r="BE184" s="243">
        <f>IF(AZ184=5,G184,0)</f>
        <v>0</v>
      </c>
      <c r="CA184" s="274">
        <v>1</v>
      </c>
      <c r="CB184" s="274">
        <v>1</v>
      </c>
    </row>
    <row r="185" spans="1:80" x14ac:dyDescent="0.2">
      <c r="A185" s="283"/>
      <c r="B185" s="286"/>
      <c r="C185" s="287" t="s">
        <v>274</v>
      </c>
      <c r="D185" s="288"/>
      <c r="E185" s="289">
        <v>0.78369999999999995</v>
      </c>
      <c r="F185" s="358"/>
      <c r="G185" s="290"/>
      <c r="H185" s="291"/>
      <c r="I185" s="284"/>
      <c r="J185" s="292"/>
      <c r="K185" s="284"/>
      <c r="M185" s="285" t="s">
        <v>274</v>
      </c>
      <c r="O185" s="274"/>
    </row>
    <row r="186" spans="1:80" x14ac:dyDescent="0.2">
      <c r="A186" s="275">
        <v>39</v>
      </c>
      <c r="B186" s="276" t="s">
        <v>275</v>
      </c>
      <c r="C186" s="277" t="s">
        <v>276</v>
      </c>
      <c r="D186" s="278" t="s">
        <v>112</v>
      </c>
      <c r="E186" s="279">
        <v>68.956000000000003</v>
      </c>
      <c r="F186" s="357"/>
      <c r="G186" s="280">
        <f>E186*F186</f>
        <v>0</v>
      </c>
      <c r="H186" s="281">
        <v>4.5969999999999997E-2</v>
      </c>
      <c r="I186" s="282">
        <f>E186*H186</f>
        <v>3.1699073200000001</v>
      </c>
      <c r="J186" s="281">
        <v>0</v>
      </c>
      <c r="K186" s="282">
        <f>E186*J186</f>
        <v>0</v>
      </c>
      <c r="O186" s="274">
        <v>2</v>
      </c>
      <c r="AA186" s="243">
        <v>1</v>
      </c>
      <c r="AB186" s="243">
        <v>1</v>
      </c>
      <c r="AC186" s="243">
        <v>1</v>
      </c>
      <c r="AZ186" s="243">
        <v>1</v>
      </c>
      <c r="BA186" s="243">
        <f>IF(AZ186=1,G186,0)</f>
        <v>0</v>
      </c>
      <c r="BB186" s="243">
        <f>IF(AZ186=2,G186,0)</f>
        <v>0</v>
      </c>
      <c r="BC186" s="243">
        <f>IF(AZ186=3,G186,0)</f>
        <v>0</v>
      </c>
      <c r="BD186" s="243">
        <f>IF(AZ186=4,G186,0)</f>
        <v>0</v>
      </c>
      <c r="BE186" s="243">
        <f>IF(AZ186=5,G186,0)</f>
        <v>0</v>
      </c>
      <c r="CA186" s="274">
        <v>1</v>
      </c>
      <c r="CB186" s="274">
        <v>1</v>
      </c>
    </row>
    <row r="187" spans="1:80" x14ac:dyDescent="0.2">
      <c r="A187" s="283"/>
      <c r="B187" s="286"/>
      <c r="C187" s="287" t="s">
        <v>277</v>
      </c>
      <c r="D187" s="288"/>
      <c r="E187" s="289">
        <v>24.78</v>
      </c>
      <c r="F187" s="358"/>
      <c r="G187" s="290"/>
      <c r="H187" s="291"/>
      <c r="I187" s="284"/>
      <c r="J187" s="292"/>
      <c r="K187" s="284"/>
      <c r="M187" s="285" t="s">
        <v>277</v>
      </c>
      <c r="O187" s="274"/>
    </row>
    <row r="188" spans="1:80" x14ac:dyDescent="0.2">
      <c r="A188" s="283"/>
      <c r="B188" s="286"/>
      <c r="C188" s="287" t="s">
        <v>278</v>
      </c>
      <c r="D188" s="288"/>
      <c r="E188" s="289">
        <v>31.103999999999999</v>
      </c>
      <c r="F188" s="358"/>
      <c r="G188" s="290"/>
      <c r="H188" s="291"/>
      <c r="I188" s="284"/>
      <c r="J188" s="292"/>
      <c r="K188" s="284"/>
      <c r="M188" s="285" t="s">
        <v>278</v>
      </c>
      <c r="O188" s="274"/>
    </row>
    <row r="189" spans="1:80" x14ac:dyDescent="0.2">
      <c r="A189" s="283"/>
      <c r="B189" s="286"/>
      <c r="C189" s="287" t="s">
        <v>279</v>
      </c>
      <c r="D189" s="288"/>
      <c r="E189" s="289">
        <v>13.071999999999999</v>
      </c>
      <c r="F189" s="358"/>
      <c r="G189" s="290"/>
      <c r="H189" s="291"/>
      <c r="I189" s="284"/>
      <c r="J189" s="292"/>
      <c r="K189" s="284"/>
      <c r="M189" s="285" t="s">
        <v>279</v>
      </c>
      <c r="O189" s="274"/>
    </row>
    <row r="190" spans="1:80" x14ac:dyDescent="0.2">
      <c r="A190" s="275">
        <v>40</v>
      </c>
      <c r="B190" s="276" t="s">
        <v>280</v>
      </c>
      <c r="C190" s="277" t="s">
        <v>281</v>
      </c>
      <c r="D190" s="278" t="s">
        <v>112</v>
      </c>
      <c r="E190" s="279">
        <v>68.956000000000003</v>
      </c>
      <c r="F190" s="357"/>
      <c r="G190" s="280">
        <f>E190*F190</f>
        <v>0</v>
      </c>
      <c r="H190" s="281">
        <v>0</v>
      </c>
      <c r="I190" s="282">
        <f>E190*H190</f>
        <v>0</v>
      </c>
      <c r="J190" s="281">
        <v>0</v>
      </c>
      <c r="K190" s="282">
        <f>E190*J190</f>
        <v>0</v>
      </c>
      <c r="O190" s="274">
        <v>2</v>
      </c>
      <c r="AA190" s="243">
        <v>1</v>
      </c>
      <c r="AB190" s="243">
        <v>1</v>
      </c>
      <c r="AC190" s="243">
        <v>1</v>
      </c>
      <c r="AZ190" s="243">
        <v>1</v>
      </c>
      <c r="BA190" s="243">
        <f>IF(AZ190=1,G190,0)</f>
        <v>0</v>
      </c>
      <c r="BB190" s="243">
        <f>IF(AZ190=2,G190,0)</f>
        <v>0</v>
      </c>
      <c r="BC190" s="243">
        <f>IF(AZ190=3,G190,0)</f>
        <v>0</v>
      </c>
      <c r="BD190" s="243">
        <f>IF(AZ190=4,G190,0)</f>
        <v>0</v>
      </c>
      <c r="BE190" s="243">
        <f>IF(AZ190=5,G190,0)</f>
        <v>0</v>
      </c>
      <c r="CA190" s="274">
        <v>1</v>
      </c>
      <c r="CB190" s="274">
        <v>1</v>
      </c>
    </row>
    <row r="191" spans="1:80" x14ac:dyDescent="0.2">
      <c r="A191" s="293"/>
      <c r="B191" s="294" t="s">
        <v>102</v>
      </c>
      <c r="C191" s="295" t="s">
        <v>266</v>
      </c>
      <c r="D191" s="296"/>
      <c r="E191" s="297"/>
      <c r="F191" s="359"/>
      <c r="G191" s="299">
        <f>SUM(G179:G190)</f>
        <v>0</v>
      </c>
      <c r="H191" s="300"/>
      <c r="I191" s="301">
        <f>SUM(I179:I190)</f>
        <v>24.799387244000002</v>
      </c>
      <c r="J191" s="300"/>
      <c r="K191" s="301">
        <f>SUM(K179:K190)</f>
        <v>0</v>
      </c>
      <c r="O191" s="274">
        <v>4</v>
      </c>
      <c r="BA191" s="302">
        <f>SUM(BA179:BA190)</f>
        <v>0</v>
      </c>
      <c r="BB191" s="302">
        <f>SUM(BB179:BB190)</f>
        <v>0</v>
      </c>
      <c r="BC191" s="302">
        <f>SUM(BC179:BC190)</f>
        <v>0</v>
      </c>
      <c r="BD191" s="302">
        <f>SUM(BD179:BD190)</f>
        <v>0</v>
      </c>
      <c r="BE191" s="302">
        <f>SUM(BE179:BE190)</f>
        <v>0</v>
      </c>
    </row>
    <row r="192" spans="1:80" x14ac:dyDescent="0.2">
      <c r="A192" s="264" t="s">
        <v>98</v>
      </c>
      <c r="B192" s="265" t="s">
        <v>282</v>
      </c>
      <c r="C192" s="266" t="s">
        <v>283</v>
      </c>
      <c r="D192" s="267"/>
      <c r="E192" s="268"/>
      <c r="F192" s="360"/>
      <c r="G192" s="269"/>
      <c r="H192" s="270"/>
      <c r="I192" s="271"/>
      <c r="J192" s="272"/>
      <c r="K192" s="273"/>
      <c r="O192" s="274">
        <v>1</v>
      </c>
    </row>
    <row r="193" spans="1:80" x14ac:dyDescent="0.2">
      <c r="A193" s="275">
        <v>41</v>
      </c>
      <c r="B193" s="276" t="s">
        <v>285</v>
      </c>
      <c r="C193" s="277" t="s">
        <v>286</v>
      </c>
      <c r="D193" s="278" t="s">
        <v>112</v>
      </c>
      <c r="E193" s="279">
        <v>109.985</v>
      </c>
      <c r="F193" s="357"/>
      <c r="G193" s="280">
        <f>E193*F193</f>
        <v>0</v>
      </c>
      <c r="H193" s="281">
        <v>0.40481</v>
      </c>
      <c r="I193" s="282">
        <f>E193*H193</f>
        <v>44.523027849999998</v>
      </c>
      <c r="J193" s="281">
        <v>0</v>
      </c>
      <c r="K193" s="282">
        <f>E193*J193</f>
        <v>0</v>
      </c>
      <c r="O193" s="274">
        <v>2</v>
      </c>
      <c r="AA193" s="243">
        <v>1</v>
      </c>
      <c r="AB193" s="243">
        <v>1</v>
      </c>
      <c r="AC193" s="243">
        <v>1</v>
      </c>
      <c r="AZ193" s="243">
        <v>1</v>
      </c>
      <c r="BA193" s="243">
        <f>IF(AZ193=1,G193,0)</f>
        <v>0</v>
      </c>
      <c r="BB193" s="243">
        <f>IF(AZ193=2,G193,0)</f>
        <v>0</v>
      </c>
      <c r="BC193" s="243">
        <f>IF(AZ193=3,G193,0)</f>
        <v>0</v>
      </c>
      <c r="BD193" s="243">
        <f>IF(AZ193=4,G193,0)</f>
        <v>0</v>
      </c>
      <c r="BE193" s="243">
        <f>IF(AZ193=5,G193,0)</f>
        <v>0</v>
      </c>
      <c r="CA193" s="274">
        <v>1</v>
      </c>
      <c r="CB193" s="274">
        <v>1</v>
      </c>
    </row>
    <row r="194" spans="1:80" x14ac:dyDescent="0.2">
      <c r="A194" s="283"/>
      <c r="B194" s="286"/>
      <c r="C194" s="287" t="s">
        <v>287</v>
      </c>
      <c r="D194" s="288"/>
      <c r="E194" s="289">
        <v>68.760000000000005</v>
      </c>
      <c r="F194" s="358"/>
      <c r="G194" s="290"/>
      <c r="H194" s="291"/>
      <c r="I194" s="284"/>
      <c r="J194" s="292"/>
      <c r="K194" s="284"/>
      <c r="M194" s="285" t="s">
        <v>287</v>
      </c>
      <c r="O194" s="274"/>
    </row>
    <row r="195" spans="1:80" x14ac:dyDescent="0.2">
      <c r="A195" s="283"/>
      <c r="B195" s="286"/>
      <c r="C195" s="287" t="s">
        <v>288</v>
      </c>
      <c r="D195" s="288"/>
      <c r="E195" s="289">
        <v>41.225000000000001</v>
      </c>
      <c r="F195" s="358"/>
      <c r="G195" s="290"/>
      <c r="H195" s="291"/>
      <c r="I195" s="284"/>
      <c r="J195" s="292"/>
      <c r="K195" s="284"/>
      <c r="M195" s="285" t="s">
        <v>288</v>
      </c>
      <c r="O195" s="274"/>
    </row>
    <row r="196" spans="1:80" x14ac:dyDescent="0.2">
      <c r="A196" s="275">
        <v>42</v>
      </c>
      <c r="B196" s="276" t="s">
        <v>289</v>
      </c>
      <c r="C196" s="277" t="s">
        <v>290</v>
      </c>
      <c r="D196" s="278" t="s">
        <v>112</v>
      </c>
      <c r="E196" s="279">
        <v>41.225000000000001</v>
      </c>
      <c r="F196" s="357"/>
      <c r="G196" s="280">
        <f>E196*F196</f>
        <v>0</v>
      </c>
      <c r="H196" s="281">
        <v>7.3899999999999993E-2</v>
      </c>
      <c r="I196" s="282">
        <f>E196*H196</f>
        <v>3.0465274999999998</v>
      </c>
      <c r="J196" s="281">
        <v>0</v>
      </c>
      <c r="K196" s="282">
        <f>E196*J196</f>
        <v>0</v>
      </c>
      <c r="O196" s="274">
        <v>2</v>
      </c>
      <c r="AA196" s="243">
        <v>1</v>
      </c>
      <c r="AB196" s="243">
        <v>1</v>
      </c>
      <c r="AC196" s="243">
        <v>1</v>
      </c>
      <c r="AZ196" s="243">
        <v>1</v>
      </c>
      <c r="BA196" s="243">
        <f>IF(AZ196=1,G196,0)</f>
        <v>0</v>
      </c>
      <c r="BB196" s="243">
        <f>IF(AZ196=2,G196,0)</f>
        <v>0</v>
      </c>
      <c r="BC196" s="243">
        <f>IF(AZ196=3,G196,0)</f>
        <v>0</v>
      </c>
      <c r="BD196" s="243">
        <f>IF(AZ196=4,G196,0)</f>
        <v>0</v>
      </c>
      <c r="BE196" s="243">
        <f>IF(AZ196=5,G196,0)</f>
        <v>0</v>
      </c>
      <c r="CA196" s="274">
        <v>1</v>
      </c>
      <c r="CB196" s="274">
        <v>1</v>
      </c>
    </row>
    <row r="197" spans="1:80" x14ac:dyDescent="0.2">
      <c r="A197" s="283"/>
      <c r="B197" s="286"/>
      <c r="C197" s="287" t="s">
        <v>288</v>
      </c>
      <c r="D197" s="288"/>
      <c r="E197" s="289">
        <v>41.225000000000001</v>
      </c>
      <c r="F197" s="358"/>
      <c r="G197" s="290"/>
      <c r="H197" s="291"/>
      <c r="I197" s="284"/>
      <c r="J197" s="292"/>
      <c r="K197" s="284"/>
      <c r="M197" s="285" t="s">
        <v>288</v>
      </c>
      <c r="O197" s="274"/>
    </row>
    <row r="198" spans="1:80" x14ac:dyDescent="0.2">
      <c r="A198" s="275">
        <v>43</v>
      </c>
      <c r="B198" s="276" t="s">
        <v>291</v>
      </c>
      <c r="C198" s="277" t="s">
        <v>292</v>
      </c>
      <c r="D198" s="278" t="s">
        <v>112</v>
      </c>
      <c r="E198" s="279">
        <v>45.84</v>
      </c>
      <c r="F198" s="357"/>
      <c r="G198" s="280">
        <f>E198*F198</f>
        <v>0</v>
      </c>
      <c r="H198" s="281">
        <v>7.1999999999999995E-2</v>
      </c>
      <c r="I198" s="282">
        <f>E198*H198</f>
        <v>3.3004799999999999</v>
      </c>
      <c r="J198" s="281">
        <v>0</v>
      </c>
      <c r="K198" s="282">
        <f>E198*J198</f>
        <v>0</v>
      </c>
      <c r="O198" s="274">
        <v>2</v>
      </c>
      <c r="AA198" s="243">
        <v>1</v>
      </c>
      <c r="AB198" s="243">
        <v>1</v>
      </c>
      <c r="AC198" s="243">
        <v>1</v>
      </c>
      <c r="AZ198" s="243">
        <v>1</v>
      </c>
      <c r="BA198" s="243">
        <f>IF(AZ198=1,G198,0)</f>
        <v>0</v>
      </c>
      <c r="BB198" s="243">
        <f>IF(AZ198=2,G198,0)</f>
        <v>0</v>
      </c>
      <c r="BC198" s="243">
        <f>IF(AZ198=3,G198,0)</f>
        <v>0</v>
      </c>
      <c r="BD198" s="243">
        <f>IF(AZ198=4,G198,0)</f>
        <v>0</v>
      </c>
      <c r="BE198" s="243">
        <f>IF(AZ198=5,G198,0)</f>
        <v>0</v>
      </c>
      <c r="CA198" s="274">
        <v>1</v>
      </c>
      <c r="CB198" s="274">
        <v>1</v>
      </c>
    </row>
    <row r="199" spans="1:80" x14ac:dyDescent="0.2">
      <c r="A199" s="283"/>
      <c r="B199" s="286"/>
      <c r="C199" s="287" t="s">
        <v>293</v>
      </c>
      <c r="D199" s="288"/>
      <c r="E199" s="289">
        <v>45.84</v>
      </c>
      <c r="F199" s="358"/>
      <c r="G199" s="290"/>
      <c r="H199" s="291"/>
      <c r="I199" s="284"/>
      <c r="J199" s="292"/>
      <c r="K199" s="284"/>
      <c r="M199" s="285" t="s">
        <v>293</v>
      </c>
      <c r="O199" s="274"/>
    </row>
    <row r="200" spans="1:80" x14ac:dyDescent="0.2">
      <c r="A200" s="275">
        <v>44</v>
      </c>
      <c r="B200" s="276" t="s">
        <v>294</v>
      </c>
      <c r="C200" s="277" t="s">
        <v>295</v>
      </c>
      <c r="D200" s="278" t="s">
        <v>121</v>
      </c>
      <c r="E200" s="279">
        <v>3.24</v>
      </c>
      <c r="F200" s="357"/>
      <c r="G200" s="280">
        <f>E200*F200</f>
        <v>0</v>
      </c>
      <c r="H200" s="281">
        <v>1.6</v>
      </c>
      <c r="I200" s="282">
        <f>E200*H200</f>
        <v>5.1840000000000011</v>
      </c>
      <c r="J200" s="281">
        <v>0</v>
      </c>
      <c r="K200" s="282">
        <f>E200*J200</f>
        <v>0</v>
      </c>
      <c r="O200" s="274">
        <v>2</v>
      </c>
      <c r="AA200" s="243">
        <v>1</v>
      </c>
      <c r="AB200" s="243">
        <v>1</v>
      </c>
      <c r="AC200" s="243">
        <v>1</v>
      </c>
      <c r="AZ200" s="243">
        <v>1</v>
      </c>
      <c r="BA200" s="243">
        <f>IF(AZ200=1,G200,0)</f>
        <v>0</v>
      </c>
      <c r="BB200" s="243">
        <f>IF(AZ200=2,G200,0)</f>
        <v>0</v>
      </c>
      <c r="BC200" s="243">
        <f>IF(AZ200=3,G200,0)</f>
        <v>0</v>
      </c>
      <c r="BD200" s="243">
        <f>IF(AZ200=4,G200,0)</f>
        <v>0</v>
      </c>
      <c r="BE200" s="243">
        <f>IF(AZ200=5,G200,0)</f>
        <v>0</v>
      </c>
      <c r="CA200" s="274">
        <v>1</v>
      </c>
      <c r="CB200" s="274">
        <v>1</v>
      </c>
    </row>
    <row r="201" spans="1:80" x14ac:dyDescent="0.2">
      <c r="A201" s="283"/>
      <c r="B201" s="286"/>
      <c r="C201" s="287" t="s">
        <v>296</v>
      </c>
      <c r="D201" s="288"/>
      <c r="E201" s="289">
        <v>3.24</v>
      </c>
      <c r="F201" s="358"/>
      <c r="G201" s="290"/>
      <c r="H201" s="291"/>
      <c r="I201" s="284"/>
      <c r="J201" s="292"/>
      <c r="K201" s="284"/>
      <c r="M201" s="285" t="s">
        <v>296</v>
      </c>
      <c r="O201" s="274"/>
    </row>
    <row r="202" spans="1:80" x14ac:dyDescent="0.2">
      <c r="A202" s="275">
        <v>45</v>
      </c>
      <c r="B202" s="276" t="s">
        <v>297</v>
      </c>
      <c r="C202" s="277" t="s">
        <v>298</v>
      </c>
      <c r="D202" s="278" t="s">
        <v>112</v>
      </c>
      <c r="E202" s="279">
        <v>32.4</v>
      </c>
      <c r="F202" s="357"/>
      <c r="G202" s="280">
        <f>E202*F202</f>
        <v>0</v>
      </c>
      <c r="H202" s="281">
        <v>0</v>
      </c>
      <c r="I202" s="282">
        <f>E202*H202</f>
        <v>0</v>
      </c>
      <c r="J202" s="281">
        <v>0</v>
      </c>
      <c r="K202" s="282">
        <f>E202*J202</f>
        <v>0</v>
      </c>
      <c r="O202" s="274">
        <v>2</v>
      </c>
      <c r="AA202" s="243">
        <v>1</v>
      </c>
      <c r="AB202" s="243">
        <v>1</v>
      </c>
      <c r="AC202" s="243">
        <v>1</v>
      </c>
      <c r="AZ202" s="243">
        <v>1</v>
      </c>
      <c r="BA202" s="243">
        <f>IF(AZ202=1,G202,0)</f>
        <v>0</v>
      </c>
      <c r="BB202" s="243">
        <f>IF(AZ202=2,G202,0)</f>
        <v>0</v>
      </c>
      <c r="BC202" s="243">
        <f>IF(AZ202=3,G202,0)</f>
        <v>0</v>
      </c>
      <c r="BD202" s="243">
        <f>IF(AZ202=4,G202,0)</f>
        <v>0</v>
      </c>
      <c r="BE202" s="243">
        <f>IF(AZ202=5,G202,0)</f>
        <v>0</v>
      </c>
      <c r="CA202" s="274">
        <v>1</v>
      </c>
      <c r="CB202" s="274">
        <v>1</v>
      </c>
    </row>
    <row r="203" spans="1:80" x14ac:dyDescent="0.2">
      <c r="A203" s="283"/>
      <c r="B203" s="286"/>
      <c r="C203" s="287" t="s">
        <v>299</v>
      </c>
      <c r="D203" s="288"/>
      <c r="E203" s="289">
        <v>32.4</v>
      </c>
      <c r="F203" s="358"/>
      <c r="G203" s="290"/>
      <c r="H203" s="291"/>
      <c r="I203" s="284"/>
      <c r="J203" s="292"/>
      <c r="K203" s="284"/>
      <c r="M203" s="285" t="s">
        <v>299</v>
      </c>
      <c r="O203" s="274"/>
    </row>
    <row r="204" spans="1:80" ht="22.5" x14ac:dyDescent="0.2">
      <c r="A204" s="275">
        <v>46</v>
      </c>
      <c r="B204" s="276" t="s">
        <v>300</v>
      </c>
      <c r="C204" s="277" t="s">
        <v>301</v>
      </c>
      <c r="D204" s="278" t="s">
        <v>200</v>
      </c>
      <c r="E204" s="279">
        <v>147.80000000000001</v>
      </c>
      <c r="F204" s="357"/>
      <c r="G204" s="280">
        <f>E204*F204</f>
        <v>0</v>
      </c>
      <c r="H204" s="281">
        <v>0.12501000000000001</v>
      </c>
      <c r="I204" s="282">
        <f>E204*H204</f>
        <v>18.476478000000004</v>
      </c>
      <c r="J204" s="281">
        <v>0</v>
      </c>
      <c r="K204" s="282">
        <f>E204*J204</f>
        <v>0</v>
      </c>
      <c r="O204" s="274">
        <v>2</v>
      </c>
      <c r="AA204" s="243">
        <v>1</v>
      </c>
      <c r="AB204" s="243">
        <v>1</v>
      </c>
      <c r="AC204" s="243">
        <v>1</v>
      </c>
      <c r="AZ204" s="243">
        <v>1</v>
      </c>
      <c r="BA204" s="243">
        <f>IF(AZ204=1,G204,0)</f>
        <v>0</v>
      </c>
      <c r="BB204" s="243">
        <f>IF(AZ204=2,G204,0)</f>
        <v>0</v>
      </c>
      <c r="BC204" s="243">
        <f>IF(AZ204=3,G204,0)</f>
        <v>0</v>
      </c>
      <c r="BD204" s="243">
        <f>IF(AZ204=4,G204,0)</f>
        <v>0</v>
      </c>
      <c r="BE204" s="243">
        <f>IF(AZ204=5,G204,0)</f>
        <v>0</v>
      </c>
      <c r="CA204" s="274">
        <v>1</v>
      </c>
      <c r="CB204" s="274">
        <v>1</v>
      </c>
    </row>
    <row r="205" spans="1:80" x14ac:dyDescent="0.2">
      <c r="A205" s="283"/>
      <c r="B205" s="286"/>
      <c r="C205" s="287" t="s">
        <v>302</v>
      </c>
      <c r="D205" s="288"/>
      <c r="E205" s="289">
        <v>116.6</v>
      </c>
      <c r="F205" s="358"/>
      <c r="G205" s="290"/>
      <c r="H205" s="291"/>
      <c r="I205" s="284"/>
      <c r="J205" s="292"/>
      <c r="K205" s="284"/>
      <c r="M205" s="285" t="s">
        <v>302</v>
      </c>
      <c r="O205" s="274"/>
    </row>
    <row r="206" spans="1:80" x14ac:dyDescent="0.2">
      <c r="A206" s="283"/>
      <c r="B206" s="286"/>
      <c r="C206" s="287" t="s">
        <v>303</v>
      </c>
      <c r="D206" s="288"/>
      <c r="E206" s="289">
        <v>21.2</v>
      </c>
      <c r="F206" s="358"/>
      <c r="G206" s="290"/>
      <c r="H206" s="291"/>
      <c r="I206" s="284"/>
      <c r="J206" s="292"/>
      <c r="K206" s="284"/>
      <c r="M206" s="285" t="s">
        <v>303</v>
      </c>
      <c r="O206" s="274"/>
    </row>
    <row r="207" spans="1:80" x14ac:dyDescent="0.2">
      <c r="A207" s="283"/>
      <c r="B207" s="286"/>
      <c r="C207" s="287" t="s">
        <v>304</v>
      </c>
      <c r="D207" s="288"/>
      <c r="E207" s="289">
        <v>10</v>
      </c>
      <c r="F207" s="358"/>
      <c r="G207" s="290"/>
      <c r="H207" s="291"/>
      <c r="I207" s="284"/>
      <c r="J207" s="292"/>
      <c r="K207" s="284"/>
      <c r="M207" s="285" t="s">
        <v>304</v>
      </c>
      <c r="O207" s="274"/>
    </row>
    <row r="208" spans="1:80" ht="22.5" x14ac:dyDescent="0.2">
      <c r="A208" s="275">
        <v>47</v>
      </c>
      <c r="B208" s="276" t="s">
        <v>305</v>
      </c>
      <c r="C208" s="277" t="s">
        <v>306</v>
      </c>
      <c r="D208" s="278" t="s">
        <v>112</v>
      </c>
      <c r="E208" s="279">
        <v>2.66</v>
      </c>
      <c r="F208" s="357"/>
      <c r="G208" s="280">
        <f>E208*F208</f>
        <v>0</v>
      </c>
      <c r="H208" s="281">
        <v>0.65983000000000003</v>
      </c>
      <c r="I208" s="282">
        <f>E208*H208</f>
        <v>1.7551478000000003</v>
      </c>
      <c r="J208" s="281">
        <v>-0.88</v>
      </c>
      <c r="K208" s="282">
        <f>E208*J208</f>
        <v>-2.3408000000000002</v>
      </c>
      <c r="O208" s="274">
        <v>2</v>
      </c>
      <c r="AA208" s="243">
        <v>2</v>
      </c>
      <c r="AB208" s="243">
        <v>1</v>
      </c>
      <c r="AC208" s="243">
        <v>1</v>
      </c>
      <c r="AZ208" s="243">
        <v>1</v>
      </c>
      <c r="BA208" s="243">
        <f>IF(AZ208=1,G208,0)</f>
        <v>0</v>
      </c>
      <c r="BB208" s="243">
        <f>IF(AZ208=2,G208,0)</f>
        <v>0</v>
      </c>
      <c r="BC208" s="243">
        <f>IF(AZ208=3,G208,0)</f>
        <v>0</v>
      </c>
      <c r="BD208" s="243">
        <f>IF(AZ208=4,G208,0)</f>
        <v>0</v>
      </c>
      <c r="BE208" s="243">
        <f>IF(AZ208=5,G208,0)</f>
        <v>0</v>
      </c>
      <c r="CA208" s="274">
        <v>2</v>
      </c>
      <c r="CB208" s="274">
        <v>1</v>
      </c>
    </row>
    <row r="209" spans="1:80" x14ac:dyDescent="0.2">
      <c r="A209" s="283"/>
      <c r="B209" s="286"/>
      <c r="C209" s="287" t="s">
        <v>307</v>
      </c>
      <c r="D209" s="288"/>
      <c r="E209" s="289">
        <v>2.66</v>
      </c>
      <c r="F209" s="358"/>
      <c r="G209" s="290"/>
      <c r="H209" s="291"/>
      <c r="I209" s="284"/>
      <c r="J209" s="292"/>
      <c r="K209" s="284"/>
      <c r="M209" s="285" t="s">
        <v>307</v>
      </c>
      <c r="O209" s="274"/>
    </row>
    <row r="210" spans="1:80" x14ac:dyDescent="0.2">
      <c r="A210" s="275">
        <v>48</v>
      </c>
      <c r="B210" s="276" t="s">
        <v>308</v>
      </c>
      <c r="C210" s="277" t="s">
        <v>309</v>
      </c>
      <c r="D210" s="278" t="s">
        <v>112</v>
      </c>
      <c r="E210" s="279">
        <v>47.215200000000003</v>
      </c>
      <c r="F210" s="357"/>
      <c r="G210" s="280">
        <f>E210*F210</f>
        <v>0</v>
      </c>
      <c r="H210" s="281">
        <v>0.13500000000000001</v>
      </c>
      <c r="I210" s="282">
        <f>E210*H210</f>
        <v>6.3740520000000007</v>
      </c>
      <c r="J210" s="281"/>
      <c r="K210" s="282">
        <f>E210*J210</f>
        <v>0</v>
      </c>
      <c r="O210" s="274">
        <v>2</v>
      </c>
      <c r="AA210" s="243">
        <v>3</v>
      </c>
      <c r="AB210" s="243">
        <v>1</v>
      </c>
      <c r="AC210" s="243">
        <v>592453201</v>
      </c>
      <c r="AZ210" s="243">
        <v>1</v>
      </c>
      <c r="BA210" s="243">
        <f>IF(AZ210=1,G210,0)</f>
        <v>0</v>
      </c>
      <c r="BB210" s="243">
        <f>IF(AZ210=2,G210,0)</f>
        <v>0</v>
      </c>
      <c r="BC210" s="243">
        <f>IF(AZ210=3,G210,0)</f>
        <v>0</v>
      </c>
      <c r="BD210" s="243">
        <f>IF(AZ210=4,G210,0)</f>
        <v>0</v>
      </c>
      <c r="BE210" s="243">
        <f>IF(AZ210=5,G210,0)</f>
        <v>0</v>
      </c>
      <c r="CA210" s="274">
        <v>3</v>
      </c>
      <c r="CB210" s="274">
        <v>1</v>
      </c>
    </row>
    <row r="211" spans="1:80" x14ac:dyDescent="0.2">
      <c r="A211" s="283"/>
      <c r="B211" s="286"/>
      <c r="C211" s="287" t="s">
        <v>293</v>
      </c>
      <c r="D211" s="288"/>
      <c r="E211" s="289">
        <v>45.84</v>
      </c>
      <c r="F211" s="358"/>
      <c r="G211" s="290"/>
      <c r="H211" s="291"/>
      <c r="I211" s="284"/>
      <c r="J211" s="292"/>
      <c r="K211" s="284"/>
      <c r="M211" s="285" t="s">
        <v>293</v>
      </c>
      <c r="O211" s="274"/>
    </row>
    <row r="212" spans="1:80" x14ac:dyDescent="0.2">
      <c r="A212" s="283"/>
      <c r="B212" s="286"/>
      <c r="C212" s="287" t="s">
        <v>310</v>
      </c>
      <c r="D212" s="288"/>
      <c r="E212" s="289">
        <v>1.3752</v>
      </c>
      <c r="F212" s="358"/>
      <c r="G212" s="290"/>
      <c r="H212" s="291"/>
      <c r="I212" s="284"/>
      <c r="J212" s="292"/>
      <c r="K212" s="284"/>
      <c r="M212" s="285" t="s">
        <v>310</v>
      </c>
      <c r="O212" s="274"/>
    </row>
    <row r="213" spans="1:80" x14ac:dyDescent="0.2">
      <c r="A213" s="293"/>
      <c r="B213" s="294" t="s">
        <v>102</v>
      </c>
      <c r="C213" s="295" t="s">
        <v>284</v>
      </c>
      <c r="D213" s="296"/>
      <c r="E213" s="297"/>
      <c r="F213" s="359"/>
      <c r="G213" s="299">
        <f>SUM(G192:G212)</f>
        <v>0</v>
      </c>
      <c r="H213" s="300"/>
      <c r="I213" s="301">
        <f>SUM(I192:I212)</f>
        <v>82.659713150000016</v>
      </c>
      <c r="J213" s="300"/>
      <c r="K213" s="301">
        <f>SUM(K192:K212)</f>
        <v>-2.3408000000000002</v>
      </c>
      <c r="O213" s="274">
        <v>4</v>
      </c>
      <c r="BA213" s="302">
        <f>SUM(BA192:BA212)</f>
        <v>0</v>
      </c>
      <c r="BB213" s="302">
        <f>SUM(BB192:BB212)</f>
        <v>0</v>
      </c>
      <c r="BC213" s="302">
        <f>SUM(BC192:BC212)</f>
        <v>0</v>
      </c>
      <c r="BD213" s="302">
        <f>SUM(BD192:BD212)</f>
        <v>0</v>
      </c>
      <c r="BE213" s="302">
        <f>SUM(BE192:BE212)</f>
        <v>0</v>
      </c>
    </row>
    <row r="214" spans="1:80" x14ac:dyDescent="0.2">
      <c r="A214" s="264" t="s">
        <v>98</v>
      </c>
      <c r="B214" s="265" t="s">
        <v>311</v>
      </c>
      <c r="C214" s="266" t="s">
        <v>312</v>
      </c>
      <c r="D214" s="267"/>
      <c r="E214" s="268"/>
      <c r="F214" s="360"/>
      <c r="G214" s="269"/>
      <c r="H214" s="270"/>
      <c r="I214" s="271"/>
      <c r="J214" s="272"/>
      <c r="K214" s="273"/>
      <c r="O214" s="274">
        <v>1</v>
      </c>
    </row>
    <row r="215" spans="1:80" x14ac:dyDescent="0.2">
      <c r="A215" s="275">
        <v>49</v>
      </c>
      <c r="B215" s="276" t="s">
        <v>314</v>
      </c>
      <c r="C215" s="277" t="s">
        <v>315</v>
      </c>
      <c r="D215" s="278" t="s">
        <v>112</v>
      </c>
      <c r="E215" s="279">
        <v>23.067</v>
      </c>
      <c r="F215" s="357"/>
      <c r="G215" s="280">
        <f>E215*F215</f>
        <v>0</v>
      </c>
      <c r="H215" s="281">
        <v>4.8999999999999998E-3</v>
      </c>
      <c r="I215" s="282">
        <f>E215*H215</f>
        <v>0.1130283</v>
      </c>
      <c r="J215" s="281">
        <v>0</v>
      </c>
      <c r="K215" s="282">
        <f>E215*J215</f>
        <v>0</v>
      </c>
      <c r="O215" s="274">
        <v>2</v>
      </c>
      <c r="AA215" s="243">
        <v>1</v>
      </c>
      <c r="AB215" s="243">
        <v>1</v>
      </c>
      <c r="AC215" s="243">
        <v>1</v>
      </c>
      <c r="AZ215" s="243">
        <v>1</v>
      </c>
      <c r="BA215" s="243">
        <f>IF(AZ215=1,G215,0)</f>
        <v>0</v>
      </c>
      <c r="BB215" s="243">
        <f>IF(AZ215=2,G215,0)</f>
        <v>0</v>
      </c>
      <c r="BC215" s="243">
        <f>IF(AZ215=3,G215,0)</f>
        <v>0</v>
      </c>
      <c r="BD215" s="243">
        <f>IF(AZ215=4,G215,0)</f>
        <v>0</v>
      </c>
      <c r="BE215" s="243">
        <f>IF(AZ215=5,G215,0)</f>
        <v>0</v>
      </c>
      <c r="CA215" s="274">
        <v>1</v>
      </c>
      <c r="CB215" s="274">
        <v>1</v>
      </c>
    </row>
    <row r="216" spans="1:80" x14ac:dyDescent="0.2">
      <c r="A216" s="283"/>
      <c r="B216" s="286"/>
      <c r="C216" s="287" t="s">
        <v>316</v>
      </c>
      <c r="D216" s="288"/>
      <c r="E216" s="289">
        <v>23.067</v>
      </c>
      <c r="F216" s="358"/>
      <c r="G216" s="290"/>
      <c r="H216" s="291"/>
      <c r="I216" s="284"/>
      <c r="J216" s="292"/>
      <c r="K216" s="284"/>
      <c r="M216" s="285" t="s">
        <v>316</v>
      </c>
      <c r="O216" s="274"/>
    </row>
    <row r="217" spans="1:80" x14ac:dyDescent="0.2">
      <c r="A217" s="275">
        <v>50</v>
      </c>
      <c r="B217" s="276" t="s">
        <v>317</v>
      </c>
      <c r="C217" s="277" t="s">
        <v>318</v>
      </c>
      <c r="D217" s="278" t="s">
        <v>200</v>
      </c>
      <c r="E217" s="279">
        <v>63.475000000000001</v>
      </c>
      <c r="F217" s="357"/>
      <c r="G217" s="280">
        <f>E217*F217</f>
        <v>0</v>
      </c>
      <c r="H217" s="281">
        <v>2.3000000000000001E-4</v>
      </c>
      <c r="I217" s="282">
        <f>E217*H217</f>
        <v>1.4599250000000001E-2</v>
      </c>
      <c r="J217" s="281">
        <v>0</v>
      </c>
      <c r="K217" s="282">
        <f>E217*J217</f>
        <v>0</v>
      </c>
      <c r="O217" s="274">
        <v>2</v>
      </c>
      <c r="AA217" s="243">
        <v>1</v>
      </c>
      <c r="AB217" s="243">
        <v>1</v>
      </c>
      <c r="AC217" s="243">
        <v>1</v>
      </c>
      <c r="AZ217" s="243">
        <v>1</v>
      </c>
      <c r="BA217" s="243">
        <f>IF(AZ217=1,G217,0)</f>
        <v>0</v>
      </c>
      <c r="BB217" s="243">
        <f>IF(AZ217=2,G217,0)</f>
        <v>0</v>
      </c>
      <c r="BC217" s="243">
        <f>IF(AZ217=3,G217,0)</f>
        <v>0</v>
      </c>
      <c r="BD217" s="243">
        <f>IF(AZ217=4,G217,0)</f>
        <v>0</v>
      </c>
      <c r="BE217" s="243">
        <f>IF(AZ217=5,G217,0)</f>
        <v>0</v>
      </c>
      <c r="CA217" s="274">
        <v>1</v>
      </c>
      <c r="CB217" s="274">
        <v>1</v>
      </c>
    </row>
    <row r="218" spans="1:80" x14ac:dyDescent="0.2">
      <c r="A218" s="283"/>
      <c r="B218" s="286"/>
      <c r="C218" s="287" t="s">
        <v>319</v>
      </c>
      <c r="D218" s="288"/>
      <c r="E218" s="289">
        <v>0</v>
      </c>
      <c r="F218" s="358"/>
      <c r="G218" s="290"/>
      <c r="H218" s="291"/>
      <c r="I218" s="284"/>
      <c r="J218" s="292"/>
      <c r="K218" s="284"/>
      <c r="M218" s="285" t="s">
        <v>319</v>
      </c>
      <c r="O218" s="274"/>
    </row>
    <row r="219" spans="1:80" x14ac:dyDescent="0.2">
      <c r="A219" s="283"/>
      <c r="B219" s="286"/>
      <c r="C219" s="287" t="s">
        <v>320</v>
      </c>
      <c r="D219" s="288"/>
      <c r="E219" s="289">
        <v>21</v>
      </c>
      <c r="F219" s="358"/>
      <c r="G219" s="290"/>
      <c r="H219" s="291"/>
      <c r="I219" s="284"/>
      <c r="J219" s="292"/>
      <c r="K219" s="284"/>
      <c r="M219" s="285" t="s">
        <v>320</v>
      </c>
      <c r="O219" s="274"/>
    </row>
    <row r="220" spans="1:80" x14ac:dyDescent="0.2">
      <c r="A220" s="283"/>
      <c r="B220" s="286"/>
      <c r="C220" s="287" t="s">
        <v>321</v>
      </c>
      <c r="D220" s="288"/>
      <c r="E220" s="289">
        <v>8.8000000000000007</v>
      </c>
      <c r="F220" s="358"/>
      <c r="G220" s="290"/>
      <c r="H220" s="291"/>
      <c r="I220" s="284"/>
      <c r="J220" s="292"/>
      <c r="K220" s="284"/>
      <c r="M220" s="285" t="s">
        <v>321</v>
      </c>
      <c r="O220" s="274"/>
    </row>
    <row r="221" spans="1:80" x14ac:dyDescent="0.2">
      <c r="A221" s="283"/>
      <c r="B221" s="286"/>
      <c r="C221" s="287" t="s">
        <v>322</v>
      </c>
      <c r="D221" s="288"/>
      <c r="E221" s="289">
        <v>0</v>
      </c>
      <c r="F221" s="358"/>
      <c r="G221" s="290"/>
      <c r="H221" s="291"/>
      <c r="I221" s="284"/>
      <c r="J221" s="292"/>
      <c r="K221" s="284"/>
      <c r="M221" s="285" t="s">
        <v>322</v>
      </c>
      <c r="O221" s="274"/>
    </row>
    <row r="222" spans="1:80" x14ac:dyDescent="0.2">
      <c r="A222" s="283"/>
      <c r="B222" s="286"/>
      <c r="C222" s="287" t="s">
        <v>323</v>
      </c>
      <c r="D222" s="288"/>
      <c r="E222" s="289">
        <v>6.21</v>
      </c>
      <c r="F222" s="358"/>
      <c r="G222" s="290"/>
      <c r="H222" s="291"/>
      <c r="I222" s="284"/>
      <c r="J222" s="292"/>
      <c r="K222" s="284"/>
      <c r="M222" s="285" t="s">
        <v>323</v>
      </c>
      <c r="O222" s="274"/>
    </row>
    <row r="223" spans="1:80" x14ac:dyDescent="0.2">
      <c r="A223" s="283"/>
      <c r="B223" s="286"/>
      <c r="C223" s="287" t="s">
        <v>324</v>
      </c>
      <c r="D223" s="288"/>
      <c r="E223" s="289">
        <v>6.21</v>
      </c>
      <c r="F223" s="358"/>
      <c r="G223" s="290"/>
      <c r="H223" s="291"/>
      <c r="I223" s="284"/>
      <c r="J223" s="292"/>
      <c r="K223" s="284"/>
      <c r="M223" s="285" t="s">
        <v>324</v>
      </c>
      <c r="O223" s="274"/>
    </row>
    <row r="224" spans="1:80" x14ac:dyDescent="0.2">
      <c r="A224" s="283"/>
      <c r="B224" s="286"/>
      <c r="C224" s="287" t="s">
        <v>325</v>
      </c>
      <c r="D224" s="288"/>
      <c r="E224" s="289">
        <v>6.55</v>
      </c>
      <c r="F224" s="358"/>
      <c r="G224" s="290"/>
      <c r="H224" s="291"/>
      <c r="I224" s="284"/>
      <c r="J224" s="292"/>
      <c r="K224" s="284"/>
      <c r="M224" s="285" t="s">
        <v>325</v>
      </c>
      <c r="O224" s="274"/>
    </row>
    <row r="225" spans="1:80" x14ac:dyDescent="0.2">
      <c r="A225" s="283"/>
      <c r="B225" s="286"/>
      <c r="C225" s="287" t="s">
        <v>326</v>
      </c>
      <c r="D225" s="288"/>
      <c r="E225" s="289">
        <v>6.9749999999999996</v>
      </c>
      <c r="F225" s="358"/>
      <c r="G225" s="290"/>
      <c r="H225" s="291"/>
      <c r="I225" s="284"/>
      <c r="J225" s="292"/>
      <c r="K225" s="284"/>
      <c r="M225" s="285" t="s">
        <v>326</v>
      </c>
      <c r="O225" s="274"/>
    </row>
    <row r="226" spans="1:80" x14ac:dyDescent="0.2">
      <c r="A226" s="283"/>
      <c r="B226" s="286"/>
      <c r="C226" s="287" t="s">
        <v>327</v>
      </c>
      <c r="D226" s="288"/>
      <c r="E226" s="289">
        <v>7.73</v>
      </c>
      <c r="F226" s="358"/>
      <c r="G226" s="290"/>
      <c r="H226" s="291"/>
      <c r="I226" s="284"/>
      <c r="J226" s="292"/>
      <c r="K226" s="284"/>
      <c r="M226" s="285" t="s">
        <v>327</v>
      </c>
      <c r="O226" s="274"/>
    </row>
    <row r="227" spans="1:80" x14ac:dyDescent="0.2">
      <c r="A227" s="275">
        <v>51</v>
      </c>
      <c r="B227" s="276" t="s">
        <v>328</v>
      </c>
      <c r="C227" s="277" t="s">
        <v>329</v>
      </c>
      <c r="D227" s="278" t="s">
        <v>112</v>
      </c>
      <c r="E227" s="279">
        <v>42.894599999999997</v>
      </c>
      <c r="F227" s="357"/>
      <c r="G227" s="280">
        <f>E227*F227</f>
        <v>0</v>
      </c>
      <c r="H227" s="281">
        <v>4.0000000000000003E-5</v>
      </c>
      <c r="I227" s="282">
        <f>E227*H227</f>
        <v>1.7157839999999999E-3</v>
      </c>
      <c r="J227" s="281">
        <v>0</v>
      </c>
      <c r="K227" s="282">
        <f>E227*J227</f>
        <v>0</v>
      </c>
      <c r="O227" s="274">
        <v>2</v>
      </c>
      <c r="AA227" s="243">
        <v>1</v>
      </c>
      <c r="AB227" s="243">
        <v>1</v>
      </c>
      <c r="AC227" s="243">
        <v>1</v>
      </c>
      <c r="AZ227" s="243">
        <v>1</v>
      </c>
      <c r="BA227" s="243">
        <f>IF(AZ227=1,G227,0)</f>
        <v>0</v>
      </c>
      <c r="BB227" s="243">
        <f>IF(AZ227=2,G227,0)</f>
        <v>0</v>
      </c>
      <c r="BC227" s="243">
        <f>IF(AZ227=3,G227,0)</f>
        <v>0</v>
      </c>
      <c r="BD227" s="243">
        <f>IF(AZ227=4,G227,0)</f>
        <v>0</v>
      </c>
      <c r="BE227" s="243">
        <f>IF(AZ227=5,G227,0)</f>
        <v>0</v>
      </c>
      <c r="CA227" s="274">
        <v>1</v>
      </c>
      <c r="CB227" s="274">
        <v>1</v>
      </c>
    </row>
    <row r="228" spans="1:80" x14ac:dyDescent="0.2">
      <c r="A228" s="283"/>
      <c r="B228" s="286"/>
      <c r="C228" s="287" t="s">
        <v>319</v>
      </c>
      <c r="D228" s="288"/>
      <c r="E228" s="289">
        <v>0</v>
      </c>
      <c r="F228" s="358"/>
      <c r="G228" s="290"/>
      <c r="H228" s="291"/>
      <c r="I228" s="284"/>
      <c r="J228" s="292"/>
      <c r="K228" s="284"/>
      <c r="M228" s="285" t="s">
        <v>319</v>
      </c>
      <c r="O228" s="274"/>
    </row>
    <row r="229" spans="1:80" x14ac:dyDescent="0.2">
      <c r="A229" s="283"/>
      <c r="B229" s="286"/>
      <c r="C229" s="287" t="s">
        <v>330</v>
      </c>
      <c r="D229" s="288"/>
      <c r="E229" s="289">
        <v>12.25</v>
      </c>
      <c r="F229" s="358"/>
      <c r="G229" s="290"/>
      <c r="H229" s="291"/>
      <c r="I229" s="284"/>
      <c r="J229" s="292"/>
      <c r="K229" s="284"/>
      <c r="M229" s="285" t="s">
        <v>330</v>
      </c>
      <c r="O229" s="274"/>
    </row>
    <row r="230" spans="1:80" x14ac:dyDescent="0.2">
      <c r="A230" s="283"/>
      <c r="B230" s="286"/>
      <c r="C230" s="287" t="s">
        <v>331</v>
      </c>
      <c r="D230" s="288"/>
      <c r="E230" s="289">
        <v>7.4328000000000003</v>
      </c>
      <c r="F230" s="358"/>
      <c r="G230" s="290"/>
      <c r="H230" s="291"/>
      <c r="I230" s="284"/>
      <c r="J230" s="292"/>
      <c r="K230" s="284"/>
      <c r="M230" s="285" t="s">
        <v>331</v>
      </c>
      <c r="O230" s="274"/>
    </row>
    <row r="231" spans="1:80" x14ac:dyDescent="0.2">
      <c r="A231" s="283"/>
      <c r="B231" s="286"/>
      <c r="C231" s="287" t="s">
        <v>322</v>
      </c>
      <c r="D231" s="288"/>
      <c r="E231" s="289">
        <v>0</v>
      </c>
      <c r="F231" s="358"/>
      <c r="G231" s="290"/>
      <c r="H231" s="291"/>
      <c r="I231" s="284"/>
      <c r="J231" s="292"/>
      <c r="K231" s="284"/>
      <c r="M231" s="285" t="s">
        <v>322</v>
      </c>
      <c r="O231" s="274"/>
    </row>
    <row r="232" spans="1:80" x14ac:dyDescent="0.2">
      <c r="A232" s="283"/>
      <c r="B232" s="286"/>
      <c r="C232" s="287" t="s">
        <v>332</v>
      </c>
      <c r="D232" s="288"/>
      <c r="E232" s="289">
        <v>3.762</v>
      </c>
      <c r="F232" s="358"/>
      <c r="G232" s="290"/>
      <c r="H232" s="291"/>
      <c r="I232" s="284"/>
      <c r="J232" s="292"/>
      <c r="K232" s="284"/>
      <c r="M232" s="285" t="s">
        <v>332</v>
      </c>
      <c r="O232" s="274"/>
    </row>
    <row r="233" spans="1:80" x14ac:dyDescent="0.2">
      <c r="A233" s="283"/>
      <c r="B233" s="286"/>
      <c r="C233" s="287" t="s">
        <v>333</v>
      </c>
      <c r="D233" s="288"/>
      <c r="E233" s="289">
        <v>3.762</v>
      </c>
      <c r="F233" s="358"/>
      <c r="G233" s="290"/>
      <c r="H233" s="291"/>
      <c r="I233" s="284"/>
      <c r="J233" s="292"/>
      <c r="K233" s="284"/>
      <c r="M233" s="285" t="s">
        <v>333</v>
      </c>
      <c r="O233" s="274"/>
    </row>
    <row r="234" spans="1:80" x14ac:dyDescent="0.2">
      <c r="A234" s="283"/>
      <c r="B234" s="286"/>
      <c r="C234" s="287" t="s">
        <v>334</v>
      </c>
      <c r="D234" s="288"/>
      <c r="E234" s="289">
        <v>4.2</v>
      </c>
      <c r="F234" s="358"/>
      <c r="G234" s="290"/>
      <c r="H234" s="291"/>
      <c r="I234" s="284"/>
      <c r="J234" s="292"/>
      <c r="K234" s="284"/>
      <c r="M234" s="285" t="s">
        <v>334</v>
      </c>
      <c r="O234" s="274"/>
    </row>
    <row r="235" spans="1:80" x14ac:dyDescent="0.2">
      <c r="A235" s="283"/>
      <c r="B235" s="286"/>
      <c r="C235" s="287" t="s">
        <v>335</v>
      </c>
      <c r="D235" s="288"/>
      <c r="E235" s="289">
        <v>4.7812999999999999</v>
      </c>
      <c r="F235" s="358"/>
      <c r="G235" s="290"/>
      <c r="H235" s="291"/>
      <c r="I235" s="284"/>
      <c r="J235" s="292"/>
      <c r="K235" s="284"/>
      <c r="M235" s="285" t="s">
        <v>335</v>
      </c>
      <c r="O235" s="274"/>
    </row>
    <row r="236" spans="1:80" x14ac:dyDescent="0.2">
      <c r="A236" s="283"/>
      <c r="B236" s="286"/>
      <c r="C236" s="287" t="s">
        <v>336</v>
      </c>
      <c r="D236" s="288"/>
      <c r="E236" s="289">
        <v>6.7065000000000001</v>
      </c>
      <c r="F236" s="358"/>
      <c r="G236" s="290"/>
      <c r="H236" s="291"/>
      <c r="I236" s="284"/>
      <c r="J236" s="292"/>
      <c r="K236" s="284"/>
      <c r="M236" s="285" t="s">
        <v>336</v>
      </c>
      <c r="O236" s="274"/>
    </row>
    <row r="237" spans="1:80" x14ac:dyDescent="0.2">
      <c r="A237" s="275">
        <v>52</v>
      </c>
      <c r="B237" s="276" t="s">
        <v>337</v>
      </c>
      <c r="C237" s="277" t="s">
        <v>338</v>
      </c>
      <c r="D237" s="278" t="s">
        <v>112</v>
      </c>
      <c r="E237" s="279">
        <v>486</v>
      </c>
      <c r="F237" s="357"/>
      <c r="G237" s="280">
        <f>E237*F237</f>
        <v>0</v>
      </c>
      <c r="H237" s="281">
        <v>0</v>
      </c>
      <c r="I237" s="282">
        <f>E237*H237</f>
        <v>0</v>
      </c>
      <c r="J237" s="281">
        <v>0</v>
      </c>
      <c r="K237" s="282">
        <f>E237*J237</f>
        <v>0</v>
      </c>
      <c r="O237" s="274">
        <v>2</v>
      </c>
      <c r="AA237" s="243">
        <v>1</v>
      </c>
      <c r="AB237" s="243">
        <v>1</v>
      </c>
      <c r="AC237" s="243">
        <v>1</v>
      </c>
      <c r="AZ237" s="243">
        <v>1</v>
      </c>
      <c r="BA237" s="243">
        <f>IF(AZ237=1,G237,0)</f>
        <v>0</v>
      </c>
      <c r="BB237" s="243">
        <f>IF(AZ237=2,G237,0)</f>
        <v>0</v>
      </c>
      <c r="BC237" s="243">
        <f>IF(AZ237=3,G237,0)</f>
        <v>0</v>
      </c>
      <c r="BD237" s="243">
        <f>IF(AZ237=4,G237,0)</f>
        <v>0</v>
      </c>
      <c r="BE237" s="243">
        <f>IF(AZ237=5,G237,0)</f>
        <v>0</v>
      </c>
      <c r="CA237" s="274">
        <v>1</v>
      </c>
      <c r="CB237" s="274">
        <v>1</v>
      </c>
    </row>
    <row r="238" spans="1:80" x14ac:dyDescent="0.2">
      <c r="A238" s="283"/>
      <c r="B238" s="286"/>
      <c r="C238" s="287" t="s">
        <v>339</v>
      </c>
      <c r="D238" s="288"/>
      <c r="E238" s="289">
        <v>486</v>
      </c>
      <c r="F238" s="358"/>
      <c r="G238" s="290"/>
      <c r="H238" s="291"/>
      <c r="I238" s="284"/>
      <c r="J238" s="292"/>
      <c r="K238" s="284"/>
      <c r="M238" s="285" t="s">
        <v>339</v>
      </c>
      <c r="O238" s="274"/>
    </row>
    <row r="239" spans="1:80" ht="22.5" x14ac:dyDescent="0.2">
      <c r="A239" s="275">
        <v>53</v>
      </c>
      <c r="B239" s="276" t="s">
        <v>340</v>
      </c>
      <c r="C239" s="277" t="s">
        <v>341</v>
      </c>
      <c r="D239" s="278" t="s">
        <v>172</v>
      </c>
      <c r="E239" s="279">
        <v>4</v>
      </c>
      <c r="F239" s="357"/>
      <c r="G239" s="280">
        <f>E239*F239</f>
        <v>0</v>
      </c>
      <c r="H239" s="281">
        <v>3.2000000000000002E-3</v>
      </c>
      <c r="I239" s="282">
        <f>E239*H239</f>
        <v>1.2800000000000001E-2</v>
      </c>
      <c r="J239" s="281">
        <v>0</v>
      </c>
      <c r="K239" s="282">
        <f>E239*J239</f>
        <v>0</v>
      </c>
      <c r="O239" s="274">
        <v>2</v>
      </c>
      <c r="AA239" s="243">
        <v>1</v>
      </c>
      <c r="AB239" s="243">
        <v>1</v>
      </c>
      <c r="AC239" s="243">
        <v>1</v>
      </c>
      <c r="AZ239" s="243">
        <v>1</v>
      </c>
      <c r="BA239" s="243">
        <f>IF(AZ239=1,G239,0)</f>
        <v>0</v>
      </c>
      <c r="BB239" s="243">
        <f>IF(AZ239=2,G239,0)</f>
        <v>0</v>
      </c>
      <c r="BC239" s="243">
        <f>IF(AZ239=3,G239,0)</f>
        <v>0</v>
      </c>
      <c r="BD239" s="243">
        <f>IF(AZ239=4,G239,0)</f>
        <v>0</v>
      </c>
      <c r="BE239" s="243">
        <f>IF(AZ239=5,G239,0)</f>
        <v>0</v>
      </c>
      <c r="CA239" s="274">
        <v>1</v>
      </c>
      <c r="CB239" s="274">
        <v>1</v>
      </c>
    </row>
    <row r="240" spans="1:80" x14ac:dyDescent="0.2">
      <c r="A240" s="283"/>
      <c r="B240" s="286"/>
      <c r="C240" s="287" t="s">
        <v>342</v>
      </c>
      <c r="D240" s="288"/>
      <c r="E240" s="289">
        <v>4</v>
      </c>
      <c r="F240" s="358"/>
      <c r="G240" s="290"/>
      <c r="H240" s="291"/>
      <c r="I240" s="284"/>
      <c r="J240" s="292"/>
      <c r="K240" s="284"/>
      <c r="M240" s="285" t="s">
        <v>342</v>
      </c>
      <c r="O240" s="274"/>
    </row>
    <row r="241" spans="1:80" x14ac:dyDescent="0.2">
      <c r="A241" s="275">
        <v>54</v>
      </c>
      <c r="B241" s="276" t="s">
        <v>343</v>
      </c>
      <c r="C241" s="277" t="s">
        <v>344</v>
      </c>
      <c r="D241" s="278" t="s">
        <v>172</v>
      </c>
      <c r="E241" s="279">
        <v>10</v>
      </c>
      <c r="F241" s="357"/>
      <c r="G241" s="280">
        <f>E241*F241</f>
        <v>0</v>
      </c>
      <c r="H241" s="281">
        <v>4.5429999999999998E-2</v>
      </c>
      <c r="I241" s="282">
        <f>E241*H241</f>
        <v>0.45429999999999998</v>
      </c>
      <c r="J241" s="281">
        <v>0</v>
      </c>
      <c r="K241" s="282">
        <f>E241*J241</f>
        <v>0</v>
      </c>
      <c r="O241" s="274">
        <v>2</v>
      </c>
      <c r="AA241" s="243">
        <v>1</v>
      </c>
      <c r="AB241" s="243">
        <v>1</v>
      </c>
      <c r="AC241" s="243">
        <v>1</v>
      </c>
      <c r="AZ241" s="243">
        <v>1</v>
      </c>
      <c r="BA241" s="243">
        <f>IF(AZ241=1,G241,0)</f>
        <v>0</v>
      </c>
      <c r="BB241" s="243">
        <f>IF(AZ241=2,G241,0)</f>
        <v>0</v>
      </c>
      <c r="BC241" s="243">
        <f>IF(AZ241=3,G241,0)</f>
        <v>0</v>
      </c>
      <c r="BD241" s="243">
        <f>IF(AZ241=4,G241,0)</f>
        <v>0</v>
      </c>
      <c r="BE241" s="243">
        <f>IF(AZ241=5,G241,0)</f>
        <v>0</v>
      </c>
      <c r="CA241" s="274">
        <v>1</v>
      </c>
      <c r="CB241" s="274">
        <v>1</v>
      </c>
    </row>
    <row r="242" spans="1:80" x14ac:dyDescent="0.2">
      <c r="A242" s="283"/>
      <c r="B242" s="286"/>
      <c r="C242" s="287" t="s">
        <v>345</v>
      </c>
      <c r="D242" s="288"/>
      <c r="E242" s="289">
        <v>10</v>
      </c>
      <c r="F242" s="358"/>
      <c r="G242" s="290"/>
      <c r="H242" s="291"/>
      <c r="I242" s="284"/>
      <c r="J242" s="292"/>
      <c r="K242" s="284"/>
      <c r="M242" s="285" t="s">
        <v>345</v>
      </c>
      <c r="O242" s="274"/>
    </row>
    <row r="243" spans="1:80" ht="22.5" x14ac:dyDescent="0.2">
      <c r="A243" s="275">
        <v>55</v>
      </c>
      <c r="B243" s="276" t="s">
        <v>346</v>
      </c>
      <c r="C243" s="277" t="s">
        <v>347</v>
      </c>
      <c r="D243" s="278" t="s">
        <v>200</v>
      </c>
      <c r="E243" s="279">
        <v>63.475000000000001</v>
      </c>
      <c r="F243" s="357"/>
      <c r="G243" s="280">
        <f>E243*F243</f>
        <v>0</v>
      </c>
      <c r="H243" s="281">
        <v>2.3800000000000002E-3</v>
      </c>
      <c r="I243" s="282">
        <f>E243*H243</f>
        <v>0.15107050000000002</v>
      </c>
      <c r="J243" s="281">
        <v>0</v>
      </c>
      <c r="K243" s="282">
        <f>E243*J243</f>
        <v>0</v>
      </c>
      <c r="O243" s="274">
        <v>2</v>
      </c>
      <c r="AA243" s="243">
        <v>1</v>
      </c>
      <c r="AB243" s="243">
        <v>1</v>
      </c>
      <c r="AC243" s="243">
        <v>1</v>
      </c>
      <c r="AZ243" s="243">
        <v>1</v>
      </c>
      <c r="BA243" s="243">
        <f>IF(AZ243=1,G243,0)</f>
        <v>0</v>
      </c>
      <c r="BB243" s="243">
        <f>IF(AZ243=2,G243,0)</f>
        <v>0</v>
      </c>
      <c r="BC243" s="243">
        <f>IF(AZ243=3,G243,0)</f>
        <v>0</v>
      </c>
      <c r="BD243" s="243">
        <f>IF(AZ243=4,G243,0)</f>
        <v>0</v>
      </c>
      <c r="BE243" s="243">
        <f>IF(AZ243=5,G243,0)</f>
        <v>0</v>
      </c>
      <c r="CA243" s="274">
        <v>1</v>
      </c>
      <c r="CB243" s="274">
        <v>1</v>
      </c>
    </row>
    <row r="244" spans="1:80" x14ac:dyDescent="0.2">
      <c r="A244" s="283"/>
      <c r="B244" s="286"/>
      <c r="C244" s="287" t="s">
        <v>319</v>
      </c>
      <c r="D244" s="288"/>
      <c r="E244" s="289">
        <v>0</v>
      </c>
      <c r="F244" s="358"/>
      <c r="G244" s="290"/>
      <c r="H244" s="291"/>
      <c r="I244" s="284"/>
      <c r="J244" s="292"/>
      <c r="K244" s="284"/>
      <c r="M244" s="285" t="s">
        <v>319</v>
      </c>
      <c r="O244" s="274"/>
    </row>
    <row r="245" spans="1:80" x14ac:dyDescent="0.2">
      <c r="A245" s="283"/>
      <c r="B245" s="286"/>
      <c r="C245" s="287" t="s">
        <v>320</v>
      </c>
      <c r="D245" s="288"/>
      <c r="E245" s="289">
        <v>21</v>
      </c>
      <c r="F245" s="358"/>
      <c r="G245" s="290"/>
      <c r="H245" s="291"/>
      <c r="I245" s="284"/>
      <c r="J245" s="292"/>
      <c r="K245" s="284"/>
      <c r="M245" s="285" t="s">
        <v>320</v>
      </c>
      <c r="O245" s="274"/>
    </row>
    <row r="246" spans="1:80" x14ac:dyDescent="0.2">
      <c r="A246" s="283"/>
      <c r="B246" s="286"/>
      <c r="C246" s="287" t="s">
        <v>321</v>
      </c>
      <c r="D246" s="288"/>
      <c r="E246" s="289">
        <v>8.8000000000000007</v>
      </c>
      <c r="F246" s="358"/>
      <c r="G246" s="290"/>
      <c r="H246" s="291"/>
      <c r="I246" s="284"/>
      <c r="J246" s="292"/>
      <c r="K246" s="284"/>
      <c r="M246" s="285" t="s">
        <v>321</v>
      </c>
      <c r="O246" s="274"/>
    </row>
    <row r="247" spans="1:80" x14ac:dyDescent="0.2">
      <c r="A247" s="283"/>
      <c r="B247" s="286"/>
      <c r="C247" s="287" t="s">
        <v>322</v>
      </c>
      <c r="D247" s="288"/>
      <c r="E247" s="289">
        <v>0</v>
      </c>
      <c r="F247" s="358"/>
      <c r="G247" s="290"/>
      <c r="H247" s="291"/>
      <c r="I247" s="284"/>
      <c r="J247" s="292"/>
      <c r="K247" s="284"/>
      <c r="M247" s="285" t="s">
        <v>322</v>
      </c>
      <c r="O247" s="274"/>
    </row>
    <row r="248" spans="1:80" x14ac:dyDescent="0.2">
      <c r="A248" s="283"/>
      <c r="B248" s="286"/>
      <c r="C248" s="287" t="s">
        <v>323</v>
      </c>
      <c r="D248" s="288"/>
      <c r="E248" s="289">
        <v>6.21</v>
      </c>
      <c r="F248" s="358"/>
      <c r="G248" s="290"/>
      <c r="H248" s="291"/>
      <c r="I248" s="284"/>
      <c r="J248" s="292"/>
      <c r="K248" s="284"/>
      <c r="M248" s="285" t="s">
        <v>323</v>
      </c>
      <c r="O248" s="274"/>
    </row>
    <row r="249" spans="1:80" x14ac:dyDescent="0.2">
      <c r="A249" s="283"/>
      <c r="B249" s="286"/>
      <c r="C249" s="287" t="s">
        <v>324</v>
      </c>
      <c r="D249" s="288"/>
      <c r="E249" s="289">
        <v>6.21</v>
      </c>
      <c r="F249" s="358"/>
      <c r="G249" s="290"/>
      <c r="H249" s="291"/>
      <c r="I249" s="284"/>
      <c r="J249" s="292"/>
      <c r="K249" s="284"/>
      <c r="M249" s="285" t="s">
        <v>324</v>
      </c>
      <c r="O249" s="274"/>
    </row>
    <row r="250" spans="1:80" x14ac:dyDescent="0.2">
      <c r="A250" s="283"/>
      <c r="B250" s="286"/>
      <c r="C250" s="287" t="s">
        <v>325</v>
      </c>
      <c r="D250" s="288"/>
      <c r="E250" s="289">
        <v>6.55</v>
      </c>
      <c r="F250" s="358"/>
      <c r="G250" s="290"/>
      <c r="H250" s="291"/>
      <c r="I250" s="284"/>
      <c r="J250" s="292"/>
      <c r="K250" s="284"/>
      <c r="M250" s="285" t="s">
        <v>325</v>
      </c>
      <c r="O250" s="274"/>
    </row>
    <row r="251" spans="1:80" x14ac:dyDescent="0.2">
      <c r="A251" s="283"/>
      <c r="B251" s="286"/>
      <c r="C251" s="287" t="s">
        <v>326</v>
      </c>
      <c r="D251" s="288"/>
      <c r="E251" s="289">
        <v>6.9749999999999996</v>
      </c>
      <c r="F251" s="358"/>
      <c r="G251" s="290"/>
      <c r="H251" s="291"/>
      <c r="I251" s="284"/>
      <c r="J251" s="292"/>
      <c r="K251" s="284"/>
      <c r="M251" s="285" t="s">
        <v>326</v>
      </c>
      <c r="O251" s="274"/>
    </row>
    <row r="252" spans="1:80" x14ac:dyDescent="0.2">
      <c r="A252" s="283"/>
      <c r="B252" s="286"/>
      <c r="C252" s="287" t="s">
        <v>327</v>
      </c>
      <c r="D252" s="288"/>
      <c r="E252" s="289">
        <v>7.73</v>
      </c>
      <c r="F252" s="358"/>
      <c r="G252" s="290"/>
      <c r="H252" s="291"/>
      <c r="I252" s="284"/>
      <c r="J252" s="292"/>
      <c r="K252" s="284"/>
      <c r="M252" s="285" t="s">
        <v>327</v>
      </c>
      <c r="O252" s="274"/>
    </row>
    <row r="253" spans="1:80" x14ac:dyDescent="0.2">
      <c r="A253" s="275">
        <v>56</v>
      </c>
      <c r="B253" s="276" t="s">
        <v>348</v>
      </c>
      <c r="C253" s="277" t="s">
        <v>349</v>
      </c>
      <c r="D253" s="278" t="s">
        <v>112</v>
      </c>
      <c r="E253" s="279">
        <v>6.3</v>
      </c>
      <c r="F253" s="357"/>
      <c r="G253" s="280">
        <f>E253*F253</f>
        <v>0</v>
      </c>
      <c r="H253" s="281">
        <v>4.4139999999999999E-2</v>
      </c>
      <c r="I253" s="282">
        <f>E253*H253</f>
        <v>0.278082</v>
      </c>
      <c r="J253" s="281">
        <v>0</v>
      </c>
      <c r="K253" s="282">
        <f>E253*J253</f>
        <v>0</v>
      </c>
      <c r="O253" s="274">
        <v>2</v>
      </c>
      <c r="AA253" s="243">
        <v>1</v>
      </c>
      <c r="AB253" s="243">
        <v>1</v>
      </c>
      <c r="AC253" s="243">
        <v>1</v>
      </c>
      <c r="AZ253" s="243">
        <v>1</v>
      </c>
      <c r="BA253" s="243">
        <f>IF(AZ253=1,G253,0)</f>
        <v>0</v>
      </c>
      <c r="BB253" s="243">
        <f>IF(AZ253=2,G253,0)</f>
        <v>0</v>
      </c>
      <c r="BC253" s="243">
        <f>IF(AZ253=3,G253,0)</f>
        <v>0</v>
      </c>
      <c r="BD253" s="243">
        <f>IF(AZ253=4,G253,0)</f>
        <v>0</v>
      </c>
      <c r="BE253" s="243">
        <f>IF(AZ253=5,G253,0)</f>
        <v>0</v>
      </c>
      <c r="CA253" s="274">
        <v>1</v>
      </c>
      <c r="CB253" s="274">
        <v>1</v>
      </c>
    </row>
    <row r="254" spans="1:80" x14ac:dyDescent="0.2">
      <c r="A254" s="283"/>
      <c r="B254" s="286"/>
      <c r="C254" s="287" t="s">
        <v>350</v>
      </c>
      <c r="D254" s="288"/>
      <c r="E254" s="289">
        <v>6.3</v>
      </c>
      <c r="F254" s="358"/>
      <c r="G254" s="290"/>
      <c r="H254" s="291"/>
      <c r="I254" s="284"/>
      <c r="J254" s="292"/>
      <c r="K254" s="284"/>
      <c r="M254" s="285" t="s">
        <v>350</v>
      </c>
      <c r="O254" s="274"/>
    </row>
    <row r="255" spans="1:80" x14ac:dyDescent="0.2">
      <c r="A255" s="275">
        <v>57</v>
      </c>
      <c r="B255" s="276" t="s">
        <v>351</v>
      </c>
      <c r="C255" s="277" t="s">
        <v>352</v>
      </c>
      <c r="D255" s="278" t="s">
        <v>112</v>
      </c>
      <c r="E255" s="279">
        <v>15.8687</v>
      </c>
      <c r="F255" s="357"/>
      <c r="G255" s="280">
        <f>E255*F255</f>
        <v>0</v>
      </c>
      <c r="H255" s="281">
        <v>5.7290000000000001E-2</v>
      </c>
      <c r="I255" s="282">
        <f>E255*H255</f>
        <v>0.90911782299999999</v>
      </c>
      <c r="J255" s="281">
        <v>0</v>
      </c>
      <c r="K255" s="282">
        <f>E255*J255</f>
        <v>0</v>
      </c>
      <c r="O255" s="274">
        <v>2</v>
      </c>
      <c r="AA255" s="243">
        <v>1</v>
      </c>
      <c r="AB255" s="243">
        <v>1</v>
      </c>
      <c r="AC255" s="243">
        <v>1</v>
      </c>
      <c r="AZ255" s="243">
        <v>1</v>
      </c>
      <c r="BA255" s="243">
        <f>IF(AZ255=1,G255,0)</f>
        <v>0</v>
      </c>
      <c r="BB255" s="243">
        <f>IF(AZ255=2,G255,0)</f>
        <v>0</v>
      </c>
      <c r="BC255" s="243">
        <f>IF(AZ255=3,G255,0)</f>
        <v>0</v>
      </c>
      <c r="BD255" s="243">
        <f>IF(AZ255=4,G255,0)</f>
        <v>0</v>
      </c>
      <c r="BE255" s="243">
        <f>IF(AZ255=5,G255,0)</f>
        <v>0</v>
      </c>
      <c r="CA255" s="274">
        <v>1</v>
      </c>
      <c r="CB255" s="274">
        <v>1</v>
      </c>
    </row>
    <row r="256" spans="1:80" x14ac:dyDescent="0.2">
      <c r="A256" s="283"/>
      <c r="B256" s="286"/>
      <c r="C256" s="287" t="s">
        <v>319</v>
      </c>
      <c r="D256" s="288"/>
      <c r="E256" s="289">
        <v>0</v>
      </c>
      <c r="F256" s="358"/>
      <c r="G256" s="290"/>
      <c r="H256" s="291"/>
      <c r="I256" s="284"/>
      <c r="J256" s="292"/>
      <c r="K256" s="284"/>
      <c r="M256" s="285" t="s">
        <v>319</v>
      </c>
      <c r="O256" s="274"/>
    </row>
    <row r="257" spans="1:80" x14ac:dyDescent="0.2">
      <c r="A257" s="283"/>
      <c r="B257" s="286"/>
      <c r="C257" s="287" t="s">
        <v>320</v>
      </c>
      <c r="D257" s="288"/>
      <c r="E257" s="289">
        <v>21</v>
      </c>
      <c r="F257" s="358"/>
      <c r="G257" s="290"/>
      <c r="H257" s="291"/>
      <c r="I257" s="284"/>
      <c r="J257" s="292"/>
      <c r="K257" s="284"/>
      <c r="M257" s="285" t="s">
        <v>320</v>
      </c>
      <c r="O257" s="274"/>
    </row>
    <row r="258" spans="1:80" x14ac:dyDescent="0.2">
      <c r="A258" s="283"/>
      <c r="B258" s="286"/>
      <c r="C258" s="287" t="s">
        <v>321</v>
      </c>
      <c r="D258" s="288"/>
      <c r="E258" s="289">
        <v>8.8000000000000007</v>
      </c>
      <c r="F258" s="358"/>
      <c r="G258" s="290"/>
      <c r="H258" s="291"/>
      <c r="I258" s="284"/>
      <c r="J258" s="292"/>
      <c r="K258" s="284"/>
      <c r="M258" s="285" t="s">
        <v>321</v>
      </c>
      <c r="O258" s="274"/>
    </row>
    <row r="259" spans="1:80" x14ac:dyDescent="0.2">
      <c r="A259" s="283"/>
      <c r="B259" s="286"/>
      <c r="C259" s="287" t="s">
        <v>322</v>
      </c>
      <c r="D259" s="288"/>
      <c r="E259" s="289">
        <v>0</v>
      </c>
      <c r="F259" s="358"/>
      <c r="G259" s="290"/>
      <c r="H259" s="291"/>
      <c r="I259" s="284"/>
      <c r="J259" s="292"/>
      <c r="K259" s="284"/>
      <c r="M259" s="285" t="s">
        <v>322</v>
      </c>
      <c r="O259" s="274"/>
    </row>
    <row r="260" spans="1:80" x14ac:dyDescent="0.2">
      <c r="A260" s="283"/>
      <c r="B260" s="286"/>
      <c r="C260" s="287" t="s">
        <v>323</v>
      </c>
      <c r="D260" s="288"/>
      <c r="E260" s="289">
        <v>6.21</v>
      </c>
      <c r="F260" s="358"/>
      <c r="G260" s="290"/>
      <c r="H260" s="291"/>
      <c r="I260" s="284"/>
      <c r="J260" s="292"/>
      <c r="K260" s="284"/>
      <c r="M260" s="285" t="s">
        <v>323</v>
      </c>
      <c r="O260" s="274"/>
    </row>
    <row r="261" spans="1:80" x14ac:dyDescent="0.2">
      <c r="A261" s="283"/>
      <c r="B261" s="286"/>
      <c r="C261" s="287" t="s">
        <v>324</v>
      </c>
      <c r="D261" s="288"/>
      <c r="E261" s="289">
        <v>6.21</v>
      </c>
      <c r="F261" s="358"/>
      <c r="G261" s="290"/>
      <c r="H261" s="291"/>
      <c r="I261" s="284"/>
      <c r="J261" s="292"/>
      <c r="K261" s="284"/>
      <c r="M261" s="285" t="s">
        <v>324</v>
      </c>
      <c r="O261" s="274"/>
    </row>
    <row r="262" spans="1:80" x14ac:dyDescent="0.2">
      <c r="A262" s="283"/>
      <c r="B262" s="286"/>
      <c r="C262" s="287" t="s">
        <v>325</v>
      </c>
      <c r="D262" s="288"/>
      <c r="E262" s="289">
        <v>6.55</v>
      </c>
      <c r="F262" s="358"/>
      <c r="G262" s="290"/>
      <c r="H262" s="291"/>
      <c r="I262" s="284"/>
      <c r="J262" s="292"/>
      <c r="K262" s="284"/>
      <c r="M262" s="285" t="s">
        <v>325</v>
      </c>
      <c r="O262" s="274"/>
    </row>
    <row r="263" spans="1:80" x14ac:dyDescent="0.2">
      <c r="A263" s="283"/>
      <c r="B263" s="286"/>
      <c r="C263" s="287" t="s">
        <v>326</v>
      </c>
      <c r="D263" s="288"/>
      <c r="E263" s="289">
        <v>6.9749999999999996</v>
      </c>
      <c r="F263" s="358"/>
      <c r="G263" s="290"/>
      <c r="H263" s="291"/>
      <c r="I263" s="284"/>
      <c r="J263" s="292"/>
      <c r="K263" s="284"/>
      <c r="M263" s="285" t="s">
        <v>326</v>
      </c>
      <c r="O263" s="274"/>
    </row>
    <row r="264" spans="1:80" x14ac:dyDescent="0.2">
      <c r="A264" s="283"/>
      <c r="B264" s="286"/>
      <c r="C264" s="287" t="s">
        <v>327</v>
      </c>
      <c r="D264" s="288"/>
      <c r="E264" s="289">
        <v>7.73</v>
      </c>
      <c r="F264" s="358"/>
      <c r="G264" s="290"/>
      <c r="H264" s="291"/>
      <c r="I264" s="284"/>
      <c r="J264" s="292"/>
      <c r="K264" s="284"/>
      <c r="M264" s="285" t="s">
        <v>327</v>
      </c>
      <c r="O264" s="274"/>
    </row>
    <row r="265" spans="1:80" x14ac:dyDescent="0.2">
      <c r="A265" s="283"/>
      <c r="B265" s="286"/>
      <c r="C265" s="314" t="s">
        <v>123</v>
      </c>
      <c r="D265" s="288"/>
      <c r="E265" s="313">
        <v>63.474999999999994</v>
      </c>
      <c r="F265" s="358"/>
      <c r="G265" s="290"/>
      <c r="H265" s="291"/>
      <c r="I265" s="284"/>
      <c r="J265" s="292"/>
      <c r="K265" s="284"/>
      <c r="M265" s="285" t="s">
        <v>123</v>
      </c>
      <c r="O265" s="274"/>
    </row>
    <row r="266" spans="1:80" x14ac:dyDescent="0.2">
      <c r="A266" s="283"/>
      <c r="B266" s="286"/>
      <c r="C266" s="287" t="s">
        <v>353</v>
      </c>
      <c r="D266" s="288"/>
      <c r="E266" s="289">
        <v>-47.606299999999997</v>
      </c>
      <c r="F266" s="358"/>
      <c r="G266" s="290"/>
      <c r="H266" s="291"/>
      <c r="I266" s="284"/>
      <c r="J266" s="292"/>
      <c r="K266" s="284"/>
      <c r="M266" s="285" t="s">
        <v>353</v>
      </c>
      <c r="O266" s="274"/>
    </row>
    <row r="267" spans="1:80" ht="22.5" x14ac:dyDescent="0.2">
      <c r="A267" s="275">
        <v>58</v>
      </c>
      <c r="B267" s="276" t="s">
        <v>354</v>
      </c>
      <c r="C267" s="277" t="s">
        <v>355</v>
      </c>
      <c r="D267" s="278" t="s">
        <v>112</v>
      </c>
      <c r="E267" s="279">
        <v>23.067</v>
      </c>
      <c r="F267" s="357"/>
      <c r="G267" s="280">
        <f>E267*F267</f>
        <v>0</v>
      </c>
      <c r="H267" s="281">
        <v>3.6700000000000001E-3</v>
      </c>
      <c r="I267" s="282">
        <f>E267*H267</f>
        <v>8.4655889999999998E-2</v>
      </c>
      <c r="J267" s="281">
        <v>0</v>
      </c>
      <c r="K267" s="282">
        <f>E267*J267</f>
        <v>0</v>
      </c>
      <c r="O267" s="274">
        <v>2</v>
      </c>
      <c r="AA267" s="243">
        <v>1</v>
      </c>
      <c r="AB267" s="243">
        <v>1</v>
      </c>
      <c r="AC267" s="243">
        <v>1</v>
      </c>
      <c r="AZ267" s="243">
        <v>1</v>
      </c>
      <c r="BA267" s="243">
        <f>IF(AZ267=1,G267,0)</f>
        <v>0</v>
      </c>
      <c r="BB267" s="243">
        <f>IF(AZ267=2,G267,0)</f>
        <v>0</v>
      </c>
      <c r="BC267" s="243">
        <f>IF(AZ267=3,G267,0)</f>
        <v>0</v>
      </c>
      <c r="BD267" s="243">
        <f>IF(AZ267=4,G267,0)</f>
        <v>0</v>
      </c>
      <c r="BE267" s="243">
        <f>IF(AZ267=5,G267,0)</f>
        <v>0</v>
      </c>
      <c r="CA267" s="274">
        <v>1</v>
      </c>
      <c r="CB267" s="274">
        <v>1</v>
      </c>
    </row>
    <row r="268" spans="1:80" x14ac:dyDescent="0.2">
      <c r="A268" s="283"/>
      <c r="B268" s="286"/>
      <c r="C268" s="287" t="s">
        <v>316</v>
      </c>
      <c r="D268" s="288"/>
      <c r="E268" s="289">
        <v>23.067</v>
      </c>
      <c r="F268" s="358"/>
      <c r="G268" s="290"/>
      <c r="H268" s="291"/>
      <c r="I268" s="284"/>
      <c r="J268" s="292"/>
      <c r="K268" s="284"/>
      <c r="M268" s="285" t="s">
        <v>316</v>
      </c>
      <c r="O268" s="274"/>
    </row>
    <row r="269" spans="1:80" x14ac:dyDescent="0.2">
      <c r="A269" s="275">
        <v>59</v>
      </c>
      <c r="B269" s="276" t="s">
        <v>356</v>
      </c>
      <c r="C269" s="277" t="s">
        <v>357</v>
      </c>
      <c r="D269" s="278" t="s">
        <v>112</v>
      </c>
      <c r="E269" s="279">
        <v>6.3</v>
      </c>
      <c r="F269" s="357"/>
      <c r="G269" s="280">
        <f>E269*F269</f>
        <v>0</v>
      </c>
      <c r="H269" s="281">
        <v>8.0000000000000002E-3</v>
      </c>
      <c r="I269" s="282">
        <f>E269*H269</f>
        <v>5.04E-2</v>
      </c>
      <c r="J269" s="281">
        <v>0</v>
      </c>
      <c r="K269" s="282">
        <f>E269*J269</f>
        <v>0</v>
      </c>
      <c r="O269" s="274">
        <v>2</v>
      </c>
      <c r="AA269" s="243">
        <v>1</v>
      </c>
      <c r="AB269" s="243">
        <v>1</v>
      </c>
      <c r="AC269" s="243">
        <v>1</v>
      </c>
      <c r="AZ269" s="243">
        <v>1</v>
      </c>
      <c r="BA269" s="243">
        <f>IF(AZ269=1,G269,0)</f>
        <v>0</v>
      </c>
      <c r="BB269" s="243">
        <f>IF(AZ269=2,G269,0)</f>
        <v>0</v>
      </c>
      <c r="BC269" s="243">
        <f>IF(AZ269=3,G269,0)</f>
        <v>0</v>
      </c>
      <c r="BD269" s="243">
        <f>IF(AZ269=4,G269,0)</f>
        <v>0</v>
      </c>
      <c r="BE269" s="243">
        <f>IF(AZ269=5,G269,0)</f>
        <v>0</v>
      </c>
      <c r="CA269" s="274">
        <v>1</v>
      </c>
      <c r="CB269" s="274">
        <v>1</v>
      </c>
    </row>
    <row r="270" spans="1:80" x14ac:dyDescent="0.2">
      <c r="A270" s="283"/>
      <c r="B270" s="286"/>
      <c r="C270" s="287" t="s">
        <v>350</v>
      </c>
      <c r="D270" s="288"/>
      <c r="E270" s="289">
        <v>6.3</v>
      </c>
      <c r="F270" s="358"/>
      <c r="G270" s="290"/>
      <c r="H270" s="291"/>
      <c r="I270" s="284"/>
      <c r="J270" s="292"/>
      <c r="K270" s="284"/>
      <c r="M270" s="285" t="s">
        <v>350</v>
      </c>
      <c r="O270" s="274"/>
    </row>
    <row r="271" spans="1:80" x14ac:dyDescent="0.2">
      <c r="A271" s="293"/>
      <c r="B271" s="294" t="s">
        <v>102</v>
      </c>
      <c r="C271" s="295" t="s">
        <v>313</v>
      </c>
      <c r="D271" s="296"/>
      <c r="E271" s="297"/>
      <c r="F271" s="359"/>
      <c r="G271" s="299">
        <f>SUM(G214:G270)</f>
        <v>0</v>
      </c>
      <c r="H271" s="300"/>
      <c r="I271" s="301">
        <f>SUM(I214:I270)</f>
        <v>2.0697695469999999</v>
      </c>
      <c r="J271" s="300"/>
      <c r="K271" s="301">
        <f>SUM(K214:K270)</f>
        <v>0</v>
      </c>
      <c r="O271" s="274">
        <v>4</v>
      </c>
      <c r="BA271" s="302">
        <f>SUM(BA214:BA270)</f>
        <v>0</v>
      </c>
      <c r="BB271" s="302">
        <f>SUM(BB214:BB270)</f>
        <v>0</v>
      </c>
      <c r="BC271" s="302">
        <f>SUM(BC214:BC270)</f>
        <v>0</v>
      </c>
      <c r="BD271" s="302">
        <f>SUM(BD214:BD270)</f>
        <v>0</v>
      </c>
      <c r="BE271" s="302">
        <f>SUM(BE214:BE270)</f>
        <v>0</v>
      </c>
    </row>
    <row r="272" spans="1:80" x14ac:dyDescent="0.2">
      <c r="A272" s="264" t="s">
        <v>98</v>
      </c>
      <c r="B272" s="265" t="s">
        <v>358</v>
      </c>
      <c r="C272" s="266" t="s">
        <v>359</v>
      </c>
      <c r="D272" s="267"/>
      <c r="E272" s="268"/>
      <c r="F272" s="360"/>
      <c r="G272" s="269"/>
      <c r="H272" s="270"/>
      <c r="I272" s="271"/>
      <c r="J272" s="272"/>
      <c r="K272" s="273"/>
      <c r="O272" s="274">
        <v>1</v>
      </c>
    </row>
    <row r="273" spans="1:80" x14ac:dyDescent="0.2">
      <c r="A273" s="275">
        <v>60</v>
      </c>
      <c r="B273" s="276" t="s">
        <v>361</v>
      </c>
      <c r="C273" s="277" t="s">
        <v>362</v>
      </c>
      <c r="D273" s="278" t="s">
        <v>112</v>
      </c>
      <c r="E273" s="279">
        <v>42.894599999999997</v>
      </c>
      <c r="F273" s="357"/>
      <c r="G273" s="280">
        <f>E273*F273</f>
        <v>0</v>
      </c>
      <c r="H273" s="281">
        <v>4.0000000000000003E-5</v>
      </c>
      <c r="I273" s="282">
        <f>E273*H273</f>
        <v>1.7157839999999999E-3</v>
      </c>
      <c r="J273" s="281">
        <v>0</v>
      </c>
      <c r="K273" s="282">
        <f>E273*J273</f>
        <v>0</v>
      </c>
      <c r="O273" s="274">
        <v>2</v>
      </c>
      <c r="AA273" s="243">
        <v>1</v>
      </c>
      <c r="AB273" s="243">
        <v>1</v>
      </c>
      <c r="AC273" s="243">
        <v>1</v>
      </c>
      <c r="AZ273" s="243">
        <v>1</v>
      </c>
      <c r="BA273" s="243">
        <f>IF(AZ273=1,G273,0)</f>
        <v>0</v>
      </c>
      <c r="BB273" s="243">
        <f>IF(AZ273=2,G273,0)</f>
        <v>0</v>
      </c>
      <c r="BC273" s="243">
        <f>IF(AZ273=3,G273,0)</f>
        <v>0</v>
      </c>
      <c r="BD273" s="243">
        <f>IF(AZ273=4,G273,0)</f>
        <v>0</v>
      </c>
      <c r="BE273" s="243">
        <f>IF(AZ273=5,G273,0)</f>
        <v>0</v>
      </c>
      <c r="CA273" s="274">
        <v>1</v>
      </c>
      <c r="CB273" s="274">
        <v>1</v>
      </c>
    </row>
    <row r="274" spans="1:80" x14ac:dyDescent="0.2">
      <c r="A274" s="283"/>
      <c r="B274" s="286"/>
      <c r="C274" s="287" t="s">
        <v>319</v>
      </c>
      <c r="D274" s="288"/>
      <c r="E274" s="289">
        <v>0</v>
      </c>
      <c r="F274" s="358"/>
      <c r="G274" s="290"/>
      <c r="H274" s="291"/>
      <c r="I274" s="284"/>
      <c r="J274" s="292"/>
      <c r="K274" s="284"/>
      <c r="M274" s="285" t="s">
        <v>319</v>
      </c>
      <c r="O274" s="274"/>
    </row>
    <row r="275" spans="1:80" x14ac:dyDescent="0.2">
      <c r="A275" s="283"/>
      <c r="B275" s="286"/>
      <c r="C275" s="287" t="s">
        <v>330</v>
      </c>
      <c r="D275" s="288"/>
      <c r="E275" s="289">
        <v>12.25</v>
      </c>
      <c r="F275" s="358"/>
      <c r="G275" s="290"/>
      <c r="H275" s="291"/>
      <c r="I275" s="284"/>
      <c r="J275" s="292"/>
      <c r="K275" s="284"/>
      <c r="M275" s="285" t="s">
        <v>330</v>
      </c>
      <c r="O275" s="274"/>
    </row>
    <row r="276" spans="1:80" x14ac:dyDescent="0.2">
      <c r="A276" s="283"/>
      <c r="B276" s="286"/>
      <c r="C276" s="287" t="s">
        <v>331</v>
      </c>
      <c r="D276" s="288"/>
      <c r="E276" s="289">
        <v>7.4328000000000003</v>
      </c>
      <c r="F276" s="358"/>
      <c r="G276" s="290"/>
      <c r="H276" s="291"/>
      <c r="I276" s="284"/>
      <c r="J276" s="292"/>
      <c r="K276" s="284"/>
      <c r="M276" s="285" t="s">
        <v>331</v>
      </c>
      <c r="O276" s="274"/>
    </row>
    <row r="277" spans="1:80" x14ac:dyDescent="0.2">
      <c r="A277" s="283"/>
      <c r="B277" s="286"/>
      <c r="C277" s="287" t="s">
        <v>322</v>
      </c>
      <c r="D277" s="288"/>
      <c r="E277" s="289">
        <v>0</v>
      </c>
      <c r="F277" s="358"/>
      <c r="G277" s="290"/>
      <c r="H277" s="291"/>
      <c r="I277" s="284"/>
      <c r="J277" s="292"/>
      <c r="K277" s="284"/>
      <c r="M277" s="285" t="s">
        <v>322</v>
      </c>
      <c r="O277" s="274"/>
    </row>
    <row r="278" spans="1:80" x14ac:dyDescent="0.2">
      <c r="A278" s="283"/>
      <c r="B278" s="286"/>
      <c r="C278" s="287" t="s">
        <v>332</v>
      </c>
      <c r="D278" s="288"/>
      <c r="E278" s="289">
        <v>3.762</v>
      </c>
      <c r="F278" s="358"/>
      <c r="G278" s="290"/>
      <c r="H278" s="291"/>
      <c r="I278" s="284"/>
      <c r="J278" s="292"/>
      <c r="K278" s="284"/>
      <c r="M278" s="285" t="s">
        <v>332</v>
      </c>
      <c r="O278" s="274"/>
    </row>
    <row r="279" spans="1:80" x14ac:dyDescent="0.2">
      <c r="A279" s="283"/>
      <c r="B279" s="286"/>
      <c r="C279" s="287" t="s">
        <v>333</v>
      </c>
      <c r="D279" s="288"/>
      <c r="E279" s="289">
        <v>3.762</v>
      </c>
      <c r="F279" s="358"/>
      <c r="G279" s="290"/>
      <c r="H279" s="291"/>
      <c r="I279" s="284"/>
      <c r="J279" s="292"/>
      <c r="K279" s="284"/>
      <c r="M279" s="285" t="s">
        <v>333</v>
      </c>
      <c r="O279" s="274"/>
    </row>
    <row r="280" spans="1:80" x14ac:dyDescent="0.2">
      <c r="A280" s="283"/>
      <c r="B280" s="286"/>
      <c r="C280" s="287" t="s">
        <v>334</v>
      </c>
      <c r="D280" s="288"/>
      <c r="E280" s="289">
        <v>4.2</v>
      </c>
      <c r="F280" s="358"/>
      <c r="G280" s="290"/>
      <c r="H280" s="291"/>
      <c r="I280" s="284"/>
      <c r="J280" s="292"/>
      <c r="K280" s="284"/>
      <c r="M280" s="285" t="s">
        <v>334</v>
      </c>
      <c r="O280" s="274"/>
    </row>
    <row r="281" spans="1:80" x14ac:dyDescent="0.2">
      <c r="A281" s="283"/>
      <c r="B281" s="286"/>
      <c r="C281" s="287" t="s">
        <v>335</v>
      </c>
      <c r="D281" s="288"/>
      <c r="E281" s="289">
        <v>4.7812999999999999</v>
      </c>
      <c r="F281" s="358"/>
      <c r="G281" s="290"/>
      <c r="H281" s="291"/>
      <c r="I281" s="284"/>
      <c r="J281" s="292"/>
      <c r="K281" s="284"/>
      <c r="M281" s="285" t="s">
        <v>335</v>
      </c>
      <c r="O281" s="274"/>
    </row>
    <row r="282" spans="1:80" x14ac:dyDescent="0.2">
      <c r="A282" s="283"/>
      <c r="B282" s="286"/>
      <c r="C282" s="287" t="s">
        <v>336</v>
      </c>
      <c r="D282" s="288"/>
      <c r="E282" s="289">
        <v>6.7065000000000001</v>
      </c>
      <c r="F282" s="358"/>
      <c r="G282" s="290"/>
      <c r="H282" s="291"/>
      <c r="I282" s="284"/>
      <c r="J282" s="292"/>
      <c r="K282" s="284"/>
      <c r="M282" s="285" t="s">
        <v>336</v>
      </c>
      <c r="O282" s="274"/>
    </row>
    <row r="283" spans="1:80" x14ac:dyDescent="0.2">
      <c r="A283" s="275">
        <v>61</v>
      </c>
      <c r="B283" s="276" t="s">
        <v>363</v>
      </c>
      <c r="C283" s="277" t="s">
        <v>364</v>
      </c>
      <c r="D283" s="278" t="s">
        <v>112</v>
      </c>
      <c r="E283" s="279">
        <v>130.54599999999999</v>
      </c>
      <c r="F283" s="357"/>
      <c r="G283" s="280">
        <f>E283*F283</f>
        <v>0</v>
      </c>
      <c r="H283" s="281">
        <v>7.2000000000000005E-4</v>
      </c>
      <c r="I283" s="282">
        <f>E283*H283</f>
        <v>9.3993119999999999E-2</v>
      </c>
      <c r="J283" s="281">
        <v>0</v>
      </c>
      <c r="K283" s="282">
        <f>E283*J283</f>
        <v>0</v>
      </c>
      <c r="O283" s="274">
        <v>2</v>
      </c>
      <c r="AA283" s="243">
        <v>1</v>
      </c>
      <c r="AB283" s="243">
        <v>1</v>
      </c>
      <c r="AC283" s="243">
        <v>1</v>
      </c>
      <c r="AZ283" s="243">
        <v>1</v>
      </c>
      <c r="BA283" s="243">
        <f>IF(AZ283=1,G283,0)</f>
        <v>0</v>
      </c>
      <c r="BB283" s="243">
        <f>IF(AZ283=2,G283,0)</f>
        <v>0</v>
      </c>
      <c r="BC283" s="243">
        <f>IF(AZ283=3,G283,0)</f>
        <v>0</v>
      </c>
      <c r="BD283" s="243">
        <f>IF(AZ283=4,G283,0)</f>
        <v>0</v>
      </c>
      <c r="BE283" s="243">
        <f>IF(AZ283=5,G283,0)</f>
        <v>0</v>
      </c>
      <c r="CA283" s="274">
        <v>1</v>
      </c>
      <c r="CB283" s="274">
        <v>1</v>
      </c>
    </row>
    <row r="284" spans="1:80" x14ac:dyDescent="0.2">
      <c r="A284" s="283"/>
      <c r="B284" s="286"/>
      <c r="C284" s="287" t="s">
        <v>365</v>
      </c>
      <c r="D284" s="288"/>
      <c r="E284" s="289">
        <v>68.956000000000003</v>
      </c>
      <c r="F284" s="358"/>
      <c r="G284" s="290"/>
      <c r="H284" s="291"/>
      <c r="I284" s="284"/>
      <c r="J284" s="292"/>
      <c r="K284" s="284"/>
      <c r="M284" s="285" t="s">
        <v>365</v>
      </c>
      <c r="O284" s="274"/>
    </row>
    <row r="285" spans="1:80" x14ac:dyDescent="0.2">
      <c r="A285" s="283"/>
      <c r="B285" s="286"/>
      <c r="C285" s="287" t="s">
        <v>366</v>
      </c>
      <c r="D285" s="288"/>
      <c r="E285" s="289">
        <v>61.59</v>
      </c>
      <c r="F285" s="358"/>
      <c r="G285" s="290"/>
      <c r="H285" s="291"/>
      <c r="I285" s="284"/>
      <c r="J285" s="292"/>
      <c r="K285" s="284"/>
      <c r="M285" s="285" t="s">
        <v>366</v>
      </c>
      <c r="O285" s="274"/>
    </row>
    <row r="286" spans="1:80" x14ac:dyDescent="0.2">
      <c r="A286" s="275">
        <v>62</v>
      </c>
      <c r="B286" s="276" t="s">
        <v>367</v>
      </c>
      <c r="C286" s="277" t="s">
        <v>368</v>
      </c>
      <c r="D286" s="278" t="s">
        <v>200</v>
      </c>
      <c r="E286" s="279">
        <v>113.56</v>
      </c>
      <c r="F286" s="357"/>
      <c r="G286" s="280">
        <f>E286*F286</f>
        <v>0</v>
      </c>
      <c r="H286" s="281">
        <v>0</v>
      </c>
      <c r="I286" s="282">
        <f>E286*H286</f>
        <v>0</v>
      </c>
      <c r="J286" s="281">
        <v>0</v>
      </c>
      <c r="K286" s="282">
        <f>E286*J286</f>
        <v>0</v>
      </c>
      <c r="O286" s="274">
        <v>2</v>
      </c>
      <c r="AA286" s="243">
        <v>1</v>
      </c>
      <c r="AB286" s="243">
        <v>1</v>
      </c>
      <c r="AC286" s="243">
        <v>1</v>
      </c>
      <c r="AZ286" s="243">
        <v>1</v>
      </c>
      <c r="BA286" s="243">
        <f>IF(AZ286=1,G286,0)</f>
        <v>0</v>
      </c>
      <c r="BB286" s="243">
        <f>IF(AZ286=2,G286,0)</f>
        <v>0</v>
      </c>
      <c r="BC286" s="243">
        <f>IF(AZ286=3,G286,0)</f>
        <v>0</v>
      </c>
      <c r="BD286" s="243">
        <f>IF(AZ286=4,G286,0)</f>
        <v>0</v>
      </c>
      <c r="BE286" s="243">
        <f>IF(AZ286=5,G286,0)</f>
        <v>0</v>
      </c>
      <c r="CA286" s="274">
        <v>1</v>
      </c>
      <c r="CB286" s="274">
        <v>1</v>
      </c>
    </row>
    <row r="287" spans="1:80" x14ac:dyDescent="0.2">
      <c r="A287" s="283"/>
      <c r="B287" s="286"/>
      <c r="C287" s="287" t="s">
        <v>369</v>
      </c>
      <c r="D287" s="288"/>
      <c r="E287" s="289">
        <v>113.56</v>
      </c>
      <c r="F287" s="358"/>
      <c r="G287" s="290"/>
      <c r="H287" s="291"/>
      <c r="I287" s="284"/>
      <c r="J287" s="292"/>
      <c r="K287" s="284"/>
      <c r="M287" s="285" t="s">
        <v>369</v>
      </c>
      <c r="O287" s="274"/>
    </row>
    <row r="288" spans="1:80" x14ac:dyDescent="0.2">
      <c r="A288" s="275">
        <v>63</v>
      </c>
      <c r="B288" s="276" t="s">
        <v>370</v>
      </c>
      <c r="C288" s="277" t="s">
        <v>371</v>
      </c>
      <c r="D288" s="278" t="s">
        <v>112</v>
      </c>
      <c r="E288" s="279">
        <v>451.303</v>
      </c>
      <c r="F288" s="357"/>
      <c r="G288" s="280">
        <f>E288*F288</f>
        <v>0</v>
      </c>
      <c r="H288" s="281">
        <v>3.5E-4</v>
      </c>
      <c r="I288" s="282">
        <f>E288*H288</f>
        <v>0.15795604999999999</v>
      </c>
      <c r="J288" s="281">
        <v>0</v>
      </c>
      <c r="K288" s="282">
        <f>E288*J288</f>
        <v>0</v>
      </c>
      <c r="O288" s="274">
        <v>2</v>
      </c>
      <c r="AA288" s="243">
        <v>1</v>
      </c>
      <c r="AB288" s="243">
        <v>1</v>
      </c>
      <c r="AC288" s="243">
        <v>1</v>
      </c>
      <c r="AZ288" s="243">
        <v>1</v>
      </c>
      <c r="BA288" s="243">
        <f>IF(AZ288=1,G288,0)</f>
        <v>0</v>
      </c>
      <c r="BB288" s="243">
        <f>IF(AZ288=2,G288,0)</f>
        <v>0</v>
      </c>
      <c r="BC288" s="243">
        <f>IF(AZ288=3,G288,0)</f>
        <v>0</v>
      </c>
      <c r="BD288" s="243">
        <f>IF(AZ288=4,G288,0)</f>
        <v>0</v>
      </c>
      <c r="BE288" s="243">
        <f>IF(AZ288=5,G288,0)</f>
        <v>0</v>
      </c>
      <c r="CA288" s="274">
        <v>1</v>
      </c>
      <c r="CB288" s="274">
        <v>1</v>
      </c>
    </row>
    <row r="289" spans="1:80" x14ac:dyDescent="0.2">
      <c r="A289" s="283"/>
      <c r="B289" s="286"/>
      <c r="C289" s="287" t="s">
        <v>372</v>
      </c>
      <c r="D289" s="288"/>
      <c r="E289" s="289">
        <v>347.85500000000002</v>
      </c>
      <c r="F289" s="358"/>
      <c r="G289" s="290"/>
      <c r="H289" s="291"/>
      <c r="I289" s="284"/>
      <c r="J289" s="292"/>
      <c r="K289" s="284"/>
      <c r="M289" s="285" t="s">
        <v>372</v>
      </c>
      <c r="O289" s="274"/>
    </row>
    <row r="290" spans="1:80" x14ac:dyDescent="0.2">
      <c r="A290" s="283"/>
      <c r="B290" s="286"/>
      <c r="C290" s="287" t="s">
        <v>373</v>
      </c>
      <c r="D290" s="288"/>
      <c r="E290" s="289">
        <v>22.402999999999999</v>
      </c>
      <c r="F290" s="358"/>
      <c r="G290" s="290"/>
      <c r="H290" s="291"/>
      <c r="I290" s="284"/>
      <c r="J290" s="292"/>
      <c r="K290" s="284"/>
      <c r="M290" s="285" t="s">
        <v>373</v>
      </c>
      <c r="O290" s="274"/>
    </row>
    <row r="291" spans="1:80" x14ac:dyDescent="0.2">
      <c r="A291" s="283"/>
      <c r="B291" s="286"/>
      <c r="C291" s="287" t="s">
        <v>374</v>
      </c>
      <c r="D291" s="288"/>
      <c r="E291" s="289">
        <v>0</v>
      </c>
      <c r="F291" s="358"/>
      <c r="G291" s="290"/>
      <c r="H291" s="291"/>
      <c r="I291" s="284"/>
      <c r="J291" s="292"/>
      <c r="K291" s="284"/>
      <c r="M291" s="285" t="s">
        <v>374</v>
      </c>
      <c r="O291" s="274"/>
    </row>
    <row r="292" spans="1:80" x14ac:dyDescent="0.2">
      <c r="A292" s="283"/>
      <c r="B292" s="286"/>
      <c r="C292" s="287" t="s">
        <v>375</v>
      </c>
      <c r="D292" s="288"/>
      <c r="E292" s="289">
        <v>11.895</v>
      </c>
      <c r="F292" s="358"/>
      <c r="G292" s="290"/>
      <c r="H292" s="291"/>
      <c r="I292" s="284"/>
      <c r="J292" s="292"/>
      <c r="K292" s="284"/>
      <c r="M292" s="285" t="s">
        <v>375</v>
      </c>
      <c r="O292" s="274"/>
    </row>
    <row r="293" spans="1:80" x14ac:dyDescent="0.2">
      <c r="A293" s="283"/>
      <c r="B293" s="286"/>
      <c r="C293" s="287" t="s">
        <v>376</v>
      </c>
      <c r="D293" s="288"/>
      <c r="E293" s="289">
        <v>23.79</v>
      </c>
      <c r="F293" s="358"/>
      <c r="G293" s="290"/>
      <c r="H293" s="291"/>
      <c r="I293" s="284"/>
      <c r="J293" s="292"/>
      <c r="K293" s="284"/>
      <c r="M293" s="285" t="s">
        <v>376</v>
      </c>
      <c r="O293" s="274"/>
    </row>
    <row r="294" spans="1:80" x14ac:dyDescent="0.2">
      <c r="A294" s="283"/>
      <c r="B294" s="286"/>
      <c r="C294" s="314" t="s">
        <v>123</v>
      </c>
      <c r="D294" s="288"/>
      <c r="E294" s="313">
        <v>405.94300000000004</v>
      </c>
      <c r="F294" s="358"/>
      <c r="G294" s="290"/>
      <c r="H294" s="291"/>
      <c r="I294" s="284"/>
      <c r="J294" s="292"/>
      <c r="K294" s="284"/>
      <c r="M294" s="285" t="s">
        <v>123</v>
      </c>
      <c r="O294" s="274"/>
    </row>
    <row r="295" spans="1:80" x14ac:dyDescent="0.2">
      <c r="A295" s="283"/>
      <c r="B295" s="286"/>
      <c r="C295" s="287" t="s">
        <v>377</v>
      </c>
      <c r="D295" s="288"/>
      <c r="E295" s="289">
        <v>45.36</v>
      </c>
      <c r="F295" s="358"/>
      <c r="G295" s="290"/>
      <c r="H295" s="291"/>
      <c r="I295" s="284"/>
      <c r="J295" s="292"/>
      <c r="K295" s="284"/>
      <c r="M295" s="285" t="s">
        <v>377</v>
      </c>
      <c r="O295" s="274"/>
    </row>
    <row r="296" spans="1:80" ht="22.5" x14ac:dyDescent="0.2">
      <c r="A296" s="275">
        <v>64</v>
      </c>
      <c r="B296" s="276" t="s">
        <v>378</v>
      </c>
      <c r="C296" s="277" t="s">
        <v>379</v>
      </c>
      <c r="D296" s="278" t="s">
        <v>112</v>
      </c>
      <c r="E296" s="279">
        <v>347.85550000000001</v>
      </c>
      <c r="F296" s="357"/>
      <c r="G296" s="280">
        <f>E296*F296</f>
        <v>0</v>
      </c>
      <c r="H296" s="281">
        <v>1.3350000000000001E-2</v>
      </c>
      <c r="I296" s="282">
        <f>E296*H296</f>
        <v>4.6438709250000008</v>
      </c>
      <c r="J296" s="281">
        <v>0</v>
      </c>
      <c r="K296" s="282">
        <f>E296*J296</f>
        <v>0</v>
      </c>
      <c r="O296" s="274">
        <v>2</v>
      </c>
      <c r="AA296" s="243">
        <v>1</v>
      </c>
      <c r="AB296" s="243">
        <v>1</v>
      </c>
      <c r="AC296" s="243">
        <v>1</v>
      </c>
      <c r="AZ296" s="243">
        <v>1</v>
      </c>
      <c r="BA296" s="243">
        <f>IF(AZ296=1,G296,0)</f>
        <v>0</v>
      </c>
      <c r="BB296" s="243">
        <f>IF(AZ296=2,G296,0)</f>
        <v>0</v>
      </c>
      <c r="BC296" s="243">
        <f>IF(AZ296=3,G296,0)</f>
        <v>0</v>
      </c>
      <c r="BD296" s="243">
        <f>IF(AZ296=4,G296,0)</f>
        <v>0</v>
      </c>
      <c r="BE296" s="243">
        <f>IF(AZ296=5,G296,0)</f>
        <v>0</v>
      </c>
      <c r="CA296" s="274">
        <v>1</v>
      </c>
      <c r="CB296" s="274">
        <v>1</v>
      </c>
    </row>
    <row r="297" spans="1:80" ht="22.5" x14ac:dyDescent="0.2">
      <c r="A297" s="283"/>
      <c r="B297" s="286"/>
      <c r="C297" s="287" t="s">
        <v>380</v>
      </c>
      <c r="D297" s="288"/>
      <c r="E297" s="289">
        <v>0</v>
      </c>
      <c r="F297" s="358"/>
      <c r="G297" s="290"/>
      <c r="H297" s="291"/>
      <c r="I297" s="284"/>
      <c r="J297" s="292"/>
      <c r="K297" s="284"/>
      <c r="M297" s="285" t="s">
        <v>380</v>
      </c>
      <c r="O297" s="274"/>
    </row>
    <row r="298" spans="1:80" x14ac:dyDescent="0.2">
      <c r="A298" s="283"/>
      <c r="B298" s="286"/>
      <c r="C298" s="287" t="s">
        <v>381</v>
      </c>
      <c r="D298" s="288"/>
      <c r="E298" s="289">
        <v>0</v>
      </c>
      <c r="F298" s="358"/>
      <c r="G298" s="290"/>
      <c r="H298" s="291"/>
      <c r="I298" s="284"/>
      <c r="J298" s="292"/>
      <c r="K298" s="284"/>
      <c r="M298" s="285" t="s">
        <v>381</v>
      </c>
      <c r="O298" s="274"/>
    </row>
    <row r="299" spans="1:80" x14ac:dyDescent="0.2">
      <c r="A299" s="283"/>
      <c r="B299" s="286"/>
      <c r="C299" s="287" t="s">
        <v>212</v>
      </c>
      <c r="D299" s="288"/>
      <c r="E299" s="289">
        <v>0</v>
      </c>
      <c r="F299" s="358"/>
      <c r="G299" s="290"/>
      <c r="H299" s="291"/>
      <c r="I299" s="284"/>
      <c r="J299" s="292"/>
      <c r="K299" s="284"/>
      <c r="M299" s="285" t="s">
        <v>212</v>
      </c>
      <c r="O299" s="274"/>
    </row>
    <row r="300" spans="1:80" x14ac:dyDescent="0.2">
      <c r="A300" s="283"/>
      <c r="B300" s="286"/>
      <c r="C300" s="287" t="s">
        <v>382</v>
      </c>
      <c r="D300" s="288"/>
      <c r="E300" s="289">
        <v>0</v>
      </c>
      <c r="F300" s="358"/>
      <c r="G300" s="290"/>
      <c r="H300" s="291"/>
      <c r="I300" s="284"/>
      <c r="J300" s="292"/>
      <c r="K300" s="284"/>
      <c r="M300" s="285" t="s">
        <v>382</v>
      </c>
      <c r="O300" s="274"/>
    </row>
    <row r="301" spans="1:80" ht="22.5" x14ac:dyDescent="0.2">
      <c r="A301" s="283"/>
      <c r="B301" s="286"/>
      <c r="C301" s="287" t="s">
        <v>383</v>
      </c>
      <c r="D301" s="288"/>
      <c r="E301" s="289">
        <v>0</v>
      </c>
      <c r="F301" s="358"/>
      <c r="G301" s="290"/>
      <c r="H301" s="291"/>
      <c r="I301" s="284"/>
      <c r="J301" s="292"/>
      <c r="K301" s="284"/>
      <c r="M301" s="285" t="s">
        <v>383</v>
      </c>
      <c r="O301" s="274"/>
    </row>
    <row r="302" spans="1:80" x14ac:dyDescent="0.2">
      <c r="A302" s="283"/>
      <c r="B302" s="286"/>
      <c r="C302" s="287" t="s">
        <v>384</v>
      </c>
      <c r="D302" s="288"/>
      <c r="E302" s="289">
        <v>0</v>
      </c>
      <c r="F302" s="358"/>
      <c r="G302" s="290"/>
      <c r="H302" s="291"/>
      <c r="I302" s="284"/>
      <c r="J302" s="292"/>
      <c r="K302" s="284"/>
      <c r="M302" s="285" t="s">
        <v>384</v>
      </c>
      <c r="O302" s="274"/>
    </row>
    <row r="303" spans="1:80" x14ac:dyDescent="0.2">
      <c r="A303" s="283"/>
      <c r="B303" s="286"/>
      <c r="C303" s="287" t="s">
        <v>385</v>
      </c>
      <c r="D303" s="288"/>
      <c r="E303" s="289">
        <v>0</v>
      </c>
      <c r="F303" s="358"/>
      <c r="G303" s="290"/>
      <c r="H303" s="291"/>
      <c r="I303" s="284"/>
      <c r="J303" s="292"/>
      <c r="K303" s="284"/>
      <c r="M303" s="285" t="s">
        <v>385</v>
      </c>
      <c r="O303" s="274"/>
    </row>
    <row r="304" spans="1:80" x14ac:dyDescent="0.2">
      <c r="A304" s="283"/>
      <c r="B304" s="286"/>
      <c r="C304" s="287" t="s">
        <v>386</v>
      </c>
      <c r="D304" s="288"/>
      <c r="E304" s="289">
        <v>0</v>
      </c>
      <c r="F304" s="358"/>
      <c r="G304" s="290"/>
      <c r="H304" s="291"/>
      <c r="I304" s="284"/>
      <c r="J304" s="292"/>
      <c r="K304" s="284"/>
      <c r="M304" s="285" t="s">
        <v>386</v>
      </c>
      <c r="O304" s="274"/>
    </row>
    <row r="305" spans="1:80" x14ac:dyDescent="0.2">
      <c r="A305" s="283"/>
      <c r="B305" s="286"/>
      <c r="C305" s="287" t="s">
        <v>387</v>
      </c>
      <c r="D305" s="288"/>
      <c r="E305" s="289">
        <v>0</v>
      </c>
      <c r="F305" s="358"/>
      <c r="G305" s="290"/>
      <c r="H305" s="291"/>
      <c r="I305" s="284"/>
      <c r="J305" s="292"/>
      <c r="K305" s="284"/>
      <c r="M305" s="285" t="s">
        <v>387</v>
      </c>
      <c r="O305" s="274"/>
    </row>
    <row r="306" spans="1:80" x14ac:dyDescent="0.2">
      <c r="A306" s="283"/>
      <c r="B306" s="286"/>
      <c r="C306" s="287" t="s">
        <v>388</v>
      </c>
      <c r="D306" s="288"/>
      <c r="E306" s="289">
        <v>161.61420000000001</v>
      </c>
      <c r="F306" s="358"/>
      <c r="G306" s="290"/>
      <c r="H306" s="291"/>
      <c r="I306" s="284"/>
      <c r="J306" s="292"/>
      <c r="K306" s="284"/>
      <c r="M306" s="285" t="s">
        <v>388</v>
      </c>
      <c r="O306" s="274"/>
    </row>
    <row r="307" spans="1:80" x14ac:dyDescent="0.2">
      <c r="A307" s="283"/>
      <c r="B307" s="286"/>
      <c r="C307" s="287" t="s">
        <v>389</v>
      </c>
      <c r="D307" s="288"/>
      <c r="E307" s="289">
        <v>-6.125</v>
      </c>
      <c r="F307" s="358"/>
      <c r="G307" s="290"/>
      <c r="H307" s="291"/>
      <c r="I307" s="284"/>
      <c r="J307" s="292"/>
      <c r="K307" s="284"/>
      <c r="M307" s="285" t="s">
        <v>389</v>
      </c>
      <c r="O307" s="274"/>
    </row>
    <row r="308" spans="1:80" x14ac:dyDescent="0.2">
      <c r="A308" s="283"/>
      <c r="B308" s="286"/>
      <c r="C308" s="287" t="s">
        <v>390</v>
      </c>
      <c r="D308" s="288"/>
      <c r="E308" s="289">
        <v>-4.7812999999999999</v>
      </c>
      <c r="F308" s="358"/>
      <c r="G308" s="290"/>
      <c r="H308" s="291"/>
      <c r="I308" s="284"/>
      <c r="J308" s="292"/>
      <c r="K308" s="284"/>
      <c r="M308" s="285" t="s">
        <v>390</v>
      </c>
      <c r="O308" s="274"/>
    </row>
    <row r="309" spans="1:80" x14ac:dyDescent="0.2">
      <c r="A309" s="283"/>
      <c r="B309" s="286"/>
      <c r="C309" s="287" t="s">
        <v>391</v>
      </c>
      <c r="D309" s="288"/>
      <c r="E309" s="289">
        <v>-6.7065000000000001</v>
      </c>
      <c r="F309" s="358"/>
      <c r="G309" s="290"/>
      <c r="H309" s="291"/>
      <c r="I309" s="284"/>
      <c r="J309" s="292"/>
      <c r="K309" s="284"/>
      <c r="M309" s="285" t="s">
        <v>391</v>
      </c>
      <c r="O309" s="274"/>
    </row>
    <row r="310" spans="1:80" x14ac:dyDescent="0.2">
      <c r="A310" s="283"/>
      <c r="B310" s="286"/>
      <c r="C310" s="314" t="s">
        <v>123</v>
      </c>
      <c r="D310" s="288"/>
      <c r="E310" s="313">
        <v>144.00140000000002</v>
      </c>
      <c r="F310" s="358"/>
      <c r="G310" s="290"/>
      <c r="H310" s="291"/>
      <c r="I310" s="284"/>
      <c r="J310" s="292"/>
      <c r="K310" s="284"/>
      <c r="M310" s="285" t="s">
        <v>123</v>
      </c>
      <c r="O310" s="274"/>
    </row>
    <row r="311" spans="1:80" x14ac:dyDescent="0.2">
      <c r="A311" s="283"/>
      <c r="B311" s="286"/>
      <c r="C311" s="287" t="s">
        <v>392</v>
      </c>
      <c r="D311" s="288"/>
      <c r="E311" s="289">
        <v>161.61420000000001</v>
      </c>
      <c r="F311" s="358"/>
      <c r="G311" s="290"/>
      <c r="H311" s="291"/>
      <c r="I311" s="284"/>
      <c r="J311" s="292"/>
      <c r="K311" s="284"/>
      <c r="M311" s="285" t="s">
        <v>392</v>
      </c>
      <c r="O311" s="274"/>
    </row>
    <row r="312" spans="1:80" x14ac:dyDescent="0.2">
      <c r="A312" s="283"/>
      <c r="B312" s="286"/>
      <c r="C312" s="287" t="s">
        <v>389</v>
      </c>
      <c r="D312" s="288"/>
      <c r="E312" s="289">
        <v>-6.125</v>
      </c>
      <c r="F312" s="358"/>
      <c r="G312" s="290"/>
      <c r="H312" s="291"/>
      <c r="I312" s="284"/>
      <c r="J312" s="292"/>
      <c r="K312" s="284"/>
      <c r="M312" s="285" t="s">
        <v>389</v>
      </c>
      <c r="O312" s="274"/>
    </row>
    <row r="313" spans="1:80" x14ac:dyDescent="0.2">
      <c r="A313" s="283"/>
      <c r="B313" s="286"/>
      <c r="C313" s="287" t="s">
        <v>393</v>
      </c>
      <c r="D313" s="288"/>
      <c r="E313" s="289">
        <v>-4.2</v>
      </c>
      <c r="F313" s="358"/>
      <c r="G313" s="290"/>
      <c r="H313" s="291"/>
      <c r="I313" s="284"/>
      <c r="J313" s="292"/>
      <c r="K313" s="284"/>
      <c r="M313" s="285" t="s">
        <v>393</v>
      </c>
      <c r="O313" s="274"/>
    </row>
    <row r="314" spans="1:80" x14ac:dyDescent="0.2">
      <c r="A314" s="283"/>
      <c r="B314" s="286"/>
      <c r="C314" s="314" t="s">
        <v>123</v>
      </c>
      <c r="D314" s="288"/>
      <c r="E314" s="313">
        <v>151.28920000000002</v>
      </c>
      <c r="F314" s="358"/>
      <c r="G314" s="290"/>
      <c r="H314" s="291"/>
      <c r="I314" s="284"/>
      <c r="J314" s="292"/>
      <c r="K314" s="284"/>
      <c r="M314" s="285" t="s">
        <v>123</v>
      </c>
      <c r="O314" s="274"/>
    </row>
    <row r="315" spans="1:80" x14ac:dyDescent="0.2">
      <c r="A315" s="283"/>
      <c r="B315" s="286"/>
      <c r="C315" s="287" t="s">
        <v>394</v>
      </c>
      <c r="D315" s="288"/>
      <c r="E315" s="289">
        <v>67.521600000000007</v>
      </c>
      <c r="F315" s="358"/>
      <c r="G315" s="290"/>
      <c r="H315" s="291"/>
      <c r="I315" s="284"/>
      <c r="J315" s="292"/>
      <c r="K315" s="284"/>
      <c r="M315" s="285" t="s">
        <v>394</v>
      </c>
      <c r="O315" s="274"/>
    </row>
    <row r="316" spans="1:80" x14ac:dyDescent="0.2">
      <c r="A316" s="283"/>
      <c r="B316" s="286"/>
      <c r="C316" s="287" t="s">
        <v>395</v>
      </c>
      <c r="D316" s="288"/>
      <c r="E316" s="289">
        <v>-7.4328000000000003</v>
      </c>
      <c r="F316" s="358"/>
      <c r="G316" s="290"/>
      <c r="H316" s="291"/>
      <c r="I316" s="284"/>
      <c r="J316" s="292"/>
      <c r="K316" s="284"/>
      <c r="M316" s="285" t="s">
        <v>395</v>
      </c>
      <c r="O316" s="274"/>
    </row>
    <row r="317" spans="1:80" x14ac:dyDescent="0.2">
      <c r="A317" s="283"/>
      <c r="B317" s="286"/>
      <c r="C317" s="287" t="s">
        <v>396</v>
      </c>
      <c r="D317" s="288"/>
      <c r="E317" s="289">
        <v>-3.762</v>
      </c>
      <c r="F317" s="358"/>
      <c r="G317" s="290"/>
      <c r="H317" s="291"/>
      <c r="I317" s="284"/>
      <c r="J317" s="292"/>
      <c r="K317" s="284"/>
      <c r="M317" s="285" t="s">
        <v>396</v>
      </c>
      <c r="O317" s="274"/>
    </row>
    <row r="318" spans="1:80" x14ac:dyDescent="0.2">
      <c r="A318" s="283"/>
      <c r="B318" s="286"/>
      <c r="C318" s="287" t="s">
        <v>397</v>
      </c>
      <c r="D318" s="288"/>
      <c r="E318" s="289">
        <v>-3.762</v>
      </c>
      <c r="F318" s="358"/>
      <c r="G318" s="290"/>
      <c r="H318" s="291"/>
      <c r="I318" s="284"/>
      <c r="J318" s="292"/>
      <c r="K318" s="284"/>
      <c r="M318" s="285" t="s">
        <v>397</v>
      </c>
      <c r="O318" s="274"/>
    </row>
    <row r="319" spans="1:80" x14ac:dyDescent="0.2">
      <c r="A319" s="283"/>
      <c r="B319" s="286"/>
      <c r="C319" s="314" t="s">
        <v>123</v>
      </c>
      <c r="D319" s="288"/>
      <c r="E319" s="313">
        <v>52.564800000000005</v>
      </c>
      <c r="F319" s="358"/>
      <c r="G319" s="290"/>
      <c r="H319" s="291"/>
      <c r="I319" s="284"/>
      <c r="J319" s="292"/>
      <c r="K319" s="284"/>
      <c r="M319" s="285" t="s">
        <v>123</v>
      </c>
      <c r="O319" s="274"/>
    </row>
    <row r="320" spans="1:80" ht="22.5" x14ac:dyDescent="0.2">
      <c r="A320" s="275">
        <v>65</v>
      </c>
      <c r="B320" s="276" t="s">
        <v>398</v>
      </c>
      <c r="C320" s="277" t="s">
        <v>399</v>
      </c>
      <c r="D320" s="278" t="s">
        <v>112</v>
      </c>
      <c r="E320" s="279">
        <v>22.402999999999999</v>
      </c>
      <c r="F320" s="357"/>
      <c r="G320" s="280">
        <f>E320*F320</f>
        <v>0</v>
      </c>
      <c r="H320" s="281">
        <v>1.372E-2</v>
      </c>
      <c r="I320" s="282">
        <f>E320*H320</f>
        <v>0.30736915999999997</v>
      </c>
      <c r="J320" s="281">
        <v>0</v>
      </c>
      <c r="K320" s="282">
        <f>E320*J320</f>
        <v>0</v>
      </c>
      <c r="O320" s="274">
        <v>2</v>
      </c>
      <c r="AA320" s="243">
        <v>1</v>
      </c>
      <c r="AB320" s="243">
        <v>1</v>
      </c>
      <c r="AC320" s="243">
        <v>1</v>
      </c>
      <c r="AZ320" s="243">
        <v>1</v>
      </c>
      <c r="BA320" s="243">
        <f>IF(AZ320=1,G320,0)</f>
        <v>0</v>
      </c>
      <c r="BB320" s="243">
        <f>IF(AZ320=2,G320,0)</f>
        <v>0</v>
      </c>
      <c r="BC320" s="243">
        <f>IF(AZ320=3,G320,0)</f>
        <v>0</v>
      </c>
      <c r="BD320" s="243">
        <f>IF(AZ320=4,G320,0)</f>
        <v>0</v>
      </c>
      <c r="BE320" s="243">
        <f>IF(AZ320=5,G320,0)</f>
        <v>0</v>
      </c>
      <c r="CA320" s="274">
        <v>1</v>
      </c>
      <c r="CB320" s="274">
        <v>1</v>
      </c>
    </row>
    <row r="321" spans="1:80" ht="22.5" x14ac:dyDescent="0.2">
      <c r="A321" s="283"/>
      <c r="B321" s="286"/>
      <c r="C321" s="287" t="s">
        <v>380</v>
      </c>
      <c r="D321" s="288"/>
      <c r="E321" s="289">
        <v>0</v>
      </c>
      <c r="F321" s="358"/>
      <c r="G321" s="290"/>
      <c r="H321" s="291"/>
      <c r="I321" s="284"/>
      <c r="J321" s="292"/>
      <c r="K321" s="284"/>
      <c r="M321" s="285" t="s">
        <v>380</v>
      </c>
      <c r="O321" s="274"/>
    </row>
    <row r="322" spans="1:80" x14ac:dyDescent="0.2">
      <c r="A322" s="283"/>
      <c r="B322" s="286"/>
      <c r="C322" s="287" t="s">
        <v>381</v>
      </c>
      <c r="D322" s="288"/>
      <c r="E322" s="289">
        <v>0</v>
      </c>
      <c r="F322" s="358"/>
      <c r="G322" s="290"/>
      <c r="H322" s="291"/>
      <c r="I322" s="284"/>
      <c r="J322" s="292"/>
      <c r="K322" s="284"/>
      <c r="M322" s="285" t="s">
        <v>381</v>
      </c>
      <c r="O322" s="274"/>
    </row>
    <row r="323" spans="1:80" x14ac:dyDescent="0.2">
      <c r="A323" s="283"/>
      <c r="B323" s="286"/>
      <c r="C323" s="287" t="s">
        <v>212</v>
      </c>
      <c r="D323" s="288"/>
      <c r="E323" s="289">
        <v>0</v>
      </c>
      <c r="F323" s="358"/>
      <c r="G323" s="290"/>
      <c r="H323" s="291"/>
      <c r="I323" s="284"/>
      <c r="J323" s="292"/>
      <c r="K323" s="284"/>
      <c r="M323" s="285" t="s">
        <v>212</v>
      </c>
      <c r="O323" s="274"/>
    </row>
    <row r="324" spans="1:80" x14ac:dyDescent="0.2">
      <c r="A324" s="283"/>
      <c r="B324" s="286"/>
      <c r="C324" s="287" t="s">
        <v>382</v>
      </c>
      <c r="D324" s="288"/>
      <c r="E324" s="289">
        <v>0</v>
      </c>
      <c r="F324" s="358"/>
      <c r="G324" s="290"/>
      <c r="H324" s="291"/>
      <c r="I324" s="284"/>
      <c r="J324" s="292"/>
      <c r="K324" s="284"/>
      <c r="M324" s="285" t="s">
        <v>382</v>
      </c>
      <c r="O324" s="274"/>
    </row>
    <row r="325" spans="1:80" ht="22.5" x14ac:dyDescent="0.2">
      <c r="A325" s="283"/>
      <c r="B325" s="286"/>
      <c r="C325" s="287" t="s">
        <v>400</v>
      </c>
      <c r="D325" s="288"/>
      <c r="E325" s="289">
        <v>0</v>
      </c>
      <c r="F325" s="358"/>
      <c r="G325" s="290"/>
      <c r="H325" s="291"/>
      <c r="I325" s="284"/>
      <c r="J325" s="292"/>
      <c r="K325" s="284"/>
      <c r="M325" s="285" t="s">
        <v>400</v>
      </c>
      <c r="O325" s="274"/>
    </row>
    <row r="326" spans="1:80" x14ac:dyDescent="0.2">
      <c r="A326" s="283"/>
      <c r="B326" s="286"/>
      <c r="C326" s="287" t="s">
        <v>384</v>
      </c>
      <c r="D326" s="288"/>
      <c r="E326" s="289">
        <v>0</v>
      </c>
      <c r="F326" s="358"/>
      <c r="G326" s="290"/>
      <c r="H326" s="291"/>
      <c r="I326" s="284"/>
      <c r="J326" s="292"/>
      <c r="K326" s="284"/>
      <c r="M326" s="285" t="s">
        <v>384</v>
      </c>
      <c r="O326" s="274"/>
    </row>
    <row r="327" spans="1:80" x14ac:dyDescent="0.2">
      <c r="A327" s="283"/>
      <c r="B327" s="286"/>
      <c r="C327" s="287" t="s">
        <v>385</v>
      </c>
      <c r="D327" s="288"/>
      <c r="E327" s="289">
        <v>0</v>
      </c>
      <c r="F327" s="358"/>
      <c r="G327" s="290"/>
      <c r="H327" s="291"/>
      <c r="I327" s="284"/>
      <c r="J327" s="292"/>
      <c r="K327" s="284"/>
      <c r="M327" s="285" t="s">
        <v>385</v>
      </c>
      <c r="O327" s="274"/>
    </row>
    <row r="328" spans="1:80" x14ac:dyDescent="0.2">
      <c r="A328" s="283"/>
      <c r="B328" s="286"/>
      <c r="C328" s="287" t="s">
        <v>386</v>
      </c>
      <c r="D328" s="288"/>
      <c r="E328" s="289">
        <v>0</v>
      </c>
      <c r="F328" s="358"/>
      <c r="G328" s="290"/>
      <c r="H328" s="291"/>
      <c r="I328" s="284"/>
      <c r="J328" s="292"/>
      <c r="K328" s="284"/>
      <c r="M328" s="285" t="s">
        <v>386</v>
      </c>
      <c r="O328" s="274"/>
    </row>
    <row r="329" spans="1:80" x14ac:dyDescent="0.2">
      <c r="A329" s="283"/>
      <c r="B329" s="286"/>
      <c r="C329" s="287" t="s">
        <v>401</v>
      </c>
      <c r="D329" s="288"/>
      <c r="E329" s="289">
        <v>0</v>
      </c>
      <c r="F329" s="358"/>
      <c r="G329" s="290"/>
      <c r="H329" s="291"/>
      <c r="I329" s="284"/>
      <c r="J329" s="292"/>
      <c r="K329" s="284"/>
      <c r="M329" s="285" t="s">
        <v>401</v>
      </c>
      <c r="O329" s="274"/>
    </row>
    <row r="330" spans="1:80" x14ac:dyDescent="0.2">
      <c r="A330" s="283"/>
      <c r="B330" s="286"/>
      <c r="C330" s="287" t="s">
        <v>402</v>
      </c>
      <c r="D330" s="288"/>
      <c r="E330" s="289">
        <v>11.201499999999999</v>
      </c>
      <c r="F330" s="358"/>
      <c r="G330" s="290"/>
      <c r="H330" s="291"/>
      <c r="I330" s="284"/>
      <c r="J330" s="292"/>
      <c r="K330" s="284"/>
      <c r="M330" s="285" t="s">
        <v>402</v>
      </c>
      <c r="O330" s="274"/>
    </row>
    <row r="331" spans="1:80" x14ac:dyDescent="0.2">
      <c r="A331" s="283"/>
      <c r="B331" s="286"/>
      <c r="C331" s="287" t="s">
        <v>403</v>
      </c>
      <c r="D331" s="288"/>
      <c r="E331" s="289">
        <v>11.201499999999999</v>
      </c>
      <c r="F331" s="358"/>
      <c r="G331" s="290"/>
      <c r="H331" s="291"/>
      <c r="I331" s="284"/>
      <c r="J331" s="292"/>
      <c r="K331" s="284"/>
      <c r="M331" s="285" t="s">
        <v>403</v>
      </c>
      <c r="O331" s="274"/>
    </row>
    <row r="332" spans="1:80" ht="22.5" x14ac:dyDescent="0.2">
      <c r="A332" s="275">
        <v>66</v>
      </c>
      <c r="B332" s="276" t="s">
        <v>404</v>
      </c>
      <c r="C332" s="277" t="s">
        <v>405</v>
      </c>
      <c r="D332" s="278" t="s">
        <v>112</v>
      </c>
      <c r="E332" s="279">
        <v>8.2516999999999996</v>
      </c>
      <c r="F332" s="357"/>
      <c r="G332" s="280">
        <f>E332*F332</f>
        <v>0</v>
      </c>
      <c r="H332" s="281">
        <v>1.048E-2</v>
      </c>
      <c r="I332" s="282">
        <f>E332*H332</f>
        <v>8.6477815999999999E-2</v>
      </c>
      <c r="J332" s="281">
        <v>0</v>
      </c>
      <c r="K332" s="282">
        <f>E332*J332</f>
        <v>0</v>
      </c>
      <c r="O332" s="274">
        <v>2</v>
      </c>
      <c r="AA332" s="243">
        <v>1</v>
      </c>
      <c r="AB332" s="243">
        <v>1</v>
      </c>
      <c r="AC332" s="243">
        <v>1</v>
      </c>
      <c r="AZ332" s="243">
        <v>1</v>
      </c>
      <c r="BA332" s="243">
        <f>IF(AZ332=1,G332,0)</f>
        <v>0</v>
      </c>
      <c r="BB332" s="243">
        <f>IF(AZ332=2,G332,0)</f>
        <v>0</v>
      </c>
      <c r="BC332" s="243">
        <f>IF(AZ332=3,G332,0)</f>
        <v>0</v>
      </c>
      <c r="BD332" s="243">
        <f>IF(AZ332=4,G332,0)</f>
        <v>0</v>
      </c>
      <c r="BE332" s="243">
        <f>IF(AZ332=5,G332,0)</f>
        <v>0</v>
      </c>
      <c r="CA332" s="274">
        <v>1</v>
      </c>
      <c r="CB332" s="274">
        <v>1</v>
      </c>
    </row>
    <row r="333" spans="1:80" ht="22.5" x14ac:dyDescent="0.2">
      <c r="A333" s="283"/>
      <c r="B333" s="286"/>
      <c r="C333" s="287" t="s">
        <v>406</v>
      </c>
      <c r="D333" s="288"/>
      <c r="E333" s="289">
        <v>0</v>
      </c>
      <c r="F333" s="358"/>
      <c r="G333" s="290"/>
      <c r="H333" s="291"/>
      <c r="I333" s="284"/>
      <c r="J333" s="292"/>
      <c r="K333" s="284"/>
      <c r="M333" s="285" t="s">
        <v>406</v>
      </c>
      <c r="O333" s="274"/>
    </row>
    <row r="334" spans="1:80" x14ac:dyDescent="0.2">
      <c r="A334" s="283"/>
      <c r="B334" s="286"/>
      <c r="C334" s="287" t="s">
        <v>319</v>
      </c>
      <c r="D334" s="288"/>
      <c r="E334" s="289">
        <v>0</v>
      </c>
      <c r="F334" s="358"/>
      <c r="G334" s="290"/>
      <c r="H334" s="291"/>
      <c r="I334" s="284"/>
      <c r="J334" s="292"/>
      <c r="K334" s="284"/>
      <c r="M334" s="285" t="s">
        <v>319</v>
      </c>
      <c r="O334" s="274"/>
    </row>
    <row r="335" spans="1:80" x14ac:dyDescent="0.2">
      <c r="A335" s="283"/>
      <c r="B335" s="286"/>
      <c r="C335" s="287" t="s">
        <v>320</v>
      </c>
      <c r="D335" s="288"/>
      <c r="E335" s="289">
        <v>21</v>
      </c>
      <c r="F335" s="358"/>
      <c r="G335" s="290"/>
      <c r="H335" s="291"/>
      <c r="I335" s="284"/>
      <c r="J335" s="292"/>
      <c r="K335" s="284"/>
      <c r="M335" s="285" t="s">
        <v>320</v>
      </c>
      <c r="O335" s="274"/>
    </row>
    <row r="336" spans="1:80" x14ac:dyDescent="0.2">
      <c r="A336" s="283"/>
      <c r="B336" s="286"/>
      <c r="C336" s="287" t="s">
        <v>321</v>
      </c>
      <c r="D336" s="288"/>
      <c r="E336" s="289">
        <v>8.8000000000000007</v>
      </c>
      <c r="F336" s="358"/>
      <c r="G336" s="290"/>
      <c r="H336" s="291"/>
      <c r="I336" s="284"/>
      <c r="J336" s="292"/>
      <c r="K336" s="284"/>
      <c r="M336" s="285" t="s">
        <v>321</v>
      </c>
      <c r="O336" s="274"/>
    </row>
    <row r="337" spans="1:80" x14ac:dyDescent="0.2">
      <c r="A337" s="283"/>
      <c r="B337" s="286"/>
      <c r="C337" s="287" t="s">
        <v>322</v>
      </c>
      <c r="D337" s="288"/>
      <c r="E337" s="289">
        <v>0</v>
      </c>
      <c r="F337" s="358"/>
      <c r="G337" s="290"/>
      <c r="H337" s="291"/>
      <c r="I337" s="284"/>
      <c r="J337" s="292"/>
      <c r="K337" s="284"/>
      <c r="M337" s="285" t="s">
        <v>322</v>
      </c>
      <c r="O337" s="274"/>
    </row>
    <row r="338" spans="1:80" x14ac:dyDescent="0.2">
      <c r="A338" s="283"/>
      <c r="B338" s="286"/>
      <c r="C338" s="287" t="s">
        <v>323</v>
      </c>
      <c r="D338" s="288"/>
      <c r="E338" s="289">
        <v>6.21</v>
      </c>
      <c r="F338" s="358"/>
      <c r="G338" s="290"/>
      <c r="H338" s="291"/>
      <c r="I338" s="284"/>
      <c r="J338" s="292"/>
      <c r="K338" s="284"/>
      <c r="M338" s="285" t="s">
        <v>323</v>
      </c>
      <c r="O338" s="274"/>
    </row>
    <row r="339" spans="1:80" x14ac:dyDescent="0.2">
      <c r="A339" s="283"/>
      <c r="B339" s="286"/>
      <c r="C339" s="287" t="s">
        <v>324</v>
      </c>
      <c r="D339" s="288"/>
      <c r="E339" s="289">
        <v>6.21</v>
      </c>
      <c r="F339" s="358"/>
      <c r="G339" s="290"/>
      <c r="H339" s="291"/>
      <c r="I339" s="284"/>
      <c r="J339" s="292"/>
      <c r="K339" s="284"/>
      <c r="M339" s="285" t="s">
        <v>324</v>
      </c>
      <c r="O339" s="274"/>
    </row>
    <row r="340" spans="1:80" x14ac:dyDescent="0.2">
      <c r="A340" s="283"/>
      <c r="B340" s="286"/>
      <c r="C340" s="287" t="s">
        <v>325</v>
      </c>
      <c r="D340" s="288"/>
      <c r="E340" s="289">
        <v>6.55</v>
      </c>
      <c r="F340" s="358"/>
      <c r="G340" s="290"/>
      <c r="H340" s="291"/>
      <c r="I340" s="284"/>
      <c r="J340" s="292"/>
      <c r="K340" s="284"/>
      <c r="M340" s="285" t="s">
        <v>325</v>
      </c>
      <c r="O340" s="274"/>
    </row>
    <row r="341" spans="1:80" x14ac:dyDescent="0.2">
      <c r="A341" s="283"/>
      <c r="B341" s="286"/>
      <c r="C341" s="287" t="s">
        <v>326</v>
      </c>
      <c r="D341" s="288"/>
      <c r="E341" s="289">
        <v>6.9749999999999996</v>
      </c>
      <c r="F341" s="358"/>
      <c r="G341" s="290"/>
      <c r="H341" s="291"/>
      <c r="I341" s="284"/>
      <c r="J341" s="292"/>
      <c r="K341" s="284"/>
      <c r="M341" s="285" t="s">
        <v>326</v>
      </c>
      <c r="O341" s="274"/>
    </row>
    <row r="342" spans="1:80" x14ac:dyDescent="0.2">
      <c r="A342" s="283"/>
      <c r="B342" s="286"/>
      <c r="C342" s="287" t="s">
        <v>327</v>
      </c>
      <c r="D342" s="288"/>
      <c r="E342" s="289">
        <v>7.73</v>
      </c>
      <c r="F342" s="358"/>
      <c r="G342" s="290"/>
      <c r="H342" s="291"/>
      <c r="I342" s="284"/>
      <c r="J342" s="292"/>
      <c r="K342" s="284"/>
      <c r="M342" s="285" t="s">
        <v>327</v>
      </c>
      <c r="O342" s="274"/>
    </row>
    <row r="343" spans="1:80" x14ac:dyDescent="0.2">
      <c r="A343" s="283"/>
      <c r="B343" s="286"/>
      <c r="C343" s="314" t="s">
        <v>123</v>
      </c>
      <c r="D343" s="288"/>
      <c r="E343" s="313">
        <v>63.474999999999994</v>
      </c>
      <c r="F343" s="358"/>
      <c r="G343" s="290"/>
      <c r="H343" s="291"/>
      <c r="I343" s="284"/>
      <c r="J343" s="292"/>
      <c r="K343" s="284"/>
      <c r="M343" s="285" t="s">
        <v>123</v>
      </c>
      <c r="O343" s="274"/>
    </row>
    <row r="344" spans="1:80" x14ac:dyDescent="0.2">
      <c r="A344" s="283"/>
      <c r="B344" s="286"/>
      <c r="C344" s="287" t="s">
        <v>407</v>
      </c>
      <c r="D344" s="288"/>
      <c r="E344" s="289">
        <v>-55.223300000000002</v>
      </c>
      <c r="F344" s="358"/>
      <c r="G344" s="290"/>
      <c r="H344" s="291"/>
      <c r="I344" s="284"/>
      <c r="J344" s="292"/>
      <c r="K344" s="284"/>
      <c r="M344" s="285" t="s">
        <v>407</v>
      </c>
      <c r="O344" s="274"/>
    </row>
    <row r="345" spans="1:80" ht="22.5" x14ac:dyDescent="0.2">
      <c r="A345" s="275">
        <v>67</v>
      </c>
      <c r="B345" s="276" t="s">
        <v>408</v>
      </c>
      <c r="C345" s="277" t="s">
        <v>409</v>
      </c>
      <c r="D345" s="278" t="s">
        <v>112</v>
      </c>
      <c r="E345" s="279">
        <v>6.48</v>
      </c>
      <c r="F345" s="357"/>
      <c r="G345" s="280">
        <f>E345*F345</f>
        <v>0</v>
      </c>
      <c r="H345" s="281">
        <v>1.346E-2</v>
      </c>
      <c r="I345" s="282">
        <f>E345*H345</f>
        <v>8.7220800000000001E-2</v>
      </c>
      <c r="J345" s="281">
        <v>0</v>
      </c>
      <c r="K345" s="282">
        <f>E345*J345</f>
        <v>0</v>
      </c>
      <c r="O345" s="274">
        <v>2</v>
      </c>
      <c r="AA345" s="243">
        <v>1</v>
      </c>
      <c r="AB345" s="243">
        <v>1</v>
      </c>
      <c r="AC345" s="243">
        <v>1</v>
      </c>
      <c r="AZ345" s="243">
        <v>1</v>
      </c>
      <c r="BA345" s="243">
        <f>IF(AZ345=1,G345,0)</f>
        <v>0</v>
      </c>
      <c r="BB345" s="243">
        <f>IF(AZ345=2,G345,0)</f>
        <v>0</v>
      </c>
      <c r="BC345" s="243">
        <f>IF(AZ345=3,G345,0)</f>
        <v>0</v>
      </c>
      <c r="BD345" s="243">
        <f>IF(AZ345=4,G345,0)</f>
        <v>0</v>
      </c>
      <c r="BE345" s="243">
        <f>IF(AZ345=5,G345,0)</f>
        <v>0</v>
      </c>
      <c r="CA345" s="274">
        <v>1</v>
      </c>
      <c r="CB345" s="274">
        <v>1</v>
      </c>
    </row>
    <row r="346" spans="1:80" x14ac:dyDescent="0.2">
      <c r="A346" s="283"/>
      <c r="B346" s="286"/>
      <c r="C346" s="287" t="s">
        <v>410</v>
      </c>
      <c r="D346" s="288"/>
      <c r="E346" s="289">
        <v>6.48</v>
      </c>
      <c r="F346" s="358"/>
      <c r="G346" s="290"/>
      <c r="H346" s="291"/>
      <c r="I346" s="284"/>
      <c r="J346" s="292"/>
      <c r="K346" s="284"/>
      <c r="M346" s="285" t="s">
        <v>410</v>
      </c>
      <c r="O346" s="274"/>
    </row>
    <row r="347" spans="1:80" x14ac:dyDescent="0.2">
      <c r="A347" s="275">
        <v>68</v>
      </c>
      <c r="B347" s="276" t="s">
        <v>411</v>
      </c>
      <c r="C347" s="277" t="s">
        <v>412</v>
      </c>
      <c r="D347" s="278" t="s">
        <v>112</v>
      </c>
      <c r="E347" s="279">
        <v>79.38</v>
      </c>
      <c r="F347" s="357"/>
      <c r="G347" s="280">
        <f>E347*F347</f>
        <v>0</v>
      </c>
      <c r="H347" s="281">
        <v>7.3600000000000002E-3</v>
      </c>
      <c r="I347" s="282">
        <f>E347*H347</f>
        <v>0.5842368</v>
      </c>
      <c r="J347" s="281">
        <v>0</v>
      </c>
      <c r="K347" s="282">
        <f>E347*J347</f>
        <v>0</v>
      </c>
      <c r="O347" s="274">
        <v>2</v>
      </c>
      <c r="AA347" s="243">
        <v>1</v>
      </c>
      <c r="AB347" s="243">
        <v>1</v>
      </c>
      <c r="AC347" s="243">
        <v>1</v>
      </c>
      <c r="AZ347" s="243">
        <v>1</v>
      </c>
      <c r="BA347" s="243">
        <f>IF(AZ347=1,G347,0)</f>
        <v>0</v>
      </c>
      <c r="BB347" s="243">
        <f>IF(AZ347=2,G347,0)</f>
        <v>0</v>
      </c>
      <c r="BC347" s="243">
        <f>IF(AZ347=3,G347,0)</f>
        <v>0</v>
      </c>
      <c r="BD347" s="243">
        <f>IF(AZ347=4,G347,0)</f>
        <v>0</v>
      </c>
      <c r="BE347" s="243">
        <f>IF(AZ347=5,G347,0)</f>
        <v>0</v>
      </c>
      <c r="CA347" s="274">
        <v>1</v>
      </c>
      <c r="CB347" s="274">
        <v>1</v>
      </c>
    </row>
    <row r="348" spans="1:80" ht="22.5" x14ac:dyDescent="0.2">
      <c r="A348" s="283"/>
      <c r="B348" s="286"/>
      <c r="C348" s="287" t="s">
        <v>380</v>
      </c>
      <c r="D348" s="288"/>
      <c r="E348" s="289">
        <v>0</v>
      </c>
      <c r="F348" s="358"/>
      <c r="G348" s="290"/>
      <c r="H348" s="291"/>
      <c r="I348" s="284"/>
      <c r="J348" s="292"/>
      <c r="K348" s="284"/>
      <c r="M348" s="285" t="s">
        <v>380</v>
      </c>
      <c r="O348" s="274"/>
    </row>
    <row r="349" spans="1:80" x14ac:dyDescent="0.2">
      <c r="A349" s="283"/>
      <c r="B349" s="286"/>
      <c r="C349" s="287" t="s">
        <v>381</v>
      </c>
      <c r="D349" s="288"/>
      <c r="E349" s="289">
        <v>0</v>
      </c>
      <c r="F349" s="358"/>
      <c r="G349" s="290"/>
      <c r="H349" s="291"/>
      <c r="I349" s="284"/>
      <c r="J349" s="292"/>
      <c r="K349" s="284"/>
      <c r="M349" s="285" t="s">
        <v>381</v>
      </c>
      <c r="O349" s="274"/>
    </row>
    <row r="350" spans="1:80" x14ac:dyDescent="0.2">
      <c r="A350" s="283"/>
      <c r="B350" s="286"/>
      <c r="C350" s="287" t="s">
        <v>212</v>
      </c>
      <c r="D350" s="288"/>
      <c r="E350" s="289">
        <v>0</v>
      </c>
      <c r="F350" s="358"/>
      <c r="G350" s="290"/>
      <c r="H350" s="291"/>
      <c r="I350" s="284"/>
      <c r="J350" s="292"/>
      <c r="K350" s="284"/>
      <c r="M350" s="285" t="s">
        <v>212</v>
      </c>
      <c r="O350" s="274"/>
    </row>
    <row r="351" spans="1:80" x14ac:dyDescent="0.2">
      <c r="A351" s="283"/>
      <c r="B351" s="286"/>
      <c r="C351" s="287" t="s">
        <v>382</v>
      </c>
      <c r="D351" s="288"/>
      <c r="E351" s="289">
        <v>0</v>
      </c>
      <c r="F351" s="358"/>
      <c r="G351" s="290"/>
      <c r="H351" s="291"/>
      <c r="I351" s="284"/>
      <c r="J351" s="292"/>
      <c r="K351" s="284"/>
      <c r="M351" s="285" t="s">
        <v>382</v>
      </c>
      <c r="O351" s="274"/>
    </row>
    <row r="352" spans="1:80" ht="22.5" x14ac:dyDescent="0.2">
      <c r="A352" s="283"/>
      <c r="B352" s="286"/>
      <c r="C352" s="287" t="s">
        <v>413</v>
      </c>
      <c r="D352" s="288"/>
      <c r="E352" s="289">
        <v>0</v>
      </c>
      <c r="F352" s="358"/>
      <c r="G352" s="290"/>
      <c r="H352" s="291"/>
      <c r="I352" s="284"/>
      <c r="J352" s="292"/>
      <c r="K352" s="284"/>
      <c r="M352" s="285" t="s">
        <v>413</v>
      </c>
      <c r="O352" s="274"/>
    </row>
    <row r="353" spans="1:80" x14ac:dyDescent="0.2">
      <c r="A353" s="283"/>
      <c r="B353" s="286"/>
      <c r="C353" s="287" t="s">
        <v>414</v>
      </c>
      <c r="D353" s="288"/>
      <c r="E353" s="289">
        <v>30.24</v>
      </c>
      <c r="F353" s="358"/>
      <c r="G353" s="290"/>
      <c r="H353" s="291"/>
      <c r="I353" s="284"/>
      <c r="J353" s="292"/>
      <c r="K353" s="284"/>
      <c r="M353" s="285" t="s">
        <v>414</v>
      </c>
      <c r="O353" s="274"/>
    </row>
    <row r="354" spans="1:80" x14ac:dyDescent="0.2">
      <c r="A354" s="283"/>
      <c r="B354" s="286"/>
      <c r="C354" s="287" t="s">
        <v>415</v>
      </c>
      <c r="D354" s="288"/>
      <c r="E354" s="289">
        <v>49.14</v>
      </c>
      <c r="F354" s="358"/>
      <c r="G354" s="290"/>
      <c r="H354" s="291"/>
      <c r="I354" s="284"/>
      <c r="J354" s="292"/>
      <c r="K354" s="284"/>
      <c r="M354" s="285" t="s">
        <v>415</v>
      </c>
      <c r="O354" s="274"/>
    </row>
    <row r="355" spans="1:80" x14ac:dyDescent="0.2">
      <c r="A355" s="275">
        <v>69</v>
      </c>
      <c r="B355" s="276" t="s">
        <v>416</v>
      </c>
      <c r="C355" s="277" t="s">
        <v>417</v>
      </c>
      <c r="D355" s="278" t="s">
        <v>112</v>
      </c>
      <c r="E355" s="279">
        <v>11.895</v>
      </c>
      <c r="F355" s="357"/>
      <c r="G355" s="280">
        <f>E355*F355</f>
        <v>0</v>
      </c>
      <c r="H355" s="281">
        <v>8.7799999999999996E-3</v>
      </c>
      <c r="I355" s="282">
        <f>E355*H355</f>
        <v>0.10443809999999999</v>
      </c>
      <c r="J355" s="281">
        <v>0</v>
      </c>
      <c r="K355" s="282">
        <f>E355*J355</f>
        <v>0</v>
      </c>
      <c r="O355" s="274">
        <v>2</v>
      </c>
      <c r="AA355" s="243">
        <v>1</v>
      </c>
      <c r="AB355" s="243">
        <v>1</v>
      </c>
      <c r="AC355" s="243">
        <v>1</v>
      </c>
      <c r="AZ355" s="243">
        <v>1</v>
      </c>
      <c r="BA355" s="243">
        <f>IF(AZ355=1,G355,0)</f>
        <v>0</v>
      </c>
      <c r="BB355" s="243">
        <f>IF(AZ355=2,G355,0)</f>
        <v>0</v>
      </c>
      <c r="BC355" s="243">
        <f>IF(AZ355=3,G355,0)</f>
        <v>0</v>
      </c>
      <c r="BD355" s="243">
        <f>IF(AZ355=4,G355,0)</f>
        <v>0</v>
      </c>
      <c r="BE355" s="243">
        <f>IF(AZ355=5,G355,0)</f>
        <v>0</v>
      </c>
      <c r="CA355" s="274">
        <v>1</v>
      </c>
      <c r="CB355" s="274">
        <v>1</v>
      </c>
    </row>
    <row r="356" spans="1:80" ht="22.5" x14ac:dyDescent="0.2">
      <c r="A356" s="283"/>
      <c r="B356" s="286"/>
      <c r="C356" s="287" t="s">
        <v>380</v>
      </c>
      <c r="D356" s="288"/>
      <c r="E356" s="289">
        <v>0</v>
      </c>
      <c r="F356" s="358"/>
      <c r="G356" s="290"/>
      <c r="H356" s="291"/>
      <c r="I356" s="284"/>
      <c r="J356" s="292"/>
      <c r="K356" s="284"/>
      <c r="M356" s="285" t="s">
        <v>380</v>
      </c>
      <c r="O356" s="274"/>
    </row>
    <row r="357" spans="1:80" x14ac:dyDescent="0.2">
      <c r="A357" s="283"/>
      <c r="B357" s="286"/>
      <c r="C357" s="287" t="s">
        <v>381</v>
      </c>
      <c r="D357" s="288"/>
      <c r="E357" s="289">
        <v>0</v>
      </c>
      <c r="F357" s="358"/>
      <c r="G357" s="290"/>
      <c r="H357" s="291"/>
      <c r="I357" s="284"/>
      <c r="J357" s="292"/>
      <c r="K357" s="284"/>
      <c r="M357" s="285" t="s">
        <v>381</v>
      </c>
      <c r="O357" s="274"/>
    </row>
    <row r="358" spans="1:80" x14ac:dyDescent="0.2">
      <c r="A358" s="283"/>
      <c r="B358" s="286"/>
      <c r="C358" s="287" t="s">
        <v>212</v>
      </c>
      <c r="D358" s="288"/>
      <c r="E358" s="289">
        <v>0</v>
      </c>
      <c r="F358" s="358"/>
      <c r="G358" s="290"/>
      <c r="H358" s="291"/>
      <c r="I358" s="284"/>
      <c r="J358" s="292"/>
      <c r="K358" s="284"/>
      <c r="M358" s="285" t="s">
        <v>212</v>
      </c>
      <c r="O358" s="274"/>
    </row>
    <row r="359" spans="1:80" x14ac:dyDescent="0.2">
      <c r="A359" s="283"/>
      <c r="B359" s="286"/>
      <c r="C359" s="287" t="s">
        <v>382</v>
      </c>
      <c r="D359" s="288"/>
      <c r="E359" s="289">
        <v>0</v>
      </c>
      <c r="F359" s="358"/>
      <c r="G359" s="290"/>
      <c r="H359" s="291"/>
      <c r="I359" s="284"/>
      <c r="J359" s="292"/>
      <c r="K359" s="284"/>
      <c r="M359" s="285" t="s">
        <v>382</v>
      </c>
      <c r="O359" s="274"/>
    </row>
    <row r="360" spans="1:80" ht="22.5" x14ac:dyDescent="0.2">
      <c r="A360" s="283"/>
      <c r="B360" s="286"/>
      <c r="C360" s="287" t="s">
        <v>418</v>
      </c>
      <c r="D360" s="288"/>
      <c r="E360" s="289">
        <v>0</v>
      </c>
      <c r="F360" s="358"/>
      <c r="G360" s="290"/>
      <c r="H360" s="291"/>
      <c r="I360" s="284"/>
      <c r="J360" s="292"/>
      <c r="K360" s="284"/>
      <c r="M360" s="285" t="s">
        <v>418</v>
      </c>
      <c r="O360" s="274"/>
    </row>
    <row r="361" spans="1:80" x14ac:dyDescent="0.2">
      <c r="A361" s="283"/>
      <c r="B361" s="286"/>
      <c r="C361" s="287" t="s">
        <v>374</v>
      </c>
      <c r="D361" s="288"/>
      <c r="E361" s="289">
        <v>0</v>
      </c>
      <c r="F361" s="358"/>
      <c r="G361" s="290"/>
      <c r="H361" s="291"/>
      <c r="I361" s="284"/>
      <c r="J361" s="292"/>
      <c r="K361" s="284"/>
      <c r="M361" s="285" t="s">
        <v>374</v>
      </c>
      <c r="O361" s="274"/>
    </row>
    <row r="362" spans="1:80" x14ac:dyDescent="0.2">
      <c r="A362" s="283"/>
      <c r="B362" s="286"/>
      <c r="C362" s="287" t="s">
        <v>419</v>
      </c>
      <c r="D362" s="288"/>
      <c r="E362" s="289">
        <v>4.6529999999999996</v>
      </c>
      <c r="F362" s="358"/>
      <c r="G362" s="290"/>
      <c r="H362" s="291"/>
      <c r="I362" s="284"/>
      <c r="J362" s="292"/>
      <c r="K362" s="284"/>
      <c r="M362" s="285" t="s">
        <v>419</v>
      </c>
      <c r="O362" s="274"/>
    </row>
    <row r="363" spans="1:80" x14ac:dyDescent="0.2">
      <c r="A363" s="283"/>
      <c r="B363" s="286"/>
      <c r="C363" s="287" t="s">
        <v>420</v>
      </c>
      <c r="D363" s="288"/>
      <c r="E363" s="289">
        <v>4.6529999999999996</v>
      </c>
      <c r="F363" s="358"/>
      <c r="G363" s="290"/>
      <c r="H363" s="291"/>
      <c r="I363" s="284"/>
      <c r="J363" s="292"/>
      <c r="K363" s="284"/>
      <c r="M363" s="285" t="s">
        <v>420</v>
      </c>
      <c r="O363" s="274"/>
    </row>
    <row r="364" spans="1:80" x14ac:dyDescent="0.2">
      <c r="A364" s="283"/>
      <c r="B364" s="286"/>
      <c r="C364" s="287" t="s">
        <v>421</v>
      </c>
      <c r="D364" s="288"/>
      <c r="E364" s="289">
        <v>1.944</v>
      </c>
      <c r="F364" s="358"/>
      <c r="G364" s="290"/>
      <c r="H364" s="291"/>
      <c r="I364" s="284"/>
      <c r="J364" s="292"/>
      <c r="K364" s="284"/>
      <c r="M364" s="285" t="s">
        <v>421</v>
      </c>
      <c r="O364" s="274"/>
    </row>
    <row r="365" spans="1:80" x14ac:dyDescent="0.2">
      <c r="A365" s="283"/>
      <c r="B365" s="286"/>
      <c r="C365" s="287" t="s">
        <v>422</v>
      </c>
      <c r="D365" s="288"/>
      <c r="E365" s="289">
        <v>0.32250000000000001</v>
      </c>
      <c r="F365" s="358"/>
      <c r="G365" s="290"/>
      <c r="H365" s="291"/>
      <c r="I365" s="284"/>
      <c r="J365" s="292"/>
      <c r="K365" s="284"/>
      <c r="M365" s="285" t="s">
        <v>422</v>
      </c>
      <c r="O365" s="274"/>
    </row>
    <row r="366" spans="1:80" x14ac:dyDescent="0.2">
      <c r="A366" s="283"/>
      <c r="B366" s="286"/>
      <c r="C366" s="287" t="s">
        <v>423</v>
      </c>
      <c r="D366" s="288"/>
      <c r="E366" s="289">
        <v>0.32250000000000001</v>
      </c>
      <c r="F366" s="358"/>
      <c r="G366" s="290"/>
      <c r="H366" s="291"/>
      <c r="I366" s="284"/>
      <c r="J366" s="292"/>
      <c r="K366" s="284"/>
      <c r="M366" s="285" t="s">
        <v>423</v>
      </c>
      <c r="O366" s="274"/>
    </row>
    <row r="367" spans="1:80" x14ac:dyDescent="0.2">
      <c r="A367" s="283"/>
      <c r="B367" s="286"/>
      <c r="C367" s="314" t="s">
        <v>123</v>
      </c>
      <c r="D367" s="288"/>
      <c r="E367" s="313">
        <v>11.895</v>
      </c>
      <c r="F367" s="358"/>
      <c r="G367" s="290"/>
      <c r="H367" s="291"/>
      <c r="I367" s="284"/>
      <c r="J367" s="292"/>
      <c r="K367" s="284"/>
      <c r="M367" s="285" t="s">
        <v>123</v>
      </c>
      <c r="O367" s="274"/>
    </row>
    <row r="368" spans="1:80" ht="22.5" x14ac:dyDescent="0.2">
      <c r="A368" s="275">
        <v>70</v>
      </c>
      <c r="B368" s="276" t="s">
        <v>424</v>
      </c>
      <c r="C368" s="277" t="s">
        <v>425</v>
      </c>
      <c r="D368" s="278" t="s">
        <v>112</v>
      </c>
      <c r="E368" s="279">
        <v>37.799999999999997</v>
      </c>
      <c r="F368" s="357"/>
      <c r="G368" s="280">
        <f>E368*F368</f>
        <v>0</v>
      </c>
      <c r="H368" s="281">
        <v>1.039E-2</v>
      </c>
      <c r="I368" s="282">
        <f>E368*H368</f>
        <v>0.39274199999999998</v>
      </c>
      <c r="J368" s="281">
        <v>0</v>
      </c>
      <c r="K368" s="282">
        <f>E368*J368</f>
        <v>0</v>
      </c>
      <c r="O368" s="274">
        <v>2</v>
      </c>
      <c r="AA368" s="243">
        <v>1</v>
      </c>
      <c r="AB368" s="243">
        <v>1</v>
      </c>
      <c r="AC368" s="243">
        <v>1</v>
      </c>
      <c r="AZ368" s="243">
        <v>1</v>
      </c>
      <c r="BA368" s="243">
        <f>IF(AZ368=1,G368,0)</f>
        <v>0</v>
      </c>
      <c r="BB368" s="243">
        <f>IF(AZ368=2,G368,0)</f>
        <v>0</v>
      </c>
      <c r="BC368" s="243">
        <f>IF(AZ368=3,G368,0)</f>
        <v>0</v>
      </c>
      <c r="BD368" s="243">
        <f>IF(AZ368=4,G368,0)</f>
        <v>0</v>
      </c>
      <c r="BE368" s="243">
        <f>IF(AZ368=5,G368,0)</f>
        <v>0</v>
      </c>
      <c r="CA368" s="274">
        <v>1</v>
      </c>
      <c r="CB368" s="274">
        <v>1</v>
      </c>
    </row>
    <row r="369" spans="1:80" ht="22.5" x14ac:dyDescent="0.2">
      <c r="A369" s="283"/>
      <c r="B369" s="286"/>
      <c r="C369" s="287" t="s">
        <v>380</v>
      </c>
      <c r="D369" s="288"/>
      <c r="E369" s="289">
        <v>0</v>
      </c>
      <c r="F369" s="358"/>
      <c r="G369" s="290"/>
      <c r="H369" s="291"/>
      <c r="I369" s="284"/>
      <c r="J369" s="292"/>
      <c r="K369" s="284"/>
      <c r="M369" s="285" t="s">
        <v>380</v>
      </c>
      <c r="O369" s="274"/>
    </row>
    <row r="370" spans="1:80" x14ac:dyDescent="0.2">
      <c r="A370" s="283"/>
      <c r="B370" s="286"/>
      <c r="C370" s="287" t="s">
        <v>381</v>
      </c>
      <c r="D370" s="288"/>
      <c r="E370" s="289">
        <v>0</v>
      </c>
      <c r="F370" s="358"/>
      <c r="G370" s="290"/>
      <c r="H370" s="291"/>
      <c r="I370" s="284"/>
      <c r="J370" s="292"/>
      <c r="K370" s="284"/>
      <c r="M370" s="285" t="s">
        <v>381</v>
      </c>
      <c r="O370" s="274"/>
    </row>
    <row r="371" spans="1:80" x14ac:dyDescent="0.2">
      <c r="A371" s="283"/>
      <c r="B371" s="286"/>
      <c r="C371" s="287" t="s">
        <v>212</v>
      </c>
      <c r="D371" s="288"/>
      <c r="E371" s="289">
        <v>0</v>
      </c>
      <c r="F371" s="358"/>
      <c r="G371" s="290"/>
      <c r="H371" s="291"/>
      <c r="I371" s="284"/>
      <c r="J371" s="292"/>
      <c r="K371" s="284"/>
      <c r="M371" s="285" t="s">
        <v>212</v>
      </c>
      <c r="O371" s="274"/>
    </row>
    <row r="372" spans="1:80" x14ac:dyDescent="0.2">
      <c r="A372" s="283"/>
      <c r="B372" s="286"/>
      <c r="C372" s="287" t="s">
        <v>382</v>
      </c>
      <c r="D372" s="288"/>
      <c r="E372" s="289">
        <v>0</v>
      </c>
      <c r="F372" s="358"/>
      <c r="G372" s="290"/>
      <c r="H372" s="291"/>
      <c r="I372" s="284"/>
      <c r="J372" s="292"/>
      <c r="K372" s="284"/>
      <c r="M372" s="285" t="s">
        <v>382</v>
      </c>
      <c r="O372" s="274"/>
    </row>
    <row r="373" spans="1:80" ht="22.5" x14ac:dyDescent="0.2">
      <c r="A373" s="283"/>
      <c r="B373" s="286"/>
      <c r="C373" s="287" t="s">
        <v>413</v>
      </c>
      <c r="D373" s="288"/>
      <c r="E373" s="289">
        <v>0</v>
      </c>
      <c r="F373" s="358"/>
      <c r="G373" s="290"/>
      <c r="H373" s="291"/>
      <c r="I373" s="284"/>
      <c r="J373" s="292"/>
      <c r="K373" s="284"/>
      <c r="M373" s="285" t="s">
        <v>413</v>
      </c>
      <c r="O373" s="274"/>
    </row>
    <row r="374" spans="1:80" x14ac:dyDescent="0.2">
      <c r="A374" s="283"/>
      <c r="B374" s="286"/>
      <c r="C374" s="287" t="s">
        <v>384</v>
      </c>
      <c r="D374" s="288"/>
      <c r="E374" s="289">
        <v>0</v>
      </c>
      <c r="F374" s="358"/>
      <c r="G374" s="290"/>
      <c r="H374" s="291"/>
      <c r="I374" s="284"/>
      <c r="J374" s="292"/>
      <c r="K374" s="284"/>
      <c r="M374" s="285" t="s">
        <v>384</v>
      </c>
      <c r="O374" s="274"/>
    </row>
    <row r="375" spans="1:80" x14ac:dyDescent="0.2">
      <c r="A375" s="283"/>
      <c r="B375" s="286"/>
      <c r="C375" s="287" t="s">
        <v>385</v>
      </c>
      <c r="D375" s="288"/>
      <c r="E375" s="289">
        <v>0</v>
      </c>
      <c r="F375" s="358"/>
      <c r="G375" s="290"/>
      <c r="H375" s="291"/>
      <c r="I375" s="284"/>
      <c r="J375" s="292"/>
      <c r="K375" s="284"/>
      <c r="M375" s="285" t="s">
        <v>385</v>
      </c>
      <c r="O375" s="274"/>
    </row>
    <row r="376" spans="1:80" x14ac:dyDescent="0.2">
      <c r="A376" s="283"/>
      <c r="B376" s="286"/>
      <c r="C376" s="287" t="s">
        <v>426</v>
      </c>
      <c r="D376" s="288"/>
      <c r="E376" s="289">
        <v>37.799999999999997</v>
      </c>
      <c r="F376" s="358"/>
      <c r="G376" s="290"/>
      <c r="H376" s="291"/>
      <c r="I376" s="284"/>
      <c r="J376" s="292"/>
      <c r="K376" s="284"/>
      <c r="M376" s="285" t="s">
        <v>426</v>
      </c>
      <c r="O376" s="274"/>
    </row>
    <row r="377" spans="1:80" ht="22.5" x14ac:dyDescent="0.2">
      <c r="A377" s="275">
        <v>71</v>
      </c>
      <c r="B377" s="276" t="s">
        <v>427</v>
      </c>
      <c r="C377" s="277" t="s">
        <v>428</v>
      </c>
      <c r="D377" s="278" t="s">
        <v>112</v>
      </c>
      <c r="E377" s="279">
        <v>23.79</v>
      </c>
      <c r="F377" s="357"/>
      <c r="G377" s="280">
        <f>E377*F377</f>
        <v>0</v>
      </c>
      <c r="H377" s="281">
        <v>1.1820000000000001E-2</v>
      </c>
      <c r="I377" s="282">
        <f>E377*H377</f>
        <v>0.2811978</v>
      </c>
      <c r="J377" s="281">
        <v>0</v>
      </c>
      <c r="K377" s="282">
        <f>E377*J377</f>
        <v>0</v>
      </c>
      <c r="O377" s="274">
        <v>2</v>
      </c>
      <c r="AA377" s="243">
        <v>1</v>
      </c>
      <c r="AB377" s="243">
        <v>1</v>
      </c>
      <c r="AC377" s="243">
        <v>1</v>
      </c>
      <c r="AZ377" s="243">
        <v>1</v>
      </c>
      <c r="BA377" s="243">
        <f>IF(AZ377=1,G377,0)</f>
        <v>0</v>
      </c>
      <c r="BB377" s="243">
        <f>IF(AZ377=2,G377,0)</f>
        <v>0</v>
      </c>
      <c r="BC377" s="243">
        <f>IF(AZ377=3,G377,0)</f>
        <v>0</v>
      </c>
      <c r="BD377" s="243">
        <f>IF(AZ377=4,G377,0)</f>
        <v>0</v>
      </c>
      <c r="BE377" s="243">
        <f>IF(AZ377=5,G377,0)</f>
        <v>0</v>
      </c>
      <c r="CA377" s="274">
        <v>1</v>
      </c>
      <c r="CB377" s="274">
        <v>1</v>
      </c>
    </row>
    <row r="378" spans="1:80" ht="22.5" x14ac:dyDescent="0.2">
      <c r="A378" s="283"/>
      <c r="B378" s="286"/>
      <c r="C378" s="287" t="s">
        <v>380</v>
      </c>
      <c r="D378" s="288"/>
      <c r="E378" s="289">
        <v>0</v>
      </c>
      <c r="F378" s="358"/>
      <c r="G378" s="290"/>
      <c r="H378" s="291"/>
      <c r="I378" s="284"/>
      <c r="J378" s="292"/>
      <c r="K378" s="284"/>
      <c r="M378" s="285" t="s">
        <v>380</v>
      </c>
      <c r="O378" s="274"/>
    </row>
    <row r="379" spans="1:80" x14ac:dyDescent="0.2">
      <c r="A379" s="283"/>
      <c r="B379" s="286"/>
      <c r="C379" s="287" t="s">
        <v>381</v>
      </c>
      <c r="D379" s="288"/>
      <c r="E379" s="289">
        <v>0</v>
      </c>
      <c r="F379" s="358"/>
      <c r="G379" s="290"/>
      <c r="H379" s="291"/>
      <c r="I379" s="284"/>
      <c r="J379" s="292"/>
      <c r="K379" s="284"/>
      <c r="M379" s="285" t="s">
        <v>381</v>
      </c>
      <c r="O379" s="274"/>
    </row>
    <row r="380" spans="1:80" x14ac:dyDescent="0.2">
      <c r="A380" s="283"/>
      <c r="B380" s="286"/>
      <c r="C380" s="287" t="s">
        <v>212</v>
      </c>
      <c r="D380" s="288"/>
      <c r="E380" s="289">
        <v>0</v>
      </c>
      <c r="F380" s="358"/>
      <c r="G380" s="290"/>
      <c r="H380" s="291"/>
      <c r="I380" s="284"/>
      <c r="J380" s="292"/>
      <c r="K380" s="284"/>
      <c r="M380" s="285" t="s">
        <v>212</v>
      </c>
      <c r="O380" s="274"/>
    </row>
    <row r="381" spans="1:80" x14ac:dyDescent="0.2">
      <c r="A381" s="283"/>
      <c r="B381" s="286"/>
      <c r="C381" s="287" t="s">
        <v>382</v>
      </c>
      <c r="D381" s="288"/>
      <c r="E381" s="289">
        <v>0</v>
      </c>
      <c r="F381" s="358"/>
      <c r="G381" s="290"/>
      <c r="H381" s="291"/>
      <c r="I381" s="284"/>
      <c r="J381" s="292"/>
      <c r="K381" s="284"/>
      <c r="M381" s="285" t="s">
        <v>382</v>
      </c>
      <c r="O381" s="274"/>
    </row>
    <row r="382" spans="1:80" ht="22.5" x14ac:dyDescent="0.2">
      <c r="A382" s="283"/>
      <c r="B382" s="286"/>
      <c r="C382" s="287" t="s">
        <v>418</v>
      </c>
      <c r="D382" s="288"/>
      <c r="E382" s="289">
        <v>0</v>
      </c>
      <c r="F382" s="358"/>
      <c r="G382" s="290"/>
      <c r="H382" s="291"/>
      <c r="I382" s="284"/>
      <c r="J382" s="292"/>
      <c r="K382" s="284"/>
      <c r="M382" s="285" t="s">
        <v>418</v>
      </c>
      <c r="O382" s="274"/>
    </row>
    <row r="383" spans="1:80" x14ac:dyDescent="0.2">
      <c r="A383" s="283"/>
      <c r="B383" s="286"/>
      <c r="C383" s="287" t="s">
        <v>384</v>
      </c>
      <c r="D383" s="288"/>
      <c r="E383" s="289">
        <v>0</v>
      </c>
      <c r="F383" s="358"/>
      <c r="G383" s="290"/>
      <c r="H383" s="291"/>
      <c r="I383" s="284"/>
      <c r="J383" s="292"/>
      <c r="K383" s="284"/>
      <c r="M383" s="285" t="s">
        <v>384</v>
      </c>
      <c r="O383" s="274"/>
    </row>
    <row r="384" spans="1:80" x14ac:dyDescent="0.2">
      <c r="A384" s="283"/>
      <c r="B384" s="286"/>
      <c r="C384" s="287" t="s">
        <v>385</v>
      </c>
      <c r="D384" s="288"/>
      <c r="E384" s="289">
        <v>0</v>
      </c>
      <c r="F384" s="358"/>
      <c r="G384" s="290"/>
      <c r="H384" s="291"/>
      <c r="I384" s="284"/>
      <c r="J384" s="292"/>
      <c r="K384" s="284"/>
      <c r="M384" s="285" t="s">
        <v>385</v>
      </c>
      <c r="O384" s="274"/>
    </row>
    <row r="385" spans="1:80" x14ac:dyDescent="0.2">
      <c r="A385" s="283"/>
      <c r="B385" s="286"/>
      <c r="C385" s="287" t="s">
        <v>374</v>
      </c>
      <c r="D385" s="288"/>
      <c r="E385" s="289">
        <v>0</v>
      </c>
      <c r="F385" s="358"/>
      <c r="G385" s="290"/>
      <c r="H385" s="291"/>
      <c r="I385" s="284"/>
      <c r="J385" s="292"/>
      <c r="K385" s="284"/>
      <c r="M385" s="285" t="s">
        <v>374</v>
      </c>
      <c r="O385" s="274"/>
    </row>
    <row r="386" spans="1:80" x14ac:dyDescent="0.2">
      <c r="A386" s="283"/>
      <c r="B386" s="286"/>
      <c r="C386" s="287" t="s">
        <v>429</v>
      </c>
      <c r="D386" s="288"/>
      <c r="E386" s="289">
        <v>9.3059999999999992</v>
      </c>
      <c r="F386" s="358"/>
      <c r="G386" s="290"/>
      <c r="H386" s="291"/>
      <c r="I386" s="284"/>
      <c r="J386" s="292"/>
      <c r="K386" s="284"/>
      <c r="M386" s="285" t="s">
        <v>429</v>
      </c>
      <c r="O386" s="274"/>
    </row>
    <row r="387" spans="1:80" x14ac:dyDescent="0.2">
      <c r="A387" s="283"/>
      <c r="B387" s="286"/>
      <c r="C387" s="287" t="s">
        <v>430</v>
      </c>
      <c r="D387" s="288"/>
      <c r="E387" s="289">
        <v>9.3059999999999992</v>
      </c>
      <c r="F387" s="358"/>
      <c r="G387" s="290"/>
      <c r="H387" s="291"/>
      <c r="I387" s="284"/>
      <c r="J387" s="292"/>
      <c r="K387" s="284"/>
      <c r="M387" s="285" t="s">
        <v>430</v>
      </c>
      <c r="O387" s="274"/>
    </row>
    <row r="388" spans="1:80" x14ac:dyDescent="0.2">
      <c r="A388" s="283"/>
      <c r="B388" s="286"/>
      <c r="C388" s="287" t="s">
        <v>431</v>
      </c>
      <c r="D388" s="288"/>
      <c r="E388" s="289">
        <v>3.8879999999999999</v>
      </c>
      <c r="F388" s="358"/>
      <c r="G388" s="290"/>
      <c r="H388" s="291"/>
      <c r="I388" s="284"/>
      <c r="J388" s="292"/>
      <c r="K388" s="284"/>
      <c r="M388" s="285" t="s">
        <v>431</v>
      </c>
      <c r="O388" s="274"/>
    </row>
    <row r="389" spans="1:80" x14ac:dyDescent="0.2">
      <c r="A389" s="283"/>
      <c r="B389" s="286"/>
      <c r="C389" s="287" t="s">
        <v>432</v>
      </c>
      <c r="D389" s="288"/>
      <c r="E389" s="289">
        <v>0.64500000000000002</v>
      </c>
      <c r="F389" s="358"/>
      <c r="G389" s="290"/>
      <c r="H389" s="291"/>
      <c r="I389" s="284"/>
      <c r="J389" s="292"/>
      <c r="K389" s="284"/>
      <c r="M389" s="285" t="s">
        <v>432</v>
      </c>
      <c r="O389" s="274"/>
    </row>
    <row r="390" spans="1:80" x14ac:dyDescent="0.2">
      <c r="A390" s="283"/>
      <c r="B390" s="286"/>
      <c r="C390" s="287" t="s">
        <v>433</v>
      </c>
      <c r="D390" s="288"/>
      <c r="E390" s="289">
        <v>0.64500000000000002</v>
      </c>
      <c r="F390" s="358"/>
      <c r="G390" s="290"/>
      <c r="H390" s="291"/>
      <c r="I390" s="284"/>
      <c r="J390" s="292"/>
      <c r="K390" s="284"/>
      <c r="M390" s="285" t="s">
        <v>433</v>
      </c>
      <c r="O390" s="274"/>
    </row>
    <row r="391" spans="1:80" x14ac:dyDescent="0.2">
      <c r="A391" s="283"/>
      <c r="B391" s="286"/>
      <c r="C391" s="314" t="s">
        <v>123</v>
      </c>
      <c r="D391" s="288"/>
      <c r="E391" s="313">
        <v>23.79</v>
      </c>
      <c r="F391" s="358"/>
      <c r="G391" s="290"/>
      <c r="H391" s="291"/>
      <c r="I391" s="284"/>
      <c r="J391" s="292"/>
      <c r="K391" s="284"/>
      <c r="M391" s="285" t="s">
        <v>123</v>
      </c>
      <c r="O391" s="274"/>
    </row>
    <row r="392" spans="1:80" x14ac:dyDescent="0.2">
      <c r="A392" s="275">
        <v>72</v>
      </c>
      <c r="B392" s="276" t="s">
        <v>434</v>
      </c>
      <c r="C392" s="277" t="s">
        <v>435</v>
      </c>
      <c r="D392" s="278" t="s">
        <v>112</v>
      </c>
      <c r="E392" s="279">
        <v>1.2063999999999999</v>
      </c>
      <c r="F392" s="357"/>
      <c r="G392" s="280">
        <f>E392*F392</f>
        <v>0</v>
      </c>
      <c r="H392" s="281">
        <v>9.2999999999999992E-3</v>
      </c>
      <c r="I392" s="282">
        <f>E392*H392</f>
        <v>1.1219519999999998E-2</v>
      </c>
      <c r="J392" s="281">
        <v>0</v>
      </c>
      <c r="K392" s="282">
        <f>E392*J392</f>
        <v>0</v>
      </c>
      <c r="O392" s="274">
        <v>2</v>
      </c>
      <c r="AA392" s="243">
        <v>1</v>
      </c>
      <c r="AB392" s="243">
        <v>0</v>
      </c>
      <c r="AC392" s="243">
        <v>0</v>
      </c>
      <c r="AZ392" s="243">
        <v>1</v>
      </c>
      <c r="BA392" s="243">
        <f>IF(AZ392=1,G392,0)</f>
        <v>0</v>
      </c>
      <c r="BB392" s="243">
        <f>IF(AZ392=2,G392,0)</f>
        <v>0</v>
      </c>
      <c r="BC392" s="243">
        <f>IF(AZ392=3,G392,0)</f>
        <v>0</v>
      </c>
      <c r="BD392" s="243">
        <f>IF(AZ392=4,G392,0)</f>
        <v>0</v>
      </c>
      <c r="BE392" s="243">
        <f>IF(AZ392=5,G392,0)</f>
        <v>0</v>
      </c>
      <c r="CA392" s="274">
        <v>1</v>
      </c>
      <c r="CB392" s="274">
        <v>0</v>
      </c>
    </row>
    <row r="393" spans="1:80" ht="33.75" x14ac:dyDescent="0.2">
      <c r="A393" s="283"/>
      <c r="B393" s="286"/>
      <c r="C393" s="287" t="s">
        <v>436</v>
      </c>
      <c r="D393" s="288"/>
      <c r="E393" s="289">
        <v>0</v>
      </c>
      <c r="F393" s="358"/>
      <c r="G393" s="290"/>
      <c r="H393" s="291"/>
      <c r="I393" s="284"/>
      <c r="J393" s="292"/>
      <c r="K393" s="284"/>
      <c r="M393" s="285" t="s">
        <v>436</v>
      </c>
      <c r="O393" s="274"/>
    </row>
    <row r="394" spans="1:80" x14ac:dyDescent="0.2">
      <c r="A394" s="283"/>
      <c r="B394" s="286"/>
      <c r="C394" s="287" t="s">
        <v>319</v>
      </c>
      <c r="D394" s="288"/>
      <c r="E394" s="289">
        <v>0</v>
      </c>
      <c r="F394" s="358"/>
      <c r="G394" s="290"/>
      <c r="H394" s="291"/>
      <c r="I394" s="284"/>
      <c r="J394" s="292"/>
      <c r="K394" s="284"/>
      <c r="M394" s="285" t="s">
        <v>319</v>
      </c>
      <c r="O394" s="274"/>
    </row>
    <row r="395" spans="1:80" x14ac:dyDescent="0.2">
      <c r="A395" s="283"/>
      <c r="B395" s="286"/>
      <c r="C395" s="287" t="s">
        <v>437</v>
      </c>
      <c r="D395" s="288"/>
      <c r="E395" s="289">
        <v>7</v>
      </c>
      <c r="F395" s="358"/>
      <c r="G395" s="290"/>
      <c r="H395" s="291"/>
      <c r="I395" s="284"/>
      <c r="J395" s="292"/>
      <c r="K395" s="284"/>
      <c r="M395" s="285" t="s">
        <v>437</v>
      </c>
      <c r="O395" s="274"/>
    </row>
    <row r="396" spans="1:80" x14ac:dyDescent="0.2">
      <c r="A396" s="283"/>
      <c r="B396" s="286"/>
      <c r="C396" s="287" t="s">
        <v>438</v>
      </c>
      <c r="D396" s="288"/>
      <c r="E396" s="289">
        <v>2.2799999999999998</v>
      </c>
      <c r="F396" s="358"/>
      <c r="G396" s="290"/>
      <c r="H396" s="291"/>
      <c r="I396" s="284"/>
      <c r="J396" s="292"/>
      <c r="K396" s="284"/>
      <c r="M396" s="285" t="s">
        <v>438</v>
      </c>
      <c r="O396" s="274"/>
    </row>
    <row r="397" spans="1:80" x14ac:dyDescent="0.2">
      <c r="A397" s="283"/>
      <c r="B397" s="286"/>
      <c r="C397" s="314" t="s">
        <v>123</v>
      </c>
      <c r="D397" s="288"/>
      <c r="E397" s="313">
        <v>9.2799999999999994</v>
      </c>
      <c r="F397" s="358"/>
      <c r="G397" s="290"/>
      <c r="H397" s="291"/>
      <c r="I397" s="284"/>
      <c r="J397" s="292"/>
      <c r="K397" s="284"/>
      <c r="M397" s="285" t="s">
        <v>123</v>
      </c>
      <c r="O397" s="274"/>
    </row>
    <row r="398" spans="1:80" x14ac:dyDescent="0.2">
      <c r="A398" s="283"/>
      <c r="B398" s="286"/>
      <c r="C398" s="287" t="s">
        <v>439</v>
      </c>
      <c r="D398" s="288"/>
      <c r="E398" s="289">
        <v>-8.0736000000000008</v>
      </c>
      <c r="F398" s="358"/>
      <c r="G398" s="290"/>
      <c r="H398" s="291"/>
      <c r="I398" s="284"/>
      <c r="J398" s="292"/>
      <c r="K398" s="284"/>
      <c r="M398" s="285" t="s">
        <v>439</v>
      </c>
      <c r="O398" s="274"/>
    </row>
    <row r="399" spans="1:80" x14ac:dyDescent="0.2">
      <c r="A399" s="275">
        <v>73</v>
      </c>
      <c r="B399" s="276" t="s">
        <v>440</v>
      </c>
      <c r="C399" s="277" t="s">
        <v>441</v>
      </c>
      <c r="D399" s="278" t="s">
        <v>112</v>
      </c>
      <c r="E399" s="279">
        <v>370.25799999999998</v>
      </c>
      <c r="F399" s="357"/>
      <c r="G399" s="280">
        <f>E399*F399</f>
        <v>0</v>
      </c>
      <c r="H399" s="281">
        <v>1.205E-2</v>
      </c>
      <c r="I399" s="282">
        <f>E399*H399</f>
        <v>4.4616088999999999</v>
      </c>
      <c r="J399" s="281">
        <v>0</v>
      </c>
      <c r="K399" s="282">
        <f>E399*J399</f>
        <v>0</v>
      </c>
      <c r="O399" s="274">
        <v>2</v>
      </c>
      <c r="AA399" s="243">
        <v>1</v>
      </c>
      <c r="AB399" s="243">
        <v>1</v>
      </c>
      <c r="AC399" s="243">
        <v>1</v>
      </c>
      <c r="AZ399" s="243">
        <v>1</v>
      </c>
      <c r="BA399" s="243">
        <f>IF(AZ399=1,G399,0)</f>
        <v>0</v>
      </c>
      <c r="BB399" s="243">
        <f>IF(AZ399=2,G399,0)</f>
        <v>0</v>
      </c>
      <c r="BC399" s="243">
        <f>IF(AZ399=3,G399,0)</f>
        <v>0</v>
      </c>
      <c r="BD399" s="243">
        <f>IF(AZ399=4,G399,0)</f>
        <v>0</v>
      </c>
      <c r="BE399" s="243">
        <f>IF(AZ399=5,G399,0)</f>
        <v>0</v>
      </c>
      <c r="CA399" s="274">
        <v>1</v>
      </c>
      <c r="CB399" s="274">
        <v>1</v>
      </c>
    </row>
    <row r="400" spans="1:80" x14ac:dyDescent="0.2">
      <c r="A400" s="283"/>
      <c r="B400" s="286"/>
      <c r="C400" s="287" t="s">
        <v>372</v>
      </c>
      <c r="D400" s="288"/>
      <c r="E400" s="289">
        <v>347.85500000000002</v>
      </c>
      <c r="F400" s="358"/>
      <c r="G400" s="290"/>
      <c r="H400" s="291"/>
      <c r="I400" s="284"/>
      <c r="J400" s="292"/>
      <c r="K400" s="284"/>
      <c r="M400" s="285" t="s">
        <v>372</v>
      </c>
      <c r="O400" s="274"/>
    </row>
    <row r="401" spans="1:80" x14ac:dyDescent="0.2">
      <c r="A401" s="283"/>
      <c r="B401" s="286"/>
      <c r="C401" s="287" t="s">
        <v>373</v>
      </c>
      <c r="D401" s="288"/>
      <c r="E401" s="289">
        <v>22.402999999999999</v>
      </c>
      <c r="F401" s="358"/>
      <c r="G401" s="290"/>
      <c r="H401" s="291"/>
      <c r="I401" s="284"/>
      <c r="J401" s="292"/>
      <c r="K401" s="284"/>
      <c r="M401" s="285" t="s">
        <v>373</v>
      </c>
      <c r="O401" s="274"/>
    </row>
    <row r="402" spans="1:80" ht="22.5" x14ac:dyDescent="0.2">
      <c r="A402" s="275">
        <v>74</v>
      </c>
      <c r="B402" s="276" t="s">
        <v>442</v>
      </c>
      <c r="C402" s="277" t="s">
        <v>443</v>
      </c>
      <c r="D402" s="278" t="s">
        <v>112</v>
      </c>
      <c r="E402" s="279">
        <v>61.59</v>
      </c>
      <c r="F402" s="357"/>
      <c r="G402" s="280">
        <f>E402*F402</f>
        <v>0</v>
      </c>
      <c r="H402" s="281">
        <v>3.6800000000000001E-3</v>
      </c>
      <c r="I402" s="282">
        <f>E402*H402</f>
        <v>0.22665120000000002</v>
      </c>
      <c r="J402" s="281">
        <v>0</v>
      </c>
      <c r="K402" s="282">
        <f>E402*J402</f>
        <v>0</v>
      </c>
      <c r="O402" s="274">
        <v>2</v>
      </c>
      <c r="AA402" s="243">
        <v>1</v>
      </c>
      <c r="AB402" s="243">
        <v>1</v>
      </c>
      <c r="AC402" s="243">
        <v>1</v>
      </c>
      <c r="AZ402" s="243">
        <v>1</v>
      </c>
      <c r="BA402" s="243">
        <f>IF(AZ402=1,G402,0)</f>
        <v>0</v>
      </c>
      <c r="BB402" s="243">
        <f>IF(AZ402=2,G402,0)</f>
        <v>0</v>
      </c>
      <c r="BC402" s="243">
        <f>IF(AZ402=3,G402,0)</f>
        <v>0</v>
      </c>
      <c r="BD402" s="243">
        <f>IF(AZ402=4,G402,0)</f>
        <v>0</v>
      </c>
      <c r="BE402" s="243">
        <f>IF(AZ402=5,G402,0)</f>
        <v>0</v>
      </c>
      <c r="CA402" s="274">
        <v>1</v>
      </c>
      <c r="CB402" s="274">
        <v>1</v>
      </c>
    </row>
    <row r="403" spans="1:80" x14ac:dyDescent="0.2">
      <c r="A403" s="283"/>
      <c r="B403" s="286"/>
      <c r="C403" s="287" t="s">
        <v>366</v>
      </c>
      <c r="D403" s="288"/>
      <c r="E403" s="289">
        <v>61.59</v>
      </c>
      <c r="F403" s="358"/>
      <c r="G403" s="290"/>
      <c r="H403" s="291"/>
      <c r="I403" s="284"/>
      <c r="J403" s="292"/>
      <c r="K403" s="284"/>
      <c r="M403" s="285" t="s">
        <v>366</v>
      </c>
      <c r="O403" s="274"/>
    </row>
    <row r="404" spans="1:80" x14ac:dyDescent="0.2">
      <c r="A404" s="275">
        <v>75</v>
      </c>
      <c r="B404" s="276" t="s">
        <v>444</v>
      </c>
      <c r="C404" s="277" t="s">
        <v>445</v>
      </c>
      <c r="D404" s="278" t="s">
        <v>112</v>
      </c>
      <c r="E404" s="279">
        <v>81.045000000000002</v>
      </c>
      <c r="F404" s="357"/>
      <c r="G404" s="280">
        <f>E404*F404</f>
        <v>0</v>
      </c>
      <c r="H404" s="281">
        <v>4.793E-2</v>
      </c>
      <c r="I404" s="282">
        <f>E404*H404</f>
        <v>3.88448685</v>
      </c>
      <c r="J404" s="281">
        <v>0</v>
      </c>
      <c r="K404" s="282">
        <f>E404*J404</f>
        <v>0</v>
      </c>
      <c r="O404" s="274">
        <v>2</v>
      </c>
      <c r="AA404" s="243">
        <v>1</v>
      </c>
      <c r="AB404" s="243">
        <v>1</v>
      </c>
      <c r="AC404" s="243">
        <v>1</v>
      </c>
      <c r="AZ404" s="243">
        <v>1</v>
      </c>
      <c r="BA404" s="243">
        <f>IF(AZ404=1,G404,0)</f>
        <v>0</v>
      </c>
      <c r="BB404" s="243">
        <f>IF(AZ404=2,G404,0)</f>
        <v>0</v>
      </c>
      <c r="BC404" s="243">
        <f>IF(AZ404=3,G404,0)</f>
        <v>0</v>
      </c>
      <c r="BD404" s="243">
        <f>IF(AZ404=4,G404,0)</f>
        <v>0</v>
      </c>
      <c r="BE404" s="243">
        <f>IF(AZ404=5,G404,0)</f>
        <v>0</v>
      </c>
      <c r="CA404" s="274">
        <v>1</v>
      </c>
      <c r="CB404" s="274">
        <v>1</v>
      </c>
    </row>
    <row r="405" spans="1:80" x14ac:dyDescent="0.2">
      <c r="A405" s="283"/>
      <c r="B405" s="286"/>
      <c r="C405" s="287" t="s">
        <v>374</v>
      </c>
      <c r="D405" s="288"/>
      <c r="E405" s="289">
        <v>0</v>
      </c>
      <c r="F405" s="358"/>
      <c r="G405" s="290"/>
      <c r="H405" s="291"/>
      <c r="I405" s="284"/>
      <c r="J405" s="292"/>
      <c r="K405" s="284"/>
      <c r="M405" s="285" t="s">
        <v>374</v>
      </c>
      <c r="O405" s="274"/>
    </row>
    <row r="406" spans="1:80" x14ac:dyDescent="0.2">
      <c r="A406" s="283"/>
      <c r="B406" s="286"/>
      <c r="C406" s="287" t="s">
        <v>375</v>
      </c>
      <c r="D406" s="288"/>
      <c r="E406" s="289">
        <v>11.895</v>
      </c>
      <c r="F406" s="358"/>
      <c r="G406" s="290"/>
      <c r="H406" s="291"/>
      <c r="I406" s="284"/>
      <c r="J406" s="292"/>
      <c r="K406" s="284"/>
      <c r="M406" s="285" t="s">
        <v>375</v>
      </c>
      <c r="O406" s="274"/>
    </row>
    <row r="407" spans="1:80" x14ac:dyDescent="0.2">
      <c r="A407" s="283"/>
      <c r="B407" s="286"/>
      <c r="C407" s="287" t="s">
        <v>376</v>
      </c>
      <c r="D407" s="288"/>
      <c r="E407" s="289">
        <v>23.79</v>
      </c>
      <c r="F407" s="358"/>
      <c r="G407" s="290"/>
      <c r="H407" s="291"/>
      <c r="I407" s="284"/>
      <c r="J407" s="292"/>
      <c r="K407" s="284"/>
      <c r="M407" s="285" t="s">
        <v>376</v>
      </c>
      <c r="O407" s="274"/>
    </row>
    <row r="408" spans="1:80" x14ac:dyDescent="0.2">
      <c r="A408" s="283"/>
      <c r="B408" s="286"/>
      <c r="C408" s="314" t="s">
        <v>123</v>
      </c>
      <c r="D408" s="288"/>
      <c r="E408" s="313">
        <v>35.685000000000002</v>
      </c>
      <c r="F408" s="358"/>
      <c r="G408" s="290"/>
      <c r="H408" s="291"/>
      <c r="I408" s="284"/>
      <c r="J408" s="292"/>
      <c r="K408" s="284"/>
      <c r="M408" s="285" t="s">
        <v>123</v>
      </c>
      <c r="O408" s="274"/>
    </row>
    <row r="409" spans="1:80" x14ac:dyDescent="0.2">
      <c r="A409" s="283"/>
      <c r="B409" s="286"/>
      <c r="C409" s="287" t="s">
        <v>377</v>
      </c>
      <c r="D409" s="288"/>
      <c r="E409" s="289">
        <v>45.36</v>
      </c>
      <c r="F409" s="358"/>
      <c r="G409" s="290"/>
      <c r="H409" s="291"/>
      <c r="I409" s="284"/>
      <c r="J409" s="292"/>
      <c r="K409" s="284"/>
      <c r="M409" s="285" t="s">
        <v>377</v>
      </c>
      <c r="O409" s="274"/>
    </row>
    <row r="410" spans="1:80" ht="22.5" x14ac:dyDescent="0.2">
      <c r="A410" s="275">
        <v>76</v>
      </c>
      <c r="B410" s="276" t="s">
        <v>446</v>
      </c>
      <c r="C410" s="277" t="s">
        <v>447</v>
      </c>
      <c r="D410" s="278" t="s">
        <v>200</v>
      </c>
      <c r="E410" s="279">
        <v>63.475000000000001</v>
      </c>
      <c r="F410" s="357"/>
      <c r="G410" s="280">
        <f>E410*F410</f>
        <v>0</v>
      </c>
      <c r="H410" s="281">
        <v>1.4999999999999999E-4</v>
      </c>
      <c r="I410" s="282">
        <f>E410*H410</f>
        <v>9.5212500000000002E-3</v>
      </c>
      <c r="J410" s="281">
        <v>0</v>
      </c>
      <c r="K410" s="282">
        <f>E410*J410</f>
        <v>0</v>
      </c>
      <c r="O410" s="274">
        <v>2</v>
      </c>
      <c r="AA410" s="243">
        <v>1</v>
      </c>
      <c r="AB410" s="243">
        <v>1</v>
      </c>
      <c r="AC410" s="243">
        <v>1</v>
      </c>
      <c r="AZ410" s="243">
        <v>1</v>
      </c>
      <c r="BA410" s="243">
        <f>IF(AZ410=1,G410,0)</f>
        <v>0</v>
      </c>
      <c r="BB410" s="243">
        <f>IF(AZ410=2,G410,0)</f>
        <v>0</v>
      </c>
      <c r="BC410" s="243">
        <f>IF(AZ410=3,G410,0)</f>
        <v>0</v>
      </c>
      <c r="BD410" s="243">
        <f>IF(AZ410=4,G410,0)</f>
        <v>0</v>
      </c>
      <c r="BE410" s="243">
        <f>IF(AZ410=5,G410,0)</f>
        <v>0</v>
      </c>
      <c r="CA410" s="274">
        <v>1</v>
      </c>
      <c r="CB410" s="274">
        <v>1</v>
      </c>
    </row>
    <row r="411" spans="1:80" x14ac:dyDescent="0.2">
      <c r="A411" s="283"/>
      <c r="B411" s="286"/>
      <c r="C411" s="287" t="s">
        <v>319</v>
      </c>
      <c r="D411" s="288"/>
      <c r="E411" s="289">
        <v>0</v>
      </c>
      <c r="F411" s="358"/>
      <c r="G411" s="290"/>
      <c r="H411" s="291"/>
      <c r="I411" s="284"/>
      <c r="J411" s="292"/>
      <c r="K411" s="284"/>
      <c r="M411" s="285" t="s">
        <v>319</v>
      </c>
      <c r="O411" s="274"/>
    </row>
    <row r="412" spans="1:80" x14ac:dyDescent="0.2">
      <c r="A412" s="283"/>
      <c r="B412" s="286"/>
      <c r="C412" s="287" t="s">
        <v>320</v>
      </c>
      <c r="D412" s="288"/>
      <c r="E412" s="289">
        <v>21</v>
      </c>
      <c r="F412" s="358"/>
      <c r="G412" s="290"/>
      <c r="H412" s="291"/>
      <c r="I412" s="284"/>
      <c r="J412" s="292"/>
      <c r="K412" s="284"/>
      <c r="M412" s="285" t="s">
        <v>320</v>
      </c>
      <c r="O412" s="274"/>
    </row>
    <row r="413" spans="1:80" x14ac:dyDescent="0.2">
      <c r="A413" s="283"/>
      <c r="B413" s="286"/>
      <c r="C413" s="287" t="s">
        <v>321</v>
      </c>
      <c r="D413" s="288"/>
      <c r="E413" s="289">
        <v>8.8000000000000007</v>
      </c>
      <c r="F413" s="358"/>
      <c r="G413" s="290"/>
      <c r="H413" s="291"/>
      <c r="I413" s="284"/>
      <c r="J413" s="292"/>
      <c r="K413" s="284"/>
      <c r="M413" s="285" t="s">
        <v>321</v>
      </c>
      <c r="O413" s="274"/>
    </row>
    <row r="414" spans="1:80" x14ac:dyDescent="0.2">
      <c r="A414" s="283"/>
      <c r="B414" s="286"/>
      <c r="C414" s="287" t="s">
        <v>322</v>
      </c>
      <c r="D414" s="288"/>
      <c r="E414" s="289">
        <v>0</v>
      </c>
      <c r="F414" s="358"/>
      <c r="G414" s="290"/>
      <c r="H414" s="291"/>
      <c r="I414" s="284"/>
      <c r="J414" s="292"/>
      <c r="K414" s="284"/>
      <c r="M414" s="285" t="s">
        <v>322</v>
      </c>
      <c r="O414" s="274"/>
    </row>
    <row r="415" spans="1:80" x14ac:dyDescent="0.2">
      <c r="A415" s="283"/>
      <c r="B415" s="286"/>
      <c r="C415" s="287" t="s">
        <v>323</v>
      </c>
      <c r="D415" s="288"/>
      <c r="E415" s="289">
        <v>6.21</v>
      </c>
      <c r="F415" s="358"/>
      <c r="G415" s="290"/>
      <c r="H415" s="291"/>
      <c r="I415" s="284"/>
      <c r="J415" s="292"/>
      <c r="K415" s="284"/>
      <c r="M415" s="285" t="s">
        <v>323</v>
      </c>
      <c r="O415" s="274"/>
    </row>
    <row r="416" spans="1:80" x14ac:dyDescent="0.2">
      <c r="A416" s="283"/>
      <c r="B416" s="286"/>
      <c r="C416" s="287" t="s">
        <v>324</v>
      </c>
      <c r="D416" s="288"/>
      <c r="E416" s="289">
        <v>6.21</v>
      </c>
      <c r="F416" s="358"/>
      <c r="G416" s="290"/>
      <c r="H416" s="291"/>
      <c r="I416" s="284"/>
      <c r="J416" s="292"/>
      <c r="K416" s="284"/>
      <c r="M416" s="285" t="s">
        <v>324</v>
      </c>
      <c r="O416" s="274"/>
    </row>
    <row r="417" spans="1:80" x14ac:dyDescent="0.2">
      <c r="A417" s="283"/>
      <c r="B417" s="286"/>
      <c r="C417" s="287" t="s">
        <v>325</v>
      </c>
      <c r="D417" s="288"/>
      <c r="E417" s="289">
        <v>6.55</v>
      </c>
      <c r="F417" s="358"/>
      <c r="G417" s="290"/>
      <c r="H417" s="291"/>
      <c r="I417" s="284"/>
      <c r="J417" s="292"/>
      <c r="K417" s="284"/>
      <c r="M417" s="285" t="s">
        <v>325</v>
      </c>
      <c r="O417" s="274"/>
    </row>
    <row r="418" spans="1:80" x14ac:dyDescent="0.2">
      <c r="A418" s="283"/>
      <c r="B418" s="286"/>
      <c r="C418" s="287" t="s">
        <v>326</v>
      </c>
      <c r="D418" s="288"/>
      <c r="E418" s="289">
        <v>6.9749999999999996</v>
      </c>
      <c r="F418" s="358"/>
      <c r="G418" s="290"/>
      <c r="H418" s="291"/>
      <c r="I418" s="284"/>
      <c r="J418" s="292"/>
      <c r="K418" s="284"/>
      <c r="M418" s="285" t="s">
        <v>326</v>
      </c>
      <c r="O418" s="274"/>
    </row>
    <row r="419" spans="1:80" x14ac:dyDescent="0.2">
      <c r="A419" s="283"/>
      <c r="B419" s="286"/>
      <c r="C419" s="287" t="s">
        <v>327</v>
      </c>
      <c r="D419" s="288"/>
      <c r="E419" s="289">
        <v>7.73</v>
      </c>
      <c r="F419" s="358"/>
      <c r="G419" s="290"/>
      <c r="H419" s="291"/>
      <c r="I419" s="284"/>
      <c r="J419" s="292"/>
      <c r="K419" s="284"/>
      <c r="M419" s="285" t="s">
        <v>327</v>
      </c>
      <c r="O419" s="274"/>
    </row>
    <row r="420" spans="1:80" x14ac:dyDescent="0.2">
      <c r="A420" s="275">
        <v>77</v>
      </c>
      <c r="B420" s="276" t="s">
        <v>448</v>
      </c>
      <c r="C420" s="277" t="s">
        <v>449</v>
      </c>
      <c r="D420" s="278" t="s">
        <v>200</v>
      </c>
      <c r="E420" s="279">
        <v>39.65</v>
      </c>
      <c r="F420" s="357"/>
      <c r="G420" s="280">
        <f>E420*F420</f>
        <v>0</v>
      </c>
      <c r="H420" s="281">
        <v>0</v>
      </c>
      <c r="I420" s="282">
        <f>E420*H420</f>
        <v>0</v>
      </c>
      <c r="J420" s="281"/>
      <c r="K420" s="282">
        <f>E420*J420</f>
        <v>0</v>
      </c>
      <c r="O420" s="274">
        <v>2</v>
      </c>
      <c r="AA420" s="243">
        <v>12</v>
      </c>
      <c r="AB420" s="243">
        <v>0</v>
      </c>
      <c r="AC420" s="243">
        <v>11</v>
      </c>
      <c r="AZ420" s="243">
        <v>1</v>
      </c>
      <c r="BA420" s="243">
        <f>IF(AZ420=1,G420,0)</f>
        <v>0</v>
      </c>
      <c r="BB420" s="243">
        <f>IF(AZ420=2,G420,0)</f>
        <v>0</v>
      </c>
      <c r="BC420" s="243">
        <f>IF(AZ420=3,G420,0)</f>
        <v>0</v>
      </c>
      <c r="BD420" s="243">
        <f>IF(AZ420=4,G420,0)</f>
        <v>0</v>
      </c>
      <c r="BE420" s="243">
        <f>IF(AZ420=5,G420,0)</f>
        <v>0</v>
      </c>
      <c r="CA420" s="274">
        <v>12</v>
      </c>
      <c r="CB420" s="274">
        <v>0</v>
      </c>
    </row>
    <row r="421" spans="1:80" x14ac:dyDescent="0.2">
      <c r="A421" s="283"/>
      <c r="B421" s="286"/>
      <c r="C421" s="287" t="s">
        <v>374</v>
      </c>
      <c r="D421" s="288"/>
      <c r="E421" s="289">
        <v>0</v>
      </c>
      <c r="F421" s="358"/>
      <c r="G421" s="290"/>
      <c r="H421" s="291"/>
      <c r="I421" s="284"/>
      <c r="J421" s="292"/>
      <c r="K421" s="284"/>
      <c r="M421" s="285" t="s">
        <v>374</v>
      </c>
      <c r="O421" s="274"/>
    </row>
    <row r="422" spans="1:80" x14ac:dyDescent="0.2">
      <c r="A422" s="283"/>
      <c r="B422" s="286"/>
      <c r="C422" s="287" t="s">
        <v>450</v>
      </c>
      <c r="D422" s="288"/>
      <c r="E422" s="289">
        <v>15.51</v>
      </c>
      <c r="F422" s="358"/>
      <c r="G422" s="290"/>
      <c r="H422" s="291"/>
      <c r="I422" s="284"/>
      <c r="J422" s="292"/>
      <c r="K422" s="284"/>
      <c r="M422" s="285" t="s">
        <v>450</v>
      </c>
      <c r="O422" s="274"/>
    </row>
    <row r="423" spans="1:80" x14ac:dyDescent="0.2">
      <c r="A423" s="283"/>
      <c r="B423" s="286"/>
      <c r="C423" s="287" t="s">
        <v>451</v>
      </c>
      <c r="D423" s="288"/>
      <c r="E423" s="289">
        <v>15.51</v>
      </c>
      <c r="F423" s="358"/>
      <c r="G423" s="290"/>
      <c r="H423" s="291"/>
      <c r="I423" s="284"/>
      <c r="J423" s="292"/>
      <c r="K423" s="284"/>
      <c r="M423" s="285" t="s">
        <v>451</v>
      </c>
      <c r="O423" s="274"/>
    </row>
    <row r="424" spans="1:80" x14ac:dyDescent="0.2">
      <c r="A424" s="283"/>
      <c r="B424" s="286"/>
      <c r="C424" s="287" t="s">
        <v>452</v>
      </c>
      <c r="D424" s="288"/>
      <c r="E424" s="289">
        <v>6.48</v>
      </c>
      <c r="F424" s="358"/>
      <c r="G424" s="290"/>
      <c r="H424" s="291"/>
      <c r="I424" s="284"/>
      <c r="J424" s="292"/>
      <c r="K424" s="284"/>
      <c r="M424" s="285" t="s">
        <v>452</v>
      </c>
      <c r="O424" s="274"/>
    </row>
    <row r="425" spans="1:80" x14ac:dyDescent="0.2">
      <c r="A425" s="283"/>
      <c r="B425" s="286"/>
      <c r="C425" s="287" t="s">
        <v>453</v>
      </c>
      <c r="D425" s="288"/>
      <c r="E425" s="289">
        <v>1.075</v>
      </c>
      <c r="F425" s="358"/>
      <c r="G425" s="290"/>
      <c r="H425" s="291"/>
      <c r="I425" s="284"/>
      <c r="J425" s="292"/>
      <c r="K425" s="284"/>
      <c r="M425" s="285" t="s">
        <v>453</v>
      </c>
      <c r="O425" s="274"/>
    </row>
    <row r="426" spans="1:80" x14ac:dyDescent="0.2">
      <c r="A426" s="283"/>
      <c r="B426" s="286"/>
      <c r="C426" s="287" t="s">
        <v>454</v>
      </c>
      <c r="D426" s="288"/>
      <c r="E426" s="289">
        <v>1.075</v>
      </c>
      <c r="F426" s="358"/>
      <c r="G426" s="290"/>
      <c r="H426" s="291"/>
      <c r="I426" s="284"/>
      <c r="J426" s="292"/>
      <c r="K426" s="284"/>
      <c r="M426" s="285" t="s">
        <v>454</v>
      </c>
      <c r="O426" s="274"/>
    </row>
    <row r="427" spans="1:80" x14ac:dyDescent="0.2">
      <c r="A427" s="283"/>
      <c r="B427" s="286"/>
      <c r="C427" s="314" t="s">
        <v>123</v>
      </c>
      <c r="D427" s="288"/>
      <c r="E427" s="313">
        <v>39.650000000000006</v>
      </c>
      <c r="F427" s="358"/>
      <c r="G427" s="290"/>
      <c r="H427" s="291"/>
      <c r="I427" s="284"/>
      <c r="J427" s="292"/>
      <c r="K427" s="284"/>
      <c r="M427" s="285" t="s">
        <v>123</v>
      </c>
      <c r="O427" s="274"/>
    </row>
    <row r="428" spans="1:80" x14ac:dyDescent="0.2">
      <c r="A428" s="275">
        <v>78</v>
      </c>
      <c r="B428" s="276" t="s">
        <v>455</v>
      </c>
      <c r="C428" s="277" t="s">
        <v>456</v>
      </c>
      <c r="D428" s="278" t="s">
        <v>200</v>
      </c>
      <c r="E428" s="279">
        <v>119.238</v>
      </c>
      <c r="F428" s="357"/>
      <c r="G428" s="280">
        <f>E428*F428</f>
        <v>0</v>
      </c>
      <c r="H428" s="281">
        <v>3.4000000000000002E-4</v>
      </c>
      <c r="I428" s="282">
        <f>E428*H428</f>
        <v>4.0540920000000001E-2</v>
      </c>
      <c r="J428" s="281"/>
      <c r="K428" s="282">
        <f>E428*J428</f>
        <v>0</v>
      </c>
      <c r="O428" s="274">
        <v>2</v>
      </c>
      <c r="AA428" s="243">
        <v>3</v>
      </c>
      <c r="AB428" s="243">
        <v>1</v>
      </c>
      <c r="AC428" s="243">
        <v>553927380</v>
      </c>
      <c r="AZ428" s="243">
        <v>1</v>
      </c>
      <c r="BA428" s="243">
        <f>IF(AZ428=1,G428,0)</f>
        <v>0</v>
      </c>
      <c r="BB428" s="243">
        <f>IF(AZ428=2,G428,0)</f>
        <v>0</v>
      </c>
      <c r="BC428" s="243">
        <f>IF(AZ428=3,G428,0)</f>
        <v>0</v>
      </c>
      <c r="BD428" s="243">
        <f>IF(AZ428=4,G428,0)</f>
        <v>0</v>
      </c>
      <c r="BE428" s="243">
        <f>IF(AZ428=5,G428,0)</f>
        <v>0</v>
      </c>
      <c r="CA428" s="274">
        <v>3</v>
      </c>
      <c r="CB428" s="274">
        <v>1</v>
      </c>
    </row>
    <row r="429" spans="1:80" x14ac:dyDescent="0.2">
      <c r="A429" s="283"/>
      <c r="B429" s="286"/>
      <c r="C429" s="287" t="s">
        <v>369</v>
      </c>
      <c r="D429" s="288"/>
      <c r="E429" s="289">
        <v>113.56</v>
      </c>
      <c r="F429" s="358"/>
      <c r="G429" s="290"/>
      <c r="H429" s="291"/>
      <c r="I429" s="284"/>
      <c r="J429" s="292"/>
      <c r="K429" s="284"/>
      <c r="M429" s="285" t="s">
        <v>369</v>
      </c>
      <c r="O429" s="274"/>
    </row>
    <row r="430" spans="1:80" x14ac:dyDescent="0.2">
      <c r="A430" s="283"/>
      <c r="B430" s="286"/>
      <c r="C430" s="287" t="s">
        <v>457</v>
      </c>
      <c r="D430" s="288"/>
      <c r="E430" s="289">
        <v>5.6779999999999999</v>
      </c>
      <c r="F430" s="358"/>
      <c r="G430" s="290"/>
      <c r="H430" s="291"/>
      <c r="I430" s="284"/>
      <c r="J430" s="292"/>
      <c r="K430" s="284"/>
      <c r="M430" s="285" t="s">
        <v>457</v>
      </c>
      <c r="O430" s="274"/>
    </row>
    <row r="431" spans="1:80" x14ac:dyDescent="0.2">
      <c r="A431" s="293"/>
      <c r="B431" s="294" t="s">
        <v>102</v>
      </c>
      <c r="C431" s="295" t="s">
        <v>360</v>
      </c>
      <c r="D431" s="296"/>
      <c r="E431" s="297"/>
      <c r="F431" s="359"/>
      <c r="G431" s="299">
        <f>SUM(G272:G430)</f>
        <v>0</v>
      </c>
      <c r="H431" s="300"/>
      <c r="I431" s="301">
        <f>SUM(I272:I430)</f>
        <v>15.375246995000003</v>
      </c>
      <c r="J431" s="300"/>
      <c r="K431" s="301">
        <f>SUM(K272:K430)</f>
        <v>0</v>
      </c>
      <c r="O431" s="274">
        <v>4</v>
      </c>
      <c r="BA431" s="302">
        <f>SUM(BA272:BA430)</f>
        <v>0</v>
      </c>
      <c r="BB431" s="302">
        <f>SUM(BB272:BB430)</f>
        <v>0</v>
      </c>
      <c r="BC431" s="302">
        <f>SUM(BC272:BC430)</f>
        <v>0</v>
      </c>
      <c r="BD431" s="302">
        <f>SUM(BD272:BD430)</f>
        <v>0</v>
      </c>
      <c r="BE431" s="302">
        <f>SUM(BE272:BE430)</f>
        <v>0</v>
      </c>
    </row>
    <row r="432" spans="1:80" x14ac:dyDescent="0.2">
      <c r="A432" s="264" t="s">
        <v>98</v>
      </c>
      <c r="B432" s="265" t="s">
        <v>458</v>
      </c>
      <c r="C432" s="266" t="s">
        <v>459</v>
      </c>
      <c r="D432" s="267"/>
      <c r="E432" s="268"/>
      <c r="F432" s="360"/>
      <c r="G432" s="269"/>
      <c r="H432" s="270"/>
      <c r="I432" s="271"/>
      <c r="J432" s="272"/>
      <c r="K432" s="273"/>
      <c r="O432" s="274">
        <v>1</v>
      </c>
    </row>
    <row r="433" spans="1:80" x14ac:dyDescent="0.2">
      <c r="A433" s="275">
        <v>79</v>
      </c>
      <c r="B433" s="276" t="s">
        <v>461</v>
      </c>
      <c r="C433" s="277" t="s">
        <v>462</v>
      </c>
      <c r="D433" s="278" t="s">
        <v>172</v>
      </c>
      <c r="E433" s="279">
        <v>10</v>
      </c>
      <c r="F433" s="357"/>
      <c r="G433" s="280">
        <f>E433*F433</f>
        <v>0</v>
      </c>
      <c r="H433" s="281">
        <v>0</v>
      </c>
      <c r="I433" s="282">
        <f>E433*H433</f>
        <v>0</v>
      </c>
      <c r="J433" s="281"/>
      <c r="K433" s="282">
        <f>E433*J433</f>
        <v>0</v>
      </c>
      <c r="O433" s="274">
        <v>2</v>
      </c>
      <c r="AA433" s="243">
        <v>12</v>
      </c>
      <c r="AB433" s="243">
        <v>0</v>
      </c>
      <c r="AC433" s="243">
        <v>12</v>
      </c>
      <c r="AZ433" s="243">
        <v>1</v>
      </c>
      <c r="BA433" s="243">
        <f>IF(AZ433=1,G433,0)</f>
        <v>0</v>
      </c>
      <c r="BB433" s="243">
        <f>IF(AZ433=2,G433,0)</f>
        <v>0</v>
      </c>
      <c r="BC433" s="243">
        <f>IF(AZ433=3,G433,0)</f>
        <v>0</v>
      </c>
      <c r="BD433" s="243">
        <f>IF(AZ433=4,G433,0)</f>
        <v>0</v>
      </c>
      <c r="BE433" s="243">
        <f>IF(AZ433=5,G433,0)</f>
        <v>0</v>
      </c>
      <c r="CA433" s="274">
        <v>12</v>
      </c>
      <c r="CB433" s="274">
        <v>0</v>
      </c>
    </row>
    <row r="434" spans="1:80" ht="22.5" x14ac:dyDescent="0.2">
      <c r="A434" s="275">
        <v>80</v>
      </c>
      <c r="B434" s="276" t="s">
        <v>463</v>
      </c>
      <c r="C434" s="277" t="s">
        <v>464</v>
      </c>
      <c r="D434" s="278" t="s">
        <v>172</v>
      </c>
      <c r="E434" s="279">
        <v>1</v>
      </c>
      <c r="F434" s="357"/>
      <c r="G434" s="280">
        <f>E434*F434</f>
        <v>0</v>
      </c>
      <c r="H434" s="281">
        <v>0</v>
      </c>
      <c r="I434" s="282">
        <f>E434*H434</f>
        <v>0</v>
      </c>
      <c r="J434" s="281"/>
      <c r="K434" s="282">
        <f>E434*J434</f>
        <v>0</v>
      </c>
      <c r="O434" s="274">
        <v>2</v>
      </c>
      <c r="AA434" s="243">
        <v>12</v>
      </c>
      <c r="AB434" s="243">
        <v>0</v>
      </c>
      <c r="AC434" s="243">
        <v>13</v>
      </c>
      <c r="AZ434" s="243">
        <v>1</v>
      </c>
      <c r="BA434" s="243">
        <f>IF(AZ434=1,G434,0)</f>
        <v>0</v>
      </c>
      <c r="BB434" s="243">
        <f>IF(AZ434=2,G434,0)</f>
        <v>0</v>
      </c>
      <c r="BC434" s="243">
        <f>IF(AZ434=3,G434,0)</f>
        <v>0</v>
      </c>
      <c r="BD434" s="243">
        <f>IF(AZ434=4,G434,0)</f>
        <v>0</v>
      </c>
      <c r="BE434" s="243">
        <f>IF(AZ434=5,G434,0)</f>
        <v>0</v>
      </c>
      <c r="CA434" s="274">
        <v>12</v>
      </c>
      <c r="CB434" s="274">
        <v>0</v>
      </c>
    </row>
    <row r="435" spans="1:80" x14ac:dyDescent="0.2">
      <c r="A435" s="275">
        <v>81</v>
      </c>
      <c r="B435" s="276" t="s">
        <v>465</v>
      </c>
      <c r="C435" s="277" t="s">
        <v>466</v>
      </c>
      <c r="D435" s="278" t="s">
        <v>172</v>
      </c>
      <c r="E435" s="279">
        <v>2</v>
      </c>
      <c r="F435" s="357"/>
      <c r="G435" s="280">
        <f>E435*F435</f>
        <v>0</v>
      </c>
      <c r="H435" s="281">
        <v>0</v>
      </c>
      <c r="I435" s="282">
        <f>E435*H435</f>
        <v>0</v>
      </c>
      <c r="J435" s="281"/>
      <c r="K435" s="282">
        <f>E435*J435</f>
        <v>0</v>
      </c>
      <c r="O435" s="274">
        <v>2</v>
      </c>
      <c r="AA435" s="243">
        <v>12</v>
      </c>
      <c r="AB435" s="243">
        <v>0</v>
      </c>
      <c r="AC435" s="243">
        <v>14</v>
      </c>
      <c r="AZ435" s="243">
        <v>1</v>
      </c>
      <c r="BA435" s="243">
        <f>IF(AZ435=1,G435,0)</f>
        <v>0</v>
      </c>
      <c r="BB435" s="243">
        <f>IF(AZ435=2,G435,0)</f>
        <v>0</v>
      </c>
      <c r="BC435" s="243">
        <f>IF(AZ435=3,G435,0)</f>
        <v>0</v>
      </c>
      <c r="BD435" s="243">
        <f>IF(AZ435=4,G435,0)</f>
        <v>0</v>
      </c>
      <c r="BE435" s="243">
        <f>IF(AZ435=5,G435,0)</f>
        <v>0</v>
      </c>
      <c r="CA435" s="274">
        <v>12</v>
      </c>
      <c r="CB435" s="274">
        <v>0</v>
      </c>
    </row>
    <row r="436" spans="1:80" x14ac:dyDescent="0.2">
      <c r="A436" s="293"/>
      <c r="B436" s="294" t="s">
        <v>102</v>
      </c>
      <c r="C436" s="295" t="s">
        <v>460</v>
      </c>
      <c r="D436" s="296"/>
      <c r="E436" s="297"/>
      <c r="F436" s="359"/>
      <c r="G436" s="299">
        <f>SUM(G432:G435)</f>
        <v>0</v>
      </c>
      <c r="H436" s="300"/>
      <c r="I436" s="301">
        <f>SUM(I432:I435)</f>
        <v>0</v>
      </c>
      <c r="J436" s="300"/>
      <c r="K436" s="301">
        <f>SUM(K432:K435)</f>
        <v>0</v>
      </c>
      <c r="O436" s="274">
        <v>4</v>
      </c>
      <c r="BA436" s="302">
        <f>SUM(BA432:BA435)</f>
        <v>0</v>
      </c>
      <c r="BB436" s="302">
        <f>SUM(BB432:BB435)</f>
        <v>0</v>
      </c>
      <c r="BC436" s="302">
        <f>SUM(BC432:BC435)</f>
        <v>0</v>
      </c>
      <c r="BD436" s="302">
        <f>SUM(BD432:BD435)</f>
        <v>0</v>
      </c>
      <c r="BE436" s="302">
        <f>SUM(BE432:BE435)</f>
        <v>0</v>
      </c>
    </row>
    <row r="437" spans="1:80" x14ac:dyDescent="0.2">
      <c r="A437" s="264" t="s">
        <v>98</v>
      </c>
      <c r="B437" s="265" t="s">
        <v>467</v>
      </c>
      <c r="C437" s="266" t="s">
        <v>468</v>
      </c>
      <c r="D437" s="267"/>
      <c r="E437" s="268"/>
      <c r="F437" s="360"/>
      <c r="G437" s="269"/>
      <c r="H437" s="270"/>
      <c r="I437" s="271"/>
      <c r="J437" s="272"/>
      <c r="K437" s="273"/>
      <c r="O437" s="274">
        <v>1</v>
      </c>
    </row>
    <row r="438" spans="1:80" x14ac:dyDescent="0.2">
      <c r="A438" s="275">
        <v>82</v>
      </c>
      <c r="B438" s="276" t="s">
        <v>470</v>
      </c>
      <c r="C438" s="277" t="s">
        <v>471</v>
      </c>
      <c r="D438" s="278" t="s">
        <v>112</v>
      </c>
      <c r="E438" s="279">
        <v>43.488</v>
      </c>
      <c r="F438" s="357"/>
      <c r="G438" s="280">
        <f>E438*F438</f>
        <v>0</v>
      </c>
      <c r="H438" s="281">
        <v>4.9840000000000002E-2</v>
      </c>
      <c r="I438" s="282">
        <f>E438*H438</f>
        <v>2.1674419199999999</v>
      </c>
      <c r="J438" s="281">
        <v>0</v>
      </c>
      <c r="K438" s="282">
        <f>E438*J438</f>
        <v>0</v>
      </c>
      <c r="O438" s="274">
        <v>2</v>
      </c>
      <c r="AA438" s="243">
        <v>1</v>
      </c>
      <c r="AB438" s="243">
        <v>1</v>
      </c>
      <c r="AC438" s="243">
        <v>1</v>
      </c>
      <c r="AZ438" s="243">
        <v>1</v>
      </c>
      <c r="BA438" s="243">
        <f>IF(AZ438=1,G438,0)</f>
        <v>0</v>
      </c>
      <c r="BB438" s="243">
        <f>IF(AZ438=2,G438,0)</f>
        <v>0</v>
      </c>
      <c r="BC438" s="243">
        <f>IF(AZ438=3,G438,0)</f>
        <v>0</v>
      </c>
      <c r="BD438" s="243">
        <f>IF(AZ438=4,G438,0)</f>
        <v>0</v>
      </c>
      <c r="BE438" s="243">
        <f>IF(AZ438=5,G438,0)</f>
        <v>0</v>
      </c>
      <c r="CA438" s="274">
        <v>1</v>
      </c>
      <c r="CB438" s="274">
        <v>1</v>
      </c>
    </row>
    <row r="439" spans="1:80" x14ac:dyDescent="0.2">
      <c r="A439" s="283"/>
      <c r="B439" s="286"/>
      <c r="C439" s="287" t="s">
        <v>472</v>
      </c>
      <c r="D439" s="288"/>
      <c r="E439" s="289">
        <v>31.103999999999999</v>
      </c>
      <c r="F439" s="358"/>
      <c r="G439" s="290"/>
      <c r="H439" s="291"/>
      <c r="I439" s="284"/>
      <c r="J439" s="292"/>
      <c r="K439" s="284"/>
      <c r="M439" s="285" t="s">
        <v>472</v>
      </c>
      <c r="O439" s="274"/>
    </row>
    <row r="440" spans="1:80" x14ac:dyDescent="0.2">
      <c r="A440" s="283"/>
      <c r="B440" s="286"/>
      <c r="C440" s="287" t="s">
        <v>473</v>
      </c>
      <c r="D440" s="288"/>
      <c r="E440" s="289">
        <v>12.384</v>
      </c>
      <c r="F440" s="358"/>
      <c r="G440" s="290"/>
      <c r="H440" s="291"/>
      <c r="I440" s="284"/>
      <c r="J440" s="292"/>
      <c r="K440" s="284"/>
      <c r="M440" s="285" t="s">
        <v>473</v>
      </c>
      <c r="O440" s="274"/>
    </row>
    <row r="441" spans="1:80" x14ac:dyDescent="0.2">
      <c r="A441" s="275">
        <v>83</v>
      </c>
      <c r="B441" s="276" t="s">
        <v>474</v>
      </c>
      <c r="C441" s="277" t="s">
        <v>475</v>
      </c>
      <c r="D441" s="278" t="s">
        <v>112</v>
      </c>
      <c r="E441" s="279">
        <v>1.8560000000000001</v>
      </c>
      <c r="F441" s="357"/>
      <c r="G441" s="280">
        <f>E441*F441</f>
        <v>0</v>
      </c>
      <c r="H441" s="281">
        <v>7.4260000000000007E-2</v>
      </c>
      <c r="I441" s="282">
        <f>E441*H441</f>
        <v>0.13782656000000001</v>
      </c>
      <c r="J441" s="281">
        <v>0</v>
      </c>
      <c r="K441" s="282">
        <f>E441*J441</f>
        <v>0</v>
      </c>
      <c r="O441" s="274">
        <v>2</v>
      </c>
      <c r="AA441" s="243">
        <v>1</v>
      </c>
      <c r="AB441" s="243">
        <v>1</v>
      </c>
      <c r="AC441" s="243">
        <v>1</v>
      </c>
      <c r="AZ441" s="243">
        <v>1</v>
      </c>
      <c r="BA441" s="243">
        <f>IF(AZ441=1,G441,0)</f>
        <v>0</v>
      </c>
      <c r="BB441" s="243">
        <f>IF(AZ441=2,G441,0)</f>
        <v>0</v>
      </c>
      <c r="BC441" s="243">
        <f>IF(AZ441=3,G441,0)</f>
        <v>0</v>
      </c>
      <c r="BD441" s="243">
        <f>IF(AZ441=4,G441,0)</f>
        <v>0</v>
      </c>
      <c r="BE441" s="243">
        <f>IF(AZ441=5,G441,0)</f>
        <v>0</v>
      </c>
      <c r="CA441" s="274">
        <v>1</v>
      </c>
      <c r="CB441" s="274">
        <v>1</v>
      </c>
    </row>
    <row r="442" spans="1:80" x14ac:dyDescent="0.2">
      <c r="A442" s="283"/>
      <c r="B442" s="286"/>
      <c r="C442" s="287" t="s">
        <v>319</v>
      </c>
      <c r="D442" s="288"/>
      <c r="E442" s="289">
        <v>0</v>
      </c>
      <c r="F442" s="358"/>
      <c r="G442" s="290"/>
      <c r="H442" s="291"/>
      <c r="I442" s="284"/>
      <c r="J442" s="292"/>
      <c r="K442" s="284"/>
      <c r="M442" s="285" t="s">
        <v>319</v>
      </c>
      <c r="O442" s="274"/>
    </row>
    <row r="443" spans="1:80" x14ac:dyDescent="0.2">
      <c r="A443" s="283"/>
      <c r="B443" s="286"/>
      <c r="C443" s="287" t="s">
        <v>437</v>
      </c>
      <c r="D443" s="288"/>
      <c r="E443" s="289">
        <v>7</v>
      </c>
      <c r="F443" s="358"/>
      <c r="G443" s="290"/>
      <c r="H443" s="291"/>
      <c r="I443" s="284"/>
      <c r="J443" s="292"/>
      <c r="K443" s="284"/>
      <c r="M443" s="285" t="s">
        <v>437</v>
      </c>
      <c r="O443" s="274"/>
    </row>
    <row r="444" spans="1:80" x14ac:dyDescent="0.2">
      <c r="A444" s="283"/>
      <c r="B444" s="286"/>
      <c r="C444" s="287" t="s">
        <v>438</v>
      </c>
      <c r="D444" s="288"/>
      <c r="E444" s="289">
        <v>2.2799999999999998</v>
      </c>
      <c r="F444" s="358"/>
      <c r="G444" s="290"/>
      <c r="H444" s="291"/>
      <c r="I444" s="284"/>
      <c r="J444" s="292"/>
      <c r="K444" s="284"/>
      <c r="M444" s="285" t="s">
        <v>438</v>
      </c>
      <c r="O444" s="274"/>
    </row>
    <row r="445" spans="1:80" x14ac:dyDescent="0.2">
      <c r="A445" s="283"/>
      <c r="B445" s="286"/>
      <c r="C445" s="314" t="s">
        <v>123</v>
      </c>
      <c r="D445" s="288"/>
      <c r="E445" s="313">
        <v>9.2799999999999994</v>
      </c>
      <c r="F445" s="358"/>
      <c r="G445" s="290"/>
      <c r="H445" s="291"/>
      <c r="I445" s="284"/>
      <c r="J445" s="292"/>
      <c r="K445" s="284"/>
      <c r="M445" s="285" t="s">
        <v>123</v>
      </c>
      <c r="O445" s="274"/>
    </row>
    <row r="446" spans="1:80" x14ac:dyDescent="0.2">
      <c r="A446" s="283"/>
      <c r="B446" s="286"/>
      <c r="C446" s="287" t="s">
        <v>476</v>
      </c>
      <c r="D446" s="288"/>
      <c r="E446" s="289">
        <v>-7.4240000000000004</v>
      </c>
      <c r="F446" s="358"/>
      <c r="G446" s="290"/>
      <c r="H446" s="291"/>
      <c r="I446" s="284"/>
      <c r="J446" s="292"/>
      <c r="K446" s="284"/>
      <c r="M446" s="285" t="s">
        <v>476</v>
      </c>
      <c r="O446" s="274"/>
    </row>
    <row r="447" spans="1:80" x14ac:dyDescent="0.2">
      <c r="A447" s="275">
        <v>84</v>
      </c>
      <c r="B447" s="276" t="s">
        <v>477</v>
      </c>
      <c r="C447" s="277" t="s">
        <v>478</v>
      </c>
      <c r="D447" s="278" t="s">
        <v>112</v>
      </c>
      <c r="E447" s="279">
        <v>9.5549999999999997</v>
      </c>
      <c r="F447" s="357"/>
      <c r="G447" s="280">
        <f>E447*F447</f>
        <v>0</v>
      </c>
      <c r="H447" s="281">
        <v>0</v>
      </c>
      <c r="I447" s="282">
        <f>E447*H447</f>
        <v>0</v>
      </c>
      <c r="J447" s="281">
        <v>0</v>
      </c>
      <c r="K447" s="282">
        <f>E447*J447</f>
        <v>0</v>
      </c>
      <c r="O447" s="274">
        <v>2</v>
      </c>
      <c r="AA447" s="243">
        <v>2</v>
      </c>
      <c r="AB447" s="243">
        <v>1</v>
      </c>
      <c r="AC447" s="243">
        <v>1</v>
      </c>
      <c r="AZ447" s="243">
        <v>1</v>
      </c>
      <c r="BA447" s="243">
        <f>IF(AZ447=1,G447,0)</f>
        <v>0</v>
      </c>
      <c r="BB447" s="243">
        <f>IF(AZ447=2,G447,0)</f>
        <v>0</v>
      </c>
      <c r="BC447" s="243">
        <f>IF(AZ447=3,G447,0)</f>
        <v>0</v>
      </c>
      <c r="BD447" s="243">
        <f>IF(AZ447=4,G447,0)</f>
        <v>0</v>
      </c>
      <c r="BE447" s="243">
        <f>IF(AZ447=5,G447,0)</f>
        <v>0</v>
      </c>
      <c r="CA447" s="274">
        <v>2</v>
      </c>
      <c r="CB447" s="274">
        <v>1</v>
      </c>
    </row>
    <row r="448" spans="1:80" x14ac:dyDescent="0.2">
      <c r="A448" s="283"/>
      <c r="B448" s="286"/>
      <c r="C448" s="287" t="s">
        <v>322</v>
      </c>
      <c r="D448" s="288"/>
      <c r="E448" s="289">
        <v>0</v>
      </c>
      <c r="F448" s="358"/>
      <c r="G448" s="290"/>
      <c r="H448" s="291"/>
      <c r="I448" s="284"/>
      <c r="J448" s="292"/>
      <c r="K448" s="284"/>
      <c r="M448" s="285" t="s">
        <v>322</v>
      </c>
      <c r="O448" s="274"/>
    </row>
    <row r="449" spans="1:80" x14ac:dyDescent="0.2">
      <c r="A449" s="283"/>
      <c r="B449" s="286"/>
      <c r="C449" s="287" t="s">
        <v>479</v>
      </c>
      <c r="D449" s="288"/>
      <c r="E449" s="289">
        <v>1.65</v>
      </c>
      <c r="F449" s="358"/>
      <c r="G449" s="290"/>
      <c r="H449" s="291"/>
      <c r="I449" s="284"/>
      <c r="J449" s="292"/>
      <c r="K449" s="284"/>
      <c r="M449" s="285" t="s">
        <v>479</v>
      </c>
      <c r="O449" s="274"/>
    </row>
    <row r="450" spans="1:80" x14ac:dyDescent="0.2">
      <c r="A450" s="283"/>
      <c r="B450" s="286"/>
      <c r="C450" s="287" t="s">
        <v>480</v>
      </c>
      <c r="D450" s="288"/>
      <c r="E450" s="289">
        <v>1.65</v>
      </c>
      <c r="F450" s="358"/>
      <c r="G450" s="290"/>
      <c r="H450" s="291"/>
      <c r="I450" s="284"/>
      <c r="J450" s="292"/>
      <c r="K450" s="284"/>
      <c r="M450" s="285" t="s">
        <v>480</v>
      </c>
      <c r="O450" s="274"/>
    </row>
    <row r="451" spans="1:80" x14ac:dyDescent="0.2">
      <c r="A451" s="283"/>
      <c r="B451" s="286"/>
      <c r="C451" s="287" t="s">
        <v>481</v>
      </c>
      <c r="D451" s="288"/>
      <c r="E451" s="289">
        <v>1.75</v>
      </c>
      <c r="F451" s="358"/>
      <c r="G451" s="290"/>
      <c r="H451" s="291"/>
      <c r="I451" s="284"/>
      <c r="J451" s="292"/>
      <c r="K451" s="284"/>
      <c r="M451" s="285" t="s">
        <v>481</v>
      </c>
      <c r="O451" s="274"/>
    </row>
    <row r="452" spans="1:80" x14ac:dyDescent="0.2">
      <c r="A452" s="283"/>
      <c r="B452" s="286"/>
      <c r="C452" s="287" t="s">
        <v>482</v>
      </c>
      <c r="D452" s="288"/>
      <c r="E452" s="289">
        <v>1.875</v>
      </c>
      <c r="F452" s="358"/>
      <c r="G452" s="290"/>
      <c r="H452" s="291"/>
      <c r="I452" s="284"/>
      <c r="J452" s="292"/>
      <c r="K452" s="284"/>
      <c r="M452" s="285" t="s">
        <v>482</v>
      </c>
      <c r="O452" s="274"/>
    </row>
    <row r="453" spans="1:80" x14ac:dyDescent="0.2">
      <c r="A453" s="283"/>
      <c r="B453" s="286"/>
      <c r="C453" s="287" t="s">
        <v>483</v>
      </c>
      <c r="D453" s="288"/>
      <c r="E453" s="289">
        <v>2.63</v>
      </c>
      <c r="F453" s="358"/>
      <c r="G453" s="290"/>
      <c r="H453" s="291"/>
      <c r="I453" s="284"/>
      <c r="J453" s="292"/>
      <c r="K453" s="284"/>
      <c r="M453" s="285" t="s">
        <v>483</v>
      </c>
      <c r="O453" s="274"/>
    </row>
    <row r="454" spans="1:80" x14ac:dyDescent="0.2">
      <c r="A454" s="293"/>
      <c r="B454" s="294" t="s">
        <v>102</v>
      </c>
      <c r="C454" s="295" t="s">
        <v>469</v>
      </c>
      <c r="D454" s="296"/>
      <c r="E454" s="297"/>
      <c r="F454" s="359"/>
      <c r="G454" s="299">
        <f>SUM(G437:G453)</f>
        <v>0</v>
      </c>
      <c r="H454" s="300"/>
      <c r="I454" s="301">
        <f>SUM(I437:I453)</f>
        <v>2.3052684800000001</v>
      </c>
      <c r="J454" s="300"/>
      <c r="K454" s="301">
        <f>SUM(K437:K453)</f>
        <v>0</v>
      </c>
      <c r="O454" s="274">
        <v>4</v>
      </c>
      <c r="BA454" s="302">
        <f>SUM(BA437:BA453)</f>
        <v>0</v>
      </c>
      <c r="BB454" s="302">
        <f>SUM(BB437:BB453)</f>
        <v>0</v>
      </c>
      <c r="BC454" s="302">
        <f>SUM(BC437:BC453)</f>
        <v>0</v>
      </c>
      <c r="BD454" s="302">
        <f>SUM(BD437:BD453)</f>
        <v>0</v>
      </c>
      <c r="BE454" s="302">
        <f>SUM(BE437:BE453)</f>
        <v>0</v>
      </c>
    </row>
    <row r="455" spans="1:80" x14ac:dyDescent="0.2">
      <c r="A455" s="264" t="s">
        <v>98</v>
      </c>
      <c r="B455" s="265" t="s">
        <v>484</v>
      </c>
      <c r="C455" s="266" t="s">
        <v>485</v>
      </c>
      <c r="D455" s="267"/>
      <c r="E455" s="268"/>
      <c r="F455" s="360"/>
      <c r="G455" s="269"/>
      <c r="H455" s="270"/>
      <c r="I455" s="271"/>
      <c r="J455" s="272"/>
      <c r="K455" s="273"/>
      <c r="O455" s="274">
        <v>1</v>
      </c>
    </row>
    <row r="456" spans="1:80" ht="22.5" x14ac:dyDescent="0.2">
      <c r="A456" s="275">
        <v>85</v>
      </c>
      <c r="B456" s="276" t="s">
        <v>487</v>
      </c>
      <c r="C456" s="277" t="s">
        <v>488</v>
      </c>
      <c r="D456" s="278" t="s">
        <v>200</v>
      </c>
      <c r="E456" s="279">
        <v>176.2</v>
      </c>
      <c r="F456" s="357"/>
      <c r="G456" s="280">
        <f>E456*F456</f>
        <v>0</v>
      </c>
      <c r="H456" s="281">
        <v>4.8599999999999997E-3</v>
      </c>
      <c r="I456" s="282">
        <f>E456*H456</f>
        <v>0.85633199999999987</v>
      </c>
      <c r="J456" s="281">
        <v>0</v>
      </c>
      <c r="K456" s="282">
        <f>E456*J456</f>
        <v>0</v>
      </c>
      <c r="O456" s="274">
        <v>2</v>
      </c>
      <c r="AA456" s="243">
        <v>1</v>
      </c>
      <c r="AB456" s="243">
        <v>1</v>
      </c>
      <c r="AC456" s="243">
        <v>1</v>
      </c>
      <c r="AZ456" s="243">
        <v>1</v>
      </c>
      <c r="BA456" s="243">
        <f>IF(AZ456=1,G456,0)</f>
        <v>0</v>
      </c>
      <c r="BB456" s="243">
        <f>IF(AZ456=2,G456,0)</f>
        <v>0</v>
      </c>
      <c r="BC456" s="243">
        <f>IF(AZ456=3,G456,0)</f>
        <v>0</v>
      </c>
      <c r="BD456" s="243">
        <f>IF(AZ456=4,G456,0)</f>
        <v>0</v>
      </c>
      <c r="BE456" s="243">
        <f>IF(AZ456=5,G456,0)</f>
        <v>0</v>
      </c>
      <c r="CA456" s="274">
        <v>1</v>
      </c>
      <c r="CB456" s="274">
        <v>1</v>
      </c>
    </row>
    <row r="457" spans="1:80" x14ac:dyDescent="0.2">
      <c r="A457" s="283"/>
      <c r="B457" s="286"/>
      <c r="C457" s="287" t="s">
        <v>489</v>
      </c>
      <c r="D457" s="288"/>
      <c r="E457" s="289">
        <v>0</v>
      </c>
      <c r="F457" s="358"/>
      <c r="G457" s="290"/>
      <c r="H457" s="291"/>
      <c r="I457" s="284"/>
      <c r="J457" s="292"/>
      <c r="K457" s="284"/>
      <c r="M457" s="285" t="s">
        <v>489</v>
      </c>
      <c r="O457" s="274"/>
    </row>
    <row r="458" spans="1:80" x14ac:dyDescent="0.2">
      <c r="A458" s="283"/>
      <c r="B458" s="286"/>
      <c r="C458" s="287" t="s">
        <v>490</v>
      </c>
      <c r="D458" s="288"/>
      <c r="E458" s="289">
        <v>166.92</v>
      </c>
      <c r="F458" s="358"/>
      <c r="G458" s="290"/>
      <c r="H458" s="291"/>
      <c r="I458" s="284"/>
      <c r="J458" s="292"/>
      <c r="K458" s="284"/>
      <c r="M458" s="285" t="s">
        <v>490</v>
      </c>
      <c r="O458" s="274"/>
    </row>
    <row r="459" spans="1:80" x14ac:dyDescent="0.2">
      <c r="A459" s="283"/>
      <c r="B459" s="286"/>
      <c r="C459" s="287" t="s">
        <v>319</v>
      </c>
      <c r="D459" s="288"/>
      <c r="E459" s="289">
        <v>0</v>
      </c>
      <c r="F459" s="358"/>
      <c r="G459" s="290"/>
      <c r="H459" s="291"/>
      <c r="I459" s="284"/>
      <c r="J459" s="292"/>
      <c r="K459" s="284"/>
      <c r="M459" s="285" t="s">
        <v>319</v>
      </c>
      <c r="O459" s="274"/>
    </row>
    <row r="460" spans="1:80" x14ac:dyDescent="0.2">
      <c r="A460" s="283"/>
      <c r="B460" s="286"/>
      <c r="C460" s="287" t="s">
        <v>437</v>
      </c>
      <c r="D460" s="288"/>
      <c r="E460" s="289">
        <v>7</v>
      </c>
      <c r="F460" s="358"/>
      <c r="G460" s="290"/>
      <c r="H460" s="291"/>
      <c r="I460" s="284"/>
      <c r="J460" s="292"/>
      <c r="K460" s="284"/>
      <c r="M460" s="285" t="s">
        <v>437</v>
      </c>
      <c r="O460" s="274"/>
    </row>
    <row r="461" spans="1:80" x14ac:dyDescent="0.2">
      <c r="A461" s="283"/>
      <c r="B461" s="286"/>
      <c r="C461" s="287" t="s">
        <v>438</v>
      </c>
      <c r="D461" s="288"/>
      <c r="E461" s="289">
        <v>2.2799999999999998</v>
      </c>
      <c r="F461" s="358"/>
      <c r="G461" s="290"/>
      <c r="H461" s="291"/>
      <c r="I461" s="284"/>
      <c r="J461" s="292"/>
      <c r="K461" s="284"/>
      <c r="M461" s="285" t="s">
        <v>438</v>
      </c>
      <c r="O461" s="274"/>
    </row>
    <row r="462" spans="1:80" x14ac:dyDescent="0.2">
      <c r="A462" s="293"/>
      <c r="B462" s="294" t="s">
        <v>102</v>
      </c>
      <c r="C462" s="295" t="s">
        <v>486</v>
      </c>
      <c r="D462" s="296"/>
      <c r="E462" s="297"/>
      <c r="F462" s="359"/>
      <c r="G462" s="299">
        <f>SUM(G455:G461)</f>
        <v>0</v>
      </c>
      <c r="H462" s="300"/>
      <c r="I462" s="301">
        <f>SUM(I455:I461)</f>
        <v>0.85633199999999987</v>
      </c>
      <c r="J462" s="300"/>
      <c r="K462" s="301">
        <f>SUM(K455:K461)</f>
        <v>0</v>
      </c>
      <c r="O462" s="274">
        <v>4</v>
      </c>
      <c r="BA462" s="302">
        <f>SUM(BA455:BA461)</f>
        <v>0</v>
      </c>
      <c r="BB462" s="302">
        <f>SUM(BB455:BB461)</f>
        <v>0</v>
      </c>
      <c r="BC462" s="302">
        <f>SUM(BC455:BC461)</f>
        <v>0</v>
      </c>
      <c r="BD462" s="302">
        <f>SUM(BD455:BD461)</f>
        <v>0</v>
      </c>
      <c r="BE462" s="302">
        <f>SUM(BE455:BE461)</f>
        <v>0</v>
      </c>
    </row>
    <row r="463" spans="1:80" x14ac:dyDescent="0.2">
      <c r="A463" s="264" t="s">
        <v>98</v>
      </c>
      <c r="B463" s="265" t="s">
        <v>491</v>
      </c>
      <c r="C463" s="266" t="s">
        <v>492</v>
      </c>
      <c r="D463" s="267"/>
      <c r="E463" s="268"/>
      <c r="F463" s="360"/>
      <c r="G463" s="269"/>
      <c r="H463" s="270"/>
      <c r="I463" s="271"/>
      <c r="J463" s="272"/>
      <c r="K463" s="273"/>
      <c r="O463" s="274">
        <v>1</v>
      </c>
    </row>
    <row r="464" spans="1:80" ht="22.5" x14ac:dyDescent="0.2">
      <c r="A464" s="275">
        <v>86</v>
      </c>
      <c r="B464" s="276" t="s">
        <v>494</v>
      </c>
      <c r="C464" s="277" t="s">
        <v>495</v>
      </c>
      <c r="D464" s="278" t="s">
        <v>200</v>
      </c>
      <c r="E464" s="279">
        <v>5</v>
      </c>
      <c r="F464" s="357"/>
      <c r="G464" s="280">
        <f>E464*F464</f>
        <v>0</v>
      </c>
      <c r="H464" s="281">
        <v>0.40797</v>
      </c>
      <c r="I464" s="282">
        <f>E464*H464</f>
        <v>2.0398499999999999</v>
      </c>
      <c r="J464" s="281">
        <v>0</v>
      </c>
      <c r="K464" s="282">
        <f>E464*J464</f>
        <v>0</v>
      </c>
      <c r="O464" s="274">
        <v>2</v>
      </c>
      <c r="AA464" s="243">
        <v>2</v>
      </c>
      <c r="AB464" s="243">
        <v>0</v>
      </c>
      <c r="AC464" s="243">
        <v>0</v>
      </c>
      <c r="AZ464" s="243">
        <v>1</v>
      </c>
      <c r="BA464" s="243">
        <f>IF(AZ464=1,G464,0)</f>
        <v>0</v>
      </c>
      <c r="BB464" s="243">
        <f>IF(AZ464=2,G464,0)</f>
        <v>0</v>
      </c>
      <c r="BC464" s="243">
        <f>IF(AZ464=3,G464,0)</f>
        <v>0</v>
      </c>
      <c r="BD464" s="243">
        <f>IF(AZ464=4,G464,0)</f>
        <v>0</v>
      </c>
      <c r="BE464" s="243">
        <f>IF(AZ464=5,G464,0)</f>
        <v>0</v>
      </c>
      <c r="CA464" s="274">
        <v>2</v>
      </c>
      <c r="CB464" s="274">
        <v>0</v>
      </c>
    </row>
    <row r="465" spans="1:80" ht="33.75" x14ac:dyDescent="0.2">
      <c r="A465" s="283"/>
      <c r="B465" s="286"/>
      <c r="C465" s="287" t="s">
        <v>496</v>
      </c>
      <c r="D465" s="288"/>
      <c r="E465" s="289">
        <v>0</v>
      </c>
      <c r="F465" s="358"/>
      <c r="G465" s="290"/>
      <c r="H465" s="291"/>
      <c r="I465" s="284"/>
      <c r="J465" s="292"/>
      <c r="K465" s="284"/>
      <c r="M465" s="285" t="s">
        <v>496</v>
      </c>
      <c r="O465" s="274"/>
    </row>
    <row r="466" spans="1:80" ht="22.5" x14ac:dyDescent="0.2">
      <c r="A466" s="283"/>
      <c r="B466" s="286"/>
      <c r="C466" s="287" t="s">
        <v>497</v>
      </c>
      <c r="D466" s="288"/>
      <c r="E466" s="289">
        <v>0</v>
      </c>
      <c r="F466" s="358"/>
      <c r="G466" s="290"/>
      <c r="H466" s="291"/>
      <c r="I466" s="284"/>
      <c r="J466" s="292"/>
      <c r="K466" s="284"/>
      <c r="M466" s="285" t="s">
        <v>497</v>
      </c>
      <c r="O466" s="274"/>
    </row>
    <row r="467" spans="1:80" ht="33.75" x14ac:dyDescent="0.2">
      <c r="A467" s="283"/>
      <c r="B467" s="286"/>
      <c r="C467" s="287" t="s">
        <v>498</v>
      </c>
      <c r="D467" s="288"/>
      <c r="E467" s="289">
        <v>0</v>
      </c>
      <c r="F467" s="358"/>
      <c r="G467" s="290"/>
      <c r="H467" s="291"/>
      <c r="I467" s="284"/>
      <c r="J467" s="292"/>
      <c r="K467" s="284"/>
      <c r="M467" s="285" t="s">
        <v>498</v>
      </c>
      <c r="O467" s="274"/>
    </row>
    <row r="468" spans="1:80" x14ac:dyDescent="0.2">
      <c r="A468" s="283"/>
      <c r="B468" s="286"/>
      <c r="C468" s="287" t="s">
        <v>499</v>
      </c>
      <c r="D468" s="288"/>
      <c r="E468" s="289">
        <v>5</v>
      </c>
      <c r="F468" s="358"/>
      <c r="G468" s="290"/>
      <c r="H468" s="291"/>
      <c r="I468" s="284"/>
      <c r="J468" s="292"/>
      <c r="K468" s="284"/>
      <c r="M468" s="285" t="s">
        <v>499</v>
      </c>
      <c r="O468" s="274"/>
    </row>
    <row r="469" spans="1:80" x14ac:dyDescent="0.2">
      <c r="A469" s="275">
        <v>87</v>
      </c>
      <c r="B469" s="276" t="s">
        <v>500</v>
      </c>
      <c r="C469" s="277" t="s">
        <v>501</v>
      </c>
      <c r="D469" s="278" t="s">
        <v>172</v>
      </c>
      <c r="E469" s="279">
        <v>2</v>
      </c>
      <c r="F469" s="357"/>
      <c r="G469" s="280">
        <f>E469*F469</f>
        <v>0</v>
      </c>
      <c r="H469" s="281">
        <v>0.57065999999999995</v>
      </c>
      <c r="I469" s="282">
        <f>E469*H469</f>
        <v>1.1413199999999999</v>
      </c>
      <c r="J469" s="281"/>
      <c r="K469" s="282">
        <f>E469*J469</f>
        <v>0</v>
      </c>
      <c r="O469" s="274">
        <v>2</v>
      </c>
      <c r="AA469" s="243">
        <v>12</v>
      </c>
      <c r="AB469" s="243">
        <v>0</v>
      </c>
      <c r="AC469" s="243">
        <v>15</v>
      </c>
      <c r="AZ469" s="243">
        <v>1</v>
      </c>
      <c r="BA469" s="243">
        <f>IF(AZ469=1,G469,0)</f>
        <v>0</v>
      </c>
      <c r="BB469" s="243">
        <f>IF(AZ469=2,G469,0)</f>
        <v>0</v>
      </c>
      <c r="BC469" s="243">
        <f>IF(AZ469=3,G469,0)</f>
        <v>0</v>
      </c>
      <c r="BD469" s="243">
        <f>IF(AZ469=4,G469,0)</f>
        <v>0</v>
      </c>
      <c r="BE469" s="243">
        <f>IF(AZ469=5,G469,0)</f>
        <v>0</v>
      </c>
      <c r="CA469" s="274">
        <v>12</v>
      </c>
      <c r="CB469" s="274">
        <v>0</v>
      </c>
    </row>
    <row r="470" spans="1:80" x14ac:dyDescent="0.2">
      <c r="A470" s="283"/>
      <c r="B470" s="286"/>
      <c r="C470" s="287" t="s">
        <v>502</v>
      </c>
      <c r="D470" s="288"/>
      <c r="E470" s="289">
        <v>2</v>
      </c>
      <c r="F470" s="358"/>
      <c r="G470" s="290"/>
      <c r="H470" s="291"/>
      <c r="I470" s="284"/>
      <c r="J470" s="292"/>
      <c r="K470" s="284"/>
      <c r="M470" s="285" t="s">
        <v>502</v>
      </c>
      <c r="O470" s="274"/>
    </row>
    <row r="471" spans="1:80" x14ac:dyDescent="0.2">
      <c r="A471" s="293"/>
      <c r="B471" s="294" t="s">
        <v>102</v>
      </c>
      <c r="C471" s="295" t="s">
        <v>493</v>
      </c>
      <c r="D471" s="296"/>
      <c r="E471" s="297"/>
      <c r="F471" s="359"/>
      <c r="G471" s="299">
        <f>SUM(G463:G470)</f>
        <v>0</v>
      </c>
      <c r="H471" s="300"/>
      <c r="I471" s="301">
        <f>SUM(I463:I470)</f>
        <v>3.1811699999999998</v>
      </c>
      <c r="J471" s="300"/>
      <c r="K471" s="301">
        <f>SUM(K463:K470)</f>
        <v>0</v>
      </c>
      <c r="O471" s="274">
        <v>4</v>
      </c>
      <c r="BA471" s="302">
        <f>SUM(BA463:BA470)</f>
        <v>0</v>
      </c>
      <c r="BB471" s="302">
        <f>SUM(BB463:BB470)</f>
        <v>0</v>
      </c>
      <c r="BC471" s="302">
        <f>SUM(BC463:BC470)</f>
        <v>0</v>
      </c>
      <c r="BD471" s="302">
        <f>SUM(BD463:BD470)</f>
        <v>0</v>
      </c>
      <c r="BE471" s="302">
        <f>SUM(BE463:BE470)</f>
        <v>0</v>
      </c>
    </row>
    <row r="472" spans="1:80" x14ac:dyDescent="0.2">
      <c r="A472" s="264" t="s">
        <v>98</v>
      </c>
      <c r="B472" s="265" t="s">
        <v>503</v>
      </c>
      <c r="C472" s="266" t="s">
        <v>504</v>
      </c>
      <c r="D472" s="267"/>
      <c r="E472" s="268"/>
      <c r="F472" s="360"/>
      <c r="G472" s="269"/>
      <c r="H472" s="270"/>
      <c r="I472" s="271"/>
      <c r="J472" s="272"/>
      <c r="K472" s="273"/>
      <c r="O472" s="274">
        <v>1</v>
      </c>
    </row>
    <row r="473" spans="1:80" x14ac:dyDescent="0.2">
      <c r="A473" s="275">
        <v>88</v>
      </c>
      <c r="B473" s="276" t="s">
        <v>506</v>
      </c>
      <c r="C473" s="277" t="s">
        <v>507</v>
      </c>
      <c r="D473" s="278" t="s">
        <v>112</v>
      </c>
      <c r="E473" s="279">
        <v>1.95</v>
      </c>
      <c r="F473" s="357"/>
      <c r="G473" s="280">
        <f>E473*F473</f>
        <v>0</v>
      </c>
      <c r="H473" s="281">
        <v>8.7000000000000001E-4</v>
      </c>
      <c r="I473" s="282">
        <f>E473*H473</f>
        <v>1.6964999999999999E-3</v>
      </c>
      <c r="J473" s="281">
        <v>0</v>
      </c>
      <c r="K473" s="282">
        <f>E473*J473</f>
        <v>0</v>
      </c>
      <c r="O473" s="274">
        <v>2</v>
      </c>
      <c r="AA473" s="243">
        <v>1</v>
      </c>
      <c r="AB473" s="243">
        <v>1</v>
      </c>
      <c r="AC473" s="243">
        <v>1</v>
      </c>
      <c r="AZ473" s="243">
        <v>1</v>
      </c>
      <c r="BA473" s="243">
        <f>IF(AZ473=1,G473,0)</f>
        <v>0</v>
      </c>
      <c r="BB473" s="243">
        <f>IF(AZ473=2,G473,0)</f>
        <v>0</v>
      </c>
      <c r="BC473" s="243">
        <f>IF(AZ473=3,G473,0)</f>
        <v>0</v>
      </c>
      <c r="BD473" s="243">
        <f>IF(AZ473=4,G473,0)</f>
        <v>0</v>
      </c>
      <c r="BE473" s="243">
        <f>IF(AZ473=5,G473,0)</f>
        <v>0</v>
      </c>
      <c r="CA473" s="274">
        <v>1</v>
      </c>
      <c r="CB473" s="274">
        <v>1</v>
      </c>
    </row>
    <row r="474" spans="1:80" x14ac:dyDescent="0.2">
      <c r="A474" s="283"/>
      <c r="B474" s="286"/>
      <c r="C474" s="287" t="s">
        <v>508</v>
      </c>
      <c r="D474" s="288"/>
      <c r="E474" s="289">
        <v>1.95</v>
      </c>
      <c r="F474" s="358"/>
      <c r="G474" s="290"/>
      <c r="H474" s="291"/>
      <c r="I474" s="284"/>
      <c r="J474" s="292"/>
      <c r="K474" s="284"/>
      <c r="M474" s="285" t="s">
        <v>508</v>
      </c>
      <c r="O474" s="274"/>
    </row>
    <row r="475" spans="1:80" x14ac:dyDescent="0.2">
      <c r="A475" s="293"/>
      <c r="B475" s="294" t="s">
        <v>102</v>
      </c>
      <c r="C475" s="295" t="s">
        <v>505</v>
      </c>
      <c r="D475" s="296"/>
      <c r="E475" s="297"/>
      <c r="F475" s="359"/>
      <c r="G475" s="299">
        <f>SUM(G472:G474)</f>
        <v>0</v>
      </c>
      <c r="H475" s="300"/>
      <c r="I475" s="301">
        <f>SUM(I472:I474)</f>
        <v>1.6964999999999999E-3</v>
      </c>
      <c r="J475" s="300"/>
      <c r="K475" s="301">
        <f>SUM(K472:K474)</f>
        <v>0</v>
      </c>
      <c r="O475" s="274">
        <v>4</v>
      </c>
      <c r="BA475" s="302">
        <f>SUM(BA472:BA474)</f>
        <v>0</v>
      </c>
      <c r="BB475" s="302">
        <f>SUM(BB472:BB474)</f>
        <v>0</v>
      </c>
      <c r="BC475" s="302">
        <f>SUM(BC472:BC474)</f>
        <v>0</v>
      </c>
      <c r="BD475" s="302">
        <f>SUM(BD472:BD474)</f>
        <v>0</v>
      </c>
      <c r="BE475" s="302">
        <f>SUM(BE472:BE474)</f>
        <v>0</v>
      </c>
    </row>
    <row r="476" spans="1:80" x14ac:dyDescent="0.2">
      <c r="A476" s="264" t="s">
        <v>98</v>
      </c>
      <c r="B476" s="265" t="s">
        <v>509</v>
      </c>
      <c r="C476" s="266" t="s">
        <v>510</v>
      </c>
      <c r="D476" s="267"/>
      <c r="E476" s="268"/>
      <c r="F476" s="360"/>
      <c r="G476" s="269"/>
      <c r="H476" s="270"/>
      <c r="I476" s="271"/>
      <c r="J476" s="272"/>
      <c r="K476" s="273"/>
      <c r="O476" s="274">
        <v>1</v>
      </c>
    </row>
    <row r="477" spans="1:80" x14ac:dyDescent="0.2">
      <c r="A477" s="275">
        <v>89</v>
      </c>
      <c r="B477" s="276" t="s">
        <v>512</v>
      </c>
      <c r="C477" s="277" t="s">
        <v>513</v>
      </c>
      <c r="D477" s="278" t="s">
        <v>112</v>
      </c>
      <c r="E477" s="279">
        <v>1381.16</v>
      </c>
      <c r="F477" s="357"/>
      <c r="G477" s="280">
        <f>E477*F477</f>
        <v>0</v>
      </c>
      <c r="H477" s="281">
        <v>1.8380000000000001E-2</v>
      </c>
      <c r="I477" s="282">
        <f>E477*H477</f>
        <v>25.385720800000001</v>
      </c>
      <c r="J477" s="281">
        <v>0</v>
      </c>
      <c r="K477" s="282">
        <f>E477*J477</f>
        <v>0</v>
      </c>
      <c r="O477" s="274">
        <v>2</v>
      </c>
      <c r="AA477" s="243">
        <v>1</v>
      </c>
      <c r="AB477" s="243">
        <v>1</v>
      </c>
      <c r="AC477" s="243">
        <v>1</v>
      </c>
      <c r="AZ477" s="243">
        <v>1</v>
      </c>
      <c r="BA477" s="243">
        <f>IF(AZ477=1,G477,0)</f>
        <v>0</v>
      </c>
      <c r="BB477" s="243">
        <f>IF(AZ477=2,G477,0)</f>
        <v>0</v>
      </c>
      <c r="BC477" s="243">
        <f>IF(AZ477=3,G477,0)</f>
        <v>0</v>
      </c>
      <c r="BD477" s="243">
        <f>IF(AZ477=4,G477,0)</f>
        <v>0</v>
      </c>
      <c r="BE477" s="243">
        <f>IF(AZ477=5,G477,0)</f>
        <v>0</v>
      </c>
      <c r="CA477" s="274">
        <v>1</v>
      </c>
      <c r="CB477" s="274">
        <v>1</v>
      </c>
    </row>
    <row r="478" spans="1:80" x14ac:dyDescent="0.2">
      <c r="A478" s="283"/>
      <c r="B478" s="286"/>
      <c r="C478" s="287" t="s">
        <v>514</v>
      </c>
      <c r="D478" s="288"/>
      <c r="E478" s="289">
        <v>1020.58</v>
      </c>
      <c r="F478" s="358"/>
      <c r="G478" s="290"/>
      <c r="H478" s="291"/>
      <c r="I478" s="284"/>
      <c r="J478" s="292"/>
      <c r="K478" s="284"/>
      <c r="M478" s="285" t="s">
        <v>514</v>
      </c>
      <c r="O478" s="274"/>
    </row>
    <row r="479" spans="1:80" x14ac:dyDescent="0.2">
      <c r="A479" s="283"/>
      <c r="B479" s="286"/>
      <c r="C479" s="287" t="s">
        <v>515</v>
      </c>
      <c r="D479" s="288"/>
      <c r="E479" s="289">
        <v>360.58</v>
      </c>
      <c r="F479" s="358"/>
      <c r="G479" s="290"/>
      <c r="H479" s="291"/>
      <c r="I479" s="284"/>
      <c r="J479" s="292"/>
      <c r="K479" s="284"/>
      <c r="M479" s="285" t="s">
        <v>515</v>
      </c>
      <c r="O479" s="274"/>
    </row>
    <row r="480" spans="1:80" x14ac:dyDescent="0.2">
      <c r="A480" s="275">
        <v>90</v>
      </c>
      <c r="B480" s="276" t="s">
        <v>516</v>
      </c>
      <c r="C480" s="277" t="s">
        <v>517</v>
      </c>
      <c r="D480" s="278" t="s">
        <v>112</v>
      </c>
      <c r="E480" s="279">
        <v>5524.64</v>
      </c>
      <c r="F480" s="357"/>
      <c r="G480" s="280">
        <f>E480*F480</f>
        <v>0</v>
      </c>
      <c r="H480" s="281">
        <v>9.5E-4</v>
      </c>
      <c r="I480" s="282">
        <f>E480*H480</f>
        <v>5.2484080000000004</v>
      </c>
      <c r="J480" s="281">
        <v>0</v>
      </c>
      <c r="K480" s="282">
        <f>E480*J480</f>
        <v>0</v>
      </c>
      <c r="O480" s="274">
        <v>2</v>
      </c>
      <c r="AA480" s="243">
        <v>1</v>
      </c>
      <c r="AB480" s="243">
        <v>1</v>
      </c>
      <c r="AC480" s="243">
        <v>1</v>
      </c>
      <c r="AZ480" s="243">
        <v>1</v>
      </c>
      <c r="BA480" s="243">
        <f>IF(AZ480=1,G480,0)</f>
        <v>0</v>
      </c>
      <c r="BB480" s="243">
        <f>IF(AZ480=2,G480,0)</f>
        <v>0</v>
      </c>
      <c r="BC480" s="243">
        <f>IF(AZ480=3,G480,0)</f>
        <v>0</v>
      </c>
      <c r="BD480" s="243">
        <f>IF(AZ480=4,G480,0)</f>
        <v>0</v>
      </c>
      <c r="BE480" s="243">
        <f>IF(AZ480=5,G480,0)</f>
        <v>0</v>
      </c>
      <c r="CA480" s="274">
        <v>1</v>
      </c>
      <c r="CB480" s="274">
        <v>1</v>
      </c>
    </row>
    <row r="481" spans="1:80" x14ac:dyDescent="0.2">
      <c r="A481" s="283"/>
      <c r="B481" s="286"/>
      <c r="C481" s="287" t="s">
        <v>518</v>
      </c>
      <c r="D481" s="288"/>
      <c r="E481" s="289">
        <v>5524.64</v>
      </c>
      <c r="F481" s="358"/>
      <c r="G481" s="290"/>
      <c r="H481" s="291"/>
      <c r="I481" s="284"/>
      <c r="J481" s="292"/>
      <c r="K481" s="284"/>
      <c r="M481" s="285" t="s">
        <v>518</v>
      </c>
      <c r="O481" s="274"/>
    </row>
    <row r="482" spans="1:80" x14ac:dyDescent="0.2">
      <c r="A482" s="275">
        <v>91</v>
      </c>
      <c r="B482" s="276" t="s">
        <v>519</v>
      </c>
      <c r="C482" s="277" t="s">
        <v>520</v>
      </c>
      <c r="D482" s="278" t="s">
        <v>521</v>
      </c>
      <c r="E482" s="279">
        <v>41434.800000000003</v>
      </c>
      <c r="F482" s="357"/>
      <c r="G482" s="280">
        <f>E482*F482</f>
        <v>0</v>
      </c>
      <c r="H482" s="281">
        <v>0</v>
      </c>
      <c r="I482" s="282">
        <f>E482*H482</f>
        <v>0</v>
      </c>
      <c r="J482" s="281">
        <v>0</v>
      </c>
      <c r="K482" s="282">
        <f>E482*J482</f>
        <v>0</v>
      </c>
      <c r="O482" s="274">
        <v>2</v>
      </c>
      <c r="AA482" s="243">
        <v>1</v>
      </c>
      <c r="AB482" s="243">
        <v>1</v>
      </c>
      <c r="AC482" s="243">
        <v>1</v>
      </c>
      <c r="AZ482" s="243">
        <v>1</v>
      </c>
      <c r="BA482" s="243">
        <f>IF(AZ482=1,G482,0)</f>
        <v>0</v>
      </c>
      <c r="BB482" s="243">
        <f>IF(AZ482=2,G482,0)</f>
        <v>0</v>
      </c>
      <c r="BC482" s="243">
        <f>IF(AZ482=3,G482,0)</f>
        <v>0</v>
      </c>
      <c r="BD482" s="243">
        <f>IF(AZ482=4,G482,0)</f>
        <v>0</v>
      </c>
      <c r="BE482" s="243">
        <f>IF(AZ482=5,G482,0)</f>
        <v>0</v>
      </c>
      <c r="CA482" s="274">
        <v>1</v>
      </c>
      <c r="CB482" s="274">
        <v>1</v>
      </c>
    </row>
    <row r="483" spans="1:80" x14ac:dyDescent="0.2">
      <c r="A483" s="283"/>
      <c r="B483" s="286"/>
      <c r="C483" s="287" t="s">
        <v>522</v>
      </c>
      <c r="D483" s="288"/>
      <c r="E483" s="289">
        <v>41434.800000000003</v>
      </c>
      <c r="F483" s="358"/>
      <c r="G483" s="290"/>
      <c r="H483" s="291"/>
      <c r="I483" s="284"/>
      <c r="J483" s="292"/>
      <c r="K483" s="284"/>
      <c r="M483" s="285" t="s">
        <v>522</v>
      </c>
      <c r="O483" s="274"/>
    </row>
    <row r="484" spans="1:80" x14ac:dyDescent="0.2">
      <c r="A484" s="275">
        <v>92</v>
      </c>
      <c r="B484" s="276" t="s">
        <v>523</v>
      </c>
      <c r="C484" s="277" t="s">
        <v>524</v>
      </c>
      <c r="D484" s="278" t="s">
        <v>112</v>
      </c>
      <c r="E484" s="279">
        <v>1381.16</v>
      </c>
      <c r="F484" s="357"/>
      <c r="G484" s="280">
        <f>E484*F484</f>
        <v>0</v>
      </c>
      <c r="H484" s="281">
        <v>0</v>
      </c>
      <c r="I484" s="282">
        <f>E484*H484</f>
        <v>0</v>
      </c>
      <c r="J484" s="281">
        <v>0</v>
      </c>
      <c r="K484" s="282">
        <f>E484*J484</f>
        <v>0</v>
      </c>
      <c r="O484" s="274">
        <v>2</v>
      </c>
      <c r="AA484" s="243">
        <v>1</v>
      </c>
      <c r="AB484" s="243">
        <v>1</v>
      </c>
      <c r="AC484" s="243">
        <v>1</v>
      </c>
      <c r="AZ484" s="243">
        <v>1</v>
      </c>
      <c r="BA484" s="243">
        <f>IF(AZ484=1,G484,0)</f>
        <v>0</v>
      </c>
      <c r="BB484" s="243">
        <f>IF(AZ484=2,G484,0)</f>
        <v>0</v>
      </c>
      <c r="BC484" s="243">
        <f>IF(AZ484=3,G484,0)</f>
        <v>0</v>
      </c>
      <c r="BD484" s="243">
        <f>IF(AZ484=4,G484,0)</f>
        <v>0</v>
      </c>
      <c r="BE484" s="243">
        <f>IF(AZ484=5,G484,0)</f>
        <v>0</v>
      </c>
      <c r="CA484" s="274">
        <v>1</v>
      </c>
      <c r="CB484" s="274">
        <v>1</v>
      </c>
    </row>
    <row r="485" spans="1:80" x14ac:dyDescent="0.2">
      <c r="A485" s="275">
        <v>93</v>
      </c>
      <c r="B485" s="276" t="s">
        <v>525</v>
      </c>
      <c r="C485" s="277" t="s">
        <v>526</v>
      </c>
      <c r="D485" s="278" t="s">
        <v>112</v>
      </c>
      <c r="E485" s="279">
        <v>10</v>
      </c>
      <c r="F485" s="357"/>
      <c r="G485" s="280">
        <f>E485*F485</f>
        <v>0</v>
      </c>
      <c r="H485" s="281">
        <v>5.9199999999999999E-3</v>
      </c>
      <c r="I485" s="282">
        <f>E485*H485</f>
        <v>5.9200000000000003E-2</v>
      </c>
      <c r="J485" s="281">
        <v>0</v>
      </c>
      <c r="K485" s="282">
        <f>E485*J485</f>
        <v>0</v>
      </c>
      <c r="O485" s="274">
        <v>2</v>
      </c>
      <c r="AA485" s="243">
        <v>1</v>
      </c>
      <c r="AB485" s="243">
        <v>1</v>
      </c>
      <c r="AC485" s="243">
        <v>1</v>
      </c>
      <c r="AZ485" s="243">
        <v>1</v>
      </c>
      <c r="BA485" s="243">
        <f>IF(AZ485=1,G485,0)</f>
        <v>0</v>
      </c>
      <c r="BB485" s="243">
        <f>IF(AZ485=2,G485,0)</f>
        <v>0</v>
      </c>
      <c r="BC485" s="243">
        <f>IF(AZ485=3,G485,0)</f>
        <v>0</v>
      </c>
      <c r="BD485" s="243">
        <f>IF(AZ485=4,G485,0)</f>
        <v>0</v>
      </c>
      <c r="BE485" s="243">
        <f>IF(AZ485=5,G485,0)</f>
        <v>0</v>
      </c>
      <c r="CA485" s="274">
        <v>1</v>
      </c>
      <c r="CB485" s="274">
        <v>1</v>
      </c>
    </row>
    <row r="486" spans="1:80" x14ac:dyDescent="0.2">
      <c r="A486" s="283"/>
      <c r="B486" s="286"/>
      <c r="C486" s="287" t="s">
        <v>527</v>
      </c>
      <c r="D486" s="288"/>
      <c r="E486" s="289">
        <v>10</v>
      </c>
      <c r="F486" s="358"/>
      <c r="G486" s="290"/>
      <c r="H486" s="291"/>
      <c r="I486" s="284"/>
      <c r="J486" s="292"/>
      <c r="K486" s="284"/>
      <c r="M486" s="285" t="s">
        <v>527</v>
      </c>
      <c r="O486" s="274"/>
    </row>
    <row r="487" spans="1:80" x14ac:dyDescent="0.2">
      <c r="A487" s="275">
        <v>94</v>
      </c>
      <c r="B487" s="276" t="s">
        <v>528</v>
      </c>
      <c r="C487" s="277" t="s">
        <v>529</v>
      </c>
      <c r="D487" s="278" t="s">
        <v>112</v>
      </c>
      <c r="E487" s="279">
        <v>60</v>
      </c>
      <c r="F487" s="357"/>
      <c r="G487" s="280">
        <f>E487*F487</f>
        <v>0</v>
      </c>
      <c r="H487" s="281">
        <v>5.9199999999999999E-3</v>
      </c>
      <c r="I487" s="282">
        <f>E487*H487</f>
        <v>0.35520000000000002</v>
      </c>
      <c r="J487" s="281">
        <v>0</v>
      </c>
      <c r="K487" s="282">
        <f>E487*J487</f>
        <v>0</v>
      </c>
      <c r="O487" s="274">
        <v>2</v>
      </c>
      <c r="AA487" s="243">
        <v>1</v>
      </c>
      <c r="AB487" s="243">
        <v>1</v>
      </c>
      <c r="AC487" s="243">
        <v>1</v>
      </c>
      <c r="AZ487" s="243">
        <v>1</v>
      </c>
      <c r="BA487" s="243">
        <f>IF(AZ487=1,G487,0)</f>
        <v>0</v>
      </c>
      <c r="BB487" s="243">
        <f>IF(AZ487=2,G487,0)</f>
        <v>0</v>
      </c>
      <c r="BC487" s="243">
        <f>IF(AZ487=3,G487,0)</f>
        <v>0</v>
      </c>
      <c r="BD487" s="243">
        <f>IF(AZ487=4,G487,0)</f>
        <v>0</v>
      </c>
      <c r="BE487" s="243">
        <f>IF(AZ487=5,G487,0)</f>
        <v>0</v>
      </c>
      <c r="CA487" s="274">
        <v>1</v>
      </c>
      <c r="CB487" s="274">
        <v>1</v>
      </c>
    </row>
    <row r="488" spans="1:80" x14ac:dyDescent="0.2">
      <c r="A488" s="283"/>
      <c r="B488" s="286"/>
      <c r="C488" s="287" t="s">
        <v>530</v>
      </c>
      <c r="D488" s="288"/>
      <c r="E488" s="289">
        <v>60</v>
      </c>
      <c r="F488" s="358"/>
      <c r="G488" s="290"/>
      <c r="H488" s="291"/>
      <c r="I488" s="284"/>
      <c r="J488" s="292"/>
      <c r="K488" s="284"/>
      <c r="M488" s="285" t="s">
        <v>530</v>
      </c>
      <c r="O488" s="274"/>
    </row>
    <row r="489" spans="1:80" x14ac:dyDescent="0.2">
      <c r="A489" s="275">
        <v>95</v>
      </c>
      <c r="B489" s="276" t="s">
        <v>531</v>
      </c>
      <c r="C489" s="277" t="s">
        <v>532</v>
      </c>
      <c r="D489" s="278" t="s">
        <v>112</v>
      </c>
      <c r="E489" s="279">
        <v>1381.16</v>
      </c>
      <c r="F489" s="357"/>
      <c r="G489" s="280">
        <f>E489*F489</f>
        <v>0</v>
      </c>
      <c r="H489" s="281">
        <v>0</v>
      </c>
      <c r="I489" s="282">
        <f>E489*H489</f>
        <v>0</v>
      </c>
      <c r="J489" s="281">
        <v>0</v>
      </c>
      <c r="K489" s="282">
        <f>E489*J489</f>
        <v>0</v>
      </c>
      <c r="O489" s="274">
        <v>2</v>
      </c>
      <c r="AA489" s="243">
        <v>1</v>
      </c>
      <c r="AB489" s="243">
        <v>1</v>
      </c>
      <c r="AC489" s="243">
        <v>1</v>
      </c>
      <c r="AZ489" s="243">
        <v>1</v>
      </c>
      <c r="BA489" s="243">
        <f>IF(AZ489=1,G489,0)</f>
        <v>0</v>
      </c>
      <c r="BB489" s="243">
        <f>IF(AZ489=2,G489,0)</f>
        <v>0</v>
      </c>
      <c r="BC489" s="243">
        <f>IF(AZ489=3,G489,0)</f>
        <v>0</v>
      </c>
      <c r="BD489" s="243">
        <f>IF(AZ489=4,G489,0)</f>
        <v>0</v>
      </c>
      <c r="BE489" s="243">
        <f>IF(AZ489=5,G489,0)</f>
        <v>0</v>
      </c>
      <c r="CA489" s="274">
        <v>1</v>
      </c>
      <c r="CB489" s="274">
        <v>1</v>
      </c>
    </row>
    <row r="490" spans="1:80" x14ac:dyDescent="0.2">
      <c r="A490" s="275">
        <v>96</v>
      </c>
      <c r="B490" s="276" t="s">
        <v>533</v>
      </c>
      <c r="C490" s="277" t="s">
        <v>534</v>
      </c>
      <c r="D490" s="278" t="s">
        <v>112</v>
      </c>
      <c r="E490" s="279">
        <v>5524.64</v>
      </c>
      <c r="F490" s="357"/>
      <c r="G490" s="280">
        <f>E490*F490</f>
        <v>0</v>
      </c>
      <c r="H490" s="281">
        <v>0</v>
      </c>
      <c r="I490" s="282">
        <f>E490*H490</f>
        <v>0</v>
      </c>
      <c r="J490" s="281">
        <v>0</v>
      </c>
      <c r="K490" s="282">
        <f>E490*J490</f>
        <v>0</v>
      </c>
      <c r="O490" s="274">
        <v>2</v>
      </c>
      <c r="AA490" s="243">
        <v>1</v>
      </c>
      <c r="AB490" s="243">
        <v>1</v>
      </c>
      <c r="AC490" s="243">
        <v>1</v>
      </c>
      <c r="AZ490" s="243">
        <v>1</v>
      </c>
      <c r="BA490" s="243">
        <f>IF(AZ490=1,G490,0)</f>
        <v>0</v>
      </c>
      <c r="BB490" s="243">
        <f>IF(AZ490=2,G490,0)</f>
        <v>0</v>
      </c>
      <c r="BC490" s="243">
        <f>IF(AZ490=3,G490,0)</f>
        <v>0</v>
      </c>
      <c r="BD490" s="243">
        <f>IF(AZ490=4,G490,0)</f>
        <v>0</v>
      </c>
      <c r="BE490" s="243">
        <f>IF(AZ490=5,G490,0)</f>
        <v>0</v>
      </c>
      <c r="CA490" s="274">
        <v>1</v>
      </c>
      <c r="CB490" s="274">
        <v>1</v>
      </c>
    </row>
    <row r="491" spans="1:80" x14ac:dyDescent="0.2">
      <c r="A491" s="283"/>
      <c r="B491" s="286"/>
      <c r="C491" s="287" t="s">
        <v>518</v>
      </c>
      <c r="D491" s="288"/>
      <c r="E491" s="289">
        <v>5524.64</v>
      </c>
      <c r="F491" s="358"/>
      <c r="G491" s="290"/>
      <c r="H491" s="291"/>
      <c r="I491" s="284"/>
      <c r="J491" s="292"/>
      <c r="K491" s="284"/>
      <c r="M491" s="285" t="s">
        <v>518</v>
      </c>
      <c r="O491" s="274"/>
    </row>
    <row r="492" spans="1:80" x14ac:dyDescent="0.2">
      <c r="A492" s="275">
        <v>97</v>
      </c>
      <c r="B492" s="276" t="s">
        <v>535</v>
      </c>
      <c r="C492" s="277" t="s">
        <v>536</v>
      </c>
      <c r="D492" s="278" t="s">
        <v>112</v>
      </c>
      <c r="E492" s="279">
        <v>1381.16</v>
      </c>
      <c r="F492" s="357"/>
      <c r="G492" s="280">
        <f>E492*F492</f>
        <v>0</v>
      </c>
      <c r="H492" s="281">
        <v>0</v>
      </c>
      <c r="I492" s="282">
        <f>E492*H492</f>
        <v>0</v>
      </c>
      <c r="J492" s="281">
        <v>0</v>
      </c>
      <c r="K492" s="282">
        <f>E492*J492</f>
        <v>0</v>
      </c>
      <c r="O492" s="274">
        <v>2</v>
      </c>
      <c r="AA492" s="243">
        <v>1</v>
      </c>
      <c r="AB492" s="243">
        <v>1</v>
      </c>
      <c r="AC492" s="243">
        <v>1</v>
      </c>
      <c r="AZ492" s="243">
        <v>1</v>
      </c>
      <c r="BA492" s="243">
        <f>IF(AZ492=1,G492,0)</f>
        <v>0</v>
      </c>
      <c r="BB492" s="243">
        <f>IF(AZ492=2,G492,0)</f>
        <v>0</v>
      </c>
      <c r="BC492" s="243">
        <f>IF(AZ492=3,G492,0)</f>
        <v>0</v>
      </c>
      <c r="BD492" s="243">
        <f>IF(AZ492=4,G492,0)</f>
        <v>0</v>
      </c>
      <c r="BE492" s="243">
        <f>IF(AZ492=5,G492,0)</f>
        <v>0</v>
      </c>
      <c r="CA492" s="274">
        <v>1</v>
      </c>
      <c r="CB492" s="274">
        <v>1</v>
      </c>
    </row>
    <row r="493" spans="1:80" ht="22.5" x14ac:dyDescent="0.2">
      <c r="A493" s="275">
        <v>98</v>
      </c>
      <c r="B493" s="276" t="s">
        <v>537</v>
      </c>
      <c r="C493" s="277" t="s">
        <v>538</v>
      </c>
      <c r="D493" s="278" t="s">
        <v>172</v>
      </c>
      <c r="E493" s="279">
        <v>1</v>
      </c>
      <c r="F493" s="357"/>
      <c r="G493" s="280">
        <f>E493*F493</f>
        <v>0</v>
      </c>
      <c r="H493" s="281">
        <v>1.2099999999999999E-3</v>
      </c>
      <c r="I493" s="282">
        <f>E493*H493</f>
        <v>1.2099999999999999E-3</v>
      </c>
      <c r="J493" s="281"/>
      <c r="K493" s="282">
        <f>E493*J493</f>
        <v>0</v>
      </c>
      <c r="O493" s="274">
        <v>2</v>
      </c>
      <c r="AA493" s="243">
        <v>12</v>
      </c>
      <c r="AB493" s="243">
        <v>0</v>
      </c>
      <c r="AC493" s="243">
        <v>16</v>
      </c>
      <c r="AZ493" s="243">
        <v>1</v>
      </c>
      <c r="BA493" s="243">
        <f>IF(AZ493=1,G493,0)</f>
        <v>0</v>
      </c>
      <c r="BB493" s="243">
        <f>IF(AZ493=2,G493,0)</f>
        <v>0</v>
      </c>
      <c r="BC493" s="243">
        <f>IF(AZ493=3,G493,0)</f>
        <v>0</v>
      </c>
      <c r="BD493" s="243">
        <f>IF(AZ493=4,G493,0)</f>
        <v>0</v>
      </c>
      <c r="BE493" s="243">
        <f>IF(AZ493=5,G493,0)</f>
        <v>0</v>
      </c>
      <c r="CA493" s="274">
        <v>12</v>
      </c>
      <c r="CB493" s="274">
        <v>0</v>
      </c>
    </row>
    <row r="494" spans="1:80" x14ac:dyDescent="0.2">
      <c r="A494" s="293"/>
      <c r="B494" s="294" t="s">
        <v>102</v>
      </c>
      <c r="C494" s="295" t="s">
        <v>511</v>
      </c>
      <c r="D494" s="296"/>
      <c r="E494" s="297"/>
      <c r="F494" s="359"/>
      <c r="G494" s="299">
        <f>SUM(G476:G493)</f>
        <v>0</v>
      </c>
      <c r="H494" s="300"/>
      <c r="I494" s="301">
        <f>SUM(I476:I493)</f>
        <v>31.049738800000004</v>
      </c>
      <c r="J494" s="300"/>
      <c r="K494" s="301">
        <f>SUM(K476:K493)</f>
        <v>0</v>
      </c>
      <c r="O494" s="274">
        <v>4</v>
      </c>
      <c r="BA494" s="302">
        <f>SUM(BA476:BA493)</f>
        <v>0</v>
      </c>
      <c r="BB494" s="302">
        <f>SUM(BB476:BB493)</f>
        <v>0</v>
      </c>
      <c r="BC494" s="302">
        <f>SUM(BC476:BC493)</f>
        <v>0</v>
      </c>
      <c r="BD494" s="302">
        <f>SUM(BD476:BD493)</f>
        <v>0</v>
      </c>
      <c r="BE494" s="302">
        <f>SUM(BE476:BE493)</f>
        <v>0</v>
      </c>
    </row>
    <row r="495" spans="1:80" x14ac:dyDescent="0.2">
      <c r="A495" s="264" t="s">
        <v>98</v>
      </c>
      <c r="B495" s="265" t="s">
        <v>539</v>
      </c>
      <c r="C495" s="266" t="s">
        <v>540</v>
      </c>
      <c r="D495" s="267"/>
      <c r="E495" s="268"/>
      <c r="F495" s="360"/>
      <c r="G495" s="269"/>
      <c r="H495" s="270"/>
      <c r="I495" s="271"/>
      <c r="J495" s="272"/>
      <c r="K495" s="273"/>
      <c r="O495" s="274">
        <v>1</v>
      </c>
    </row>
    <row r="496" spans="1:80" x14ac:dyDescent="0.2">
      <c r="A496" s="275">
        <v>99</v>
      </c>
      <c r="B496" s="276" t="s">
        <v>542</v>
      </c>
      <c r="C496" s="277" t="s">
        <v>543</v>
      </c>
      <c r="D496" s="278" t="s">
        <v>172</v>
      </c>
      <c r="E496" s="279">
        <v>1</v>
      </c>
      <c r="F496" s="357"/>
      <c r="G496" s="280">
        <f>E496*F496</f>
        <v>0</v>
      </c>
      <c r="H496" s="281">
        <v>0</v>
      </c>
      <c r="I496" s="282">
        <f>E496*H496</f>
        <v>0</v>
      </c>
      <c r="J496" s="281">
        <v>0</v>
      </c>
      <c r="K496" s="282">
        <f>E496*J496</f>
        <v>0</v>
      </c>
      <c r="O496" s="274">
        <v>2</v>
      </c>
      <c r="AA496" s="243">
        <v>1</v>
      </c>
      <c r="AB496" s="243">
        <v>1</v>
      </c>
      <c r="AC496" s="243">
        <v>1</v>
      </c>
      <c r="AZ496" s="243">
        <v>1</v>
      </c>
      <c r="BA496" s="243">
        <f>IF(AZ496=1,G496,0)</f>
        <v>0</v>
      </c>
      <c r="BB496" s="243">
        <f>IF(AZ496=2,G496,0)</f>
        <v>0</v>
      </c>
      <c r="BC496" s="243">
        <f>IF(AZ496=3,G496,0)</f>
        <v>0</v>
      </c>
      <c r="BD496" s="243">
        <f>IF(AZ496=4,G496,0)</f>
        <v>0</v>
      </c>
      <c r="BE496" s="243">
        <f>IF(AZ496=5,G496,0)</f>
        <v>0</v>
      </c>
      <c r="CA496" s="274">
        <v>1</v>
      </c>
      <c r="CB496" s="274">
        <v>1</v>
      </c>
    </row>
    <row r="497" spans="1:80" x14ac:dyDescent="0.2">
      <c r="A497" s="275">
        <v>100</v>
      </c>
      <c r="B497" s="276" t="s">
        <v>544</v>
      </c>
      <c r="C497" s="277" t="s">
        <v>545</v>
      </c>
      <c r="D497" s="278" t="s">
        <v>172</v>
      </c>
      <c r="E497" s="279">
        <v>4</v>
      </c>
      <c r="F497" s="357"/>
      <c r="G497" s="280">
        <f>E497*F497</f>
        <v>0</v>
      </c>
      <c r="H497" s="281">
        <v>5.1000000000000004E-4</v>
      </c>
      <c r="I497" s="282">
        <f>E497*H497</f>
        <v>2.0400000000000001E-3</v>
      </c>
      <c r="J497" s="281">
        <v>0</v>
      </c>
      <c r="K497" s="282">
        <f>E497*J497</f>
        <v>0</v>
      </c>
      <c r="O497" s="274">
        <v>2</v>
      </c>
      <c r="AA497" s="243">
        <v>1</v>
      </c>
      <c r="AB497" s="243">
        <v>1</v>
      </c>
      <c r="AC497" s="243">
        <v>1</v>
      </c>
      <c r="AZ497" s="243">
        <v>1</v>
      </c>
      <c r="BA497" s="243">
        <f>IF(AZ497=1,G497,0)</f>
        <v>0</v>
      </c>
      <c r="BB497" s="243">
        <f>IF(AZ497=2,G497,0)</f>
        <v>0</v>
      </c>
      <c r="BC497" s="243">
        <f>IF(AZ497=3,G497,0)</f>
        <v>0</v>
      </c>
      <c r="BD497" s="243">
        <f>IF(AZ497=4,G497,0)</f>
        <v>0</v>
      </c>
      <c r="BE497" s="243">
        <f>IF(AZ497=5,G497,0)</f>
        <v>0</v>
      </c>
      <c r="CA497" s="274">
        <v>1</v>
      </c>
      <c r="CB497" s="274">
        <v>1</v>
      </c>
    </row>
    <row r="498" spans="1:80" x14ac:dyDescent="0.2">
      <c r="A498" s="283"/>
      <c r="B498" s="286"/>
      <c r="C498" s="287" t="s">
        <v>342</v>
      </c>
      <c r="D498" s="288"/>
      <c r="E498" s="289">
        <v>4</v>
      </c>
      <c r="F498" s="358"/>
      <c r="G498" s="290"/>
      <c r="H498" s="291"/>
      <c r="I498" s="284"/>
      <c r="J498" s="292"/>
      <c r="K498" s="284"/>
      <c r="M498" s="285" t="s">
        <v>342</v>
      </c>
      <c r="O498" s="274"/>
    </row>
    <row r="499" spans="1:80" x14ac:dyDescent="0.2">
      <c r="A499" s="275">
        <v>101</v>
      </c>
      <c r="B499" s="276" t="s">
        <v>546</v>
      </c>
      <c r="C499" s="277" t="s">
        <v>547</v>
      </c>
      <c r="D499" s="278" t="s">
        <v>172</v>
      </c>
      <c r="E499" s="279">
        <v>20</v>
      </c>
      <c r="F499" s="357"/>
      <c r="G499" s="280">
        <f>E499*F499</f>
        <v>0</v>
      </c>
      <c r="H499" s="281">
        <v>4.0000000000000003E-5</v>
      </c>
      <c r="I499" s="282">
        <f>E499*H499</f>
        <v>8.0000000000000004E-4</v>
      </c>
      <c r="J499" s="281">
        <v>0</v>
      </c>
      <c r="K499" s="282">
        <f>E499*J499</f>
        <v>0</v>
      </c>
      <c r="O499" s="274">
        <v>2</v>
      </c>
      <c r="AA499" s="243">
        <v>1</v>
      </c>
      <c r="AB499" s="243">
        <v>1</v>
      </c>
      <c r="AC499" s="243">
        <v>1</v>
      </c>
      <c r="AZ499" s="243">
        <v>1</v>
      </c>
      <c r="BA499" s="243">
        <f>IF(AZ499=1,G499,0)</f>
        <v>0</v>
      </c>
      <c r="BB499" s="243">
        <f>IF(AZ499=2,G499,0)</f>
        <v>0</v>
      </c>
      <c r="BC499" s="243">
        <f>IF(AZ499=3,G499,0)</f>
        <v>0</v>
      </c>
      <c r="BD499" s="243">
        <f>IF(AZ499=4,G499,0)</f>
        <v>0</v>
      </c>
      <c r="BE499" s="243">
        <f>IF(AZ499=5,G499,0)</f>
        <v>0</v>
      </c>
      <c r="CA499" s="274">
        <v>1</v>
      </c>
      <c r="CB499" s="274">
        <v>1</v>
      </c>
    </row>
    <row r="500" spans="1:80" x14ac:dyDescent="0.2">
      <c r="A500" s="283"/>
      <c r="B500" s="286"/>
      <c r="C500" s="287" t="s">
        <v>548</v>
      </c>
      <c r="D500" s="288"/>
      <c r="E500" s="289">
        <v>20</v>
      </c>
      <c r="F500" s="358"/>
      <c r="G500" s="290"/>
      <c r="H500" s="291"/>
      <c r="I500" s="284"/>
      <c r="J500" s="292"/>
      <c r="K500" s="284"/>
      <c r="M500" s="285" t="s">
        <v>548</v>
      </c>
      <c r="O500" s="274"/>
    </row>
    <row r="501" spans="1:80" ht="22.5" x14ac:dyDescent="0.2">
      <c r="A501" s="275">
        <v>102</v>
      </c>
      <c r="B501" s="276" t="s">
        <v>549</v>
      </c>
      <c r="C501" s="277" t="s">
        <v>550</v>
      </c>
      <c r="D501" s="278" t="s">
        <v>172</v>
      </c>
      <c r="E501" s="279">
        <v>8</v>
      </c>
      <c r="F501" s="357"/>
      <c r="G501" s="280">
        <f>E501*F501</f>
        <v>0</v>
      </c>
      <c r="H501" s="281">
        <v>0</v>
      </c>
      <c r="I501" s="282">
        <f>E501*H501</f>
        <v>0</v>
      </c>
      <c r="J501" s="281">
        <v>0</v>
      </c>
      <c r="K501" s="282">
        <f>E501*J501</f>
        <v>0</v>
      </c>
      <c r="O501" s="274">
        <v>2</v>
      </c>
      <c r="AA501" s="243">
        <v>1</v>
      </c>
      <c r="AB501" s="243">
        <v>1</v>
      </c>
      <c r="AC501" s="243">
        <v>1</v>
      </c>
      <c r="AZ501" s="243">
        <v>1</v>
      </c>
      <c r="BA501" s="243">
        <f>IF(AZ501=1,G501,0)</f>
        <v>0</v>
      </c>
      <c r="BB501" s="243">
        <f>IF(AZ501=2,G501,0)</f>
        <v>0</v>
      </c>
      <c r="BC501" s="243">
        <f>IF(AZ501=3,G501,0)</f>
        <v>0</v>
      </c>
      <c r="BD501" s="243">
        <f>IF(AZ501=4,G501,0)</f>
        <v>0</v>
      </c>
      <c r="BE501" s="243">
        <f>IF(AZ501=5,G501,0)</f>
        <v>0</v>
      </c>
      <c r="CA501" s="274">
        <v>1</v>
      </c>
      <c r="CB501" s="274">
        <v>1</v>
      </c>
    </row>
    <row r="502" spans="1:80" x14ac:dyDescent="0.2">
      <c r="A502" s="283"/>
      <c r="B502" s="286"/>
      <c r="C502" s="287" t="s">
        <v>551</v>
      </c>
      <c r="D502" s="288"/>
      <c r="E502" s="289">
        <v>8</v>
      </c>
      <c r="F502" s="358"/>
      <c r="G502" s="290"/>
      <c r="H502" s="291"/>
      <c r="I502" s="284"/>
      <c r="J502" s="292"/>
      <c r="K502" s="284"/>
      <c r="M502" s="285" t="s">
        <v>551</v>
      </c>
      <c r="O502" s="274"/>
    </row>
    <row r="503" spans="1:80" x14ac:dyDescent="0.2">
      <c r="A503" s="293"/>
      <c r="B503" s="294" t="s">
        <v>102</v>
      </c>
      <c r="C503" s="295" t="s">
        <v>541</v>
      </c>
      <c r="D503" s="296"/>
      <c r="E503" s="297"/>
      <c r="F503" s="359"/>
      <c r="G503" s="299">
        <f>SUM(G495:G502)</f>
        <v>0</v>
      </c>
      <c r="H503" s="300"/>
      <c r="I503" s="301">
        <f>SUM(I495:I502)</f>
        <v>2.8400000000000001E-3</v>
      </c>
      <c r="J503" s="300"/>
      <c r="K503" s="301">
        <f>SUM(K495:K502)</f>
        <v>0</v>
      </c>
      <c r="O503" s="274">
        <v>4</v>
      </c>
      <c r="BA503" s="302">
        <f>SUM(BA495:BA502)</f>
        <v>0</v>
      </c>
      <c r="BB503" s="302">
        <f>SUM(BB495:BB502)</f>
        <v>0</v>
      </c>
      <c r="BC503" s="302">
        <f>SUM(BC495:BC502)</f>
        <v>0</v>
      </c>
      <c r="BD503" s="302">
        <f>SUM(BD495:BD502)</f>
        <v>0</v>
      </c>
      <c r="BE503" s="302">
        <f>SUM(BE495:BE502)</f>
        <v>0</v>
      </c>
    </row>
    <row r="504" spans="1:80" x14ac:dyDescent="0.2">
      <c r="A504" s="264" t="s">
        <v>98</v>
      </c>
      <c r="B504" s="265" t="s">
        <v>552</v>
      </c>
      <c r="C504" s="266" t="s">
        <v>553</v>
      </c>
      <c r="D504" s="267"/>
      <c r="E504" s="268"/>
      <c r="F504" s="360"/>
      <c r="G504" s="269"/>
      <c r="H504" s="270"/>
      <c r="I504" s="271"/>
      <c r="J504" s="272"/>
      <c r="K504" s="273"/>
      <c r="O504" s="274">
        <v>1</v>
      </c>
    </row>
    <row r="505" spans="1:80" x14ac:dyDescent="0.2">
      <c r="A505" s="275">
        <v>103</v>
      </c>
      <c r="B505" s="276" t="s">
        <v>555</v>
      </c>
      <c r="C505" s="277" t="s">
        <v>556</v>
      </c>
      <c r="D505" s="278" t="s">
        <v>121</v>
      </c>
      <c r="E505" s="279">
        <v>7.7321999999999997</v>
      </c>
      <c r="F505" s="357"/>
      <c r="G505" s="280">
        <f>E505*F505</f>
        <v>0</v>
      </c>
      <c r="H505" s="281">
        <v>0</v>
      </c>
      <c r="I505" s="282">
        <f>E505*H505</f>
        <v>0</v>
      </c>
      <c r="J505" s="281">
        <v>-2.4</v>
      </c>
      <c r="K505" s="282">
        <f>E505*J505</f>
        <v>-18.557279999999999</v>
      </c>
      <c r="O505" s="274">
        <v>2</v>
      </c>
      <c r="AA505" s="243">
        <v>1</v>
      </c>
      <c r="AB505" s="243">
        <v>1</v>
      </c>
      <c r="AC505" s="243">
        <v>1</v>
      </c>
      <c r="AZ505" s="243">
        <v>1</v>
      </c>
      <c r="BA505" s="243">
        <f>IF(AZ505=1,G505,0)</f>
        <v>0</v>
      </c>
      <c r="BB505" s="243">
        <f>IF(AZ505=2,G505,0)</f>
        <v>0</v>
      </c>
      <c r="BC505" s="243">
        <f>IF(AZ505=3,G505,0)</f>
        <v>0</v>
      </c>
      <c r="BD505" s="243">
        <f>IF(AZ505=4,G505,0)</f>
        <v>0</v>
      </c>
      <c r="BE505" s="243">
        <f>IF(AZ505=5,G505,0)</f>
        <v>0</v>
      </c>
      <c r="CA505" s="274">
        <v>1</v>
      </c>
      <c r="CB505" s="274">
        <v>1</v>
      </c>
    </row>
    <row r="506" spans="1:80" x14ac:dyDescent="0.2">
      <c r="A506" s="283"/>
      <c r="B506" s="286"/>
      <c r="C506" s="287" t="s">
        <v>557</v>
      </c>
      <c r="D506" s="288"/>
      <c r="E506" s="289">
        <v>3.9449999999999998</v>
      </c>
      <c r="F506" s="358"/>
      <c r="G506" s="290"/>
      <c r="H506" s="291"/>
      <c r="I506" s="284"/>
      <c r="J506" s="292"/>
      <c r="K506" s="284"/>
      <c r="M506" s="285" t="s">
        <v>557</v>
      </c>
      <c r="O506" s="274"/>
    </row>
    <row r="507" spans="1:80" x14ac:dyDescent="0.2">
      <c r="A507" s="283"/>
      <c r="B507" s="286"/>
      <c r="C507" s="287" t="s">
        <v>558</v>
      </c>
      <c r="D507" s="288"/>
      <c r="E507" s="289">
        <v>3.7871999999999999</v>
      </c>
      <c r="F507" s="358"/>
      <c r="G507" s="290"/>
      <c r="H507" s="291"/>
      <c r="I507" s="284"/>
      <c r="J507" s="292"/>
      <c r="K507" s="284"/>
      <c r="M507" s="285" t="s">
        <v>558</v>
      </c>
      <c r="O507" s="274"/>
    </row>
    <row r="508" spans="1:80" x14ac:dyDescent="0.2">
      <c r="A508" s="275">
        <v>104</v>
      </c>
      <c r="B508" s="276" t="s">
        <v>559</v>
      </c>
      <c r="C508" s="277" t="s">
        <v>560</v>
      </c>
      <c r="D508" s="278" t="s">
        <v>112</v>
      </c>
      <c r="E508" s="279">
        <v>2.4</v>
      </c>
      <c r="F508" s="357"/>
      <c r="G508" s="280">
        <f>E508*F508</f>
        <v>0</v>
      </c>
      <c r="H508" s="281">
        <v>6.7000000000000002E-4</v>
      </c>
      <c r="I508" s="282">
        <f>E508*H508</f>
        <v>1.6080000000000001E-3</v>
      </c>
      <c r="J508" s="281">
        <v>-0.26100000000000001</v>
      </c>
      <c r="K508" s="282">
        <f>E508*J508</f>
        <v>-0.62639999999999996</v>
      </c>
      <c r="O508" s="274">
        <v>2</v>
      </c>
      <c r="AA508" s="243">
        <v>1</v>
      </c>
      <c r="AB508" s="243">
        <v>1</v>
      </c>
      <c r="AC508" s="243">
        <v>1</v>
      </c>
      <c r="AZ508" s="243">
        <v>1</v>
      </c>
      <c r="BA508" s="243">
        <f>IF(AZ508=1,G508,0)</f>
        <v>0</v>
      </c>
      <c r="BB508" s="243">
        <f>IF(AZ508=2,G508,0)</f>
        <v>0</v>
      </c>
      <c r="BC508" s="243">
        <f>IF(AZ508=3,G508,0)</f>
        <v>0</v>
      </c>
      <c r="BD508" s="243">
        <f>IF(AZ508=4,G508,0)</f>
        <v>0</v>
      </c>
      <c r="BE508" s="243">
        <f>IF(AZ508=5,G508,0)</f>
        <v>0</v>
      </c>
      <c r="CA508" s="274">
        <v>1</v>
      </c>
      <c r="CB508" s="274">
        <v>1</v>
      </c>
    </row>
    <row r="509" spans="1:80" x14ac:dyDescent="0.2">
      <c r="A509" s="283"/>
      <c r="B509" s="286"/>
      <c r="C509" s="287" t="s">
        <v>561</v>
      </c>
      <c r="D509" s="288"/>
      <c r="E509" s="289">
        <v>2.4</v>
      </c>
      <c r="F509" s="358"/>
      <c r="G509" s="290"/>
      <c r="H509" s="291"/>
      <c r="I509" s="284"/>
      <c r="J509" s="292"/>
      <c r="K509" s="284"/>
      <c r="M509" s="285" t="s">
        <v>561</v>
      </c>
      <c r="O509" s="274"/>
    </row>
    <row r="510" spans="1:80" x14ac:dyDescent="0.2">
      <c r="A510" s="275">
        <v>105</v>
      </c>
      <c r="B510" s="276" t="s">
        <v>562</v>
      </c>
      <c r="C510" s="277" t="s">
        <v>563</v>
      </c>
      <c r="D510" s="278" t="s">
        <v>121</v>
      </c>
      <c r="E510" s="279">
        <v>1.9409000000000001</v>
      </c>
      <c r="F510" s="357"/>
      <c r="G510" s="280">
        <f>E510*F510</f>
        <v>0</v>
      </c>
      <c r="H510" s="281">
        <v>1.2489999999999999E-2</v>
      </c>
      <c r="I510" s="282">
        <f>E510*H510</f>
        <v>2.4241841E-2</v>
      </c>
      <c r="J510" s="281">
        <v>-1.8</v>
      </c>
      <c r="K510" s="282">
        <f>E510*J510</f>
        <v>-3.4936200000000004</v>
      </c>
      <c r="O510" s="274">
        <v>2</v>
      </c>
      <c r="AA510" s="243">
        <v>1</v>
      </c>
      <c r="AB510" s="243">
        <v>1</v>
      </c>
      <c r="AC510" s="243">
        <v>1</v>
      </c>
      <c r="AZ510" s="243">
        <v>1</v>
      </c>
      <c r="BA510" s="243">
        <f>IF(AZ510=1,G510,0)</f>
        <v>0</v>
      </c>
      <c r="BB510" s="243">
        <f>IF(AZ510=2,G510,0)</f>
        <v>0</v>
      </c>
      <c r="BC510" s="243">
        <f>IF(AZ510=3,G510,0)</f>
        <v>0</v>
      </c>
      <c r="BD510" s="243">
        <f>IF(AZ510=4,G510,0)</f>
        <v>0</v>
      </c>
      <c r="BE510" s="243">
        <f>IF(AZ510=5,G510,0)</f>
        <v>0</v>
      </c>
      <c r="CA510" s="274">
        <v>1</v>
      </c>
      <c r="CB510" s="274">
        <v>1</v>
      </c>
    </row>
    <row r="511" spans="1:80" x14ac:dyDescent="0.2">
      <c r="A511" s="283"/>
      <c r="B511" s="286"/>
      <c r="C511" s="287" t="s">
        <v>564</v>
      </c>
      <c r="D511" s="288"/>
      <c r="E511" s="289">
        <v>1.5448999999999999</v>
      </c>
      <c r="F511" s="358"/>
      <c r="G511" s="290"/>
      <c r="H511" s="291"/>
      <c r="I511" s="284"/>
      <c r="J511" s="292"/>
      <c r="K511" s="284"/>
      <c r="M511" s="285" t="s">
        <v>564</v>
      </c>
      <c r="O511" s="274"/>
    </row>
    <row r="512" spans="1:80" x14ac:dyDescent="0.2">
      <c r="A512" s="283"/>
      <c r="B512" s="286"/>
      <c r="C512" s="287" t="s">
        <v>565</v>
      </c>
      <c r="D512" s="288"/>
      <c r="E512" s="289">
        <v>0.39600000000000002</v>
      </c>
      <c r="F512" s="358"/>
      <c r="G512" s="290"/>
      <c r="H512" s="291"/>
      <c r="I512" s="284"/>
      <c r="J512" s="292"/>
      <c r="K512" s="284"/>
      <c r="M512" s="285" t="s">
        <v>565</v>
      </c>
      <c r="O512" s="274"/>
    </row>
    <row r="513" spans="1:80" x14ac:dyDescent="0.2">
      <c r="A513" s="275">
        <v>106</v>
      </c>
      <c r="B513" s="276" t="s">
        <v>566</v>
      </c>
      <c r="C513" s="277" t="s">
        <v>567</v>
      </c>
      <c r="D513" s="278" t="s">
        <v>121</v>
      </c>
      <c r="E513" s="279">
        <v>2.8243999999999998</v>
      </c>
      <c r="F513" s="357"/>
      <c r="G513" s="280">
        <f>E513*F513</f>
        <v>0</v>
      </c>
      <c r="H513" s="281">
        <v>1.47E-3</v>
      </c>
      <c r="I513" s="282">
        <f>E513*H513</f>
        <v>4.1518679999999995E-3</v>
      </c>
      <c r="J513" s="281">
        <v>-2.4</v>
      </c>
      <c r="K513" s="282">
        <f>E513*J513</f>
        <v>-6.7785599999999997</v>
      </c>
      <c r="O513" s="274">
        <v>2</v>
      </c>
      <c r="AA513" s="243">
        <v>1</v>
      </c>
      <c r="AB513" s="243">
        <v>1</v>
      </c>
      <c r="AC513" s="243">
        <v>1</v>
      </c>
      <c r="AZ513" s="243">
        <v>1</v>
      </c>
      <c r="BA513" s="243">
        <f>IF(AZ513=1,G513,0)</f>
        <v>0</v>
      </c>
      <c r="BB513" s="243">
        <f>IF(AZ513=2,G513,0)</f>
        <v>0</v>
      </c>
      <c r="BC513" s="243">
        <f>IF(AZ513=3,G513,0)</f>
        <v>0</v>
      </c>
      <c r="BD513" s="243">
        <f>IF(AZ513=4,G513,0)</f>
        <v>0</v>
      </c>
      <c r="BE513" s="243">
        <f>IF(AZ513=5,G513,0)</f>
        <v>0</v>
      </c>
      <c r="CA513" s="274">
        <v>1</v>
      </c>
      <c r="CB513" s="274">
        <v>1</v>
      </c>
    </row>
    <row r="514" spans="1:80" x14ac:dyDescent="0.2">
      <c r="A514" s="283"/>
      <c r="B514" s="286"/>
      <c r="C514" s="287" t="s">
        <v>568</v>
      </c>
      <c r="D514" s="288"/>
      <c r="E514" s="289">
        <v>0.2137</v>
      </c>
      <c r="F514" s="358"/>
      <c r="G514" s="290"/>
      <c r="H514" s="291"/>
      <c r="I514" s="284"/>
      <c r="J514" s="292"/>
      <c r="K514" s="284"/>
      <c r="M514" s="285" t="s">
        <v>568</v>
      </c>
      <c r="O514" s="274"/>
    </row>
    <row r="515" spans="1:80" x14ac:dyDescent="0.2">
      <c r="A515" s="283"/>
      <c r="B515" s="286"/>
      <c r="C515" s="287" t="s">
        <v>569</v>
      </c>
      <c r="D515" s="288"/>
      <c r="E515" s="289">
        <v>0.18149999999999999</v>
      </c>
      <c r="F515" s="358"/>
      <c r="G515" s="290"/>
      <c r="H515" s="291"/>
      <c r="I515" s="284"/>
      <c r="J515" s="292"/>
      <c r="K515" s="284"/>
      <c r="M515" s="285" t="s">
        <v>569</v>
      </c>
      <c r="O515" s="274"/>
    </row>
    <row r="516" spans="1:80" x14ac:dyDescent="0.2">
      <c r="A516" s="283"/>
      <c r="B516" s="286"/>
      <c r="C516" s="287" t="s">
        <v>570</v>
      </c>
      <c r="D516" s="288"/>
      <c r="E516" s="289">
        <v>0.2137</v>
      </c>
      <c r="F516" s="358"/>
      <c r="G516" s="290"/>
      <c r="H516" s="291"/>
      <c r="I516" s="284"/>
      <c r="J516" s="292"/>
      <c r="K516" s="284"/>
      <c r="M516" s="285" t="s">
        <v>570</v>
      </c>
      <c r="O516" s="274"/>
    </row>
    <row r="517" spans="1:80" x14ac:dyDescent="0.2">
      <c r="A517" s="283"/>
      <c r="B517" s="286"/>
      <c r="C517" s="287" t="s">
        <v>571</v>
      </c>
      <c r="D517" s="288"/>
      <c r="E517" s="289">
        <v>1.5780000000000001</v>
      </c>
      <c r="F517" s="358"/>
      <c r="G517" s="290"/>
      <c r="H517" s="291"/>
      <c r="I517" s="284"/>
      <c r="J517" s="292"/>
      <c r="K517" s="284"/>
      <c r="M517" s="285" t="s">
        <v>571</v>
      </c>
      <c r="O517" s="274"/>
    </row>
    <row r="518" spans="1:80" x14ac:dyDescent="0.2">
      <c r="A518" s="283"/>
      <c r="B518" s="286"/>
      <c r="C518" s="287" t="s">
        <v>572</v>
      </c>
      <c r="D518" s="288"/>
      <c r="E518" s="289">
        <v>0.63749999999999996</v>
      </c>
      <c r="F518" s="358"/>
      <c r="G518" s="290"/>
      <c r="H518" s="291"/>
      <c r="I518" s="284"/>
      <c r="J518" s="292"/>
      <c r="K518" s="284"/>
      <c r="M518" s="285" t="s">
        <v>572</v>
      </c>
      <c r="O518" s="274"/>
    </row>
    <row r="519" spans="1:80" x14ac:dyDescent="0.2">
      <c r="A519" s="275">
        <v>107</v>
      </c>
      <c r="B519" s="276" t="s">
        <v>573</v>
      </c>
      <c r="C519" s="277" t="s">
        <v>574</v>
      </c>
      <c r="D519" s="278" t="s">
        <v>112</v>
      </c>
      <c r="E519" s="279">
        <v>2.5350000000000001</v>
      </c>
      <c r="F519" s="357"/>
      <c r="G519" s="280">
        <f>E519*F519</f>
        <v>0</v>
      </c>
      <c r="H519" s="281">
        <v>6.7000000000000002E-4</v>
      </c>
      <c r="I519" s="282">
        <f>E519*H519</f>
        <v>1.6984500000000002E-3</v>
      </c>
      <c r="J519" s="281">
        <v>-8.2000000000000003E-2</v>
      </c>
      <c r="K519" s="282">
        <f>E519*J519</f>
        <v>-0.20787000000000003</v>
      </c>
      <c r="O519" s="274">
        <v>2</v>
      </c>
      <c r="AA519" s="243">
        <v>1</v>
      </c>
      <c r="AB519" s="243">
        <v>1</v>
      </c>
      <c r="AC519" s="243">
        <v>1</v>
      </c>
      <c r="AZ519" s="243">
        <v>1</v>
      </c>
      <c r="BA519" s="243">
        <f>IF(AZ519=1,G519,0)</f>
        <v>0</v>
      </c>
      <c r="BB519" s="243">
        <f>IF(AZ519=2,G519,0)</f>
        <v>0</v>
      </c>
      <c r="BC519" s="243">
        <f>IF(AZ519=3,G519,0)</f>
        <v>0</v>
      </c>
      <c r="BD519" s="243">
        <f>IF(AZ519=4,G519,0)</f>
        <v>0</v>
      </c>
      <c r="BE519" s="243">
        <f>IF(AZ519=5,G519,0)</f>
        <v>0</v>
      </c>
      <c r="CA519" s="274">
        <v>1</v>
      </c>
      <c r="CB519" s="274">
        <v>1</v>
      </c>
    </row>
    <row r="520" spans="1:80" x14ac:dyDescent="0.2">
      <c r="A520" s="283"/>
      <c r="B520" s="286"/>
      <c r="C520" s="287" t="s">
        <v>575</v>
      </c>
      <c r="D520" s="288"/>
      <c r="E520" s="289">
        <v>1.56</v>
      </c>
      <c r="F520" s="358"/>
      <c r="G520" s="290"/>
      <c r="H520" s="291"/>
      <c r="I520" s="284"/>
      <c r="J520" s="292"/>
      <c r="K520" s="284"/>
      <c r="M520" s="285" t="s">
        <v>575</v>
      </c>
      <c r="O520" s="274"/>
    </row>
    <row r="521" spans="1:80" x14ac:dyDescent="0.2">
      <c r="A521" s="283"/>
      <c r="B521" s="286"/>
      <c r="C521" s="287" t="s">
        <v>576</v>
      </c>
      <c r="D521" s="288"/>
      <c r="E521" s="289">
        <v>0.97499999999999998</v>
      </c>
      <c r="F521" s="358"/>
      <c r="G521" s="290"/>
      <c r="H521" s="291"/>
      <c r="I521" s="284"/>
      <c r="J521" s="292"/>
      <c r="K521" s="284"/>
      <c r="M521" s="285" t="s">
        <v>576</v>
      </c>
      <c r="O521" s="274"/>
    </row>
    <row r="522" spans="1:80" x14ac:dyDescent="0.2">
      <c r="A522" s="275">
        <v>108</v>
      </c>
      <c r="B522" s="276" t="s">
        <v>577</v>
      </c>
      <c r="C522" s="277" t="s">
        <v>578</v>
      </c>
      <c r="D522" s="278" t="s">
        <v>112</v>
      </c>
      <c r="E522" s="279">
        <v>28.414999999999999</v>
      </c>
      <c r="F522" s="357"/>
      <c r="G522" s="280">
        <f>E522*F522</f>
        <v>0</v>
      </c>
      <c r="H522" s="281">
        <v>3.3E-4</v>
      </c>
      <c r="I522" s="282">
        <f>E522*H522</f>
        <v>9.3769500000000002E-3</v>
      </c>
      <c r="J522" s="281">
        <v>-1.183E-2</v>
      </c>
      <c r="K522" s="282">
        <f>E522*J522</f>
        <v>-0.33614945000000002</v>
      </c>
      <c r="O522" s="274">
        <v>2</v>
      </c>
      <c r="AA522" s="243">
        <v>1</v>
      </c>
      <c r="AB522" s="243">
        <v>1</v>
      </c>
      <c r="AC522" s="243">
        <v>1</v>
      </c>
      <c r="AZ522" s="243">
        <v>1</v>
      </c>
      <c r="BA522" s="243">
        <f>IF(AZ522=1,G522,0)</f>
        <v>0</v>
      </c>
      <c r="BB522" s="243">
        <f>IF(AZ522=2,G522,0)</f>
        <v>0</v>
      </c>
      <c r="BC522" s="243">
        <f>IF(AZ522=3,G522,0)</f>
        <v>0</v>
      </c>
      <c r="BD522" s="243">
        <f>IF(AZ522=4,G522,0)</f>
        <v>0</v>
      </c>
      <c r="BE522" s="243">
        <f>IF(AZ522=5,G522,0)</f>
        <v>0</v>
      </c>
      <c r="CA522" s="274">
        <v>1</v>
      </c>
      <c r="CB522" s="274">
        <v>1</v>
      </c>
    </row>
    <row r="523" spans="1:80" x14ac:dyDescent="0.2">
      <c r="A523" s="283"/>
      <c r="B523" s="286"/>
      <c r="C523" s="287" t="s">
        <v>195</v>
      </c>
      <c r="D523" s="288"/>
      <c r="E523" s="289">
        <v>28.414999999999999</v>
      </c>
      <c r="F523" s="358"/>
      <c r="G523" s="290"/>
      <c r="H523" s="291"/>
      <c r="I523" s="284"/>
      <c r="J523" s="292"/>
      <c r="K523" s="284"/>
      <c r="M523" s="285" t="s">
        <v>195</v>
      </c>
      <c r="O523" s="274"/>
    </row>
    <row r="524" spans="1:80" x14ac:dyDescent="0.2">
      <c r="A524" s="275">
        <v>109</v>
      </c>
      <c r="B524" s="276" t="s">
        <v>579</v>
      </c>
      <c r="C524" s="277" t="s">
        <v>580</v>
      </c>
      <c r="D524" s="278" t="s">
        <v>121</v>
      </c>
      <c r="E524" s="279">
        <v>1.65</v>
      </c>
      <c r="F524" s="357"/>
      <c r="G524" s="280">
        <f>E524*F524</f>
        <v>0</v>
      </c>
      <c r="H524" s="281">
        <v>6.6600000000000001E-3</v>
      </c>
      <c r="I524" s="282">
        <f>E524*H524</f>
        <v>1.0988999999999999E-2</v>
      </c>
      <c r="J524" s="281">
        <v>-2.4</v>
      </c>
      <c r="K524" s="282">
        <f>E524*J524</f>
        <v>-3.9599999999999995</v>
      </c>
      <c r="O524" s="274">
        <v>2</v>
      </c>
      <c r="AA524" s="243">
        <v>1</v>
      </c>
      <c r="AB524" s="243">
        <v>1</v>
      </c>
      <c r="AC524" s="243">
        <v>1</v>
      </c>
      <c r="AZ524" s="243">
        <v>1</v>
      </c>
      <c r="BA524" s="243">
        <f>IF(AZ524=1,G524,0)</f>
        <v>0</v>
      </c>
      <c r="BB524" s="243">
        <f>IF(AZ524=2,G524,0)</f>
        <v>0</v>
      </c>
      <c r="BC524" s="243">
        <f>IF(AZ524=3,G524,0)</f>
        <v>0</v>
      </c>
      <c r="BD524" s="243">
        <f>IF(AZ524=4,G524,0)</f>
        <v>0</v>
      </c>
      <c r="BE524" s="243">
        <f>IF(AZ524=5,G524,0)</f>
        <v>0</v>
      </c>
      <c r="CA524" s="274">
        <v>1</v>
      </c>
      <c r="CB524" s="274">
        <v>1</v>
      </c>
    </row>
    <row r="525" spans="1:80" x14ac:dyDescent="0.2">
      <c r="A525" s="283"/>
      <c r="B525" s="286"/>
      <c r="C525" s="287" t="s">
        <v>581</v>
      </c>
      <c r="D525" s="288"/>
      <c r="E525" s="289">
        <v>1.65</v>
      </c>
      <c r="F525" s="358"/>
      <c r="G525" s="290"/>
      <c r="H525" s="291"/>
      <c r="I525" s="284"/>
      <c r="J525" s="292"/>
      <c r="K525" s="284"/>
      <c r="M525" s="285" t="s">
        <v>581</v>
      </c>
      <c r="O525" s="274"/>
    </row>
    <row r="526" spans="1:80" x14ac:dyDescent="0.2">
      <c r="A526" s="275">
        <v>110</v>
      </c>
      <c r="B526" s="276" t="s">
        <v>582</v>
      </c>
      <c r="C526" s="277" t="s">
        <v>583</v>
      </c>
      <c r="D526" s="278" t="s">
        <v>112</v>
      </c>
      <c r="E526" s="279">
        <v>25.97</v>
      </c>
      <c r="F526" s="357"/>
      <c r="G526" s="280">
        <f>E526*F526</f>
        <v>0</v>
      </c>
      <c r="H526" s="281">
        <v>0</v>
      </c>
      <c r="I526" s="282">
        <f>E526*H526</f>
        <v>0</v>
      </c>
      <c r="J526" s="281">
        <v>-0.432</v>
      </c>
      <c r="K526" s="282">
        <f>E526*J526</f>
        <v>-11.21904</v>
      </c>
      <c r="O526" s="274">
        <v>2</v>
      </c>
      <c r="AA526" s="243">
        <v>1</v>
      </c>
      <c r="AB526" s="243">
        <v>1</v>
      </c>
      <c r="AC526" s="243">
        <v>1</v>
      </c>
      <c r="AZ526" s="243">
        <v>1</v>
      </c>
      <c r="BA526" s="243">
        <f>IF(AZ526=1,G526,0)</f>
        <v>0</v>
      </c>
      <c r="BB526" s="243">
        <f>IF(AZ526=2,G526,0)</f>
        <v>0</v>
      </c>
      <c r="BC526" s="243">
        <f>IF(AZ526=3,G526,0)</f>
        <v>0</v>
      </c>
      <c r="BD526" s="243">
        <f>IF(AZ526=4,G526,0)</f>
        <v>0</v>
      </c>
      <c r="BE526" s="243">
        <f>IF(AZ526=5,G526,0)</f>
        <v>0</v>
      </c>
      <c r="CA526" s="274">
        <v>1</v>
      </c>
      <c r="CB526" s="274">
        <v>1</v>
      </c>
    </row>
    <row r="527" spans="1:80" x14ac:dyDescent="0.2">
      <c r="A527" s="283"/>
      <c r="B527" s="286"/>
      <c r="C527" s="287" t="s">
        <v>584</v>
      </c>
      <c r="D527" s="288"/>
      <c r="E527" s="289">
        <v>18.815000000000001</v>
      </c>
      <c r="F527" s="358"/>
      <c r="G527" s="290"/>
      <c r="H527" s="291"/>
      <c r="I527" s="284"/>
      <c r="J527" s="292"/>
      <c r="K527" s="284"/>
      <c r="M527" s="285" t="s">
        <v>584</v>
      </c>
      <c r="O527" s="274"/>
    </row>
    <row r="528" spans="1:80" x14ac:dyDescent="0.2">
      <c r="A528" s="283"/>
      <c r="B528" s="286"/>
      <c r="C528" s="287" t="s">
        <v>585</v>
      </c>
      <c r="D528" s="288"/>
      <c r="E528" s="289">
        <v>7.1550000000000002</v>
      </c>
      <c r="F528" s="358"/>
      <c r="G528" s="290"/>
      <c r="H528" s="291"/>
      <c r="I528" s="284"/>
      <c r="J528" s="292"/>
      <c r="K528" s="284"/>
      <c r="M528" s="285" t="s">
        <v>585</v>
      </c>
      <c r="O528" s="274"/>
    </row>
    <row r="529" spans="1:80" x14ac:dyDescent="0.2">
      <c r="A529" s="275">
        <v>111</v>
      </c>
      <c r="B529" s="276" t="s">
        <v>586</v>
      </c>
      <c r="C529" s="277" t="s">
        <v>587</v>
      </c>
      <c r="D529" s="278" t="s">
        <v>112</v>
      </c>
      <c r="E529" s="279">
        <v>1</v>
      </c>
      <c r="F529" s="357"/>
      <c r="G529" s="280">
        <f>E529*F529</f>
        <v>0</v>
      </c>
      <c r="H529" s="281">
        <v>0</v>
      </c>
      <c r="I529" s="282">
        <f>E529*H529</f>
        <v>0</v>
      </c>
      <c r="J529" s="281">
        <v>-1.75E-3</v>
      </c>
      <c r="K529" s="282">
        <f>E529*J529</f>
        <v>-1.75E-3</v>
      </c>
      <c r="O529" s="274">
        <v>2</v>
      </c>
      <c r="AA529" s="243">
        <v>1</v>
      </c>
      <c r="AB529" s="243">
        <v>1</v>
      </c>
      <c r="AC529" s="243">
        <v>1</v>
      </c>
      <c r="AZ529" s="243">
        <v>1</v>
      </c>
      <c r="BA529" s="243">
        <f>IF(AZ529=1,G529,0)</f>
        <v>0</v>
      </c>
      <c r="BB529" s="243">
        <f>IF(AZ529=2,G529,0)</f>
        <v>0</v>
      </c>
      <c r="BC529" s="243">
        <f>IF(AZ529=3,G529,0)</f>
        <v>0</v>
      </c>
      <c r="BD529" s="243">
        <f>IF(AZ529=4,G529,0)</f>
        <v>0</v>
      </c>
      <c r="BE529" s="243">
        <f>IF(AZ529=5,G529,0)</f>
        <v>0</v>
      </c>
      <c r="CA529" s="274">
        <v>1</v>
      </c>
      <c r="CB529" s="274">
        <v>1</v>
      </c>
    </row>
    <row r="530" spans="1:80" x14ac:dyDescent="0.2">
      <c r="A530" s="283"/>
      <c r="B530" s="286"/>
      <c r="C530" s="287" t="s">
        <v>588</v>
      </c>
      <c r="D530" s="288"/>
      <c r="E530" s="289">
        <v>1</v>
      </c>
      <c r="F530" s="358"/>
      <c r="G530" s="290"/>
      <c r="H530" s="291"/>
      <c r="I530" s="284"/>
      <c r="J530" s="292"/>
      <c r="K530" s="284"/>
      <c r="M530" s="285" t="s">
        <v>588</v>
      </c>
      <c r="O530" s="274"/>
    </row>
    <row r="531" spans="1:80" ht="22.5" x14ac:dyDescent="0.2">
      <c r="A531" s="275">
        <v>112</v>
      </c>
      <c r="B531" s="276" t="s">
        <v>589</v>
      </c>
      <c r="C531" s="277" t="s">
        <v>590</v>
      </c>
      <c r="D531" s="278" t="s">
        <v>112</v>
      </c>
      <c r="E531" s="279">
        <v>1</v>
      </c>
      <c r="F531" s="357"/>
      <c r="G531" s="280">
        <f>E531*F531</f>
        <v>0</v>
      </c>
      <c r="H531" s="281">
        <v>0</v>
      </c>
      <c r="I531" s="282">
        <f>E531*H531</f>
        <v>0</v>
      </c>
      <c r="J531" s="281">
        <v>-0.02</v>
      </c>
      <c r="K531" s="282">
        <f>E531*J531</f>
        <v>-0.02</v>
      </c>
      <c r="O531" s="274">
        <v>2</v>
      </c>
      <c r="AA531" s="243">
        <v>1</v>
      </c>
      <c r="AB531" s="243">
        <v>1</v>
      </c>
      <c r="AC531" s="243">
        <v>1</v>
      </c>
      <c r="AZ531" s="243">
        <v>1</v>
      </c>
      <c r="BA531" s="243">
        <f>IF(AZ531=1,G531,0)</f>
        <v>0</v>
      </c>
      <c r="BB531" s="243">
        <f>IF(AZ531=2,G531,0)</f>
        <v>0</v>
      </c>
      <c r="BC531" s="243">
        <f>IF(AZ531=3,G531,0)</f>
        <v>0</v>
      </c>
      <c r="BD531" s="243">
        <f>IF(AZ531=4,G531,0)</f>
        <v>0</v>
      </c>
      <c r="BE531" s="243">
        <f>IF(AZ531=5,G531,0)</f>
        <v>0</v>
      </c>
      <c r="CA531" s="274">
        <v>1</v>
      </c>
      <c r="CB531" s="274">
        <v>1</v>
      </c>
    </row>
    <row r="532" spans="1:80" x14ac:dyDescent="0.2">
      <c r="A532" s="283"/>
      <c r="B532" s="286"/>
      <c r="C532" s="287" t="s">
        <v>588</v>
      </c>
      <c r="D532" s="288"/>
      <c r="E532" s="289">
        <v>1</v>
      </c>
      <c r="F532" s="358"/>
      <c r="G532" s="290"/>
      <c r="H532" s="291"/>
      <c r="I532" s="284"/>
      <c r="J532" s="292"/>
      <c r="K532" s="284"/>
      <c r="M532" s="285" t="s">
        <v>588</v>
      </c>
      <c r="O532" s="274"/>
    </row>
    <row r="533" spans="1:80" x14ac:dyDescent="0.2">
      <c r="A533" s="275">
        <v>113</v>
      </c>
      <c r="B533" s="276" t="s">
        <v>591</v>
      </c>
      <c r="C533" s="277" t="s">
        <v>592</v>
      </c>
      <c r="D533" s="278" t="s">
        <v>172</v>
      </c>
      <c r="E533" s="279">
        <v>10</v>
      </c>
      <c r="F533" s="357"/>
      <c r="G533" s="280">
        <f>E533*F533</f>
        <v>0</v>
      </c>
      <c r="H533" s="281">
        <v>0</v>
      </c>
      <c r="I533" s="282">
        <f>E533*H533</f>
        <v>0</v>
      </c>
      <c r="J533" s="281">
        <v>0</v>
      </c>
      <c r="K533" s="282">
        <f>E533*J533</f>
        <v>0</v>
      </c>
      <c r="O533" s="274">
        <v>2</v>
      </c>
      <c r="AA533" s="243">
        <v>1</v>
      </c>
      <c r="AB533" s="243">
        <v>1</v>
      </c>
      <c r="AC533" s="243">
        <v>1</v>
      </c>
      <c r="AZ533" s="243">
        <v>1</v>
      </c>
      <c r="BA533" s="243">
        <f>IF(AZ533=1,G533,0)</f>
        <v>0</v>
      </c>
      <c r="BB533" s="243">
        <f>IF(AZ533=2,G533,0)</f>
        <v>0</v>
      </c>
      <c r="BC533" s="243">
        <f>IF(AZ533=3,G533,0)</f>
        <v>0</v>
      </c>
      <c r="BD533" s="243">
        <f>IF(AZ533=4,G533,0)</f>
        <v>0</v>
      </c>
      <c r="BE533" s="243">
        <f>IF(AZ533=5,G533,0)</f>
        <v>0</v>
      </c>
      <c r="CA533" s="274">
        <v>1</v>
      </c>
      <c r="CB533" s="274">
        <v>1</v>
      </c>
    </row>
    <row r="534" spans="1:80" x14ac:dyDescent="0.2">
      <c r="A534" s="283"/>
      <c r="B534" s="286"/>
      <c r="C534" s="287" t="s">
        <v>593</v>
      </c>
      <c r="D534" s="288"/>
      <c r="E534" s="289">
        <v>10</v>
      </c>
      <c r="F534" s="358"/>
      <c r="G534" s="290"/>
      <c r="H534" s="291"/>
      <c r="I534" s="284"/>
      <c r="J534" s="292"/>
      <c r="K534" s="284"/>
      <c r="M534" s="285" t="s">
        <v>593</v>
      </c>
      <c r="O534" s="274"/>
    </row>
    <row r="535" spans="1:80" x14ac:dyDescent="0.2">
      <c r="A535" s="275">
        <v>114</v>
      </c>
      <c r="B535" s="276" t="s">
        <v>594</v>
      </c>
      <c r="C535" s="277" t="s">
        <v>595</v>
      </c>
      <c r="D535" s="278" t="s">
        <v>112</v>
      </c>
      <c r="E535" s="279">
        <v>5.6924999999999999</v>
      </c>
      <c r="F535" s="357"/>
      <c r="G535" s="280">
        <f>E535*F535</f>
        <v>0</v>
      </c>
      <c r="H535" s="281">
        <v>0</v>
      </c>
      <c r="I535" s="282">
        <f>E535*H535</f>
        <v>0</v>
      </c>
      <c r="J535" s="281">
        <v>-5.5E-2</v>
      </c>
      <c r="K535" s="282">
        <f>E535*J535</f>
        <v>-0.31308750000000002</v>
      </c>
      <c r="O535" s="274">
        <v>2</v>
      </c>
      <c r="AA535" s="243">
        <v>1</v>
      </c>
      <c r="AB535" s="243">
        <v>1</v>
      </c>
      <c r="AC535" s="243">
        <v>1</v>
      </c>
      <c r="AZ535" s="243">
        <v>1</v>
      </c>
      <c r="BA535" s="243">
        <f>IF(AZ535=1,G535,0)</f>
        <v>0</v>
      </c>
      <c r="BB535" s="243">
        <f>IF(AZ535=2,G535,0)</f>
        <v>0</v>
      </c>
      <c r="BC535" s="243">
        <f>IF(AZ535=3,G535,0)</f>
        <v>0</v>
      </c>
      <c r="BD535" s="243">
        <f>IF(AZ535=4,G535,0)</f>
        <v>0</v>
      </c>
      <c r="BE535" s="243">
        <f>IF(AZ535=5,G535,0)</f>
        <v>0</v>
      </c>
      <c r="CA535" s="274">
        <v>1</v>
      </c>
      <c r="CB535" s="274">
        <v>1</v>
      </c>
    </row>
    <row r="536" spans="1:80" x14ac:dyDescent="0.2">
      <c r="A536" s="283"/>
      <c r="B536" s="286"/>
      <c r="C536" s="287" t="s">
        <v>207</v>
      </c>
      <c r="D536" s="288"/>
      <c r="E536" s="289">
        <v>5.6924999999999999</v>
      </c>
      <c r="F536" s="358"/>
      <c r="G536" s="290"/>
      <c r="H536" s="291"/>
      <c r="I536" s="284"/>
      <c r="J536" s="292"/>
      <c r="K536" s="284"/>
      <c r="M536" s="285" t="s">
        <v>207</v>
      </c>
      <c r="O536" s="274"/>
    </row>
    <row r="537" spans="1:80" x14ac:dyDescent="0.2">
      <c r="A537" s="275">
        <v>115</v>
      </c>
      <c r="B537" s="276" t="s">
        <v>596</v>
      </c>
      <c r="C537" s="277" t="s">
        <v>597</v>
      </c>
      <c r="D537" s="278" t="s">
        <v>112</v>
      </c>
      <c r="E537" s="279">
        <v>32.24</v>
      </c>
      <c r="F537" s="357"/>
      <c r="G537" s="280">
        <f>E537*F537</f>
        <v>0</v>
      </c>
      <c r="H537" s="281">
        <v>3.4000000000000002E-4</v>
      </c>
      <c r="I537" s="282">
        <f>E537*H537</f>
        <v>1.0961600000000002E-2</v>
      </c>
      <c r="J537" s="281">
        <v>-0.27500000000000002</v>
      </c>
      <c r="K537" s="282">
        <f>E537*J537</f>
        <v>-8.8660000000000014</v>
      </c>
      <c r="O537" s="274">
        <v>2</v>
      </c>
      <c r="AA537" s="243">
        <v>1</v>
      </c>
      <c r="AB537" s="243">
        <v>1</v>
      </c>
      <c r="AC537" s="243">
        <v>1</v>
      </c>
      <c r="AZ537" s="243">
        <v>1</v>
      </c>
      <c r="BA537" s="243">
        <f>IF(AZ537=1,G537,0)</f>
        <v>0</v>
      </c>
      <c r="BB537" s="243">
        <f>IF(AZ537=2,G537,0)</f>
        <v>0</v>
      </c>
      <c r="BC537" s="243">
        <f>IF(AZ537=3,G537,0)</f>
        <v>0</v>
      </c>
      <c r="BD537" s="243">
        <f>IF(AZ537=4,G537,0)</f>
        <v>0</v>
      </c>
      <c r="BE537" s="243">
        <f>IF(AZ537=5,G537,0)</f>
        <v>0</v>
      </c>
      <c r="CA537" s="274">
        <v>1</v>
      </c>
      <c r="CB537" s="274">
        <v>1</v>
      </c>
    </row>
    <row r="538" spans="1:80" x14ac:dyDescent="0.2">
      <c r="A538" s="283"/>
      <c r="B538" s="286"/>
      <c r="C538" s="287" t="s">
        <v>598</v>
      </c>
      <c r="D538" s="288"/>
      <c r="E538" s="289">
        <v>22.32</v>
      </c>
      <c r="F538" s="358"/>
      <c r="G538" s="290"/>
      <c r="H538" s="291"/>
      <c r="I538" s="284"/>
      <c r="J538" s="292"/>
      <c r="K538" s="284"/>
      <c r="M538" s="285" t="s">
        <v>598</v>
      </c>
      <c r="O538" s="274"/>
    </row>
    <row r="539" spans="1:80" x14ac:dyDescent="0.2">
      <c r="A539" s="283"/>
      <c r="B539" s="286"/>
      <c r="C539" s="287" t="s">
        <v>599</v>
      </c>
      <c r="D539" s="288"/>
      <c r="E539" s="289">
        <v>9.92</v>
      </c>
      <c r="F539" s="358"/>
      <c r="G539" s="290"/>
      <c r="H539" s="291"/>
      <c r="I539" s="284"/>
      <c r="J539" s="292"/>
      <c r="K539" s="284"/>
      <c r="M539" s="285" t="s">
        <v>599</v>
      </c>
      <c r="O539" s="274"/>
    </row>
    <row r="540" spans="1:80" x14ac:dyDescent="0.2">
      <c r="A540" s="275">
        <v>116</v>
      </c>
      <c r="B540" s="276" t="s">
        <v>600</v>
      </c>
      <c r="C540" s="277" t="s">
        <v>601</v>
      </c>
      <c r="D540" s="278" t="s">
        <v>172</v>
      </c>
      <c r="E540" s="279">
        <v>10</v>
      </c>
      <c r="F540" s="357"/>
      <c r="G540" s="280">
        <f>E540*F540</f>
        <v>0</v>
      </c>
      <c r="H540" s="281">
        <v>0</v>
      </c>
      <c r="I540" s="282">
        <f>E540*H540</f>
        <v>0</v>
      </c>
      <c r="J540" s="281">
        <v>0</v>
      </c>
      <c r="K540" s="282">
        <f>E540*J540</f>
        <v>0</v>
      </c>
      <c r="O540" s="274">
        <v>2</v>
      </c>
      <c r="AA540" s="243">
        <v>1</v>
      </c>
      <c r="AB540" s="243">
        <v>1</v>
      </c>
      <c r="AC540" s="243">
        <v>1</v>
      </c>
      <c r="AZ540" s="243">
        <v>1</v>
      </c>
      <c r="BA540" s="243">
        <f>IF(AZ540=1,G540,0)</f>
        <v>0</v>
      </c>
      <c r="BB540" s="243">
        <f>IF(AZ540=2,G540,0)</f>
        <v>0</v>
      </c>
      <c r="BC540" s="243">
        <f>IF(AZ540=3,G540,0)</f>
        <v>0</v>
      </c>
      <c r="BD540" s="243">
        <f>IF(AZ540=4,G540,0)</f>
        <v>0</v>
      </c>
      <c r="BE540" s="243">
        <f>IF(AZ540=5,G540,0)</f>
        <v>0</v>
      </c>
      <c r="CA540" s="274">
        <v>1</v>
      </c>
      <c r="CB540" s="274">
        <v>1</v>
      </c>
    </row>
    <row r="541" spans="1:80" x14ac:dyDescent="0.2">
      <c r="A541" s="275">
        <v>117</v>
      </c>
      <c r="B541" s="276" t="s">
        <v>602</v>
      </c>
      <c r="C541" s="277" t="s">
        <v>603</v>
      </c>
      <c r="D541" s="278" t="s">
        <v>112</v>
      </c>
      <c r="E541" s="279">
        <v>23.2117</v>
      </c>
      <c r="F541" s="357"/>
      <c r="G541" s="280">
        <f>E541*F541</f>
        <v>0</v>
      </c>
      <c r="H541" s="281">
        <v>1E-3</v>
      </c>
      <c r="I541" s="282">
        <f>E541*H541</f>
        <v>2.3211700000000002E-2</v>
      </c>
      <c r="J541" s="281">
        <v>-6.3E-2</v>
      </c>
      <c r="K541" s="282">
        <f>E541*J541</f>
        <v>-1.4623371000000001</v>
      </c>
      <c r="O541" s="274">
        <v>2</v>
      </c>
      <c r="AA541" s="243">
        <v>1</v>
      </c>
      <c r="AB541" s="243">
        <v>1</v>
      </c>
      <c r="AC541" s="243">
        <v>1</v>
      </c>
      <c r="AZ541" s="243">
        <v>1</v>
      </c>
      <c r="BA541" s="243">
        <f>IF(AZ541=1,G541,0)</f>
        <v>0</v>
      </c>
      <c r="BB541" s="243">
        <f>IF(AZ541=2,G541,0)</f>
        <v>0</v>
      </c>
      <c r="BC541" s="243">
        <f>IF(AZ541=3,G541,0)</f>
        <v>0</v>
      </c>
      <c r="BD541" s="243">
        <f>IF(AZ541=4,G541,0)</f>
        <v>0</v>
      </c>
      <c r="BE541" s="243">
        <f>IF(AZ541=5,G541,0)</f>
        <v>0</v>
      </c>
      <c r="CA541" s="274">
        <v>1</v>
      </c>
      <c r="CB541" s="274">
        <v>1</v>
      </c>
    </row>
    <row r="542" spans="1:80" x14ac:dyDescent="0.2">
      <c r="A542" s="283"/>
      <c r="B542" s="286"/>
      <c r="C542" s="287" t="s">
        <v>332</v>
      </c>
      <c r="D542" s="288"/>
      <c r="E542" s="289">
        <v>3.762</v>
      </c>
      <c r="F542" s="358"/>
      <c r="G542" s="290"/>
      <c r="H542" s="291"/>
      <c r="I542" s="284"/>
      <c r="J542" s="292"/>
      <c r="K542" s="284"/>
      <c r="M542" s="285" t="s">
        <v>332</v>
      </c>
      <c r="O542" s="274"/>
    </row>
    <row r="543" spans="1:80" x14ac:dyDescent="0.2">
      <c r="A543" s="283"/>
      <c r="B543" s="286"/>
      <c r="C543" s="287" t="s">
        <v>333</v>
      </c>
      <c r="D543" s="288"/>
      <c r="E543" s="289">
        <v>3.762</v>
      </c>
      <c r="F543" s="358"/>
      <c r="G543" s="290"/>
      <c r="H543" s="291"/>
      <c r="I543" s="284"/>
      <c r="J543" s="292"/>
      <c r="K543" s="284"/>
      <c r="M543" s="285" t="s">
        <v>333</v>
      </c>
      <c r="O543" s="274"/>
    </row>
    <row r="544" spans="1:80" x14ac:dyDescent="0.2">
      <c r="A544" s="283"/>
      <c r="B544" s="286"/>
      <c r="C544" s="287" t="s">
        <v>334</v>
      </c>
      <c r="D544" s="288"/>
      <c r="E544" s="289">
        <v>4.2</v>
      </c>
      <c r="F544" s="358"/>
      <c r="G544" s="290"/>
      <c r="H544" s="291"/>
      <c r="I544" s="284"/>
      <c r="J544" s="292"/>
      <c r="K544" s="284"/>
      <c r="M544" s="285" t="s">
        <v>334</v>
      </c>
      <c r="O544" s="274"/>
    </row>
    <row r="545" spans="1:80" x14ac:dyDescent="0.2">
      <c r="A545" s="283"/>
      <c r="B545" s="286"/>
      <c r="C545" s="287" t="s">
        <v>335</v>
      </c>
      <c r="D545" s="288"/>
      <c r="E545" s="289">
        <v>4.7812999999999999</v>
      </c>
      <c r="F545" s="358"/>
      <c r="G545" s="290"/>
      <c r="H545" s="291"/>
      <c r="I545" s="284"/>
      <c r="J545" s="292"/>
      <c r="K545" s="284"/>
      <c r="M545" s="285" t="s">
        <v>335</v>
      </c>
      <c r="O545" s="274"/>
    </row>
    <row r="546" spans="1:80" x14ac:dyDescent="0.2">
      <c r="A546" s="283"/>
      <c r="B546" s="286"/>
      <c r="C546" s="287" t="s">
        <v>336</v>
      </c>
      <c r="D546" s="288"/>
      <c r="E546" s="289">
        <v>6.7065000000000001</v>
      </c>
      <c r="F546" s="358"/>
      <c r="G546" s="290"/>
      <c r="H546" s="291"/>
      <c r="I546" s="284"/>
      <c r="J546" s="292"/>
      <c r="K546" s="284"/>
      <c r="M546" s="285" t="s">
        <v>336</v>
      </c>
      <c r="O546" s="274"/>
    </row>
    <row r="547" spans="1:80" ht="22.5" x14ac:dyDescent="0.2">
      <c r="A547" s="275">
        <v>118</v>
      </c>
      <c r="B547" s="276" t="s">
        <v>604</v>
      </c>
      <c r="C547" s="277" t="s">
        <v>605</v>
      </c>
      <c r="D547" s="278" t="s">
        <v>112</v>
      </c>
      <c r="E547" s="279">
        <v>51</v>
      </c>
      <c r="F547" s="357"/>
      <c r="G547" s="280">
        <f>E547*F547</f>
        <v>0</v>
      </c>
      <c r="H547" s="281">
        <v>1.405E-2</v>
      </c>
      <c r="I547" s="282">
        <f>E547*H547</f>
        <v>0.71655000000000002</v>
      </c>
      <c r="J547" s="281"/>
      <c r="K547" s="282">
        <f>E547*J547</f>
        <v>0</v>
      </c>
      <c r="O547" s="274">
        <v>2</v>
      </c>
      <c r="AA547" s="243">
        <v>12</v>
      </c>
      <c r="AB547" s="243">
        <v>0</v>
      </c>
      <c r="AC547" s="243">
        <v>271</v>
      </c>
      <c r="AZ547" s="243">
        <v>1</v>
      </c>
      <c r="BA547" s="243">
        <f>IF(AZ547=1,G547,0)</f>
        <v>0</v>
      </c>
      <c r="BB547" s="243">
        <f>IF(AZ547=2,G547,0)</f>
        <v>0</v>
      </c>
      <c r="BC547" s="243">
        <f>IF(AZ547=3,G547,0)</f>
        <v>0</v>
      </c>
      <c r="BD547" s="243">
        <f>IF(AZ547=4,G547,0)</f>
        <v>0</v>
      </c>
      <c r="BE547" s="243">
        <f>IF(AZ547=5,G547,0)</f>
        <v>0</v>
      </c>
      <c r="CA547" s="274">
        <v>12</v>
      </c>
      <c r="CB547" s="274">
        <v>0</v>
      </c>
    </row>
    <row r="548" spans="1:80" x14ac:dyDescent="0.2">
      <c r="A548" s="283"/>
      <c r="B548" s="286"/>
      <c r="C548" s="287" t="s">
        <v>606</v>
      </c>
      <c r="D548" s="288"/>
      <c r="E548" s="289">
        <v>51</v>
      </c>
      <c r="F548" s="358"/>
      <c r="G548" s="290"/>
      <c r="H548" s="291"/>
      <c r="I548" s="284"/>
      <c r="J548" s="292"/>
      <c r="K548" s="284"/>
      <c r="M548" s="285" t="s">
        <v>606</v>
      </c>
      <c r="O548" s="274"/>
    </row>
    <row r="549" spans="1:80" ht="22.5" x14ac:dyDescent="0.2">
      <c r="A549" s="275">
        <v>119</v>
      </c>
      <c r="B549" s="276" t="s">
        <v>607</v>
      </c>
      <c r="C549" s="277" t="s">
        <v>608</v>
      </c>
      <c r="D549" s="278" t="s">
        <v>112</v>
      </c>
      <c r="E549" s="279">
        <v>431.8</v>
      </c>
      <c r="F549" s="357"/>
      <c r="G549" s="280">
        <f>E549*F549</f>
        <v>0</v>
      </c>
      <c r="H549" s="281">
        <v>1E-3</v>
      </c>
      <c r="I549" s="282">
        <f>E549*H549</f>
        <v>0.43180000000000002</v>
      </c>
      <c r="J549" s="281"/>
      <c r="K549" s="282">
        <f>E549*J549</f>
        <v>0</v>
      </c>
      <c r="O549" s="274">
        <v>2</v>
      </c>
      <c r="AA549" s="243">
        <v>12</v>
      </c>
      <c r="AB549" s="243">
        <v>0</v>
      </c>
      <c r="AC549" s="243">
        <v>261</v>
      </c>
      <c r="AZ549" s="243">
        <v>1</v>
      </c>
      <c r="BA549" s="243">
        <f>IF(AZ549=1,G549,0)</f>
        <v>0</v>
      </c>
      <c r="BB549" s="243">
        <f>IF(AZ549=2,G549,0)</f>
        <v>0</v>
      </c>
      <c r="BC549" s="243">
        <f>IF(AZ549=3,G549,0)</f>
        <v>0</v>
      </c>
      <c r="BD549" s="243">
        <f>IF(AZ549=4,G549,0)</f>
        <v>0</v>
      </c>
      <c r="BE549" s="243">
        <f>IF(AZ549=5,G549,0)</f>
        <v>0</v>
      </c>
      <c r="CA549" s="274">
        <v>12</v>
      </c>
      <c r="CB549" s="274">
        <v>0</v>
      </c>
    </row>
    <row r="550" spans="1:80" x14ac:dyDescent="0.2">
      <c r="A550" s="283"/>
      <c r="B550" s="286"/>
      <c r="C550" s="287" t="s">
        <v>609</v>
      </c>
      <c r="D550" s="288"/>
      <c r="E550" s="289">
        <v>236.16</v>
      </c>
      <c r="F550" s="358"/>
      <c r="G550" s="290"/>
      <c r="H550" s="291"/>
      <c r="I550" s="284"/>
      <c r="J550" s="292"/>
      <c r="K550" s="284"/>
      <c r="M550" s="285" t="s">
        <v>609</v>
      </c>
      <c r="O550" s="274"/>
    </row>
    <row r="551" spans="1:80" x14ac:dyDescent="0.2">
      <c r="A551" s="283"/>
      <c r="B551" s="286"/>
      <c r="C551" s="287" t="s">
        <v>610</v>
      </c>
      <c r="D551" s="288"/>
      <c r="E551" s="289">
        <v>9</v>
      </c>
      <c r="F551" s="358"/>
      <c r="G551" s="290"/>
      <c r="H551" s="291"/>
      <c r="I551" s="284"/>
      <c r="J551" s="292"/>
      <c r="K551" s="284"/>
      <c r="M551" s="285" t="s">
        <v>610</v>
      </c>
      <c r="O551" s="274"/>
    </row>
    <row r="552" spans="1:80" x14ac:dyDescent="0.2">
      <c r="A552" s="283"/>
      <c r="B552" s="286"/>
      <c r="C552" s="287" t="s">
        <v>611</v>
      </c>
      <c r="D552" s="288"/>
      <c r="E552" s="289">
        <v>15.12</v>
      </c>
      <c r="F552" s="358"/>
      <c r="G552" s="290"/>
      <c r="H552" s="291"/>
      <c r="I552" s="284"/>
      <c r="J552" s="292"/>
      <c r="K552" s="284"/>
      <c r="M552" s="285" t="s">
        <v>611</v>
      </c>
      <c r="O552" s="274"/>
    </row>
    <row r="553" spans="1:80" x14ac:dyDescent="0.2">
      <c r="A553" s="283"/>
      <c r="B553" s="286"/>
      <c r="C553" s="287" t="s">
        <v>612</v>
      </c>
      <c r="D553" s="288"/>
      <c r="E553" s="289">
        <v>11.52</v>
      </c>
      <c r="F553" s="358"/>
      <c r="G553" s="290"/>
      <c r="H553" s="291"/>
      <c r="I553" s="284"/>
      <c r="J553" s="292"/>
      <c r="K553" s="284"/>
      <c r="M553" s="285" t="s">
        <v>612</v>
      </c>
      <c r="O553" s="274"/>
    </row>
    <row r="554" spans="1:80" x14ac:dyDescent="0.2">
      <c r="A554" s="283"/>
      <c r="B554" s="286"/>
      <c r="C554" s="287" t="s">
        <v>613</v>
      </c>
      <c r="D554" s="288"/>
      <c r="E554" s="289">
        <v>17.28</v>
      </c>
      <c r="F554" s="358"/>
      <c r="G554" s="290"/>
      <c r="H554" s="291"/>
      <c r="I554" s="284"/>
      <c r="J554" s="292"/>
      <c r="K554" s="284"/>
      <c r="M554" s="285" t="s">
        <v>613</v>
      </c>
      <c r="O554" s="274"/>
    </row>
    <row r="555" spans="1:80" x14ac:dyDescent="0.2">
      <c r="A555" s="283"/>
      <c r="B555" s="286"/>
      <c r="C555" s="287" t="s">
        <v>614</v>
      </c>
      <c r="D555" s="288"/>
      <c r="E555" s="289">
        <v>11.88</v>
      </c>
      <c r="F555" s="358"/>
      <c r="G555" s="290"/>
      <c r="H555" s="291"/>
      <c r="I555" s="284"/>
      <c r="J555" s="292"/>
      <c r="K555" s="284"/>
      <c r="M555" s="285" t="s">
        <v>614</v>
      </c>
      <c r="O555" s="274"/>
    </row>
    <row r="556" spans="1:80" x14ac:dyDescent="0.2">
      <c r="A556" s="283"/>
      <c r="B556" s="286"/>
      <c r="C556" s="287" t="s">
        <v>615</v>
      </c>
      <c r="D556" s="288"/>
      <c r="E556" s="289">
        <v>4.3</v>
      </c>
      <c r="F556" s="358"/>
      <c r="G556" s="290"/>
      <c r="H556" s="291"/>
      <c r="I556" s="284"/>
      <c r="J556" s="292"/>
      <c r="K556" s="284"/>
      <c r="M556" s="285" t="s">
        <v>615</v>
      </c>
      <c r="O556" s="274"/>
    </row>
    <row r="557" spans="1:80" x14ac:dyDescent="0.2">
      <c r="A557" s="283"/>
      <c r="B557" s="286"/>
      <c r="C557" s="287" t="s">
        <v>616</v>
      </c>
      <c r="D557" s="288"/>
      <c r="E557" s="289">
        <v>19</v>
      </c>
      <c r="F557" s="358"/>
      <c r="G557" s="290"/>
      <c r="H557" s="291"/>
      <c r="I557" s="284"/>
      <c r="J557" s="292"/>
      <c r="K557" s="284"/>
      <c r="M557" s="285" t="s">
        <v>616</v>
      </c>
      <c r="O557" s="274"/>
    </row>
    <row r="558" spans="1:80" x14ac:dyDescent="0.2">
      <c r="A558" s="283"/>
      <c r="B558" s="286"/>
      <c r="C558" s="287" t="s">
        <v>617</v>
      </c>
      <c r="D558" s="288"/>
      <c r="E558" s="289">
        <v>10.75</v>
      </c>
      <c r="F558" s="358"/>
      <c r="G558" s="290"/>
      <c r="H558" s="291"/>
      <c r="I558" s="284"/>
      <c r="J558" s="292"/>
      <c r="K558" s="284"/>
      <c r="M558" s="285" t="s">
        <v>617</v>
      </c>
      <c r="O558" s="274"/>
    </row>
    <row r="559" spans="1:80" x14ac:dyDescent="0.2">
      <c r="A559" s="283"/>
      <c r="B559" s="286"/>
      <c r="C559" s="287" t="s">
        <v>618</v>
      </c>
      <c r="D559" s="288"/>
      <c r="E559" s="289">
        <v>6.45</v>
      </c>
      <c r="F559" s="358"/>
      <c r="G559" s="290"/>
      <c r="H559" s="291"/>
      <c r="I559" s="284"/>
      <c r="J559" s="292"/>
      <c r="K559" s="284"/>
      <c r="M559" s="285" t="s">
        <v>618</v>
      </c>
      <c r="O559" s="274"/>
    </row>
    <row r="560" spans="1:80" x14ac:dyDescent="0.2">
      <c r="A560" s="283"/>
      <c r="B560" s="286"/>
      <c r="C560" s="287" t="s">
        <v>619</v>
      </c>
      <c r="D560" s="288"/>
      <c r="E560" s="289">
        <v>8.6</v>
      </c>
      <c r="F560" s="358"/>
      <c r="G560" s="290"/>
      <c r="H560" s="291"/>
      <c r="I560" s="284"/>
      <c r="J560" s="292"/>
      <c r="K560" s="284"/>
      <c r="M560" s="285" t="s">
        <v>619</v>
      </c>
      <c r="O560" s="274"/>
    </row>
    <row r="561" spans="1:80" x14ac:dyDescent="0.2">
      <c r="A561" s="283"/>
      <c r="B561" s="286"/>
      <c r="C561" s="287" t="s">
        <v>620</v>
      </c>
      <c r="D561" s="288"/>
      <c r="E561" s="289">
        <v>32.25</v>
      </c>
      <c r="F561" s="358"/>
      <c r="G561" s="290"/>
      <c r="H561" s="291"/>
      <c r="I561" s="284"/>
      <c r="J561" s="292"/>
      <c r="K561" s="284"/>
      <c r="M561" s="285" t="s">
        <v>620</v>
      </c>
      <c r="O561" s="274"/>
    </row>
    <row r="562" spans="1:80" x14ac:dyDescent="0.2">
      <c r="A562" s="283"/>
      <c r="B562" s="286"/>
      <c r="C562" s="287" t="s">
        <v>621</v>
      </c>
      <c r="D562" s="288"/>
      <c r="E562" s="289">
        <v>23.544</v>
      </c>
      <c r="F562" s="358"/>
      <c r="G562" s="290"/>
      <c r="H562" s="291"/>
      <c r="I562" s="284"/>
      <c r="J562" s="292"/>
      <c r="K562" s="284"/>
      <c r="M562" s="285" t="s">
        <v>621</v>
      </c>
      <c r="O562" s="274"/>
    </row>
    <row r="563" spans="1:80" x14ac:dyDescent="0.2">
      <c r="A563" s="283"/>
      <c r="B563" s="286"/>
      <c r="C563" s="287" t="s">
        <v>622</v>
      </c>
      <c r="D563" s="288"/>
      <c r="E563" s="289">
        <v>11.375999999999999</v>
      </c>
      <c r="F563" s="358"/>
      <c r="G563" s="290"/>
      <c r="H563" s="291"/>
      <c r="I563" s="284"/>
      <c r="J563" s="292"/>
      <c r="K563" s="284"/>
      <c r="M563" s="285" t="s">
        <v>622</v>
      </c>
      <c r="O563" s="274"/>
    </row>
    <row r="564" spans="1:80" x14ac:dyDescent="0.2">
      <c r="A564" s="283"/>
      <c r="B564" s="286"/>
      <c r="C564" s="287" t="s">
        <v>623</v>
      </c>
      <c r="D564" s="288"/>
      <c r="E564" s="289">
        <v>11.52</v>
      </c>
      <c r="F564" s="358"/>
      <c r="G564" s="290"/>
      <c r="H564" s="291"/>
      <c r="I564" s="284"/>
      <c r="J564" s="292"/>
      <c r="K564" s="284"/>
      <c r="M564" s="285" t="s">
        <v>623</v>
      </c>
      <c r="O564" s="274"/>
    </row>
    <row r="565" spans="1:80" x14ac:dyDescent="0.2">
      <c r="A565" s="283"/>
      <c r="B565" s="286"/>
      <c r="C565" s="287" t="s">
        <v>624</v>
      </c>
      <c r="D565" s="288"/>
      <c r="E565" s="289">
        <v>0.95</v>
      </c>
      <c r="F565" s="358"/>
      <c r="G565" s="290"/>
      <c r="H565" s="291"/>
      <c r="I565" s="284"/>
      <c r="J565" s="292"/>
      <c r="K565" s="284"/>
      <c r="M565" s="285" t="s">
        <v>624</v>
      </c>
      <c r="O565" s="274"/>
    </row>
    <row r="566" spans="1:80" x14ac:dyDescent="0.2">
      <c r="A566" s="283"/>
      <c r="B566" s="286"/>
      <c r="C566" s="314" t="s">
        <v>123</v>
      </c>
      <c r="D566" s="288"/>
      <c r="E566" s="313">
        <v>429.69999999999987</v>
      </c>
      <c r="F566" s="358"/>
      <c r="G566" s="290"/>
      <c r="H566" s="291"/>
      <c r="I566" s="284"/>
      <c r="J566" s="292"/>
      <c r="K566" s="284"/>
      <c r="M566" s="285" t="s">
        <v>123</v>
      </c>
      <c r="O566" s="274"/>
    </row>
    <row r="567" spans="1:80" x14ac:dyDescent="0.2">
      <c r="A567" s="283"/>
      <c r="B567" s="286"/>
      <c r="C567" s="287" t="s">
        <v>625</v>
      </c>
      <c r="D567" s="288"/>
      <c r="E567" s="289">
        <v>2.1</v>
      </c>
      <c r="F567" s="358"/>
      <c r="G567" s="290"/>
      <c r="H567" s="291"/>
      <c r="I567" s="284"/>
      <c r="J567" s="292"/>
      <c r="K567" s="284"/>
      <c r="M567" s="285" t="s">
        <v>625</v>
      </c>
      <c r="O567" s="274"/>
    </row>
    <row r="568" spans="1:80" x14ac:dyDescent="0.2">
      <c r="A568" s="283"/>
      <c r="B568" s="286"/>
      <c r="C568" s="314" t="s">
        <v>123</v>
      </c>
      <c r="D568" s="288"/>
      <c r="E568" s="313">
        <v>2.1</v>
      </c>
      <c r="F568" s="358"/>
      <c r="G568" s="290"/>
      <c r="H568" s="291"/>
      <c r="I568" s="284"/>
      <c r="J568" s="292"/>
      <c r="K568" s="284"/>
      <c r="M568" s="285" t="s">
        <v>123</v>
      </c>
      <c r="O568" s="274"/>
    </row>
    <row r="569" spans="1:80" ht="22.5" x14ac:dyDescent="0.2">
      <c r="A569" s="275">
        <v>120</v>
      </c>
      <c r="B569" s="276" t="s">
        <v>626</v>
      </c>
      <c r="C569" s="277" t="s">
        <v>627</v>
      </c>
      <c r="D569" s="278" t="s">
        <v>628</v>
      </c>
      <c r="E569" s="279">
        <v>1</v>
      </c>
      <c r="F569" s="357"/>
      <c r="G569" s="280">
        <f>E569*F569</f>
        <v>0</v>
      </c>
      <c r="H569" s="281">
        <v>0</v>
      </c>
      <c r="I569" s="282">
        <f>E569*H569</f>
        <v>0</v>
      </c>
      <c r="J569" s="281"/>
      <c r="K569" s="282">
        <f>E569*J569</f>
        <v>0</v>
      </c>
      <c r="O569" s="274">
        <v>2</v>
      </c>
      <c r="AA569" s="243">
        <v>12</v>
      </c>
      <c r="AB569" s="243">
        <v>0</v>
      </c>
      <c r="AC569" s="243">
        <v>262</v>
      </c>
      <c r="AZ569" s="243">
        <v>1</v>
      </c>
      <c r="BA569" s="243">
        <f>IF(AZ569=1,G569,0)</f>
        <v>0</v>
      </c>
      <c r="BB569" s="243">
        <f>IF(AZ569=2,G569,0)</f>
        <v>0</v>
      </c>
      <c r="BC569" s="243">
        <f>IF(AZ569=3,G569,0)</f>
        <v>0</v>
      </c>
      <c r="BD569" s="243">
        <f>IF(AZ569=4,G569,0)</f>
        <v>0</v>
      </c>
      <c r="BE569" s="243">
        <f>IF(AZ569=5,G569,0)</f>
        <v>0</v>
      </c>
      <c r="CA569" s="274">
        <v>12</v>
      </c>
      <c r="CB569" s="274">
        <v>0</v>
      </c>
    </row>
    <row r="570" spans="1:80" ht="33.75" x14ac:dyDescent="0.2">
      <c r="A570" s="283"/>
      <c r="B570" s="286"/>
      <c r="C570" s="287" t="s">
        <v>629</v>
      </c>
      <c r="D570" s="288"/>
      <c r="E570" s="289">
        <v>1</v>
      </c>
      <c r="F570" s="358"/>
      <c r="G570" s="290"/>
      <c r="H570" s="291"/>
      <c r="I570" s="284"/>
      <c r="J570" s="292"/>
      <c r="K570" s="284"/>
      <c r="M570" s="285" t="s">
        <v>629</v>
      </c>
      <c r="O570" s="274"/>
    </row>
    <row r="571" spans="1:80" ht="22.5" x14ac:dyDescent="0.2">
      <c r="A571" s="275">
        <v>121</v>
      </c>
      <c r="B571" s="276" t="s">
        <v>630</v>
      </c>
      <c r="C571" s="277" t="s">
        <v>631</v>
      </c>
      <c r="D571" s="278" t="s">
        <v>172</v>
      </c>
      <c r="E571" s="279">
        <v>2</v>
      </c>
      <c r="F571" s="357"/>
      <c r="G571" s="280">
        <f>E571*F571</f>
        <v>0</v>
      </c>
      <c r="H571" s="281">
        <v>0</v>
      </c>
      <c r="I571" s="282">
        <f>E571*H571</f>
        <v>0</v>
      </c>
      <c r="J571" s="281"/>
      <c r="K571" s="282">
        <f>E571*J571</f>
        <v>0</v>
      </c>
      <c r="O571" s="274">
        <v>2</v>
      </c>
      <c r="AA571" s="243">
        <v>12</v>
      </c>
      <c r="AB571" s="243">
        <v>0</v>
      </c>
      <c r="AC571" s="243">
        <v>263</v>
      </c>
      <c r="AZ571" s="243">
        <v>1</v>
      </c>
      <c r="BA571" s="243">
        <f>IF(AZ571=1,G571,0)</f>
        <v>0</v>
      </c>
      <c r="BB571" s="243">
        <f>IF(AZ571=2,G571,0)</f>
        <v>0</v>
      </c>
      <c r="BC571" s="243">
        <f>IF(AZ571=3,G571,0)</f>
        <v>0</v>
      </c>
      <c r="BD571" s="243">
        <f>IF(AZ571=4,G571,0)</f>
        <v>0</v>
      </c>
      <c r="BE571" s="243">
        <f>IF(AZ571=5,G571,0)</f>
        <v>0</v>
      </c>
      <c r="CA571" s="274">
        <v>12</v>
      </c>
      <c r="CB571" s="274">
        <v>0</v>
      </c>
    </row>
    <row r="572" spans="1:80" ht="33.75" x14ac:dyDescent="0.2">
      <c r="A572" s="283"/>
      <c r="B572" s="286"/>
      <c r="C572" s="287" t="s">
        <v>632</v>
      </c>
      <c r="D572" s="288"/>
      <c r="E572" s="289">
        <v>2</v>
      </c>
      <c r="F572" s="358"/>
      <c r="G572" s="290"/>
      <c r="H572" s="291"/>
      <c r="I572" s="284"/>
      <c r="J572" s="292"/>
      <c r="K572" s="284"/>
      <c r="M572" s="285" t="s">
        <v>632</v>
      </c>
      <c r="O572" s="274"/>
    </row>
    <row r="573" spans="1:80" x14ac:dyDescent="0.2">
      <c r="A573" s="275">
        <v>122</v>
      </c>
      <c r="B573" s="276" t="s">
        <v>633</v>
      </c>
      <c r="C573" s="277" t="s">
        <v>634</v>
      </c>
      <c r="D573" s="278" t="s">
        <v>172</v>
      </c>
      <c r="E573" s="279">
        <v>2</v>
      </c>
      <c r="F573" s="357"/>
      <c r="G573" s="280">
        <f>E573*F573</f>
        <v>0</v>
      </c>
      <c r="H573" s="281">
        <v>0</v>
      </c>
      <c r="I573" s="282">
        <f>E573*H573</f>
        <v>0</v>
      </c>
      <c r="J573" s="281"/>
      <c r="K573" s="282">
        <f>E573*J573</f>
        <v>0</v>
      </c>
      <c r="O573" s="274">
        <v>2</v>
      </c>
      <c r="AA573" s="243">
        <v>12</v>
      </c>
      <c r="AB573" s="243">
        <v>0</v>
      </c>
      <c r="AC573" s="243">
        <v>264</v>
      </c>
      <c r="AZ573" s="243">
        <v>1</v>
      </c>
      <c r="BA573" s="243">
        <f>IF(AZ573=1,G573,0)</f>
        <v>0</v>
      </c>
      <c r="BB573" s="243">
        <f>IF(AZ573=2,G573,0)</f>
        <v>0</v>
      </c>
      <c r="BC573" s="243">
        <f>IF(AZ573=3,G573,0)</f>
        <v>0</v>
      </c>
      <c r="BD573" s="243">
        <f>IF(AZ573=4,G573,0)</f>
        <v>0</v>
      </c>
      <c r="BE573" s="243">
        <f>IF(AZ573=5,G573,0)</f>
        <v>0</v>
      </c>
      <c r="CA573" s="274">
        <v>12</v>
      </c>
      <c r="CB573" s="274">
        <v>0</v>
      </c>
    </row>
    <row r="574" spans="1:80" ht="22.5" x14ac:dyDescent="0.2">
      <c r="A574" s="283"/>
      <c r="B574" s="286"/>
      <c r="C574" s="287" t="s">
        <v>635</v>
      </c>
      <c r="D574" s="288"/>
      <c r="E574" s="289">
        <v>2</v>
      </c>
      <c r="F574" s="358"/>
      <c r="G574" s="290"/>
      <c r="H574" s="291"/>
      <c r="I574" s="284"/>
      <c r="J574" s="292"/>
      <c r="K574" s="284"/>
      <c r="M574" s="285" t="s">
        <v>635</v>
      </c>
      <c r="O574" s="274"/>
    </row>
    <row r="575" spans="1:80" x14ac:dyDescent="0.2">
      <c r="A575" s="275">
        <v>123</v>
      </c>
      <c r="B575" s="276" t="s">
        <v>636</v>
      </c>
      <c r="C575" s="277" t="s">
        <v>637</v>
      </c>
      <c r="D575" s="278" t="s">
        <v>172</v>
      </c>
      <c r="E575" s="279">
        <v>2</v>
      </c>
      <c r="F575" s="357"/>
      <c r="G575" s="280">
        <f>E575*F575</f>
        <v>0</v>
      </c>
      <c r="H575" s="281">
        <v>0</v>
      </c>
      <c r="I575" s="282">
        <f>E575*H575</f>
        <v>0</v>
      </c>
      <c r="J575" s="281"/>
      <c r="K575" s="282">
        <f>E575*J575</f>
        <v>0</v>
      </c>
      <c r="O575" s="274">
        <v>2</v>
      </c>
      <c r="AA575" s="243">
        <v>12</v>
      </c>
      <c r="AB575" s="243">
        <v>0</v>
      </c>
      <c r="AC575" s="243">
        <v>265</v>
      </c>
      <c r="AZ575" s="243">
        <v>1</v>
      </c>
      <c r="BA575" s="243">
        <f>IF(AZ575=1,G575,0)</f>
        <v>0</v>
      </c>
      <c r="BB575" s="243">
        <f>IF(AZ575=2,G575,0)</f>
        <v>0</v>
      </c>
      <c r="BC575" s="243">
        <f>IF(AZ575=3,G575,0)</f>
        <v>0</v>
      </c>
      <c r="BD575" s="243">
        <f>IF(AZ575=4,G575,0)</f>
        <v>0</v>
      </c>
      <c r="BE575" s="243">
        <f>IF(AZ575=5,G575,0)</f>
        <v>0</v>
      </c>
      <c r="CA575" s="274">
        <v>12</v>
      </c>
      <c r="CB575" s="274">
        <v>0</v>
      </c>
    </row>
    <row r="576" spans="1:80" ht="33.75" x14ac:dyDescent="0.2">
      <c r="A576" s="283"/>
      <c r="B576" s="286"/>
      <c r="C576" s="287" t="s">
        <v>638</v>
      </c>
      <c r="D576" s="288"/>
      <c r="E576" s="289">
        <v>2</v>
      </c>
      <c r="F576" s="358"/>
      <c r="G576" s="290"/>
      <c r="H576" s="291"/>
      <c r="I576" s="284"/>
      <c r="J576" s="292"/>
      <c r="K576" s="284"/>
      <c r="M576" s="285" t="s">
        <v>638</v>
      </c>
      <c r="O576" s="274"/>
    </row>
    <row r="577" spans="1:80" ht="22.5" x14ac:dyDescent="0.2">
      <c r="A577" s="275">
        <v>124</v>
      </c>
      <c r="B577" s="276" t="s">
        <v>639</v>
      </c>
      <c r="C577" s="277" t="s">
        <v>640</v>
      </c>
      <c r="D577" s="278" t="s">
        <v>112</v>
      </c>
      <c r="E577" s="279">
        <v>850</v>
      </c>
      <c r="F577" s="357"/>
      <c r="G577" s="280">
        <f>E577*F577</f>
        <v>0</v>
      </c>
      <c r="H577" s="281">
        <v>0</v>
      </c>
      <c r="I577" s="282">
        <f>E577*H577</f>
        <v>0</v>
      </c>
      <c r="J577" s="281"/>
      <c r="K577" s="282">
        <f>E577*J577</f>
        <v>0</v>
      </c>
      <c r="O577" s="274">
        <v>2</v>
      </c>
      <c r="AA577" s="243">
        <v>12</v>
      </c>
      <c r="AB577" s="243">
        <v>0</v>
      </c>
      <c r="AC577" s="243">
        <v>266</v>
      </c>
      <c r="AZ577" s="243">
        <v>1</v>
      </c>
      <c r="BA577" s="243">
        <f>IF(AZ577=1,G577,0)</f>
        <v>0</v>
      </c>
      <c r="BB577" s="243">
        <f>IF(AZ577=2,G577,0)</f>
        <v>0</v>
      </c>
      <c r="BC577" s="243">
        <f>IF(AZ577=3,G577,0)</f>
        <v>0</v>
      </c>
      <c r="BD577" s="243">
        <f>IF(AZ577=4,G577,0)</f>
        <v>0</v>
      </c>
      <c r="BE577" s="243">
        <f>IF(AZ577=5,G577,0)</f>
        <v>0</v>
      </c>
      <c r="CA577" s="274">
        <v>12</v>
      </c>
      <c r="CB577" s="274">
        <v>0</v>
      </c>
    </row>
    <row r="578" spans="1:80" ht="33.75" x14ac:dyDescent="0.2">
      <c r="A578" s="283"/>
      <c r="B578" s="286"/>
      <c r="C578" s="287" t="s">
        <v>641</v>
      </c>
      <c r="D578" s="288"/>
      <c r="E578" s="289">
        <v>850</v>
      </c>
      <c r="F578" s="358"/>
      <c r="G578" s="290"/>
      <c r="H578" s="291"/>
      <c r="I578" s="284"/>
      <c r="J578" s="292"/>
      <c r="K578" s="284"/>
      <c r="M578" s="285" t="s">
        <v>641</v>
      </c>
      <c r="O578" s="274"/>
    </row>
    <row r="579" spans="1:80" ht="22.5" x14ac:dyDescent="0.2">
      <c r="A579" s="283"/>
      <c r="B579" s="286"/>
      <c r="C579" s="287" t="s">
        <v>642</v>
      </c>
      <c r="D579" s="288"/>
      <c r="E579" s="289">
        <v>0</v>
      </c>
      <c r="F579" s="358"/>
      <c r="G579" s="290"/>
      <c r="H579" s="291"/>
      <c r="I579" s="284"/>
      <c r="J579" s="292"/>
      <c r="K579" s="284"/>
      <c r="M579" s="285" t="s">
        <v>642</v>
      </c>
      <c r="O579" s="274"/>
    </row>
    <row r="580" spans="1:80" x14ac:dyDescent="0.2">
      <c r="A580" s="275">
        <v>125</v>
      </c>
      <c r="B580" s="276" t="s">
        <v>643</v>
      </c>
      <c r="C580" s="277" t="s">
        <v>644</v>
      </c>
      <c r="D580" s="278" t="s">
        <v>112</v>
      </c>
      <c r="E580" s="279">
        <v>800</v>
      </c>
      <c r="F580" s="357"/>
      <c r="G580" s="280">
        <f>E580*F580</f>
        <v>0</v>
      </c>
      <c r="H580" s="281">
        <v>0</v>
      </c>
      <c r="I580" s="282">
        <f>E580*H580</f>
        <v>0</v>
      </c>
      <c r="J580" s="281"/>
      <c r="K580" s="282">
        <f>E580*J580</f>
        <v>0</v>
      </c>
      <c r="O580" s="274">
        <v>2</v>
      </c>
      <c r="AA580" s="243">
        <v>12</v>
      </c>
      <c r="AB580" s="243">
        <v>0</v>
      </c>
      <c r="AC580" s="243">
        <v>267</v>
      </c>
      <c r="AZ580" s="243">
        <v>1</v>
      </c>
      <c r="BA580" s="243">
        <f>IF(AZ580=1,G580,0)</f>
        <v>0</v>
      </c>
      <c r="BB580" s="243">
        <f>IF(AZ580=2,G580,0)</f>
        <v>0</v>
      </c>
      <c r="BC580" s="243">
        <f>IF(AZ580=3,G580,0)</f>
        <v>0</v>
      </c>
      <c r="BD580" s="243">
        <f>IF(AZ580=4,G580,0)</f>
        <v>0</v>
      </c>
      <c r="BE580" s="243">
        <f>IF(AZ580=5,G580,0)</f>
        <v>0</v>
      </c>
      <c r="CA580" s="274">
        <v>12</v>
      </c>
      <c r="CB580" s="274">
        <v>0</v>
      </c>
    </row>
    <row r="581" spans="1:80" ht="33.75" x14ac:dyDescent="0.2">
      <c r="A581" s="283"/>
      <c r="B581" s="286"/>
      <c r="C581" s="287" t="s">
        <v>645</v>
      </c>
      <c r="D581" s="288"/>
      <c r="E581" s="289">
        <v>800</v>
      </c>
      <c r="F581" s="358"/>
      <c r="G581" s="290"/>
      <c r="H581" s="291"/>
      <c r="I581" s="284"/>
      <c r="J581" s="292"/>
      <c r="K581" s="284"/>
      <c r="M581" s="285" t="s">
        <v>645</v>
      </c>
      <c r="O581" s="274"/>
    </row>
    <row r="582" spans="1:80" x14ac:dyDescent="0.2">
      <c r="A582" s="283"/>
      <c r="B582" s="286"/>
      <c r="C582" s="287" t="s">
        <v>646</v>
      </c>
      <c r="D582" s="288"/>
      <c r="E582" s="289">
        <v>0</v>
      </c>
      <c r="F582" s="358"/>
      <c r="G582" s="290"/>
      <c r="H582" s="291"/>
      <c r="I582" s="284"/>
      <c r="J582" s="292"/>
      <c r="K582" s="284"/>
      <c r="M582" s="285" t="s">
        <v>646</v>
      </c>
      <c r="O582" s="274"/>
    </row>
    <row r="583" spans="1:80" x14ac:dyDescent="0.2">
      <c r="A583" s="275">
        <v>126</v>
      </c>
      <c r="B583" s="276" t="s">
        <v>647</v>
      </c>
      <c r="C583" s="277" t="s">
        <v>648</v>
      </c>
      <c r="D583" s="278" t="s">
        <v>191</v>
      </c>
      <c r="E583" s="279">
        <v>15</v>
      </c>
      <c r="F583" s="357"/>
      <c r="G583" s="280">
        <f>E583*F583</f>
        <v>0</v>
      </c>
      <c r="H583" s="281">
        <v>0</v>
      </c>
      <c r="I583" s="282">
        <f>E583*H583</f>
        <v>0</v>
      </c>
      <c r="J583" s="281"/>
      <c r="K583" s="282">
        <f>E583*J583</f>
        <v>0</v>
      </c>
      <c r="O583" s="274">
        <v>2</v>
      </c>
      <c r="AA583" s="243">
        <v>12</v>
      </c>
      <c r="AB583" s="243">
        <v>0</v>
      </c>
      <c r="AC583" s="243">
        <v>268</v>
      </c>
      <c r="AZ583" s="243">
        <v>1</v>
      </c>
      <c r="BA583" s="243">
        <f>IF(AZ583=1,G583,0)</f>
        <v>0</v>
      </c>
      <c r="BB583" s="243">
        <f>IF(AZ583=2,G583,0)</f>
        <v>0</v>
      </c>
      <c r="BC583" s="243">
        <f>IF(AZ583=3,G583,0)</f>
        <v>0</v>
      </c>
      <c r="BD583" s="243">
        <f>IF(AZ583=4,G583,0)</f>
        <v>0</v>
      </c>
      <c r="BE583" s="243">
        <f>IF(AZ583=5,G583,0)</f>
        <v>0</v>
      </c>
      <c r="CA583" s="274">
        <v>12</v>
      </c>
      <c r="CB583" s="274">
        <v>0</v>
      </c>
    </row>
    <row r="584" spans="1:80" ht="22.5" x14ac:dyDescent="0.2">
      <c r="A584" s="283"/>
      <c r="B584" s="286"/>
      <c r="C584" s="287" t="s">
        <v>649</v>
      </c>
      <c r="D584" s="288"/>
      <c r="E584" s="289">
        <v>15</v>
      </c>
      <c r="F584" s="358"/>
      <c r="G584" s="290"/>
      <c r="H584" s="291"/>
      <c r="I584" s="284"/>
      <c r="J584" s="292"/>
      <c r="K584" s="284"/>
      <c r="M584" s="285" t="s">
        <v>649</v>
      </c>
      <c r="O584" s="274"/>
    </row>
    <row r="585" spans="1:80" x14ac:dyDescent="0.2">
      <c r="A585" s="275">
        <v>127</v>
      </c>
      <c r="B585" s="276" t="s">
        <v>650</v>
      </c>
      <c r="C585" s="277" t="s">
        <v>651</v>
      </c>
      <c r="D585" s="278" t="s">
        <v>101</v>
      </c>
      <c r="E585" s="279">
        <v>10</v>
      </c>
      <c r="F585" s="357"/>
      <c r="G585" s="280">
        <f>E585*F585</f>
        <v>0</v>
      </c>
      <c r="H585" s="281">
        <v>0</v>
      </c>
      <c r="I585" s="282">
        <f>E585*H585</f>
        <v>0</v>
      </c>
      <c r="J585" s="281"/>
      <c r="K585" s="282">
        <f>E585*J585</f>
        <v>0</v>
      </c>
      <c r="O585" s="274">
        <v>2</v>
      </c>
      <c r="AA585" s="243">
        <v>12</v>
      </c>
      <c r="AB585" s="243">
        <v>0</v>
      </c>
      <c r="AC585" s="243">
        <v>269</v>
      </c>
      <c r="AZ585" s="243">
        <v>1</v>
      </c>
      <c r="BA585" s="243">
        <f>IF(AZ585=1,G585,0)</f>
        <v>0</v>
      </c>
      <c r="BB585" s="243">
        <f>IF(AZ585=2,G585,0)</f>
        <v>0</v>
      </c>
      <c r="BC585" s="243">
        <f>IF(AZ585=3,G585,0)</f>
        <v>0</v>
      </c>
      <c r="BD585" s="243">
        <f>IF(AZ585=4,G585,0)</f>
        <v>0</v>
      </c>
      <c r="BE585" s="243">
        <f>IF(AZ585=5,G585,0)</f>
        <v>0</v>
      </c>
      <c r="CA585" s="274">
        <v>12</v>
      </c>
      <c r="CB585" s="274">
        <v>0</v>
      </c>
    </row>
    <row r="586" spans="1:80" ht="22.5" x14ac:dyDescent="0.2">
      <c r="A586" s="283"/>
      <c r="B586" s="286"/>
      <c r="C586" s="287" t="s">
        <v>652</v>
      </c>
      <c r="D586" s="288"/>
      <c r="E586" s="289">
        <v>10</v>
      </c>
      <c r="F586" s="358"/>
      <c r="G586" s="290"/>
      <c r="H586" s="291"/>
      <c r="I586" s="284"/>
      <c r="J586" s="292"/>
      <c r="K586" s="284"/>
      <c r="M586" s="285" t="s">
        <v>652</v>
      </c>
      <c r="O586" s="274"/>
    </row>
    <row r="587" spans="1:80" x14ac:dyDescent="0.2">
      <c r="A587" s="275">
        <v>128</v>
      </c>
      <c r="B587" s="276" t="s">
        <v>653</v>
      </c>
      <c r="C587" s="277" t="s">
        <v>654</v>
      </c>
      <c r="D587" s="278" t="s">
        <v>101</v>
      </c>
      <c r="E587" s="279">
        <v>1</v>
      </c>
      <c r="F587" s="357"/>
      <c r="G587" s="280">
        <f>E587*F587</f>
        <v>0</v>
      </c>
      <c r="H587" s="281">
        <v>0</v>
      </c>
      <c r="I587" s="282">
        <f>E587*H587</f>
        <v>0</v>
      </c>
      <c r="J587" s="281"/>
      <c r="K587" s="282">
        <f>E587*J587</f>
        <v>0</v>
      </c>
      <c r="O587" s="274">
        <v>2</v>
      </c>
      <c r="AA587" s="243">
        <v>12</v>
      </c>
      <c r="AB587" s="243">
        <v>0</v>
      </c>
      <c r="AC587" s="243">
        <v>270</v>
      </c>
      <c r="AZ587" s="243">
        <v>1</v>
      </c>
      <c r="BA587" s="243">
        <f>IF(AZ587=1,G587,0)</f>
        <v>0</v>
      </c>
      <c r="BB587" s="243">
        <f>IF(AZ587=2,G587,0)</f>
        <v>0</v>
      </c>
      <c r="BC587" s="243">
        <f>IF(AZ587=3,G587,0)</f>
        <v>0</v>
      </c>
      <c r="BD587" s="243">
        <f>IF(AZ587=4,G587,0)</f>
        <v>0</v>
      </c>
      <c r="BE587" s="243">
        <f>IF(AZ587=5,G587,0)</f>
        <v>0</v>
      </c>
      <c r="CA587" s="274">
        <v>12</v>
      </c>
      <c r="CB587" s="274">
        <v>0</v>
      </c>
    </row>
    <row r="588" spans="1:80" x14ac:dyDescent="0.2">
      <c r="A588" s="293"/>
      <c r="B588" s="294" t="s">
        <v>102</v>
      </c>
      <c r="C588" s="295" t="s">
        <v>554</v>
      </c>
      <c r="D588" s="296"/>
      <c r="E588" s="297"/>
      <c r="F588" s="359"/>
      <c r="G588" s="299">
        <f>SUM(G504:G587)</f>
        <v>0</v>
      </c>
      <c r="H588" s="300"/>
      <c r="I588" s="301">
        <f>SUM(I504:I587)</f>
        <v>1.234589409</v>
      </c>
      <c r="J588" s="300"/>
      <c r="K588" s="301">
        <f>SUM(K504:K587)</f>
        <v>-55.84209405</v>
      </c>
      <c r="O588" s="274">
        <v>4</v>
      </c>
      <c r="BA588" s="302">
        <f>SUM(BA504:BA587)</f>
        <v>0</v>
      </c>
      <c r="BB588" s="302">
        <f>SUM(BB504:BB587)</f>
        <v>0</v>
      </c>
      <c r="BC588" s="302">
        <f>SUM(BC504:BC587)</f>
        <v>0</v>
      </c>
      <c r="BD588" s="302">
        <f>SUM(BD504:BD587)</f>
        <v>0</v>
      </c>
      <c r="BE588" s="302">
        <f>SUM(BE504:BE587)</f>
        <v>0</v>
      </c>
    </row>
    <row r="589" spans="1:80" x14ac:dyDescent="0.2">
      <c r="A589" s="264" t="s">
        <v>98</v>
      </c>
      <c r="B589" s="265" t="s">
        <v>655</v>
      </c>
      <c r="C589" s="266" t="s">
        <v>656</v>
      </c>
      <c r="D589" s="267"/>
      <c r="E589" s="268"/>
      <c r="F589" s="360"/>
      <c r="G589" s="269"/>
      <c r="H589" s="270"/>
      <c r="I589" s="271"/>
      <c r="J589" s="272"/>
      <c r="K589" s="273"/>
      <c r="O589" s="274">
        <v>1</v>
      </c>
    </row>
    <row r="590" spans="1:80" x14ac:dyDescent="0.2">
      <c r="A590" s="275">
        <v>129</v>
      </c>
      <c r="B590" s="276" t="s">
        <v>658</v>
      </c>
      <c r="C590" s="277" t="s">
        <v>659</v>
      </c>
      <c r="D590" s="278" t="s">
        <v>200</v>
      </c>
      <c r="E590" s="279">
        <v>5.5</v>
      </c>
      <c r="F590" s="357"/>
      <c r="G590" s="280">
        <f>E590*F590</f>
        <v>0</v>
      </c>
      <c r="H590" s="281">
        <v>0</v>
      </c>
      <c r="I590" s="282">
        <f>E590*H590</f>
        <v>0</v>
      </c>
      <c r="J590" s="281">
        <v>-4.6000000000000001E-4</v>
      </c>
      <c r="K590" s="282">
        <f>E590*J590</f>
        <v>-2.5300000000000001E-3</v>
      </c>
      <c r="O590" s="274">
        <v>2</v>
      </c>
      <c r="AA590" s="243">
        <v>1</v>
      </c>
      <c r="AB590" s="243">
        <v>1</v>
      </c>
      <c r="AC590" s="243">
        <v>1</v>
      </c>
      <c r="AZ590" s="243">
        <v>1</v>
      </c>
      <c r="BA590" s="243">
        <f>IF(AZ590=1,G590,0)</f>
        <v>0</v>
      </c>
      <c r="BB590" s="243">
        <f>IF(AZ590=2,G590,0)</f>
        <v>0</v>
      </c>
      <c r="BC590" s="243">
        <f>IF(AZ590=3,G590,0)</f>
        <v>0</v>
      </c>
      <c r="BD590" s="243">
        <f>IF(AZ590=4,G590,0)</f>
        <v>0</v>
      </c>
      <c r="BE590" s="243">
        <f>IF(AZ590=5,G590,0)</f>
        <v>0</v>
      </c>
      <c r="CA590" s="274">
        <v>1</v>
      </c>
      <c r="CB590" s="274">
        <v>1</v>
      </c>
    </row>
    <row r="591" spans="1:80" x14ac:dyDescent="0.2">
      <c r="A591" s="283"/>
      <c r="B591" s="286"/>
      <c r="C591" s="287" t="s">
        <v>660</v>
      </c>
      <c r="D591" s="288"/>
      <c r="E591" s="289">
        <v>5.5</v>
      </c>
      <c r="F591" s="358"/>
      <c r="G591" s="290"/>
      <c r="H591" s="291"/>
      <c r="I591" s="284"/>
      <c r="J591" s="292"/>
      <c r="K591" s="284"/>
      <c r="M591" s="285" t="s">
        <v>660</v>
      </c>
      <c r="O591" s="274"/>
    </row>
    <row r="592" spans="1:80" x14ac:dyDescent="0.2">
      <c r="A592" s="275">
        <v>130</v>
      </c>
      <c r="B592" s="276" t="s">
        <v>661</v>
      </c>
      <c r="C592" s="277" t="s">
        <v>662</v>
      </c>
      <c r="D592" s="278" t="s">
        <v>121</v>
      </c>
      <c r="E592" s="279">
        <v>0.68959999999999999</v>
      </c>
      <c r="F592" s="357"/>
      <c r="G592" s="280">
        <f>E592*F592</f>
        <v>0</v>
      </c>
      <c r="H592" s="281">
        <v>1.82E-3</v>
      </c>
      <c r="I592" s="282">
        <f>E592*H592</f>
        <v>1.2550720000000001E-3</v>
      </c>
      <c r="J592" s="281">
        <v>-1.8</v>
      </c>
      <c r="K592" s="282">
        <f>E592*J592</f>
        <v>-1.2412799999999999</v>
      </c>
      <c r="O592" s="274">
        <v>2</v>
      </c>
      <c r="AA592" s="243">
        <v>1</v>
      </c>
      <c r="AB592" s="243">
        <v>1</v>
      </c>
      <c r="AC592" s="243">
        <v>1</v>
      </c>
      <c r="AZ592" s="243">
        <v>1</v>
      </c>
      <c r="BA592" s="243">
        <f>IF(AZ592=1,G592,0)</f>
        <v>0</v>
      </c>
      <c r="BB592" s="243">
        <f>IF(AZ592=2,G592,0)</f>
        <v>0</v>
      </c>
      <c r="BC592" s="243">
        <f>IF(AZ592=3,G592,0)</f>
        <v>0</v>
      </c>
      <c r="BD592" s="243">
        <f>IF(AZ592=4,G592,0)</f>
        <v>0</v>
      </c>
      <c r="BE592" s="243">
        <f>IF(AZ592=5,G592,0)</f>
        <v>0</v>
      </c>
      <c r="CA592" s="274">
        <v>1</v>
      </c>
      <c r="CB592" s="274">
        <v>1</v>
      </c>
    </row>
    <row r="593" spans="1:80" x14ac:dyDescent="0.2">
      <c r="A593" s="283"/>
      <c r="B593" s="286"/>
      <c r="C593" s="287" t="s">
        <v>663</v>
      </c>
      <c r="D593" s="288"/>
      <c r="E593" s="289">
        <v>0.68959999999999999</v>
      </c>
      <c r="F593" s="358"/>
      <c r="G593" s="290"/>
      <c r="H593" s="291"/>
      <c r="I593" s="284"/>
      <c r="J593" s="292"/>
      <c r="K593" s="284"/>
      <c r="M593" s="285" t="s">
        <v>663</v>
      </c>
      <c r="O593" s="274"/>
    </row>
    <row r="594" spans="1:80" x14ac:dyDescent="0.2">
      <c r="A594" s="275">
        <v>131</v>
      </c>
      <c r="B594" s="276" t="s">
        <v>664</v>
      </c>
      <c r="C594" s="277" t="s">
        <v>665</v>
      </c>
      <c r="D594" s="278" t="s">
        <v>172</v>
      </c>
      <c r="E594" s="279">
        <v>4</v>
      </c>
      <c r="F594" s="357"/>
      <c r="G594" s="280">
        <f>E594*F594</f>
        <v>0</v>
      </c>
      <c r="H594" s="281">
        <v>4.8999999999999998E-4</v>
      </c>
      <c r="I594" s="282">
        <f>E594*H594</f>
        <v>1.9599999999999999E-3</v>
      </c>
      <c r="J594" s="281">
        <v>-1.4999999999999999E-2</v>
      </c>
      <c r="K594" s="282">
        <f>E594*J594</f>
        <v>-0.06</v>
      </c>
      <c r="O594" s="274">
        <v>2</v>
      </c>
      <c r="AA594" s="243">
        <v>1</v>
      </c>
      <c r="AB594" s="243">
        <v>1</v>
      </c>
      <c r="AC594" s="243">
        <v>1</v>
      </c>
      <c r="AZ594" s="243">
        <v>1</v>
      </c>
      <c r="BA594" s="243">
        <f>IF(AZ594=1,G594,0)</f>
        <v>0</v>
      </c>
      <c r="BB594" s="243">
        <f>IF(AZ594=2,G594,0)</f>
        <v>0</v>
      </c>
      <c r="BC594" s="243">
        <f>IF(AZ594=3,G594,0)</f>
        <v>0</v>
      </c>
      <c r="BD594" s="243">
        <f>IF(AZ594=4,G594,0)</f>
        <v>0</v>
      </c>
      <c r="BE594" s="243">
        <f>IF(AZ594=5,G594,0)</f>
        <v>0</v>
      </c>
      <c r="CA594" s="274">
        <v>1</v>
      </c>
      <c r="CB594" s="274">
        <v>1</v>
      </c>
    </row>
    <row r="595" spans="1:80" x14ac:dyDescent="0.2">
      <c r="A595" s="283"/>
      <c r="B595" s="286"/>
      <c r="C595" s="287" t="s">
        <v>342</v>
      </c>
      <c r="D595" s="288"/>
      <c r="E595" s="289">
        <v>4</v>
      </c>
      <c r="F595" s="358"/>
      <c r="G595" s="290"/>
      <c r="H595" s="291"/>
      <c r="I595" s="284"/>
      <c r="J595" s="292"/>
      <c r="K595" s="284"/>
      <c r="M595" s="285" t="s">
        <v>342</v>
      </c>
      <c r="O595" s="274"/>
    </row>
    <row r="596" spans="1:80" x14ac:dyDescent="0.2">
      <c r="A596" s="275">
        <v>132</v>
      </c>
      <c r="B596" s="276" t="s">
        <v>666</v>
      </c>
      <c r="C596" s="277" t="s">
        <v>667</v>
      </c>
      <c r="D596" s="278" t="s">
        <v>200</v>
      </c>
      <c r="E596" s="279">
        <v>14.18</v>
      </c>
      <c r="F596" s="357"/>
      <c r="G596" s="280">
        <f>E596*F596</f>
        <v>0</v>
      </c>
      <c r="H596" s="281">
        <v>4.8999999999999998E-4</v>
      </c>
      <c r="I596" s="282">
        <f>E596*H596</f>
        <v>6.9481999999999999E-3</v>
      </c>
      <c r="J596" s="281">
        <v>-0.04</v>
      </c>
      <c r="K596" s="282">
        <f>E596*J596</f>
        <v>-0.56720000000000004</v>
      </c>
      <c r="O596" s="274">
        <v>2</v>
      </c>
      <c r="AA596" s="243">
        <v>1</v>
      </c>
      <c r="AB596" s="243">
        <v>1</v>
      </c>
      <c r="AC596" s="243">
        <v>1</v>
      </c>
      <c r="AZ596" s="243">
        <v>1</v>
      </c>
      <c r="BA596" s="243">
        <f>IF(AZ596=1,G596,0)</f>
        <v>0</v>
      </c>
      <c r="BB596" s="243">
        <f>IF(AZ596=2,G596,0)</f>
        <v>0</v>
      </c>
      <c r="BC596" s="243">
        <f>IF(AZ596=3,G596,0)</f>
        <v>0</v>
      </c>
      <c r="BD596" s="243">
        <f>IF(AZ596=4,G596,0)</f>
        <v>0</v>
      </c>
      <c r="BE596" s="243">
        <f>IF(AZ596=5,G596,0)</f>
        <v>0</v>
      </c>
      <c r="CA596" s="274">
        <v>1</v>
      </c>
      <c r="CB596" s="274">
        <v>1</v>
      </c>
    </row>
    <row r="597" spans="1:80" x14ac:dyDescent="0.2">
      <c r="A597" s="283"/>
      <c r="B597" s="286"/>
      <c r="C597" s="287" t="s">
        <v>668</v>
      </c>
      <c r="D597" s="288"/>
      <c r="E597" s="289">
        <v>14.18</v>
      </c>
      <c r="F597" s="358"/>
      <c r="G597" s="290"/>
      <c r="H597" s="291"/>
      <c r="I597" s="284"/>
      <c r="J597" s="292"/>
      <c r="K597" s="284"/>
      <c r="M597" s="285" t="s">
        <v>668</v>
      </c>
      <c r="O597" s="274"/>
    </row>
    <row r="598" spans="1:80" x14ac:dyDescent="0.2">
      <c r="A598" s="275">
        <v>133</v>
      </c>
      <c r="B598" s="276" t="s">
        <v>669</v>
      </c>
      <c r="C598" s="277" t="s">
        <v>670</v>
      </c>
      <c r="D598" s="278" t="s">
        <v>200</v>
      </c>
      <c r="E598" s="279">
        <v>9.1999999999999993</v>
      </c>
      <c r="F598" s="357"/>
      <c r="G598" s="280">
        <f>E598*F598</f>
        <v>0</v>
      </c>
      <c r="H598" s="281">
        <v>0</v>
      </c>
      <c r="I598" s="282">
        <f>E598*H598</f>
        <v>0</v>
      </c>
      <c r="J598" s="281">
        <v>-3.6999999999999998E-2</v>
      </c>
      <c r="K598" s="282">
        <f>E598*J598</f>
        <v>-0.34039999999999998</v>
      </c>
      <c r="O598" s="274">
        <v>2</v>
      </c>
      <c r="AA598" s="243">
        <v>1</v>
      </c>
      <c r="AB598" s="243">
        <v>1</v>
      </c>
      <c r="AC598" s="243">
        <v>1</v>
      </c>
      <c r="AZ598" s="243">
        <v>1</v>
      </c>
      <c r="BA598" s="243">
        <f>IF(AZ598=1,G598,0)</f>
        <v>0</v>
      </c>
      <c r="BB598" s="243">
        <f>IF(AZ598=2,G598,0)</f>
        <v>0</v>
      </c>
      <c r="BC598" s="243">
        <f>IF(AZ598=3,G598,0)</f>
        <v>0</v>
      </c>
      <c r="BD598" s="243">
        <f>IF(AZ598=4,G598,0)</f>
        <v>0</v>
      </c>
      <c r="BE598" s="243">
        <f>IF(AZ598=5,G598,0)</f>
        <v>0</v>
      </c>
      <c r="CA598" s="274">
        <v>1</v>
      </c>
      <c r="CB598" s="274">
        <v>1</v>
      </c>
    </row>
    <row r="599" spans="1:80" x14ac:dyDescent="0.2">
      <c r="A599" s="283"/>
      <c r="B599" s="286"/>
      <c r="C599" s="287" t="s">
        <v>671</v>
      </c>
      <c r="D599" s="288"/>
      <c r="E599" s="289">
        <v>9.1999999999999993</v>
      </c>
      <c r="F599" s="358"/>
      <c r="G599" s="290"/>
      <c r="H599" s="291"/>
      <c r="I599" s="284"/>
      <c r="J599" s="292"/>
      <c r="K599" s="284"/>
      <c r="M599" s="285" t="s">
        <v>671</v>
      </c>
      <c r="O599" s="274"/>
    </row>
    <row r="600" spans="1:80" x14ac:dyDescent="0.2">
      <c r="A600" s="275">
        <v>134</v>
      </c>
      <c r="B600" s="276" t="s">
        <v>672</v>
      </c>
      <c r="C600" s="277" t="s">
        <v>673</v>
      </c>
      <c r="D600" s="278" t="s">
        <v>200</v>
      </c>
      <c r="E600" s="279">
        <v>1.6</v>
      </c>
      <c r="F600" s="357"/>
      <c r="G600" s="280">
        <f>E600*F600</f>
        <v>0</v>
      </c>
      <c r="H600" s="281">
        <v>4.2999999999999999E-4</v>
      </c>
      <c r="I600" s="282">
        <f>E600*H600</f>
        <v>6.8800000000000003E-4</v>
      </c>
      <c r="J600" s="281">
        <v>-4.0000000000000001E-3</v>
      </c>
      <c r="K600" s="282">
        <f>E600*J600</f>
        <v>-6.4000000000000003E-3</v>
      </c>
      <c r="O600" s="274">
        <v>2</v>
      </c>
      <c r="AA600" s="243">
        <v>1</v>
      </c>
      <c r="AB600" s="243">
        <v>1</v>
      </c>
      <c r="AC600" s="243">
        <v>1</v>
      </c>
      <c r="AZ600" s="243">
        <v>1</v>
      </c>
      <c r="BA600" s="243">
        <f>IF(AZ600=1,G600,0)</f>
        <v>0</v>
      </c>
      <c r="BB600" s="243">
        <f>IF(AZ600=2,G600,0)</f>
        <v>0</v>
      </c>
      <c r="BC600" s="243">
        <f>IF(AZ600=3,G600,0)</f>
        <v>0</v>
      </c>
      <c r="BD600" s="243">
        <f>IF(AZ600=4,G600,0)</f>
        <v>0</v>
      </c>
      <c r="BE600" s="243">
        <f>IF(AZ600=5,G600,0)</f>
        <v>0</v>
      </c>
      <c r="CA600" s="274">
        <v>1</v>
      </c>
      <c r="CB600" s="274">
        <v>1</v>
      </c>
    </row>
    <row r="601" spans="1:80" x14ac:dyDescent="0.2">
      <c r="A601" s="275">
        <v>135</v>
      </c>
      <c r="B601" s="276" t="s">
        <v>674</v>
      </c>
      <c r="C601" s="277" t="s">
        <v>675</v>
      </c>
      <c r="D601" s="278" t="s">
        <v>112</v>
      </c>
      <c r="E601" s="279">
        <v>370.25799999999998</v>
      </c>
      <c r="F601" s="357"/>
      <c r="G601" s="280">
        <f>E601*F601</f>
        <v>0</v>
      </c>
      <c r="H601" s="281">
        <v>0</v>
      </c>
      <c r="I601" s="282">
        <f>E601*H601</f>
        <v>0</v>
      </c>
      <c r="J601" s="281">
        <v>-5.0000000000000001E-3</v>
      </c>
      <c r="K601" s="282">
        <f>E601*J601</f>
        <v>-1.8512899999999999</v>
      </c>
      <c r="O601" s="274">
        <v>2</v>
      </c>
      <c r="AA601" s="243">
        <v>1</v>
      </c>
      <c r="AB601" s="243">
        <v>1</v>
      </c>
      <c r="AC601" s="243">
        <v>1</v>
      </c>
      <c r="AZ601" s="243">
        <v>1</v>
      </c>
      <c r="BA601" s="243">
        <f>IF(AZ601=1,G601,0)</f>
        <v>0</v>
      </c>
      <c r="BB601" s="243">
        <f>IF(AZ601=2,G601,0)</f>
        <v>0</v>
      </c>
      <c r="BC601" s="243">
        <f>IF(AZ601=3,G601,0)</f>
        <v>0</v>
      </c>
      <c r="BD601" s="243">
        <f>IF(AZ601=4,G601,0)</f>
        <v>0</v>
      </c>
      <c r="BE601" s="243">
        <f>IF(AZ601=5,G601,0)</f>
        <v>0</v>
      </c>
      <c r="CA601" s="274">
        <v>1</v>
      </c>
      <c r="CB601" s="274">
        <v>1</v>
      </c>
    </row>
    <row r="602" spans="1:80" x14ac:dyDescent="0.2">
      <c r="A602" s="283"/>
      <c r="B602" s="286"/>
      <c r="C602" s="287" t="s">
        <v>372</v>
      </c>
      <c r="D602" s="288"/>
      <c r="E602" s="289">
        <v>347.85500000000002</v>
      </c>
      <c r="F602" s="358"/>
      <c r="G602" s="290"/>
      <c r="H602" s="291"/>
      <c r="I602" s="284"/>
      <c r="J602" s="292"/>
      <c r="K602" s="284"/>
      <c r="M602" s="285" t="s">
        <v>372</v>
      </c>
      <c r="O602" s="274"/>
    </row>
    <row r="603" spans="1:80" x14ac:dyDescent="0.2">
      <c r="A603" s="283"/>
      <c r="B603" s="286"/>
      <c r="C603" s="287" t="s">
        <v>373</v>
      </c>
      <c r="D603" s="288"/>
      <c r="E603" s="289">
        <v>22.402999999999999</v>
      </c>
      <c r="F603" s="358"/>
      <c r="G603" s="290"/>
      <c r="H603" s="291"/>
      <c r="I603" s="284"/>
      <c r="J603" s="292"/>
      <c r="K603" s="284"/>
      <c r="M603" s="285" t="s">
        <v>373</v>
      </c>
      <c r="O603" s="274"/>
    </row>
    <row r="604" spans="1:80" x14ac:dyDescent="0.2">
      <c r="A604" s="275">
        <v>136</v>
      </c>
      <c r="B604" s="276" t="s">
        <v>676</v>
      </c>
      <c r="C604" s="277" t="s">
        <v>677</v>
      </c>
      <c r="D604" s="278" t="s">
        <v>112</v>
      </c>
      <c r="E604" s="279">
        <v>81.045000000000002</v>
      </c>
      <c r="F604" s="357"/>
      <c r="G604" s="280">
        <f>E604*F604</f>
        <v>0</v>
      </c>
      <c r="H604" s="281">
        <v>0</v>
      </c>
      <c r="I604" s="282">
        <f>E604*H604</f>
        <v>0</v>
      </c>
      <c r="J604" s="281">
        <v>-5.8999999999999997E-2</v>
      </c>
      <c r="K604" s="282">
        <f>E604*J604</f>
        <v>-4.7816549999999998</v>
      </c>
      <c r="O604" s="274">
        <v>2</v>
      </c>
      <c r="AA604" s="243">
        <v>1</v>
      </c>
      <c r="AB604" s="243">
        <v>1</v>
      </c>
      <c r="AC604" s="243">
        <v>1</v>
      </c>
      <c r="AZ604" s="243">
        <v>1</v>
      </c>
      <c r="BA604" s="243">
        <f>IF(AZ604=1,G604,0)</f>
        <v>0</v>
      </c>
      <c r="BB604" s="243">
        <f>IF(AZ604=2,G604,0)</f>
        <v>0</v>
      </c>
      <c r="BC604" s="243">
        <f>IF(AZ604=3,G604,0)</f>
        <v>0</v>
      </c>
      <c r="BD604" s="243">
        <f>IF(AZ604=4,G604,0)</f>
        <v>0</v>
      </c>
      <c r="BE604" s="243">
        <f>IF(AZ604=5,G604,0)</f>
        <v>0</v>
      </c>
      <c r="CA604" s="274">
        <v>1</v>
      </c>
      <c r="CB604" s="274">
        <v>1</v>
      </c>
    </row>
    <row r="605" spans="1:80" x14ac:dyDescent="0.2">
      <c r="A605" s="283"/>
      <c r="B605" s="286"/>
      <c r="C605" s="287" t="s">
        <v>374</v>
      </c>
      <c r="D605" s="288"/>
      <c r="E605" s="289">
        <v>0</v>
      </c>
      <c r="F605" s="358"/>
      <c r="G605" s="290"/>
      <c r="H605" s="291"/>
      <c r="I605" s="284"/>
      <c r="J605" s="292"/>
      <c r="K605" s="284"/>
      <c r="M605" s="285" t="s">
        <v>374</v>
      </c>
      <c r="O605" s="274"/>
    </row>
    <row r="606" spans="1:80" x14ac:dyDescent="0.2">
      <c r="A606" s="283"/>
      <c r="B606" s="286"/>
      <c r="C606" s="287" t="s">
        <v>375</v>
      </c>
      <c r="D606" s="288"/>
      <c r="E606" s="289">
        <v>11.895</v>
      </c>
      <c r="F606" s="358"/>
      <c r="G606" s="290"/>
      <c r="H606" s="291"/>
      <c r="I606" s="284"/>
      <c r="J606" s="292"/>
      <c r="K606" s="284"/>
      <c r="M606" s="285" t="s">
        <v>375</v>
      </c>
      <c r="O606" s="274"/>
    </row>
    <row r="607" spans="1:80" x14ac:dyDescent="0.2">
      <c r="A607" s="283"/>
      <c r="B607" s="286"/>
      <c r="C607" s="287" t="s">
        <v>376</v>
      </c>
      <c r="D607" s="288"/>
      <c r="E607" s="289">
        <v>23.79</v>
      </c>
      <c r="F607" s="358"/>
      <c r="G607" s="290"/>
      <c r="H607" s="291"/>
      <c r="I607" s="284"/>
      <c r="J607" s="292"/>
      <c r="K607" s="284"/>
      <c r="M607" s="285" t="s">
        <v>376</v>
      </c>
      <c r="O607" s="274"/>
    </row>
    <row r="608" spans="1:80" x14ac:dyDescent="0.2">
      <c r="A608" s="283"/>
      <c r="B608" s="286"/>
      <c r="C608" s="314" t="s">
        <v>123</v>
      </c>
      <c r="D608" s="288"/>
      <c r="E608" s="313">
        <v>35.685000000000002</v>
      </c>
      <c r="F608" s="358"/>
      <c r="G608" s="290"/>
      <c r="H608" s="291"/>
      <c r="I608" s="284"/>
      <c r="J608" s="292"/>
      <c r="K608" s="284"/>
      <c r="M608" s="285" t="s">
        <v>123</v>
      </c>
      <c r="O608" s="274"/>
    </row>
    <row r="609" spans="1:80" x14ac:dyDescent="0.2">
      <c r="A609" s="283"/>
      <c r="B609" s="286"/>
      <c r="C609" s="287" t="s">
        <v>377</v>
      </c>
      <c r="D609" s="288"/>
      <c r="E609" s="289">
        <v>45.36</v>
      </c>
      <c r="F609" s="358"/>
      <c r="G609" s="290"/>
      <c r="H609" s="291"/>
      <c r="I609" s="284"/>
      <c r="J609" s="292"/>
      <c r="K609" s="284"/>
      <c r="M609" s="285" t="s">
        <v>377</v>
      </c>
      <c r="O609" s="274"/>
    </row>
    <row r="610" spans="1:80" x14ac:dyDescent="0.2">
      <c r="A610" s="275">
        <v>137</v>
      </c>
      <c r="B610" s="276" t="s">
        <v>678</v>
      </c>
      <c r="C610" s="277" t="s">
        <v>679</v>
      </c>
      <c r="D610" s="278" t="s">
        <v>112</v>
      </c>
      <c r="E610" s="279">
        <v>6.3</v>
      </c>
      <c r="F610" s="357"/>
      <c r="G610" s="280">
        <f>E610*F610</f>
        <v>0</v>
      </c>
      <c r="H610" s="281">
        <v>0</v>
      </c>
      <c r="I610" s="282">
        <f>E610*H610</f>
        <v>0</v>
      </c>
      <c r="J610" s="281">
        <v>-6.8000000000000005E-2</v>
      </c>
      <c r="K610" s="282">
        <f>E610*J610</f>
        <v>-0.4284</v>
      </c>
      <c r="O610" s="274">
        <v>2</v>
      </c>
      <c r="AA610" s="243">
        <v>1</v>
      </c>
      <c r="AB610" s="243">
        <v>1</v>
      </c>
      <c r="AC610" s="243">
        <v>1</v>
      </c>
      <c r="AZ610" s="243">
        <v>1</v>
      </c>
      <c r="BA610" s="243">
        <f>IF(AZ610=1,G610,0)</f>
        <v>0</v>
      </c>
      <c r="BB610" s="243">
        <f>IF(AZ610=2,G610,0)</f>
        <v>0</v>
      </c>
      <c r="BC610" s="243">
        <f>IF(AZ610=3,G610,0)</f>
        <v>0</v>
      </c>
      <c r="BD610" s="243">
        <f>IF(AZ610=4,G610,0)</f>
        <v>0</v>
      </c>
      <c r="BE610" s="243">
        <f>IF(AZ610=5,G610,0)</f>
        <v>0</v>
      </c>
      <c r="CA610" s="274">
        <v>1</v>
      </c>
      <c r="CB610" s="274">
        <v>1</v>
      </c>
    </row>
    <row r="611" spans="1:80" x14ac:dyDescent="0.2">
      <c r="A611" s="283"/>
      <c r="B611" s="286"/>
      <c r="C611" s="287" t="s">
        <v>350</v>
      </c>
      <c r="D611" s="288"/>
      <c r="E611" s="289">
        <v>6.3</v>
      </c>
      <c r="F611" s="358"/>
      <c r="G611" s="290"/>
      <c r="H611" s="291"/>
      <c r="I611" s="284"/>
      <c r="J611" s="292"/>
      <c r="K611" s="284"/>
      <c r="M611" s="285" t="s">
        <v>350</v>
      </c>
      <c r="O611" s="274"/>
    </row>
    <row r="612" spans="1:80" x14ac:dyDescent="0.2">
      <c r="A612" s="275">
        <v>138</v>
      </c>
      <c r="B612" s="276" t="s">
        <v>680</v>
      </c>
      <c r="C612" s="277" t="s">
        <v>681</v>
      </c>
      <c r="D612" s="278" t="s">
        <v>112</v>
      </c>
      <c r="E612" s="279">
        <v>3.6</v>
      </c>
      <c r="F612" s="357"/>
      <c r="G612" s="280">
        <f>E612*F612</f>
        <v>0</v>
      </c>
      <c r="H612" s="281">
        <v>0</v>
      </c>
      <c r="I612" s="282">
        <f>E612*H612</f>
        <v>0</v>
      </c>
      <c r="J612" s="281">
        <v>0</v>
      </c>
      <c r="K612" s="282">
        <f>E612*J612</f>
        <v>0</v>
      </c>
      <c r="O612" s="274">
        <v>2</v>
      </c>
      <c r="AA612" s="243">
        <v>1</v>
      </c>
      <c r="AB612" s="243">
        <v>1</v>
      </c>
      <c r="AC612" s="243">
        <v>1</v>
      </c>
      <c r="AZ612" s="243">
        <v>1</v>
      </c>
      <c r="BA612" s="243">
        <f>IF(AZ612=1,G612,0)</f>
        <v>0</v>
      </c>
      <c r="BB612" s="243">
        <f>IF(AZ612=2,G612,0)</f>
        <v>0</v>
      </c>
      <c r="BC612" s="243">
        <f>IF(AZ612=3,G612,0)</f>
        <v>0</v>
      </c>
      <c r="BD612" s="243">
        <f>IF(AZ612=4,G612,0)</f>
        <v>0</v>
      </c>
      <c r="BE612" s="243">
        <f>IF(AZ612=5,G612,0)</f>
        <v>0</v>
      </c>
      <c r="CA612" s="274">
        <v>1</v>
      </c>
      <c r="CB612" s="274">
        <v>1</v>
      </c>
    </row>
    <row r="613" spans="1:80" x14ac:dyDescent="0.2">
      <c r="A613" s="283"/>
      <c r="B613" s="286"/>
      <c r="C613" s="287" t="s">
        <v>682</v>
      </c>
      <c r="D613" s="288"/>
      <c r="E613" s="289">
        <v>3.6</v>
      </c>
      <c r="F613" s="358"/>
      <c r="G613" s="290"/>
      <c r="H613" s="291"/>
      <c r="I613" s="284"/>
      <c r="J613" s="292"/>
      <c r="K613" s="284"/>
      <c r="M613" s="285" t="s">
        <v>682</v>
      </c>
      <c r="O613" s="274"/>
    </row>
    <row r="614" spans="1:80" ht="22.5" x14ac:dyDescent="0.2">
      <c r="A614" s="275">
        <v>139</v>
      </c>
      <c r="B614" s="276" t="s">
        <v>683</v>
      </c>
      <c r="C614" s="277" t="s">
        <v>684</v>
      </c>
      <c r="D614" s="278" t="s">
        <v>112</v>
      </c>
      <c r="E614" s="279">
        <v>451.303</v>
      </c>
      <c r="F614" s="357"/>
      <c r="G614" s="280">
        <f>E614*F614</f>
        <v>0</v>
      </c>
      <c r="H614" s="281">
        <v>0</v>
      </c>
      <c r="I614" s="282">
        <f>E614*H614</f>
        <v>0</v>
      </c>
      <c r="J614" s="281">
        <v>0</v>
      </c>
      <c r="K614" s="282">
        <f>E614*J614</f>
        <v>0</v>
      </c>
      <c r="O614" s="274">
        <v>2</v>
      </c>
      <c r="AA614" s="243">
        <v>1</v>
      </c>
      <c r="AB614" s="243">
        <v>1</v>
      </c>
      <c r="AC614" s="243">
        <v>1</v>
      </c>
      <c r="AZ614" s="243">
        <v>1</v>
      </c>
      <c r="BA614" s="243">
        <f>IF(AZ614=1,G614,0)</f>
        <v>0</v>
      </c>
      <c r="BB614" s="243">
        <f>IF(AZ614=2,G614,0)</f>
        <v>0</v>
      </c>
      <c r="BC614" s="243">
        <f>IF(AZ614=3,G614,0)</f>
        <v>0</v>
      </c>
      <c r="BD614" s="243">
        <f>IF(AZ614=4,G614,0)</f>
        <v>0</v>
      </c>
      <c r="BE614" s="243">
        <f>IF(AZ614=5,G614,0)</f>
        <v>0</v>
      </c>
      <c r="CA614" s="274">
        <v>1</v>
      </c>
      <c r="CB614" s="274">
        <v>1</v>
      </c>
    </row>
    <row r="615" spans="1:80" x14ac:dyDescent="0.2">
      <c r="A615" s="283"/>
      <c r="B615" s="286"/>
      <c r="C615" s="287" t="s">
        <v>372</v>
      </c>
      <c r="D615" s="288"/>
      <c r="E615" s="289">
        <v>347.85500000000002</v>
      </c>
      <c r="F615" s="358"/>
      <c r="G615" s="290"/>
      <c r="H615" s="291"/>
      <c r="I615" s="284"/>
      <c r="J615" s="292"/>
      <c r="K615" s="284"/>
      <c r="M615" s="285" t="s">
        <v>372</v>
      </c>
      <c r="O615" s="274"/>
    </row>
    <row r="616" spans="1:80" x14ac:dyDescent="0.2">
      <c r="A616" s="283"/>
      <c r="B616" s="286"/>
      <c r="C616" s="287" t="s">
        <v>373</v>
      </c>
      <c r="D616" s="288"/>
      <c r="E616" s="289">
        <v>22.402999999999999</v>
      </c>
      <c r="F616" s="358"/>
      <c r="G616" s="290"/>
      <c r="H616" s="291"/>
      <c r="I616" s="284"/>
      <c r="J616" s="292"/>
      <c r="K616" s="284"/>
      <c r="M616" s="285" t="s">
        <v>373</v>
      </c>
      <c r="O616" s="274"/>
    </row>
    <row r="617" spans="1:80" x14ac:dyDescent="0.2">
      <c r="A617" s="283"/>
      <c r="B617" s="286"/>
      <c r="C617" s="287" t="s">
        <v>374</v>
      </c>
      <c r="D617" s="288"/>
      <c r="E617" s="289">
        <v>0</v>
      </c>
      <c r="F617" s="358"/>
      <c r="G617" s="290"/>
      <c r="H617" s="291"/>
      <c r="I617" s="284"/>
      <c r="J617" s="292"/>
      <c r="K617" s="284"/>
      <c r="M617" s="285" t="s">
        <v>374</v>
      </c>
      <c r="O617" s="274"/>
    </row>
    <row r="618" spans="1:80" x14ac:dyDescent="0.2">
      <c r="A618" s="283"/>
      <c r="B618" s="286"/>
      <c r="C618" s="287" t="s">
        <v>375</v>
      </c>
      <c r="D618" s="288"/>
      <c r="E618" s="289">
        <v>11.895</v>
      </c>
      <c r="F618" s="358"/>
      <c r="G618" s="290"/>
      <c r="H618" s="291"/>
      <c r="I618" s="284"/>
      <c r="J618" s="292"/>
      <c r="K618" s="284"/>
      <c r="M618" s="285" t="s">
        <v>375</v>
      </c>
      <c r="O618" s="274"/>
    </row>
    <row r="619" spans="1:80" x14ac:dyDescent="0.2">
      <c r="A619" s="283"/>
      <c r="B619" s="286"/>
      <c r="C619" s="287" t="s">
        <v>376</v>
      </c>
      <c r="D619" s="288"/>
      <c r="E619" s="289">
        <v>23.79</v>
      </c>
      <c r="F619" s="358"/>
      <c r="G619" s="290"/>
      <c r="H619" s="291"/>
      <c r="I619" s="284"/>
      <c r="J619" s="292"/>
      <c r="K619" s="284"/>
      <c r="M619" s="285" t="s">
        <v>376</v>
      </c>
      <c r="O619" s="274"/>
    </row>
    <row r="620" spans="1:80" x14ac:dyDescent="0.2">
      <c r="A620" s="283"/>
      <c r="B620" s="286"/>
      <c r="C620" s="314" t="s">
        <v>123</v>
      </c>
      <c r="D620" s="288"/>
      <c r="E620" s="313">
        <v>405.94300000000004</v>
      </c>
      <c r="F620" s="358"/>
      <c r="G620" s="290"/>
      <c r="H620" s="291"/>
      <c r="I620" s="284"/>
      <c r="J620" s="292"/>
      <c r="K620" s="284"/>
      <c r="M620" s="285" t="s">
        <v>123</v>
      </c>
      <c r="O620" s="274"/>
    </row>
    <row r="621" spans="1:80" x14ac:dyDescent="0.2">
      <c r="A621" s="283"/>
      <c r="B621" s="286"/>
      <c r="C621" s="287" t="s">
        <v>377</v>
      </c>
      <c r="D621" s="288"/>
      <c r="E621" s="289">
        <v>45.36</v>
      </c>
      <c r="F621" s="358"/>
      <c r="G621" s="290"/>
      <c r="H621" s="291"/>
      <c r="I621" s="284"/>
      <c r="J621" s="292"/>
      <c r="K621" s="284"/>
      <c r="M621" s="285" t="s">
        <v>377</v>
      </c>
      <c r="O621" s="274"/>
    </row>
    <row r="622" spans="1:80" x14ac:dyDescent="0.2">
      <c r="A622" s="293"/>
      <c r="B622" s="294" t="s">
        <v>102</v>
      </c>
      <c r="C622" s="295" t="s">
        <v>657</v>
      </c>
      <c r="D622" s="296"/>
      <c r="E622" s="297"/>
      <c r="F622" s="359"/>
      <c r="G622" s="299">
        <f>SUM(G589:G621)</f>
        <v>0</v>
      </c>
      <c r="H622" s="300"/>
      <c r="I622" s="301">
        <f>SUM(I589:I621)</f>
        <v>1.0851272E-2</v>
      </c>
      <c r="J622" s="300"/>
      <c r="K622" s="301">
        <f>SUM(K589:K621)</f>
        <v>-9.2791549999999994</v>
      </c>
      <c r="O622" s="274">
        <v>4</v>
      </c>
      <c r="BA622" s="302">
        <f>SUM(BA589:BA621)</f>
        <v>0</v>
      </c>
      <c r="BB622" s="302">
        <f>SUM(BB589:BB621)</f>
        <v>0</v>
      </c>
      <c r="BC622" s="302">
        <f>SUM(BC589:BC621)</f>
        <v>0</v>
      </c>
      <c r="BD622" s="302">
        <f>SUM(BD589:BD621)</f>
        <v>0</v>
      </c>
      <c r="BE622" s="302">
        <f>SUM(BE589:BE621)</f>
        <v>0</v>
      </c>
    </row>
    <row r="623" spans="1:80" x14ac:dyDescent="0.2">
      <c r="A623" s="264" t="s">
        <v>98</v>
      </c>
      <c r="B623" s="265" t="s">
        <v>685</v>
      </c>
      <c r="C623" s="266" t="s">
        <v>686</v>
      </c>
      <c r="D623" s="267"/>
      <c r="E623" s="268"/>
      <c r="F623" s="360"/>
      <c r="G623" s="269"/>
      <c r="H623" s="270"/>
      <c r="I623" s="271"/>
      <c r="J623" s="272"/>
      <c r="K623" s="273"/>
      <c r="O623" s="274">
        <v>1</v>
      </c>
    </row>
    <row r="624" spans="1:80" x14ac:dyDescent="0.2">
      <c r="A624" s="275">
        <v>140</v>
      </c>
      <c r="B624" s="276" t="s">
        <v>688</v>
      </c>
      <c r="C624" s="277" t="s">
        <v>689</v>
      </c>
      <c r="D624" s="278" t="s">
        <v>191</v>
      </c>
      <c r="E624" s="279">
        <v>203.71877327499999</v>
      </c>
      <c r="F624" s="357"/>
      <c r="G624" s="280">
        <f>E624*F624</f>
        <v>0</v>
      </c>
      <c r="H624" s="281">
        <v>0</v>
      </c>
      <c r="I624" s="282">
        <f>E624*H624</f>
        <v>0</v>
      </c>
      <c r="J624" s="281"/>
      <c r="K624" s="282">
        <f>E624*J624</f>
        <v>0</v>
      </c>
      <c r="O624" s="274">
        <v>2</v>
      </c>
      <c r="AA624" s="243">
        <v>7</v>
      </c>
      <c r="AB624" s="243">
        <v>1</v>
      </c>
      <c r="AC624" s="243">
        <v>2</v>
      </c>
      <c r="AZ624" s="243">
        <v>1</v>
      </c>
      <c r="BA624" s="243">
        <f>IF(AZ624=1,G624,0)</f>
        <v>0</v>
      </c>
      <c r="BB624" s="243">
        <f>IF(AZ624=2,G624,0)</f>
        <v>0</v>
      </c>
      <c r="BC624" s="243">
        <f>IF(AZ624=3,G624,0)</f>
        <v>0</v>
      </c>
      <c r="BD624" s="243">
        <f>IF(AZ624=4,G624,0)</f>
        <v>0</v>
      </c>
      <c r="BE624" s="243">
        <f>IF(AZ624=5,G624,0)</f>
        <v>0</v>
      </c>
      <c r="CA624" s="274">
        <v>7</v>
      </c>
      <c r="CB624" s="274">
        <v>1</v>
      </c>
    </row>
    <row r="625" spans="1:80" x14ac:dyDescent="0.2">
      <c r="A625" s="293"/>
      <c r="B625" s="294" t="s">
        <v>102</v>
      </c>
      <c r="C625" s="295" t="s">
        <v>687</v>
      </c>
      <c r="D625" s="296"/>
      <c r="E625" s="297"/>
      <c r="F625" s="359"/>
      <c r="G625" s="299">
        <f>SUM(G623:G624)</f>
        <v>0</v>
      </c>
      <c r="H625" s="300"/>
      <c r="I625" s="301">
        <f>SUM(I623:I624)</f>
        <v>0</v>
      </c>
      <c r="J625" s="300"/>
      <c r="K625" s="301">
        <f>SUM(K623:K624)</f>
        <v>0</v>
      </c>
      <c r="O625" s="274">
        <v>4</v>
      </c>
      <c r="BA625" s="302">
        <f>SUM(BA623:BA624)</f>
        <v>0</v>
      </c>
      <c r="BB625" s="302">
        <f>SUM(BB623:BB624)</f>
        <v>0</v>
      </c>
      <c r="BC625" s="302">
        <f>SUM(BC623:BC624)</f>
        <v>0</v>
      </c>
      <c r="BD625" s="302">
        <f>SUM(BD623:BD624)</f>
        <v>0</v>
      </c>
      <c r="BE625" s="302">
        <f>SUM(BE623:BE624)</f>
        <v>0</v>
      </c>
    </row>
    <row r="626" spans="1:80" x14ac:dyDescent="0.2">
      <c r="A626" s="264" t="s">
        <v>98</v>
      </c>
      <c r="B626" s="265" t="s">
        <v>690</v>
      </c>
      <c r="C626" s="266" t="s">
        <v>691</v>
      </c>
      <c r="D626" s="267"/>
      <c r="E626" s="268"/>
      <c r="F626" s="360"/>
      <c r="G626" s="269"/>
      <c r="H626" s="270"/>
      <c r="I626" s="271"/>
      <c r="J626" s="272"/>
      <c r="K626" s="273"/>
      <c r="O626" s="274">
        <v>1</v>
      </c>
    </row>
    <row r="627" spans="1:80" ht="22.5" x14ac:dyDescent="0.2">
      <c r="A627" s="275">
        <v>141</v>
      </c>
      <c r="B627" s="276" t="s">
        <v>693</v>
      </c>
      <c r="C627" s="277" t="s">
        <v>694</v>
      </c>
      <c r="D627" s="278" t="s">
        <v>112</v>
      </c>
      <c r="E627" s="279">
        <v>126.405</v>
      </c>
      <c r="F627" s="357"/>
      <c r="G627" s="280">
        <f>E627*F627</f>
        <v>0</v>
      </c>
      <c r="H627" s="281">
        <v>5.1999999999999995E-4</v>
      </c>
      <c r="I627" s="282">
        <f>E627*H627</f>
        <v>6.57306E-2</v>
      </c>
      <c r="J627" s="281">
        <v>0</v>
      </c>
      <c r="K627" s="282">
        <f>E627*J627</f>
        <v>0</v>
      </c>
      <c r="O627" s="274">
        <v>2</v>
      </c>
      <c r="AA627" s="243">
        <v>1</v>
      </c>
      <c r="AB627" s="243">
        <v>7</v>
      </c>
      <c r="AC627" s="243">
        <v>7</v>
      </c>
      <c r="AZ627" s="243">
        <v>2</v>
      </c>
      <c r="BA627" s="243">
        <f>IF(AZ627=1,G627,0)</f>
        <v>0</v>
      </c>
      <c r="BB627" s="243">
        <f>IF(AZ627=2,G627,0)</f>
        <v>0</v>
      </c>
      <c r="BC627" s="243">
        <f>IF(AZ627=3,G627,0)</f>
        <v>0</v>
      </c>
      <c r="BD627" s="243">
        <f>IF(AZ627=4,G627,0)</f>
        <v>0</v>
      </c>
      <c r="BE627" s="243">
        <f>IF(AZ627=5,G627,0)</f>
        <v>0</v>
      </c>
      <c r="CA627" s="274">
        <v>1</v>
      </c>
      <c r="CB627" s="274">
        <v>7</v>
      </c>
    </row>
    <row r="628" spans="1:80" x14ac:dyDescent="0.2">
      <c r="A628" s="283"/>
      <c r="B628" s="286"/>
      <c r="C628" s="287" t="s">
        <v>374</v>
      </c>
      <c r="D628" s="288"/>
      <c r="E628" s="289">
        <v>0</v>
      </c>
      <c r="F628" s="358"/>
      <c r="G628" s="290"/>
      <c r="H628" s="291"/>
      <c r="I628" s="284"/>
      <c r="J628" s="292"/>
      <c r="K628" s="284"/>
      <c r="M628" s="285" t="s">
        <v>374</v>
      </c>
      <c r="O628" s="274"/>
    </row>
    <row r="629" spans="1:80" x14ac:dyDescent="0.2">
      <c r="A629" s="283"/>
      <c r="B629" s="286"/>
      <c r="C629" s="287" t="s">
        <v>375</v>
      </c>
      <c r="D629" s="288"/>
      <c r="E629" s="289">
        <v>11.895</v>
      </c>
      <c r="F629" s="358"/>
      <c r="G629" s="290"/>
      <c r="H629" s="291"/>
      <c r="I629" s="284"/>
      <c r="J629" s="292"/>
      <c r="K629" s="284"/>
      <c r="M629" s="285" t="s">
        <v>375</v>
      </c>
      <c r="O629" s="274"/>
    </row>
    <row r="630" spans="1:80" x14ac:dyDescent="0.2">
      <c r="A630" s="283"/>
      <c r="B630" s="286"/>
      <c r="C630" s="287" t="s">
        <v>376</v>
      </c>
      <c r="D630" s="288"/>
      <c r="E630" s="289">
        <v>23.79</v>
      </c>
      <c r="F630" s="358"/>
      <c r="G630" s="290"/>
      <c r="H630" s="291"/>
      <c r="I630" s="284"/>
      <c r="J630" s="292"/>
      <c r="K630" s="284"/>
      <c r="M630" s="285" t="s">
        <v>376</v>
      </c>
      <c r="O630" s="274"/>
    </row>
    <row r="631" spans="1:80" x14ac:dyDescent="0.2">
      <c r="A631" s="283"/>
      <c r="B631" s="286"/>
      <c r="C631" s="314" t="s">
        <v>123</v>
      </c>
      <c r="D631" s="288"/>
      <c r="E631" s="313">
        <v>35.685000000000002</v>
      </c>
      <c r="F631" s="358"/>
      <c r="G631" s="290"/>
      <c r="H631" s="291"/>
      <c r="I631" s="284"/>
      <c r="J631" s="292"/>
      <c r="K631" s="284"/>
      <c r="M631" s="285" t="s">
        <v>123</v>
      </c>
      <c r="O631" s="274"/>
    </row>
    <row r="632" spans="1:80" x14ac:dyDescent="0.2">
      <c r="A632" s="283"/>
      <c r="B632" s="286"/>
      <c r="C632" s="287" t="s">
        <v>695</v>
      </c>
      <c r="D632" s="288"/>
      <c r="E632" s="289">
        <v>90.72</v>
      </c>
      <c r="F632" s="358"/>
      <c r="G632" s="290"/>
      <c r="H632" s="291"/>
      <c r="I632" s="284"/>
      <c r="J632" s="292"/>
      <c r="K632" s="284"/>
      <c r="M632" s="285" t="s">
        <v>695</v>
      </c>
      <c r="O632" s="274"/>
    </row>
    <row r="633" spans="1:80" x14ac:dyDescent="0.2">
      <c r="A633" s="275">
        <v>142</v>
      </c>
      <c r="B633" s="276" t="s">
        <v>696</v>
      </c>
      <c r="C633" s="277" t="s">
        <v>697</v>
      </c>
      <c r="D633" s="278" t="s">
        <v>112</v>
      </c>
      <c r="E633" s="279">
        <v>57.255000000000003</v>
      </c>
      <c r="F633" s="357"/>
      <c r="G633" s="280">
        <f>E633*F633</f>
        <v>0</v>
      </c>
      <c r="H633" s="281">
        <v>8.0000000000000007E-5</v>
      </c>
      <c r="I633" s="282">
        <f>E633*H633</f>
        <v>4.580400000000001E-3</v>
      </c>
      <c r="J633" s="281">
        <v>0</v>
      </c>
      <c r="K633" s="282">
        <f>E633*J633</f>
        <v>0</v>
      </c>
      <c r="O633" s="274">
        <v>2</v>
      </c>
      <c r="AA633" s="243">
        <v>1</v>
      </c>
      <c r="AB633" s="243">
        <v>7</v>
      </c>
      <c r="AC633" s="243">
        <v>7</v>
      </c>
      <c r="AZ633" s="243">
        <v>2</v>
      </c>
      <c r="BA633" s="243">
        <f>IF(AZ633=1,G633,0)</f>
        <v>0</v>
      </c>
      <c r="BB633" s="243">
        <f>IF(AZ633=2,G633,0)</f>
        <v>0</v>
      </c>
      <c r="BC633" s="243">
        <f>IF(AZ633=3,G633,0)</f>
        <v>0</v>
      </c>
      <c r="BD633" s="243">
        <f>IF(AZ633=4,G633,0)</f>
        <v>0</v>
      </c>
      <c r="BE633" s="243">
        <f>IF(AZ633=5,G633,0)</f>
        <v>0</v>
      </c>
      <c r="CA633" s="274">
        <v>1</v>
      </c>
      <c r="CB633" s="274">
        <v>7</v>
      </c>
    </row>
    <row r="634" spans="1:80" x14ac:dyDescent="0.2">
      <c r="A634" s="283"/>
      <c r="B634" s="286"/>
      <c r="C634" s="287" t="s">
        <v>374</v>
      </c>
      <c r="D634" s="288"/>
      <c r="E634" s="289">
        <v>0</v>
      </c>
      <c r="F634" s="358"/>
      <c r="G634" s="290"/>
      <c r="H634" s="291"/>
      <c r="I634" s="284"/>
      <c r="J634" s="292"/>
      <c r="K634" s="284"/>
      <c r="M634" s="285" t="s">
        <v>374</v>
      </c>
      <c r="O634" s="274"/>
    </row>
    <row r="635" spans="1:80" x14ac:dyDescent="0.2">
      <c r="A635" s="283"/>
      <c r="B635" s="286"/>
      <c r="C635" s="287" t="s">
        <v>375</v>
      </c>
      <c r="D635" s="288"/>
      <c r="E635" s="289">
        <v>11.895</v>
      </c>
      <c r="F635" s="358"/>
      <c r="G635" s="290"/>
      <c r="H635" s="291"/>
      <c r="I635" s="284"/>
      <c r="J635" s="292"/>
      <c r="K635" s="284"/>
      <c r="M635" s="285" t="s">
        <v>375</v>
      </c>
      <c r="O635" s="274"/>
    </row>
    <row r="636" spans="1:80" x14ac:dyDescent="0.2">
      <c r="A636" s="283"/>
      <c r="B636" s="286"/>
      <c r="C636" s="287" t="s">
        <v>698</v>
      </c>
      <c r="D636" s="288"/>
      <c r="E636" s="289">
        <v>45.36</v>
      </c>
      <c r="F636" s="358"/>
      <c r="G636" s="290"/>
      <c r="H636" s="291"/>
      <c r="I636" s="284"/>
      <c r="J636" s="292"/>
      <c r="K636" s="284"/>
      <c r="M636" s="285" t="s">
        <v>698</v>
      </c>
      <c r="O636" s="274"/>
    </row>
    <row r="637" spans="1:80" ht="22.5" x14ac:dyDescent="0.2">
      <c r="A637" s="275">
        <v>143</v>
      </c>
      <c r="B637" s="276" t="s">
        <v>699</v>
      </c>
      <c r="C637" s="277" t="s">
        <v>700</v>
      </c>
      <c r="D637" s="278" t="s">
        <v>112</v>
      </c>
      <c r="E637" s="279">
        <v>2.6</v>
      </c>
      <c r="F637" s="357"/>
      <c r="G637" s="280">
        <f>E637*F637</f>
        <v>0</v>
      </c>
      <c r="H637" s="281">
        <v>5.7000000000000002E-3</v>
      </c>
      <c r="I637" s="282">
        <f>E637*H637</f>
        <v>1.4820000000000002E-2</v>
      </c>
      <c r="J637" s="281">
        <v>0</v>
      </c>
      <c r="K637" s="282">
        <f>E637*J637</f>
        <v>0</v>
      </c>
      <c r="O637" s="274">
        <v>2</v>
      </c>
      <c r="AA637" s="243">
        <v>1</v>
      </c>
      <c r="AB637" s="243">
        <v>7</v>
      </c>
      <c r="AC637" s="243">
        <v>7</v>
      </c>
      <c r="AZ637" s="243">
        <v>2</v>
      </c>
      <c r="BA637" s="243">
        <f>IF(AZ637=1,G637,0)</f>
        <v>0</v>
      </c>
      <c r="BB637" s="243">
        <f>IF(AZ637=2,G637,0)</f>
        <v>0</v>
      </c>
      <c r="BC637" s="243">
        <f>IF(AZ637=3,G637,0)</f>
        <v>0</v>
      </c>
      <c r="BD637" s="243">
        <f>IF(AZ637=4,G637,0)</f>
        <v>0</v>
      </c>
      <c r="BE637" s="243">
        <f>IF(AZ637=5,G637,0)</f>
        <v>0</v>
      </c>
      <c r="CA637" s="274">
        <v>1</v>
      </c>
      <c r="CB637" s="274">
        <v>7</v>
      </c>
    </row>
    <row r="638" spans="1:80" ht="22.5" x14ac:dyDescent="0.2">
      <c r="A638" s="275">
        <v>144</v>
      </c>
      <c r="B638" s="276" t="s">
        <v>701</v>
      </c>
      <c r="C638" s="277" t="s">
        <v>702</v>
      </c>
      <c r="D638" s="278" t="s">
        <v>112</v>
      </c>
      <c r="E638" s="279">
        <v>126.405</v>
      </c>
      <c r="F638" s="357"/>
      <c r="G638" s="280">
        <f>E638*F638</f>
        <v>0</v>
      </c>
      <c r="H638" s="281">
        <v>9.8999999999999999E-4</v>
      </c>
      <c r="I638" s="282">
        <f>E638*H638</f>
        <v>0.12514095</v>
      </c>
      <c r="J638" s="281">
        <v>0</v>
      </c>
      <c r="K638" s="282">
        <f>E638*J638</f>
        <v>0</v>
      </c>
      <c r="O638" s="274">
        <v>2</v>
      </c>
      <c r="AA638" s="243">
        <v>1</v>
      </c>
      <c r="AB638" s="243">
        <v>7</v>
      </c>
      <c r="AC638" s="243">
        <v>7</v>
      </c>
      <c r="AZ638" s="243">
        <v>2</v>
      </c>
      <c r="BA638" s="243">
        <f>IF(AZ638=1,G638,0)</f>
        <v>0</v>
      </c>
      <c r="BB638" s="243">
        <f>IF(AZ638=2,G638,0)</f>
        <v>0</v>
      </c>
      <c r="BC638" s="243">
        <f>IF(AZ638=3,G638,0)</f>
        <v>0</v>
      </c>
      <c r="BD638" s="243">
        <f>IF(AZ638=4,G638,0)</f>
        <v>0</v>
      </c>
      <c r="BE638" s="243">
        <f>IF(AZ638=5,G638,0)</f>
        <v>0</v>
      </c>
      <c r="CA638" s="274">
        <v>1</v>
      </c>
      <c r="CB638" s="274">
        <v>7</v>
      </c>
    </row>
    <row r="639" spans="1:80" x14ac:dyDescent="0.2">
      <c r="A639" s="283"/>
      <c r="B639" s="286"/>
      <c r="C639" s="287" t="s">
        <v>374</v>
      </c>
      <c r="D639" s="288"/>
      <c r="E639" s="289">
        <v>0</v>
      </c>
      <c r="F639" s="358"/>
      <c r="G639" s="290"/>
      <c r="H639" s="291"/>
      <c r="I639" s="284"/>
      <c r="J639" s="292"/>
      <c r="K639" s="284"/>
      <c r="M639" s="285" t="s">
        <v>374</v>
      </c>
      <c r="O639" s="274"/>
    </row>
    <row r="640" spans="1:80" x14ac:dyDescent="0.2">
      <c r="A640" s="283"/>
      <c r="B640" s="286"/>
      <c r="C640" s="287" t="s">
        <v>375</v>
      </c>
      <c r="D640" s="288"/>
      <c r="E640" s="289">
        <v>11.895</v>
      </c>
      <c r="F640" s="358"/>
      <c r="G640" s="290"/>
      <c r="H640" s="291"/>
      <c r="I640" s="284"/>
      <c r="J640" s="292"/>
      <c r="K640" s="284"/>
      <c r="M640" s="285" t="s">
        <v>375</v>
      </c>
      <c r="O640" s="274"/>
    </row>
    <row r="641" spans="1:80" x14ac:dyDescent="0.2">
      <c r="A641" s="283"/>
      <c r="B641" s="286"/>
      <c r="C641" s="287" t="s">
        <v>376</v>
      </c>
      <c r="D641" s="288"/>
      <c r="E641" s="289">
        <v>23.79</v>
      </c>
      <c r="F641" s="358"/>
      <c r="G641" s="290"/>
      <c r="H641" s="291"/>
      <c r="I641" s="284"/>
      <c r="J641" s="292"/>
      <c r="K641" s="284"/>
      <c r="M641" s="285" t="s">
        <v>376</v>
      </c>
      <c r="O641" s="274"/>
    </row>
    <row r="642" spans="1:80" x14ac:dyDescent="0.2">
      <c r="A642" s="283"/>
      <c r="B642" s="286"/>
      <c r="C642" s="314" t="s">
        <v>123</v>
      </c>
      <c r="D642" s="288"/>
      <c r="E642" s="313">
        <v>35.685000000000002</v>
      </c>
      <c r="F642" s="358"/>
      <c r="G642" s="290"/>
      <c r="H642" s="291"/>
      <c r="I642" s="284"/>
      <c r="J642" s="292"/>
      <c r="K642" s="284"/>
      <c r="M642" s="285" t="s">
        <v>123</v>
      </c>
      <c r="O642" s="274"/>
    </row>
    <row r="643" spans="1:80" x14ac:dyDescent="0.2">
      <c r="A643" s="283"/>
      <c r="B643" s="286"/>
      <c r="C643" s="287" t="s">
        <v>695</v>
      </c>
      <c r="D643" s="288"/>
      <c r="E643" s="289">
        <v>90.72</v>
      </c>
      <c r="F643" s="358"/>
      <c r="G643" s="290"/>
      <c r="H643" s="291"/>
      <c r="I643" s="284"/>
      <c r="J643" s="292"/>
      <c r="K643" s="284"/>
      <c r="M643" s="285" t="s">
        <v>695</v>
      </c>
      <c r="O643" s="274"/>
    </row>
    <row r="644" spans="1:80" ht="22.5" x14ac:dyDescent="0.2">
      <c r="A644" s="275">
        <v>145</v>
      </c>
      <c r="B644" s="276" t="s">
        <v>703</v>
      </c>
      <c r="C644" s="277" t="s">
        <v>704</v>
      </c>
      <c r="D644" s="278" t="s">
        <v>112</v>
      </c>
      <c r="E644" s="279">
        <v>7.3</v>
      </c>
      <c r="F644" s="357"/>
      <c r="G644" s="280">
        <f>E644*F644</f>
        <v>0</v>
      </c>
      <c r="H644" s="281">
        <v>3.7799999999999999E-3</v>
      </c>
      <c r="I644" s="282">
        <f>E644*H644</f>
        <v>2.7594E-2</v>
      </c>
      <c r="J644" s="281">
        <v>0</v>
      </c>
      <c r="K644" s="282">
        <f>E644*J644</f>
        <v>0</v>
      </c>
      <c r="O644" s="274">
        <v>2</v>
      </c>
      <c r="AA644" s="243">
        <v>2</v>
      </c>
      <c r="AB644" s="243">
        <v>7</v>
      </c>
      <c r="AC644" s="243">
        <v>7</v>
      </c>
      <c r="AZ644" s="243">
        <v>2</v>
      </c>
      <c r="BA644" s="243">
        <f>IF(AZ644=1,G644,0)</f>
        <v>0</v>
      </c>
      <c r="BB644" s="243">
        <f>IF(AZ644=2,G644,0)</f>
        <v>0</v>
      </c>
      <c r="BC644" s="243">
        <f>IF(AZ644=3,G644,0)</f>
        <v>0</v>
      </c>
      <c r="BD644" s="243">
        <f>IF(AZ644=4,G644,0)</f>
        <v>0</v>
      </c>
      <c r="BE644" s="243">
        <f>IF(AZ644=5,G644,0)</f>
        <v>0</v>
      </c>
      <c r="CA644" s="274">
        <v>2</v>
      </c>
      <c r="CB644" s="274">
        <v>7</v>
      </c>
    </row>
    <row r="645" spans="1:80" x14ac:dyDescent="0.2">
      <c r="A645" s="283"/>
      <c r="B645" s="286"/>
      <c r="C645" s="287" t="s">
        <v>350</v>
      </c>
      <c r="D645" s="288"/>
      <c r="E645" s="289">
        <v>6.3</v>
      </c>
      <c r="F645" s="358"/>
      <c r="G645" s="290"/>
      <c r="H645" s="291"/>
      <c r="I645" s="284"/>
      <c r="J645" s="292"/>
      <c r="K645" s="284"/>
      <c r="M645" s="285" t="s">
        <v>350</v>
      </c>
      <c r="O645" s="274"/>
    </row>
    <row r="646" spans="1:80" x14ac:dyDescent="0.2">
      <c r="A646" s="283"/>
      <c r="B646" s="286"/>
      <c r="C646" s="287" t="s">
        <v>705</v>
      </c>
      <c r="D646" s="288"/>
      <c r="E646" s="289">
        <v>1</v>
      </c>
      <c r="F646" s="358"/>
      <c r="G646" s="290"/>
      <c r="H646" s="291"/>
      <c r="I646" s="284"/>
      <c r="J646" s="292"/>
      <c r="K646" s="284"/>
      <c r="M646" s="285" t="s">
        <v>705</v>
      </c>
      <c r="O646" s="274"/>
    </row>
    <row r="647" spans="1:80" x14ac:dyDescent="0.2">
      <c r="A647" s="275">
        <v>146</v>
      </c>
      <c r="B647" s="276" t="s">
        <v>706</v>
      </c>
      <c r="C647" s="277" t="s">
        <v>707</v>
      </c>
      <c r="D647" s="278" t="s">
        <v>112</v>
      </c>
      <c r="E647" s="279">
        <v>68.706000000000003</v>
      </c>
      <c r="F647" s="357"/>
      <c r="G647" s="280">
        <f>E647*F647</f>
        <v>0</v>
      </c>
      <c r="H647" s="281">
        <v>2.0000000000000001E-4</v>
      </c>
      <c r="I647" s="282">
        <f>E647*H647</f>
        <v>1.3741200000000002E-2</v>
      </c>
      <c r="J647" s="281"/>
      <c r="K647" s="282">
        <f>E647*J647</f>
        <v>0</v>
      </c>
      <c r="O647" s="274">
        <v>2</v>
      </c>
      <c r="AA647" s="243">
        <v>3</v>
      </c>
      <c r="AB647" s="243">
        <v>1</v>
      </c>
      <c r="AC647" s="243">
        <v>2832314012</v>
      </c>
      <c r="AZ647" s="243">
        <v>2</v>
      </c>
      <c r="BA647" s="243">
        <f>IF(AZ647=1,G647,0)</f>
        <v>0</v>
      </c>
      <c r="BB647" s="243">
        <f>IF(AZ647=2,G647,0)</f>
        <v>0</v>
      </c>
      <c r="BC647" s="243">
        <f>IF(AZ647=3,G647,0)</f>
        <v>0</v>
      </c>
      <c r="BD647" s="243">
        <f>IF(AZ647=4,G647,0)</f>
        <v>0</v>
      </c>
      <c r="BE647" s="243">
        <f>IF(AZ647=5,G647,0)</f>
        <v>0</v>
      </c>
      <c r="CA647" s="274">
        <v>3</v>
      </c>
      <c r="CB647" s="274">
        <v>1</v>
      </c>
    </row>
    <row r="648" spans="1:80" x14ac:dyDescent="0.2">
      <c r="A648" s="283"/>
      <c r="B648" s="286"/>
      <c r="C648" s="287" t="s">
        <v>374</v>
      </c>
      <c r="D648" s="288"/>
      <c r="E648" s="289">
        <v>0</v>
      </c>
      <c r="F648" s="358"/>
      <c r="G648" s="290"/>
      <c r="H648" s="291"/>
      <c r="I648" s="284"/>
      <c r="J648" s="292"/>
      <c r="K648" s="284"/>
      <c r="M648" s="285" t="s">
        <v>374</v>
      </c>
      <c r="O648" s="274"/>
    </row>
    <row r="649" spans="1:80" x14ac:dyDescent="0.2">
      <c r="A649" s="283"/>
      <c r="B649" s="286"/>
      <c r="C649" s="287" t="s">
        <v>375</v>
      </c>
      <c r="D649" s="288"/>
      <c r="E649" s="289">
        <v>11.895</v>
      </c>
      <c r="F649" s="358"/>
      <c r="G649" s="290"/>
      <c r="H649" s="291"/>
      <c r="I649" s="284"/>
      <c r="J649" s="292"/>
      <c r="K649" s="284"/>
      <c r="M649" s="285" t="s">
        <v>375</v>
      </c>
      <c r="O649" s="274"/>
    </row>
    <row r="650" spans="1:80" x14ac:dyDescent="0.2">
      <c r="A650" s="283"/>
      <c r="B650" s="286"/>
      <c r="C650" s="287" t="s">
        <v>698</v>
      </c>
      <c r="D650" s="288"/>
      <c r="E650" s="289">
        <v>45.36</v>
      </c>
      <c r="F650" s="358"/>
      <c r="G650" s="290"/>
      <c r="H650" s="291"/>
      <c r="I650" s="284"/>
      <c r="J650" s="292"/>
      <c r="K650" s="284"/>
      <c r="M650" s="285" t="s">
        <v>698</v>
      </c>
      <c r="O650" s="274"/>
    </row>
    <row r="651" spans="1:80" x14ac:dyDescent="0.2">
      <c r="A651" s="283"/>
      <c r="B651" s="286"/>
      <c r="C651" s="314" t="s">
        <v>123</v>
      </c>
      <c r="D651" s="288"/>
      <c r="E651" s="313">
        <v>57.254999999999995</v>
      </c>
      <c r="F651" s="358"/>
      <c r="G651" s="290"/>
      <c r="H651" s="291"/>
      <c r="I651" s="284"/>
      <c r="J651" s="292"/>
      <c r="K651" s="284"/>
      <c r="M651" s="285" t="s">
        <v>123</v>
      </c>
      <c r="O651" s="274"/>
    </row>
    <row r="652" spans="1:80" x14ac:dyDescent="0.2">
      <c r="A652" s="283"/>
      <c r="B652" s="286"/>
      <c r="C652" s="287" t="s">
        <v>708</v>
      </c>
      <c r="D652" s="288"/>
      <c r="E652" s="289">
        <v>11.451000000000001</v>
      </c>
      <c r="F652" s="358"/>
      <c r="G652" s="290"/>
      <c r="H652" s="291"/>
      <c r="I652" s="284"/>
      <c r="J652" s="292"/>
      <c r="K652" s="284"/>
      <c r="M652" s="285" t="s">
        <v>708</v>
      </c>
      <c r="O652" s="274"/>
    </row>
    <row r="653" spans="1:80" x14ac:dyDescent="0.2">
      <c r="A653" s="275">
        <v>147</v>
      </c>
      <c r="B653" s="276" t="s">
        <v>709</v>
      </c>
      <c r="C653" s="277" t="s">
        <v>710</v>
      </c>
      <c r="D653" s="278" t="s">
        <v>112</v>
      </c>
      <c r="E653" s="279">
        <v>303.37200000000001</v>
      </c>
      <c r="F653" s="357"/>
      <c r="G653" s="280">
        <f>E653*F653</f>
        <v>0</v>
      </c>
      <c r="H653" s="281">
        <v>4.5999999999999999E-3</v>
      </c>
      <c r="I653" s="282">
        <f>E653*H653</f>
        <v>1.3955112000000001</v>
      </c>
      <c r="J653" s="281"/>
      <c r="K653" s="282">
        <f>E653*J653</f>
        <v>0</v>
      </c>
      <c r="O653" s="274">
        <v>2</v>
      </c>
      <c r="AA653" s="243">
        <v>3</v>
      </c>
      <c r="AB653" s="243">
        <v>7</v>
      </c>
      <c r="AC653" s="243">
        <v>62852251</v>
      </c>
      <c r="AZ653" s="243">
        <v>2</v>
      </c>
      <c r="BA653" s="243">
        <f>IF(AZ653=1,G653,0)</f>
        <v>0</v>
      </c>
      <c r="BB653" s="243">
        <f>IF(AZ653=2,G653,0)</f>
        <v>0</v>
      </c>
      <c r="BC653" s="243">
        <f>IF(AZ653=3,G653,0)</f>
        <v>0</v>
      </c>
      <c r="BD653" s="243">
        <f>IF(AZ653=4,G653,0)</f>
        <v>0</v>
      </c>
      <c r="BE653" s="243">
        <f>IF(AZ653=5,G653,0)</f>
        <v>0</v>
      </c>
      <c r="CA653" s="274">
        <v>3</v>
      </c>
      <c r="CB653" s="274">
        <v>7</v>
      </c>
    </row>
    <row r="654" spans="1:80" x14ac:dyDescent="0.2">
      <c r="A654" s="283"/>
      <c r="B654" s="286"/>
      <c r="C654" s="287" t="s">
        <v>374</v>
      </c>
      <c r="D654" s="288"/>
      <c r="E654" s="289">
        <v>0</v>
      </c>
      <c r="F654" s="358"/>
      <c r="G654" s="290"/>
      <c r="H654" s="291"/>
      <c r="I654" s="284"/>
      <c r="J654" s="292"/>
      <c r="K654" s="284"/>
      <c r="M654" s="285" t="s">
        <v>374</v>
      </c>
      <c r="O654" s="274"/>
    </row>
    <row r="655" spans="1:80" x14ac:dyDescent="0.2">
      <c r="A655" s="283"/>
      <c r="B655" s="286"/>
      <c r="C655" s="287" t="s">
        <v>375</v>
      </c>
      <c r="D655" s="288"/>
      <c r="E655" s="289">
        <v>11.895</v>
      </c>
      <c r="F655" s="358"/>
      <c r="G655" s="290"/>
      <c r="H655" s="291"/>
      <c r="I655" s="284"/>
      <c r="J655" s="292"/>
      <c r="K655" s="284"/>
      <c r="M655" s="285" t="s">
        <v>375</v>
      </c>
      <c r="O655" s="274"/>
    </row>
    <row r="656" spans="1:80" x14ac:dyDescent="0.2">
      <c r="A656" s="283"/>
      <c r="B656" s="286"/>
      <c r="C656" s="287" t="s">
        <v>376</v>
      </c>
      <c r="D656" s="288"/>
      <c r="E656" s="289">
        <v>23.79</v>
      </c>
      <c r="F656" s="358"/>
      <c r="G656" s="290"/>
      <c r="H656" s="291"/>
      <c r="I656" s="284"/>
      <c r="J656" s="292"/>
      <c r="K656" s="284"/>
      <c r="M656" s="285" t="s">
        <v>376</v>
      </c>
      <c r="O656" s="274"/>
    </row>
    <row r="657" spans="1:80" x14ac:dyDescent="0.2">
      <c r="A657" s="283"/>
      <c r="B657" s="286"/>
      <c r="C657" s="287" t="s">
        <v>695</v>
      </c>
      <c r="D657" s="288"/>
      <c r="E657" s="289">
        <v>90.72</v>
      </c>
      <c r="F657" s="358"/>
      <c r="G657" s="290"/>
      <c r="H657" s="291"/>
      <c r="I657" s="284"/>
      <c r="J657" s="292"/>
      <c r="K657" s="284"/>
      <c r="M657" s="285" t="s">
        <v>695</v>
      </c>
      <c r="O657" s="274"/>
    </row>
    <row r="658" spans="1:80" x14ac:dyDescent="0.2">
      <c r="A658" s="283"/>
      <c r="B658" s="286"/>
      <c r="C658" s="287" t="s">
        <v>711</v>
      </c>
      <c r="D658" s="288"/>
      <c r="E658" s="289">
        <v>126.405</v>
      </c>
      <c r="F658" s="358"/>
      <c r="G658" s="290"/>
      <c r="H658" s="291"/>
      <c r="I658" s="284"/>
      <c r="J658" s="292"/>
      <c r="K658" s="284"/>
      <c r="M658" s="315">
        <v>126405</v>
      </c>
      <c r="O658" s="274"/>
    </row>
    <row r="659" spans="1:80" x14ac:dyDescent="0.2">
      <c r="A659" s="283"/>
      <c r="B659" s="286"/>
      <c r="C659" s="314" t="s">
        <v>123</v>
      </c>
      <c r="D659" s="288"/>
      <c r="E659" s="313">
        <v>252.81</v>
      </c>
      <c r="F659" s="358"/>
      <c r="G659" s="290"/>
      <c r="H659" s="291"/>
      <c r="I659" s="284"/>
      <c r="J659" s="292"/>
      <c r="K659" s="284"/>
      <c r="M659" s="285" t="s">
        <v>123</v>
      </c>
      <c r="O659" s="274"/>
    </row>
    <row r="660" spans="1:80" x14ac:dyDescent="0.2">
      <c r="A660" s="283"/>
      <c r="B660" s="286"/>
      <c r="C660" s="287" t="s">
        <v>712</v>
      </c>
      <c r="D660" s="288"/>
      <c r="E660" s="289">
        <v>50.561999999999998</v>
      </c>
      <c r="F660" s="358"/>
      <c r="G660" s="290"/>
      <c r="H660" s="291"/>
      <c r="I660" s="284"/>
      <c r="J660" s="292"/>
      <c r="K660" s="284"/>
      <c r="M660" s="285" t="s">
        <v>712</v>
      </c>
      <c r="O660" s="274"/>
    </row>
    <row r="661" spans="1:80" x14ac:dyDescent="0.2">
      <c r="A661" s="275">
        <v>148</v>
      </c>
      <c r="B661" s="276" t="s">
        <v>713</v>
      </c>
      <c r="C661" s="277" t="s">
        <v>714</v>
      </c>
      <c r="D661" s="278" t="s">
        <v>191</v>
      </c>
      <c r="E661" s="279">
        <v>1.6195243500000001</v>
      </c>
      <c r="F661" s="357"/>
      <c r="G661" s="280">
        <f>E661*F661</f>
        <v>0</v>
      </c>
      <c r="H661" s="281">
        <v>0</v>
      </c>
      <c r="I661" s="282">
        <f>E661*H661</f>
        <v>0</v>
      </c>
      <c r="J661" s="281"/>
      <c r="K661" s="282">
        <f>E661*J661</f>
        <v>0</v>
      </c>
      <c r="O661" s="274">
        <v>2</v>
      </c>
      <c r="AA661" s="243">
        <v>7</v>
      </c>
      <c r="AB661" s="243">
        <v>1001</v>
      </c>
      <c r="AC661" s="243">
        <v>5</v>
      </c>
      <c r="AZ661" s="243">
        <v>2</v>
      </c>
      <c r="BA661" s="243">
        <f>IF(AZ661=1,G661,0)</f>
        <v>0</v>
      </c>
      <c r="BB661" s="243">
        <f>IF(AZ661=2,G661,0)</f>
        <v>0</v>
      </c>
      <c r="BC661" s="243">
        <f>IF(AZ661=3,G661,0)</f>
        <v>0</v>
      </c>
      <c r="BD661" s="243">
        <f>IF(AZ661=4,G661,0)</f>
        <v>0</v>
      </c>
      <c r="BE661" s="243">
        <f>IF(AZ661=5,G661,0)</f>
        <v>0</v>
      </c>
      <c r="CA661" s="274">
        <v>7</v>
      </c>
      <c r="CB661" s="274">
        <v>1001</v>
      </c>
    </row>
    <row r="662" spans="1:80" x14ac:dyDescent="0.2">
      <c r="A662" s="293"/>
      <c r="B662" s="294" t="s">
        <v>102</v>
      </c>
      <c r="C662" s="295" t="s">
        <v>692</v>
      </c>
      <c r="D662" s="296"/>
      <c r="E662" s="297"/>
      <c r="F662" s="359"/>
      <c r="G662" s="299">
        <f>SUM(G626:G661)</f>
        <v>0</v>
      </c>
      <c r="H662" s="300"/>
      <c r="I662" s="301">
        <f>SUM(I626:I661)</f>
        <v>1.64711835</v>
      </c>
      <c r="J662" s="300"/>
      <c r="K662" s="301">
        <f>SUM(K626:K661)</f>
        <v>0</v>
      </c>
      <c r="O662" s="274">
        <v>4</v>
      </c>
      <c r="BA662" s="302">
        <f>SUM(BA626:BA661)</f>
        <v>0</v>
      </c>
      <c r="BB662" s="302">
        <f>SUM(BB626:BB661)</f>
        <v>0</v>
      </c>
      <c r="BC662" s="302">
        <f>SUM(BC626:BC661)</f>
        <v>0</v>
      </c>
      <c r="BD662" s="302">
        <f>SUM(BD626:BD661)</f>
        <v>0</v>
      </c>
      <c r="BE662" s="302">
        <f>SUM(BE626:BE661)</f>
        <v>0</v>
      </c>
    </row>
    <row r="663" spans="1:80" x14ac:dyDescent="0.2">
      <c r="A663" s="264" t="s">
        <v>98</v>
      </c>
      <c r="B663" s="265" t="s">
        <v>715</v>
      </c>
      <c r="C663" s="266" t="s">
        <v>716</v>
      </c>
      <c r="D663" s="267"/>
      <c r="E663" s="268"/>
      <c r="F663" s="360"/>
      <c r="G663" s="269"/>
      <c r="H663" s="270"/>
      <c r="I663" s="271"/>
      <c r="J663" s="272"/>
      <c r="K663" s="273"/>
      <c r="O663" s="274">
        <v>1</v>
      </c>
    </row>
    <row r="664" spans="1:80" ht="22.5" x14ac:dyDescent="0.2">
      <c r="A664" s="275">
        <v>149</v>
      </c>
      <c r="B664" s="276" t="s">
        <v>718</v>
      </c>
      <c r="C664" s="277" t="s">
        <v>719</v>
      </c>
      <c r="D664" s="278" t="s">
        <v>112</v>
      </c>
      <c r="E664" s="279">
        <v>627.83439999999996</v>
      </c>
      <c r="F664" s="357"/>
      <c r="G664" s="280">
        <f>E664*F664</f>
        <v>0</v>
      </c>
      <c r="H664" s="281">
        <v>0</v>
      </c>
      <c r="I664" s="282">
        <f>E664*H664</f>
        <v>0</v>
      </c>
      <c r="J664" s="281">
        <v>-2E-3</v>
      </c>
      <c r="K664" s="282">
        <f>E664*J664</f>
        <v>-1.2556688</v>
      </c>
      <c r="O664" s="274">
        <v>2</v>
      </c>
      <c r="AA664" s="243">
        <v>1</v>
      </c>
      <c r="AB664" s="243">
        <v>7</v>
      </c>
      <c r="AC664" s="243">
        <v>7</v>
      </c>
      <c r="AZ664" s="243">
        <v>2</v>
      </c>
      <c r="BA664" s="243">
        <f>IF(AZ664=1,G664,0)</f>
        <v>0</v>
      </c>
      <c r="BB664" s="243">
        <f>IF(AZ664=2,G664,0)</f>
        <v>0</v>
      </c>
      <c r="BC664" s="243">
        <f>IF(AZ664=3,G664,0)</f>
        <v>0</v>
      </c>
      <c r="BD664" s="243">
        <f>IF(AZ664=4,G664,0)</f>
        <v>0</v>
      </c>
      <c r="BE664" s="243">
        <f>IF(AZ664=5,G664,0)</f>
        <v>0</v>
      </c>
      <c r="CA664" s="274">
        <v>1</v>
      </c>
      <c r="CB664" s="274">
        <v>7</v>
      </c>
    </row>
    <row r="665" spans="1:80" x14ac:dyDescent="0.2">
      <c r="A665" s="283"/>
      <c r="B665" s="286"/>
      <c r="C665" s="287" t="s">
        <v>720</v>
      </c>
      <c r="D665" s="288"/>
      <c r="E665" s="289">
        <v>0</v>
      </c>
      <c r="F665" s="358"/>
      <c r="G665" s="290"/>
      <c r="H665" s="291"/>
      <c r="I665" s="284"/>
      <c r="J665" s="292"/>
      <c r="K665" s="284"/>
      <c r="M665" s="285" t="s">
        <v>720</v>
      </c>
      <c r="O665" s="274"/>
    </row>
    <row r="666" spans="1:80" x14ac:dyDescent="0.2">
      <c r="A666" s="283"/>
      <c r="B666" s="286"/>
      <c r="C666" s="287" t="s">
        <v>721</v>
      </c>
      <c r="D666" s="288"/>
      <c r="E666" s="289">
        <v>588.99490000000003</v>
      </c>
      <c r="F666" s="358"/>
      <c r="G666" s="290"/>
      <c r="H666" s="291"/>
      <c r="I666" s="284"/>
      <c r="J666" s="292"/>
      <c r="K666" s="284"/>
      <c r="M666" s="285" t="s">
        <v>721</v>
      </c>
      <c r="O666" s="274"/>
    </row>
    <row r="667" spans="1:80" x14ac:dyDescent="0.2">
      <c r="A667" s="283"/>
      <c r="B667" s="286"/>
      <c r="C667" s="287" t="s">
        <v>722</v>
      </c>
      <c r="D667" s="288"/>
      <c r="E667" s="289">
        <v>38.839500000000001</v>
      </c>
      <c r="F667" s="358"/>
      <c r="G667" s="290"/>
      <c r="H667" s="291"/>
      <c r="I667" s="284"/>
      <c r="J667" s="292"/>
      <c r="K667" s="284"/>
      <c r="M667" s="285" t="s">
        <v>722</v>
      </c>
      <c r="O667" s="274"/>
    </row>
    <row r="668" spans="1:80" x14ac:dyDescent="0.2">
      <c r="A668" s="275">
        <v>150</v>
      </c>
      <c r="B668" s="276" t="s">
        <v>723</v>
      </c>
      <c r="C668" s="277" t="s">
        <v>724</v>
      </c>
      <c r="D668" s="278" t="s">
        <v>172</v>
      </c>
      <c r="E668" s="279">
        <v>4</v>
      </c>
      <c r="F668" s="357"/>
      <c r="G668" s="280">
        <f>E668*F668</f>
        <v>0</v>
      </c>
      <c r="H668" s="281">
        <v>0</v>
      </c>
      <c r="I668" s="282">
        <f>E668*H668</f>
        <v>0</v>
      </c>
      <c r="J668" s="281">
        <v>-2.9999999999999997E-4</v>
      </c>
      <c r="K668" s="282">
        <f>E668*J668</f>
        <v>-1.1999999999999999E-3</v>
      </c>
      <c r="O668" s="274">
        <v>2</v>
      </c>
      <c r="AA668" s="243">
        <v>1</v>
      </c>
      <c r="AB668" s="243">
        <v>7</v>
      </c>
      <c r="AC668" s="243">
        <v>7</v>
      </c>
      <c r="AZ668" s="243">
        <v>2</v>
      </c>
      <c r="BA668" s="243">
        <f>IF(AZ668=1,G668,0)</f>
        <v>0</v>
      </c>
      <c r="BB668" s="243">
        <f>IF(AZ668=2,G668,0)</f>
        <v>0</v>
      </c>
      <c r="BC668" s="243">
        <f>IF(AZ668=3,G668,0)</f>
        <v>0</v>
      </c>
      <c r="BD668" s="243">
        <f>IF(AZ668=4,G668,0)</f>
        <v>0</v>
      </c>
      <c r="BE668" s="243">
        <f>IF(AZ668=5,G668,0)</f>
        <v>0</v>
      </c>
      <c r="CA668" s="274">
        <v>1</v>
      </c>
      <c r="CB668" s="274">
        <v>7</v>
      </c>
    </row>
    <row r="669" spans="1:80" ht="22.5" x14ac:dyDescent="0.2">
      <c r="A669" s="275">
        <v>151</v>
      </c>
      <c r="B669" s="276" t="s">
        <v>725</v>
      </c>
      <c r="C669" s="277" t="s">
        <v>726</v>
      </c>
      <c r="D669" s="278" t="s">
        <v>112</v>
      </c>
      <c r="E669" s="279">
        <v>690.15840000000003</v>
      </c>
      <c r="F669" s="357"/>
      <c r="G669" s="280">
        <f>E669*F669</f>
        <v>0</v>
      </c>
      <c r="H669" s="281">
        <v>5.3E-3</v>
      </c>
      <c r="I669" s="282">
        <f>E669*H669</f>
        <v>3.65783952</v>
      </c>
      <c r="J669" s="281">
        <v>0</v>
      </c>
      <c r="K669" s="282">
        <f>E669*J669</f>
        <v>0</v>
      </c>
      <c r="O669" s="274">
        <v>2</v>
      </c>
      <c r="AA669" s="243">
        <v>1</v>
      </c>
      <c r="AB669" s="243">
        <v>7</v>
      </c>
      <c r="AC669" s="243">
        <v>7</v>
      </c>
      <c r="AZ669" s="243">
        <v>2</v>
      </c>
      <c r="BA669" s="243">
        <f>IF(AZ669=1,G669,0)</f>
        <v>0</v>
      </c>
      <c r="BB669" s="243">
        <f>IF(AZ669=2,G669,0)</f>
        <v>0</v>
      </c>
      <c r="BC669" s="243">
        <f>IF(AZ669=3,G669,0)</f>
        <v>0</v>
      </c>
      <c r="BD669" s="243">
        <f>IF(AZ669=4,G669,0)</f>
        <v>0</v>
      </c>
      <c r="BE669" s="243">
        <f>IF(AZ669=5,G669,0)</f>
        <v>0</v>
      </c>
      <c r="CA669" s="274">
        <v>1</v>
      </c>
      <c r="CB669" s="274">
        <v>7</v>
      </c>
    </row>
    <row r="670" spans="1:80" x14ac:dyDescent="0.2">
      <c r="A670" s="283"/>
      <c r="B670" s="286"/>
      <c r="C670" s="287" t="s">
        <v>720</v>
      </c>
      <c r="D670" s="288"/>
      <c r="E670" s="289">
        <v>0</v>
      </c>
      <c r="F670" s="358"/>
      <c r="G670" s="290"/>
      <c r="H670" s="291"/>
      <c r="I670" s="284"/>
      <c r="J670" s="292"/>
      <c r="K670" s="284"/>
      <c r="M670" s="285" t="s">
        <v>720</v>
      </c>
      <c r="O670" s="274"/>
    </row>
    <row r="671" spans="1:80" x14ac:dyDescent="0.2">
      <c r="A671" s="283"/>
      <c r="B671" s="286"/>
      <c r="C671" s="287" t="s">
        <v>721</v>
      </c>
      <c r="D671" s="288"/>
      <c r="E671" s="289">
        <v>588.99490000000003</v>
      </c>
      <c r="F671" s="358"/>
      <c r="G671" s="290"/>
      <c r="H671" s="291"/>
      <c r="I671" s="284"/>
      <c r="J671" s="292"/>
      <c r="K671" s="284"/>
      <c r="M671" s="285" t="s">
        <v>721</v>
      </c>
      <c r="O671" s="274"/>
    </row>
    <row r="672" spans="1:80" x14ac:dyDescent="0.2">
      <c r="A672" s="283"/>
      <c r="B672" s="286"/>
      <c r="C672" s="287" t="s">
        <v>722</v>
      </c>
      <c r="D672" s="288"/>
      <c r="E672" s="289">
        <v>38.839500000000001</v>
      </c>
      <c r="F672" s="358"/>
      <c r="G672" s="290"/>
      <c r="H672" s="291"/>
      <c r="I672" s="284"/>
      <c r="J672" s="292"/>
      <c r="K672" s="284"/>
      <c r="M672" s="285" t="s">
        <v>722</v>
      </c>
      <c r="O672" s="274"/>
    </row>
    <row r="673" spans="1:80" x14ac:dyDescent="0.2">
      <c r="A673" s="283"/>
      <c r="B673" s="286"/>
      <c r="C673" s="287" t="s">
        <v>727</v>
      </c>
      <c r="D673" s="288"/>
      <c r="E673" s="289">
        <v>55.728000000000002</v>
      </c>
      <c r="F673" s="358"/>
      <c r="G673" s="290"/>
      <c r="H673" s="291"/>
      <c r="I673" s="284"/>
      <c r="J673" s="292"/>
      <c r="K673" s="284"/>
      <c r="M673" s="285" t="s">
        <v>727</v>
      </c>
      <c r="O673" s="274"/>
    </row>
    <row r="674" spans="1:80" x14ac:dyDescent="0.2">
      <c r="A674" s="283"/>
      <c r="B674" s="286"/>
      <c r="C674" s="287" t="s">
        <v>728</v>
      </c>
      <c r="D674" s="288"/>
      <c r="E674" s="289">
        <v>6.5960000000000001</v>
      </c>
      <c r="F674" s="358"/>
      <c r="G674" s="290"/>
      <c r="H674" s="291"/>
      <c r="I674" s="284"/>
      <c r="J674" s="292"/>
      <c r="K674" s="284"/>
      <c r="M674" s="285" t="s">
        <v>728</v>
      </c>
      <c r="O674" s="274"/>
    </row>
    <row r="675" spans="1:80" ht="22.5" x14ac:dyDescent="0.2">
      <c r="A675" s="275">
        <v>152</v>
      </c>
      <c r="B675" s="276" t="s">
        <v>729</v>
      </c>
      <c r="C675" s="277" t="s">
        <v>730</v>
      </c>
      <c r="D675" s="278" t="s">
        <v>112</v>
      </c>
      <c r="E675" s="279">
        <v>690.15840000000003</v>
      </c>
      <c r="F675" s="357"/>
      <c r="G675" s="280">
        <f>E675*F675</f>
        <v>0</v>
      </c>
      <c r="H675" s="281">
        <v>4.2599999999999999E-3</v>
      </c>
      <c r="I675" s="282">
        <f>E675*H675</f>
        <v>2.9400747840000001</v>
      </c>
      <c r="J675" s="281">
        <v>0</v>
      </c>
      <c r="K675" s="282">
        <f>E675*J675</f>
        <v>0</v>
      </c>
      <c r="O675" s="274">
        <v>2</v>
      </c>
      <c r="AA675" s="243">
        <v>1</v>
      </c>
      <c r="AB675" s="243">
        <v>7</v>
      </c>
      <c r="AC675" s="243">
        <v>7</v>
      </c>
      <c r="AZ675" s="243">
        <v>2</v>
      </c>
      <c r="BA675" s="243">
        <f>IF(AZ675=1,G675,0)</f>
        <v>0</v>
      </c>
      <c r="BB675" s="243">
        <f>IF(AZ675=2,G675,0)</f>
        <v>0</v>
      </c>
      <c r="BC675" s="243">
        <f>IF(AZ675=3,G675,0)</f>
        <v>0</v>
      </c>
      <c r="BD675" s="243">
        <f>IF(AZ675=4,G675,0)</f>
        <v>0</v>
      </c>
      <c r="BE675" s="243">
        <f>IF(AZ675=5,G675,0)</f>
        <v>0</v>
      </c>
      <c r="CA675" s="274">
        <v>1</v>
      </c>
      <c r="CB675" s="274">
        <v>7</v>
      </c>
    </row>
    <row r="676" spans="1:80" x14ac:dyDescent="0.2">
      <c r="A676" s="283"/>
      <c r="B676" s="286"/>
      <c r="C676" s="287" t="s">
        <v>720</v>
      </c>
      <c r="D676" s="288"/>
      <c r="E676" s="289">
        <v>0</v>
      </c>
      <c r="F676" s="358"/>
      <c r="G676" s="290"/>
      <c r="H676" s="291"/>
      <c r="I676" s="284"/>
      <c r="J676" s="292"/>
      <c r="K676" s="284"/>
      <c r="M676" s="285" t="s">
        <v>720</v>
      </c>
      <c r="O676" s="274"/>
    </row>
    <row r="677" spans="1:80" x14ac:dyDescent="0.2">
      <c r="A677" s="283"/>
      <c r="B677" s="286"/>
      <c r="C677" s="287" t="s">
        <v>721</v>
      </c>
      <c r="D677" s="288"/>
      <c r="E677" s="289">
        <v>588.99490000000003</v>
      </c>
      <c r="F677" s="358"/>
      <c r="G677" s="290"/>
      <c r="H677" s="291"/>
      <c r="I677" s="284"/>
      <c r="J677" s="292"/>
      <c r="K677" s="284"/>
      <c r="M677" s="285" t="s">
        <v>721</v>
      </c>
      <c r="O677" s="274"/>
    </row>
    <row r="678" spans="1:80" x14ac:dyDescent="0.2">
      <c r="A678" s="283"/>
      <c r="B678" s="286"/>
      <c r="C678" s="287" t="s">
        <v>722</v>
      </c>
      <c r="D678" s="288"/>
      <c r="E678" s="289">
        <v>38.839500000000001</v>
      </c>
      <c r="F678" s="358"/>
      <c r="G678" s="290"/>
      <c r="H678" s="291"/>
      <c r="I678" s="284"/>
      <c r="J678" s="292"/>
      <c r="K678" s="284"/>
      <c r="M678" s="285" t="s">
        <v>722</v>
      </c>
      <c r="O678" s="274"/>
    </row>
    <row r="679" spans="1:80" x14ac:dyDescent="0.2">
      <c r="A679" s="283"/>
      <c r="B679" s="286"/>
      <c r="C679" s="287" t="s">
        <v>727</v>
      </c>
      <c r="D679" s="288"/>
      <c r="E679" s="289">
        <v>55.728000000000002</v>
      </c>
      <c r="F679" s="358"/>
      <c r="G679" s="290"/>
      <c r="H679" s="291"/>
      <c r="I679" s="284"/>
      <c r="J679" s="292"/>
      <c r="K679" s="284"/>
      <c r="M679" s="285" t="s">
        <v>727</v>
      </c>
      <c r="O679" s="274"/>
    </row>
    <row r="680" spans="1:80" x14ac:dyDescent="0.2">
      <c r="A680" s="283"/>
      <c r="B680" s="286"/>
      <c r="C680" s="287" t="s">
        <v>728</v>
      </c>
      <c r="D680" s="288"/>
      <c r="E680" s="289">
        <v>6.5960000000000001</v>
      </c>
      <c r="F680" s="358"/>
      <c r="G680" s="290"/>
      <c r="H680" s="291"/>
      <c r="I680" s="284"/>
      <c r="J680" s="292"/>
      <c r="K680" s="284"/>
      <c r="M680" s="285" t="s">
        <v>728</v>
      </c>
      <c r="O680" s="274"/>
    </row>
    <row r="681" spans="1:80" ht="22.5" x14ac:dyDescent="0.2">
      <c r="A681" s="275">
        <v>153</v>
      </c>
      <c r="B681" s="276" t="s">
        <v>731</v>
      </c>
      <c r="C681" s="277" t="s">
        <v>732</v>
      </c>
      <c r="D681" s="278" t="s">
        <v>200</v>
      </c>
      <c r="E681" s="279">
        <v>23.68</v>
      </c>
      <c r="F681" s="357"/>
      <c r="G681" s="280">
        <f>E681*F681</f>
        <v>0</v>
      </c>
      <c r="H681" s="281">
        <v>9.5E-4</v>
      </c>
      <c r="I681" s="282">
        <f>E681*H681</f>
        <v>2.2495999999999999E-2</v>
      </c>
      <c r="J681" s="281">
        <v>0</v>
      </c>
      <c r="K681" s="282">
        <f>E681*J681</f>
        <v>0</v>
      </c>
      <c r="O681" s="274">
        <v>2</v>
      </c>
      <c r="AA681" s="243">
        <v>1</v>
      </c>
      <c r="AB681" s="243">
        <v>0</v>
      </c>
      <c r="AC681" s="243">
        <v>0</v>
      </c>
      <c r="AZ681" s="243">
        <v>2</v>
      </c>
      <c r="BA681" s="243">
        <f>IF(AZ681=1,G681,0)</f>
        <v>0</v>
      </c>
      <c r="BB681" s="243">
        <f>IF(AZ681=2,G681,0)</f>
        <v>0</v>
      </c>
      <c r="BC681" s="243">
        <f>IF(AZ681=3,G681,0)</f>
        <v>0</v>
      </c>
      <c r="BD681" s="243">
        <f>IF(AZ681=4,G681,0)</f>
        <v>0</v>
      </c>
      <c r="BE681" s="243">
        <f>IF(AZ681=5,G681,0)</f>
        <v>0</v>
      </c>
      <c r="CA681" s="274">
        <v>1</v>
      </c>
      <c r="CB681" s="274">
        <v>0</v>
      </c>
    </row>
    <row r="682" spans="1:80" x14ac:dyDescent="0.2">
      <c r="A682" s="283"/>
      <c r="B682" s="286"/>
      <c r="C682" s="287" t="s">
        <v>733</v>
      </c>
      <c r="D682" s="288"/>
      <c r="E682" s="289">
        <v>0</v>
      </c>
      <c r="F682" s="358"/>
      <c r="G682" s="290"/>
      <c r="H682" s="291"/>
      <c r="I682" s="284"/>
      <c r="J682" s="292"/>
      <c r="K682" s="284"/>
      <c r="M682" s="285" t="s">
        <v>733</v>
      </c>
      <c r="O682" s="274"/>
    </row>
    <row r="683" spans="1:80" x14ac:dyDescent="0.2">
      <c r="A683" s="283"/>
      <c r="B683" s="286"/>
      <c r="C683" s="287" t="s">
        <v>734</v>
      </c>
      <c r="D683" s="288"/>
      <c r="E683" s="289">
        <v>23.68</v>
      </c>
      <c r="F683" s="358"/>
      <c r="G683" s="290"/>
      <c r="H683" s="291"/>
      <c r="I683" s="284"/>
      <c r="J683" s="292"/>
      <c r="K683" s="284"/>
      <c r="M683" s="285" t="s">
        <v>734</v>
      </c>
      <c r="O683" s="274"/>
    </row>
    <row r="684" spans="1:80" ht="22.5" x14ac:dyDescent="0.2">
      <c r="A684" s="275">
        <v>154</v>
      </c>
      <c r="B684" s="276" t="s">
        <v>735</v>
      </c>
      <c r="C684" s="277" t="s">
        <v>736</v>
      </c>
      <c r="D684" s="278" t="s">
        <v>200</v>
      </c>
      <c r="E684" s="279">
        <v>9.3800000000000008</v>
      </c>
      <c r="F684" s="357"/>
      <c r="G684" s="280">
        <f>E684*F684</f>
        <v>0</v>
      </c>
      <c r="H684" s="281">
        <v>9.5E-4</v>
      </c>
      <c r="I684" s="282">
        <f>E684*H684</f>
        <v>8.9110000000000005E-3</v>
      </c>
      <c r="J684" s="281">
        <v>0</v>
      </c>
      <c r="K684" s="282">
        <f>E684*J684</f>
        <v>0</v>
      </c>
      <c r="O684" s="274">
        <v>2</v>
      </c>
      <c r="AA684" s="243">
        <v>1</v>
      </c>
      <c r="AB684" s="243">
        <v>0</v>
      </c>
      <c r="AC684" s="243">
        <v>0</v>
      </c>
      <c r="AZ684" s="243">
        <v>2</v>
      </c>
      <c r="BA684" s="243">
        <f>IF(AZ684=1,G684,0)</f>
        <v>0</v>
      </c>
      <c r="BB684" s="243">
        <f>IF(AZ684=2,G684,0)</f>
        <v>0</v>
      </c>
      <c r="BC684" s="243">
        <f>IF(AZ684=3,G684,0)</f>
        <v>0</v>
      </c>
      <c r="BD684" s="243">
        <f>IF(AZ684=4,G684,0)</f>
        <v>0</v>
      </c>
      <c r="BE684" s="243">
        <f>IF(AZ684=5,G684,0)</f>
        <v>0</v>
      </c>
      <c r="CA684" s="274">
        <v>1</v>
      </c>
      <c r="CB684" s="274">
        <v>0</v>
      </c>
    </row>
    <row r="685" spans="1:80" x14ac:dyDescent="0.2">
      <c r="A685" s="283"/>
      <c r="B685" s="286"/>
      <c r="C685" s="287" t="s">
        <v>733</v>
      </c>
      <c r="D685" s="288"/>
      <c r="E685" s="289">
        <v>0</v>
      </c>
      <c r="F685" s="358"/>
      <c r="G685" s="290"/>
      <c r="H685" s="291"/>
      <c r="I685" s="284"/>
      <c r="J685" s="292"/>
      <c r="K685" s="284"/>
      <c r="M685" s="285" t="s">
        <v>733</v>
      </c>
      <c r="O685" s="274"/>
    </row>
    <row r="686" spans="1:80" x14ac:dyDescent="0.2">
      <c r="A686" s="283"/>
      <c r="B686" s="286"/>
      <c r="C686" s="287" t="s">
        <v>737</v>
      </c>
      <c r="D686" s="288"/>
      <c r="E686" s="289">
        <v>9.3800000000000008</v>
      </c>
      <c r="F686" s="358"/>
      <c r="G686" s="290"/>
      <c r="H686" s="291"/>
      <c r="I686" s="284"/>
      <c r="J686" s="292"/>
      <c r="K686" s="284"/>
      <c r="M686" s="285" t="s">
        <v>737</v>
      </c>
      <c r="O686" s="274"/>
    </row>
    <row r="687" spans="1:80" ht="22.5" x14ac:dyDescent="0.2">
      <c r="A687" s="275">
        <v>155</v>
      </c>
      <c r="B687" s="276" t="s">
        <v>738</v>
      </c>
      <c r="C687" s="277" t="s">
        <v>739</v>
      </c>
      <c r="D687" s="278" t="s">
        <v>200</v>
      </c>
      <c r="E687" s="279">
        <v>75.81</v>
      </c>
      <c r="F687" s="357"/>
      <c r="G687" s="280">
        <f>E687*F687</f>
        <v>0</v>
      </c>
      <c r="H687" s="281">
        <v>9.5E-4</v>
      </c>
      <c r="I687" s="282">
        <f>E687*H687</f>
        <v>7.20195E-2</v>
      </c>
      <c r="J687" s="281">
        <v>0</v>
      </c>
      <c r="K687" s="282">
        <f>E687*J687</f>
        <v>0</v>
      </c>
      <c r="O687" s="274">
        <v>2</v>
      </c>
      <c r="AA687" s="243">
        <v>1</v>
      </c>
      <c r="AB687" s="243">
        <v>0</v>
      </c>
      <c r="AC687" s="243">
        <v>0</v>
      </c>
      <c r="AZ687" s="243">
        <v>2</v>
      </c>
      <c r="BA687" s="243">
        <f>IF(AZ687=1,G687,0)</f>
        <v>0</v>
      </c>
      <c r="BB687" s="243">
        <f>IF(AZ687=2,G687,0)</f>
        <v>0</v>
      </c>
      <c r="BC687" s="243">
        <f>IF(AZ687=3,G687,0)</f>
        <v>0</v>
      </c>
      <c r="BD687" s="243">
        <f>IF(AZ687=4,G687,0)</f>
        <v>0</v>
      </c>
      <c r="BE687" s="243">
        <f>IF(AZ687=5,G687,0)</f>
        <v>0</v>
      </c>
      <c r="CA687" s="274">
        <v>1</v>
      </c>
      <c r="CB687" s="274">
        <v>0</v>
      </c>
    </row>
    <row r="688" spans="1:80" x14ac:dyDescent="0.2">
      <c r="A688" s="283"/>
      <c r="B688" s="286"/>
      <c r="C688" s="287" t="s">
        <v>733</v>
      </c>
      <c r="D688" s="288"/>
      <c r="E688" s="289">
        <v>0</v>
      </c>
      <c r="F688" s="358"/>
      <c r="G688" s="290"/>
      <c r="H688" s="291"/>
      <c r="I688" s="284"/>
      <c r="J688" s="292"/>
      <c r="K688" s="284"/>
      <c r="M688" s="285" t="s">
        <v>733</v>
      </c>
      <c r="O688" s="274"/>
    </row>
    <row r="689" spans="1:80" x14ac:dyDescent="0.2">
      <c r="A689" s="283"/>
      <c r="B689" s="286"/>
      <c r="C689" s="287" t="s">
        <v>740</v>
      </c>
      <c r="D689" s="288"/>
      <c r="E689" s="289">
        <v>75.81</v>
      </c>
      <c r="F689" s="358"/>
      <c r="G689" s="290"/>
      <c r="H689" s="291"/>
      <c r="I689" s="284"/>
      <c r="J689" s="292"/>
      <c r="K689" s="284"/>
      <c r="M689" s="285" t="s">
        <v>740</v>
      </c>
      <c r="O689" s="274"/>
    </row>
    <row r="690" spans="1:80" ht="22.5" x14ac:dyDescent="0.2">
      <c r="A690" s="275">
        <v>156</v>
      </c>
      <c r="B690" s="276" t="s">
        <v>741</v>
      </c>
      <c r="C690" s="277" t="s">
        <v>742</v>
      </c>
      <c r="D690" s="278" t="s">
        <v>200</v>
      </c>
      <c r="E690" s="279">
        <v>35.729999999999997</v>
      </c>
      <c r="F690" s="357"/>
      <c r="G690" s="280">
        <f>E690*F690</f>
        <v>0</v>
      </c>
      <c r="H690" s="281">
        <v>9.5E-4</v>
      </c>
      <c r="I690" s="282">
        <f>E690*H690</f>
        <v>3.3943499999999995E-2</v>
      </c>
      <c r="J690" s="281">
        <v>0</v>
      </c>
      <c r="K690" s="282">
        <f>E690*J690</f>
        <v>0</v>
      </c>
      <c r="O690" s="274">
        <v>2</v>
      </c>
      <c r="AA690" s="243">
        <v>1</v>
      </c>
      <c r="AB690" s="243">
        <v>0</v>
      </c>
      <c r="AC690" s="243">
        <v>0</v>
      </c>
      <c r="AZ690" s="243">
        <v>2</v>
      </c>
      <c r="BA690" s="243">
        <f>IF(AZ690=1,G690,0)</f>
        <v>0</v>
      </c>
      <c r="BB690" s="243">
        <f>IF(AZ690=2,G690,0)</f>
        <v>0</v>
      </c>
      <c r="BC690" s="243">
        <f>IF(AZ690=3,G690,0)</f>
        <v>0</v>
      </c>
      <c r="BD690" s="243">
        <f>IF(AZ690=4,G690,0)</f>
        <v>0</v>
      </c>
      <c r="BE690" s="243">
        <f>IF(AZ690=5,G690,0)</f>
        <v>0</v>
      </c>
      <c r="CA690" s="274">
        <v>1</v>
      </c>
      <c r="CB690" s="274">
        <v>0</v>
      </c>
    </row>
    <row r="691" spans="1:80" x14ac:dyDescent="0.2">
      <c r="A691" s="283"/>
      <c r="B691" s="286"/>
      <c r="C691" s="287" t="s">
        <v>733</v>
      </c>
      <c r="D691" s="288"/>
      <c r="E691" s="289">
        <v>0</v>
      </c>
      <c r="F691" s="358"/>
      <c r="G691" s="290"/>
      <c r="H691" s="291"/>
      <c r="I691" s="284"/>
      <c r="J691" s="292"/>
      <c r="K691" s="284"/>
      <c r="M691" s="285" t="s">
        <v>733</v>
      </c>
      <c r="O691" s="274"/>
    </row>
    <row r="692" spans="1:80" x14ac:dyDescent="0.2">
      <c r="A692" s="283"/>
      <c r="B692" s="286"/>
      <c r="C692" s="287" t="s">
        <v>743</v>
      </c>
      <c r="D692" s="288"/>
      <c r="E692" s="289">
        <v>35.729999999999997</v>
      </c>
      <c r="F692" s="358"/>
      <c r="G692" s="290"/>
      <c r="H692" s="291"/>
      <c r="I692" s="284"/>
      <c r="J692" s="292"/>
      <c r="K692" s="284"/>
      <c r="M692" s="285" t="s">
        <v>743</v>
      </c>
      <c r="O692" s="274"/>
    </row>
    <row r="693" spans="1:80" ht="22.5" x14ac:dyDescent="0.2">
      <c r="A693" s="275">
        <v>157</v>
      </c>
      <c r="B693" s="276" t="s">
        <v>744</v>
      </c>
      <c r="C693" s="277" t="s">
        <v>745</v>
      </c>
      <c r="D693" s="278" t="s">
        <v>200</v>
      </c>
      <c r="E693" s="279">
        <v>7.28</v>
      </c>
      <c r="F693" s="357"/>
      <c r="G693" s="280">
        <f>E693*F693</f>
        <v>0</v>
      </c>
      <c r="H693" s="281">
        <v>6.3000000000000003E-4</v>
      </c>
      <c r="I693" s="282">
        <f>E693*H693</f>
        <v>4.5864E-3</v>
      </c>
      <c r="J693" s="281">
        <v>0</v>
      </c>
      <c r="K693" s="282">
        <f>E693*J693</f>
        <v>0</v>
      </c>
      <c r="O693" s="274">
        <v>2</v>
      </c>
      <c r="AA693" s="243">
        <v>1</v>
      </c>
      <c r="AB693" s="243">
        <v>7</v>
      </c>
      <c r="AC693" s="243">
        <v>7</v>
      </c>
      <c r="AZ693" s="243">
        <v>2</v>
      </c>
      <c r="BA693" s="243">
        <f>IF(AZ693=1,G693,0)</f>
        <v>0</v>
      </c>
      <c r="BB693" s="243">
        <f>IF(AZ693=2,G693,0)</f>
        <v>0</v>
      </c>
      <c r="BC693" s="243">
        <f>IF(AZ693=3,G693,0)</f>
        <v>0</v>
      </c>
      <c r="BD693" s="243">
        <f>IF(AZ693=4,G693,0)</f>
        <v>0</v>
      </c>
      <c r="BE693" s="243">
        <f>IF(AZ693=5,G693,0)</f>
        <v>0</v>
      </c>
      <c r="CA693" s="274">
        <v>1</v>
      </c>
      <c r="CB693" s="274">
        <v>7</v>
      </c>
    </row>
    <row r="694" spans="1:80" x14ac:dyDescent="0.2">
      <c r="A694" s="283"/>
      <c r="B694" s="286"/>
      <c r="C694" s="287" t="s">
        <v>720</v>
      </c>
      <c r="D694" s="288"/>
      <c r="E694" s="289">
        <v>0</v>
      </c>
      <c r="F694" s="358"/>
      <c r="G694" s="290"/>
      <c r="H694" s="291"/>
      <c r="I694" s="284"/>
      <c r="J694" s="292"/>
      <c r="K694" s="284"/>
      <c r="M694" s="285" t="s">
        <v>720</v>
      </c>
      <c r="O694" s="274"/>
    </row>
    <row r="695" spans="1:80" x14ac:dyDescent="0.2">
      <c r="A695" s="283"/>
      <c r="B695" s="286"/>
      <c r="C695" s="287" t="s">
        <v>746</v>
      </c>
      <c r="D695" s="288"/>
      <c r="E695" s="289">
        <v>7.28</v>
      </c>
      <c r="F695" s="358"/>
      <c r="G695" s="290"/>
      <c r="H695" s="291"/>
      <c r="I695" s="284"/>
      <c r="J695" s="292"/>
      <c r="K695" s="284"/>
      <c r="M695" s="285" t="s">
        <v>746</v>
      </c>
      <c r="O695" s="274"/>
    </row>
    <row r="696" spans="1:80" ht="22.5" x14ac:dyDescent="0.2">
      <c r="A696" s="275">
        <v>158</v>
      </c>
      <c r="B696" s="276" t="s">
        <v>747</v>
      </c>
      <c r="C696" s="277" t="s">
        <v>748</v>
      </c>
      <c r="D696" s="278" t="s">
        <v>200</v>
      </c>
      <c r="E696" s="279">
        <v>110.97</v>
      </c>
      <c r="F696" s="357"/>
      <c r="G696" s="280">
        <f>E696*F696</f>
        <v>0</v>
      </c>
      <c r="H696" s="281">
        <v>3.4000000000000002E-4</v>
      </c>
      <c r="I696" s="282">
        <f>E696*H696</f>
        <v>3.7729800000000001E-2</v>
      </c>
      <c r="J696" s="281">
        <v>0</v>
      </c>
      <c r="K696" s="282">
        <f>E696*J696</f>
        <v>0</v>
      </c>
      <c r="O696" s="274">
        <v>2</v>
      </c>
      <c r="AA696" s="243">
        <v>1</v>
      </c>
      <c r="AB696" s="243">
        <v>7</v>
      </c>
      <c r="AC696" s="243">
        <v>7</v>
      </c>
      <c r="AZ696" s="243">
        <v>2</v>
      </c>
      <c r="BA696" s="243">
        <f>IF(AZ696=1,G696,0)</f>
        <v>0</v>
      </c>
      <c r="BB696" s="243">
        <f>IF(AZ696=2,G696,0)</f>
        <v>0</v>
      </c>
      <c r="BC696" s="243">
        <f>IF(AZ696=3,G696,0)</f>
        <v>0</v>
      </c>
      <c r="BD696" s="243">
        <f>IF(AZ696=4,G696,0)</f>
        <v>0</v>
      </c>
      <c r="BE696" s="243">
        <f>IF(AZ696=5,G696,0)</f>
        <v>0</v>
      </c>
      <c r="CA696" s="274">
        <v>1</v>
      </c>
      <c r="CB696" s="274">
        <v>7</v>
      </c>
    </row>
    <row r="697" spans="1:80" x14ac:dyDescent="0.2">
      <c r="A697" s="283"/>
      <c r="B697" s="286"/>
      <c r="C697" s="287" t="s">
        <v>720</v>
      </c>
      <c r="D697" s="288"/>
      <c r="E697" s="289">
        <v>0</v>
      </c>
      <c r="F697" s="358"/>
      <c r="G697" s="290"/>
      <c r="H697" s="291"/>
      <c r="I697" s="284"/>
      <c r="J697" s="292"/>
      <c r="K697" s="284"/>
      <c r="M697" s="285" t="s">
        <v>720</v>
      </c>
      <c r="O697" s="274"/>
    </row>
    <row r="698" spans="1:80" x14ac:dyDescent="0.2">
      <c r="A698" s="283"/>
      <c r="B698" s="286"/>
      <c r="C698" s="287" t="s">
        <v>749</v>
      </c>
      <c r="D698" s="288"/>
      <c r="E698" s="289">
        <v>110.97</v>
      </c>
      <c r="F698" s="358"/>
      <c r="G698" s="290"/>
      <c r="H698" s="291"/>
      <c r="I698" s="284"/>
      <c r="J698" s="292"/>
      <c r="K698" s="284"/>
      <c r="M698" s="285" t="s">
        <v>749</v>
      </c>
      <c r="O698" s="274"/>
    </row>
    <row r="699" spans="1:80" ht="22.5" x14ac:dyDescent="0.2">
      <c r="A699" s="275">
        <v>159</v>
      </c>
      <c r="B699" s="276" t="s">
        <v>750</v>
      </c>
      <c r="C699" s="277" t="s">
        <v>751</v>
      </c>
      <c r="D699" s="278" t="s">
        <v>200</v>
      </c>
      <c r="E699" s="279">
        <v>110.97</v>
      </c>
      <c r="F699" s="357"/>
      <c r="G699" s="280">
        <f>E699*F699</f>
        <v>0</v>
      </c>
      <c r="H699" s="281">
        <v>6.3000000000000003E-4</v>
      </c>
      <c r="I699" s="282">
        <f>E699*H699</f>
        <v>6.9911100000000004E-2</v>
      </c>
      <c r="J699" s="281"/>
      <c r="K699" s="282">
        <f>E699*J699</f>
        <v>0</v>
      </c>
      <c r="O699" s="274">
        <v>2</v>
      </c>
      <c r="AA699" s="243">
        <v>12</v>
      </c>
      <c r="AB699" s="243">
        <v>0</v>
      </c>
      <c r="AC699" s="243">
        <v>44</v>
      </c>
      <c r="AZ699" s="243">
        <v>2</v>
      </c>
      <c r="BA699" s="243">
        <f>IF(AZ699=1,G699,0)</f>
        <v>0</v>
      </c>
      <c r="BB699" s="243">
        <f>IF(AZ699=2,G699,0)</f>
        <v>0</v>
      </c>
      <c r="BC699" s="243">
        <f>IF(AZ699=3,G699,0)</f>
        <v>0</v>
      </c>
      <c r="BD699" s="243">
        <f>IF(AZ699=4,G699,0)</f>
        <v>0</v>
      </c>
      <c r="BE699" s="243">
        <f>IF(AZ699=5,G699,0)</f>
        <v>0</v>
      </c>
      <c r="CA699" s="274">
        <v>12</v>
      </c>
      <c r="CB699" s="274">
        <v>0</v>
      </c>
    </row>
    <row r="700" spans="1:80" x14ac:dyDescent="0.2">
      <c r="A700" s="283"/>
      <c r="B700" s="286"/>
      <c r="C700" s="287" t="s">
        <v>752</v>
      </c>
      <c r="D700" s="288"/>
      <c r="E700" s="289">
        <v>0</v>
      </c>
      <c r="F700" s="358"/>
      <c r="G700" s="290"/>
      <c r="H700" s="291"/>
      <c r="I700" s="284"/>
      <c r="J700" s="292"/>
      <c r="K700" s="284"/>
      <c r="M700" s="285" t="s">
        <v>752</v>
      </c>
      <c r="O700" s="274"/>
    </row>
    <row r="701" spans="1:80" x14ac:dyDescent="0.2">
      <c r="A701" s="283"/>
      <c r="B701" s="286"/>
      <c r="C701" s="287" t="s">
        <v>753</v>
      </c>
      <c r="D701" s="288"/>
      <c r="E701" s="289">
        <v>0</v>
      </c>
      <c r="F701" s="358"/>
      <c r="G701" s="290"/>
      <c r="H701" s="291"/>
      <c r="I701" s="284"/>
      <c r="J701" s="292"/>
      <c r="K701" s="284"/>
      <c r="M701" s="285" t="s">
        <v>753</v>
      </c>
      <c r="O701" s="274"/>
    </row>
    <row r="702" spans="1:80" x14ac:dyDescent="0.2">
      <c r="A702" s="283"/>
      <c r="B702" s="286"/>
      <c r="C702" s="287" t="s">
        <v>749</v>
      </c>
      <c r="D702" s="288"/>
      <c r="E702" s="289">
        <v>110.97</v>
      </c>
      <c r="F702" s="358"/>
      <c r="G702" s="290"/>
      <c r="H702" s="291"/>
      <c r="I702" s="284"/>
      <c r="J702" s="292"/>
      <c r="K702" s="284"/>
      <c r="M702" s="285" t="s">
        <v>749</v>
      </c>
      <c r="O702" s="274"/>
    </row>
    <row r="703" spans="1:80" ht="22.5" x14ac:dyDescent="0.2">
      <c r="A703" s="275">
        <v>160</v>
      </c>
      <c r="B703" s="276" t="s">
        <v>754</v>
      </c>
      <c r="C703" s="277" t="s">
        <v>751</v>
      </c>
      <c r="D703" s="278" t="s">
        <v>200</v>
      </c>
      <c r="E703" s="279">
        <v>110.97</v>
      </c>
      <c r="F703" s="357"/>
      <c r="G703" s="280">
        <f>E703*F703</f>
        <v>0</v>
      </c>
      <c r="H703" s="281">
        <v>6.3000000000000003E-4</v>
      </c>
      <c r="I703" s="282">
        <f>E703*H703</f>
        <v>6.9911100000000004E-2</v>
      </c>
      <c r="J703" s="281"/>
      <c r="K703" s="282">
        <f>E703*J703</f>
        <v>0</v>
      </c>
      <c r="O703" s="274">
        <v>2</v>
      </c>
      <c r="AA703" s="243">
        <v>12</v>
      </c>
      <c r="AB703" s="243">
        <v>0</v>
      </c>
      <c r="AC703" s="243">
        <v>45</v>
      </c>
      <c r="AZ703" s="243">
        <v>2</v>
      </c>
      <c r="BA703" s="243">
        <f>IF(AZ703=1,G703,0)</f>
        <v>0</v>
      </c>
      <c r="BB703" s="243">
        <f>IF(AZ703=2,G703,0)</f>
        <v>0</v>
      </c>
      <c r="BC703" s="243">
        <f>IF(AZ703=3,G703,0)</f>
        <v>0</v>
      </c>
      <c r="BD703" s="243">
        <f>IF(AZ703=4,G703,0)</f>
        <v>0</v>
      </c>
      <c r="BE703" s="243">
        <f>IF(AZ703=5,G703,0)</f>
        <v>0</v>
      </c>
      <c r="CA703" s="274">
        <v>12</v>
      </c>
      <c r="CB703" s="274">
        <v>0</v>
      </c>
    </row>
    <row r="704" spans="1:80" x14ac:dyDescent="0.2">
      <c r="A704" s="283"/>
      <c r="B704" s="286"/>
      <c r="C704" s="287" t="s">
        <v>752</v>
      </c>
      <c r="D704" s="288"/>
      <c r="E704" s="289">
        <v>0</v>
      </c>
      <c r="F704" s="358"/>
      <c r="G704" s="290"/>
      <c r="H704" s="291"/>
      <c r="I704" s="284"/>
      <c r="J704" s="292"/>
      <c r="K704" s="284"/>
      <c r="M704" s="285" t="s">
        <v>752</v>
      </c>
      <c r="O704" s="274"/>
    </row>
    <row r="705" spans="1:80" x14ac:dyDescent="0.2">
      <c r="A705" s="283"/>
      <c r="B705" s="286"/>
      <c r="C705" s="287" t="s">
        <v>755</v>
      </c>
      <c r="D705" s="288"/>
      <c r="E705" s="289">
        <v>0</v>
      </c>
      <c r="F705" s="358"/>
      <c r="G705" s="290"/>
      <c r="H705" s="291"/>
      <c r="I705" s="284"/>
      <c r="J705" s="292"/>
      <c r="K705" s="284"/>
      <c r="M705" s="285" t="s">
        <v>755</v>
      </c>
      <c r="O705" s="274"/>
    </row>
    <row r="706" spans="1:80" x14ac:dyDescent="0.2">
      <c r="A706" s="283"/>
      <c r="B706" s="286"/>
      <c r="C706" s="287" t="s">
        <v>749</v>
      </c>
      <c r="D706" s="288"/>
      <c r="E706" s="289">
        <v>110.97</v>
      </c>
      <c r="F706" s="358"/>
      <c r="G706" s="290"/>
      <c r="H706" s="291"/>
      <c r="I706" s="284"/>
      <c r="J706" s="292"/>
      <c r="K706" s="284"/>
      <c r="M706" s="285" t="s">
        <v>749</v>
      </c>
      <c r="O706" s="274"/>
    </row>
    <row r="707" spans="1:80" x14ac:dyDescent="0.2">
      <c r="A707" s="275">
        <v>161</v>
      </c>
      <c r="B707" s="276" t="s">
        <v>756</v>
      </c>
      <c r="C707" s="277" t="s">
        <v>757</v>
      </c>
      <c r="D707" s="278" t="s">
        <v>200</v>
      </c>
      <c r="E707" s="279">
        <v>113.18940000000001</v>
      </c>
      <c r="F707" s="357"/>
      <c r="G707" s="280">
        <f>E707*F707</f>
        <v>0</v>
      </c>
      <c r="H707" s="281">
        <v>1.2999999999999999E-4</v>
      </c>
      <c r="I707" s="282">
        <f>E707*H707</f>
        <v>1.4714622E-2</v>
      </c>
      <c r="J707" s="281"/>
      <c r="K707" s="282">
        <f>E707*J707</f>
        <v>0</v>
      </c>
      <c r="O707" s="274">
        <v>2</v>
      </c>
      <c r="AA707" s="243">
        <v>3</v>
      </c>
      <c r="AB707" s="243">
        <v>7</v>
      </c>
      <c r="AC707" s="243">
        <v>28375981</v>
      </c>
      <c r="AZ707" s="243">
        <v>2</v>
      </c>
      <c r="BA707" s="243">
        <f>IF(AZ707=1,G707,0)</f>
        <v>0</v>
      </c>
      <c r="BB707" s="243">
        <f>IF(AZ707=2,G707,0)</f>
        <v>0</v>
      </c>
      <c r="BC707" s="243">
        <f>IF(AZ707=3,G707,0)</f>
        <v>0</v>
      </c>
      <c r="BD707" s="243">
        <f>IF(AZ707=4,G707,0)</f>
        <v>0</v>
      </c>
      <c r="BE707" s="243">
        <f>IF(AZ707=5,G707,0)</f>
        <v>0</v>
      </c>
      <c r="CA707" s="274">
        <v>3</v>
      </c>
      <c r="CB707" s="274">
        <v>7</v>
      </c>
    </row>
    <row r="708" spans="1:80" x14ac:dyDescent="0.2">
      <c r="A708" s="283"/>
      <c r="B708" s="286"/>
      <c r="C708" s="287" t="s">
        <v>720</v>
      </c>
      <c r="D708" s="288"/>
      <c r="E708" s="289">
        <v>0</v>
      </c>
      <c r="F708" s="358"/>
      <c r="G708" s="290"/>
      <c r="H708" s="291"/>
      <c r="I708" s="284"/>
      <c r="J708" s="292"/>
      <c r="K708" s="284"/>
      <c r="M708" s="285" t="s">
        <v>720</v>
      </c>
      <c r="O708" s="274"/>
    </row>
    <row r="709" spans="1:80" x14ac:dyDescent="0.2">
      <c r="A709" s="283"/>
      <c r="B709" s="286"/>
      <c r="C709" s="287" t="s">
        <v>758</v>
      </c>
      <c r="D709" s="288"/>
      <c r="E709" s="289">
        <v>113.18940000000001</v>
      </c>
      <c r="F709" s="358"/>
      <c r="G709" s="290"/>
      <c r="H709" s="291"/>
      <c r="I709" s="284"/>
      <c r="J709" s="292"/>
      <c r="K709" s="284"/>
      <c r="M709" s="285" t="s">
        <v>758</v>
      </c>
      <c r="O709" s="274"/>
    </row>
    <row r="710" spans="1:80" x14ac:dyDescent="0.2">
      <c r="A710" s="275">
        <v>162</v>
      </c>
      <c r="B710" s="276" t="s">
        <v>759</v>
      </c>
      <c r="C710" s="277" t="s">
        <v>760</v>
      </c>
      <c r="D710" s="278" t="s">
        <v>191</v>
      </c>
      <c r="E710" s="279">
        <v>6.9321373260000003</v>
      </c>
      <c r="F710" s="357"/>
      <c r="G710" s="280">
        <f>E710*F710</f>
        <v>0</v>
      </c>
      <c r="H710" s="281">
        <v>0</v>
      </c>
      <c r="I710" s="282">
        <f>E710*H710</f>
        <v>0</v>
      </c>
      <c r="J710" s="281"/>
      <c r="K710" s="282">
        <f>E710*J710</f>
        <v>0</v>
      </c>
      <c r="O710" s="274">
        <v>2</v>
      </c>
      <c r="AA710" s="243">
        <v>7</v>
      </c>
      <c r="AB710" s="243">
        <v>1001</v>
      </c>
      <c r="AC710" s="243">
        <v>5</v>
      </c>
      <c r="AZ710" s="243">
        <v>2</v>
      </c>
      <c r="BA710" s="243">
        <f>IF(AZ710=1,G710,0)</f>
        <v>0</v>
      </c>
      <c r="BB710" s="243">
        <f>IF(AZ710=2,G710,0)</f>
        <v>0</v>
      </c>
      <c r="BC710" s="243">
        <f>IF(AZ710=3,G710,0)</f>
        <v>0</v>
      </c>
      <c r="BD710" s="243">
        <f>IF(AZ710=4,G710,0)</f>
        <v>0</v>
      </c>
      <c r="BE710" s="243">
        <f>IF(AZ710=5,G710,0)</f>
        <v>0</v>
      </c>
      <c r="CA710" s="274">
        <v>7</v>
      </c>
      <c r="CB710" s="274">
        <v>1001</v>
      </c>
    </row>
    <row r="711" spans="1:80" x14ac:dyDescent="0.2">
      <c r="A711" s="293"/>
      <c r="B711" s="294" t="s">
        <v>102</v>
      </c>
      <c r="C711" s="295" t="s">
        <v>717</v>
      </c>
      <c r="D711" s="296"/>
      <c r="E711" s="297"/>
      <c r="F711" s="359"/>
      <c r="G711" s="299">
        <f>SUM(G663:G710)</f>
        <v>0</v>
      </c>
      <c r="H711" s="300"/>
      <c r="I711" s="301">
        <f>SUM(I663:I710)</f>
        <v>6.9321373259999994</v>
      </c>
      <c r="J711" s="300"/>
      <c r="K711" s="301">
        <f>SUM(K663:K710)</f>
        <v>-1.2568688000000001</v>
      </c>
      <c r="O711" s="274">
        <v>4</v>
      </c>
      <c r="BA711" s="302">
        <f>SUM(BA663:BA710)</f>
        <v>0</v>
      </c>
      <c r="BB711" s="302">
        <f>SUM(BB663:BB710)</f>
        <v>0</v>
      </c>
      <c r="BC711" s="302">
        <f>SUM(BC663:BC710)</f>
        <v>0</v>
      </c>
      <c r="BD711" s="302">
        <f>SUM(BD663:BD710)</f>
        <v>0</v>
      </c>
      <c r="BE711" s="302">
        <f>SUM(BE663:BE710)</f>
        <v>0</v>
      </c>
    </row>
    <row r="712" spans="1:80" x14ac:dyDescent="0.2">
      <c r="A712" s="264" t="s">
        <v>98</v>
      </c>
      <c r="B712" s="265" t="s">
        <v>761</v>
      </c>
      <c r="C712" s="266" t="s">
        <v>762</v>
      </c>
      <c r="D712" s="267"/>
      <c r="E712" s="268"/>
      <c r="F712" s="360"/>
      <c r="G712" s="269"/>
      <c r="H712" s="270"/>
      <c r="I712" s="271"/>
      <c r="J712" s="272"/>
      <c r="K712" s="273"/>
      <c r="O712" s="274">
        <v>1</v>
      </c>
    </row>
    <row r="713" spans="1:80" ht="22.5" x14ac:dyDescent="0.2">
      <c r="A713" s="275">
        <v>163</v>
      </c>
      <c r="B713" s="276" t="s">
        <v>764</v>
      </c>
      <c r="C713" s="277" t="s">
        <v>765</v>
      </c>
      <c r="D713" s="278" t="s">
        <v>200</v>
      </c>
      <c r="E713" s="279">
        <v>110.97</v>
      </c>
      <c r="F713" s="357"/>
      <c r="G713" s="280">
        <f>E713*F713</f>
        <v>0</v>
      </c>
      <c r="H713" s="281">
        <v>3.4000000000000002E-4</v>
      </c>
      <c r="I713" s="282">
        <f>E713*H713</f>
        <v>3.7729800000000001E-2</v>
      </c>
      <c r="J713" s="281">
        <v>0</v>
      </c>
      <c r="K713" s="282">
        <f>E713*J713</f>
        <v>0</v>
      </c>
      <c r="O713" s="274">
        <v>2</v>
      </c>
      <c r="AA713" s="243">
        <v>1</v>
      </c>
      <c r="AB713" s="243">
        <v>7</v>
      </c>
      <c r="AC713" s="243">
        <v>7</v>
      </c>
      <c r="AZ713" s="243">
        <v>2</v>
      </c>
      <c r="BA713" s="243">
        <f>IF(AZ713=1,G713,0)</f>
        <v>0</v>
      </c>
      <c r="BB713" s="243">
        <f>IF(AZ713=2,G713,0)</f>
        <v>0</v>
      </c>
      <c r="BC713" s="243">
        <f>IF(AZ713=3,G713,0)</f>
        <v>0</v>
      </c>
      <c r="BD713" s="243">
        <f>IF(AZ713=4,G713,0)</f>
        <v>0</v>
      </c>
      <c r="BE713" s="243">
        <f>IF(AZ713=5,G713,0)</f>
        <v>0</v>
      </c>
      <c r="CA713" s="274">
        <v>1</v>
      </c>
      <c r="CB713" s="274">
        <v>7</v>
      </c>
    </row>
    <row r="714" spans="1:80" x14ac:dyDescent="0.2">
      <c r="A714" s="283"/>
      <c r="B714" s="286"/>
      <c r="C714" s="287" t="s">
        <v>720</v>
      </c>
      <c r="D714" s="288"/>
      <c r="E714" s="289">
        <v>0</v>
      </c>
      <c r="F714" s="358"/>
      <c r="G714" s="290"/>
      <c r="H714" s="291"/>
      <c r="I714" s="284"/>
      <c r="J714" s="292"/>
      <c r="K714" s="284"/>
      <c r="M714" s="285" t="s">
        <v>720</v>
      </c>
      <c r="O714" s="274"/>
    </row>
    <row r="715" spans="1:80" x14ac:dyDescent="0.2">
      <c r="A715" s="283"/>
      <c r="B715" s="286"/>
      <c r="C715" s="287" t="s">
        <v>749</v>
      </c>
      <c r="D715" s="288"/>
      <c r="E715" s="289">
        <v>110.97</v>
      </c>
      <c r="F715" s="358"/>
      <c r="G715" s="290"/>
      <c r="H715" s="291"/>
      <c r="I715" s="284"/>
      <c r="J715" s="292"/>
      <c r="K715" s="284"/>
      <c r="M715" s="285" t="s">
        <v>749</v>
      </c>
      <c r="O715" s="274"/>
    </row>
    <row r="716" spans="1:80" x14ac:dyDescent="0.2">
      <c r="A716" s="275">
        <v>164</v>
      </c>
      <c r="B716" s="276" t="s">
        <v>766</v>
      </c>
      <c r="C716" s="277" t="s">
        <v>767</v>
      </c>
      <c r="D716" s="278" t="s">
        <v>112</v>
      </c>
      <c r="E716" s="279">
        <v>168.35319999999999</v>
      </c>
      <c r="F716" s="357"/>
      <c r="G716" s="280">
        <f>E716*F716</f>
        <v>0</v>
      </c>
      <c r="H716" s="281">
        <v>5.2999999999999998E-4</v>
      </c>
      <c r="I716" s="282">
        <f>E716*H716</f>
        <v>8.9227195999999995E-2</v>
      </c>
      <c r="J716" s="281">
        <v>0</v>
      </c>
      <c r="K716" s="282">
        <f>E716*J716</f>
        <v>0</v>
      </c>
      <c r="O716" s="274">
        <v>2</v>
      </c>
      <c r="AA716" s="243">
        <v>1</v>
      </c>
      <c r="AB716" s="243">
        <v>7</v>
      </c>
      <c r="AC716" s="243">
        <v>7</v>
      </c>
      <c r="AZ716" s="243">
        <v>2</v>
      </c>
      <c r="BA716" s="243">
        <f>IF(AZ716=1,G716,0)</f>
        <v>0</v>
      </c>
      <c r="BB716" s="243">
        <f>IF(AZ716=2,G716,0)</f>
        <v>0</v>
      </c>
      <c r="BC716" s="243">
        <f>IF(AZ716=3,G716,0)</f>
        <v>0</v>
      </c>
      <c r="BD716" s="243">
        <f>IF(AZ716=4,G716,0)</f>
        <v>0</v>
      </c>
      <c r="BE716" s="243">
        <f>IF(AZ716=5,G716,0)</f>
        <v>0</v>
      </c>
      <c r="CA716" s="274">
        <v>1</v>
      </c>
      <c r="CB716" s="274">
        <v>7</v>
      </c>
    </row>
    <row r="717" spans="1:80" x14ac:dyDescent="0.2">
      <c r="A717" s="283"/>
      <c r="B717" s="286"/>
      <c r="C717" s="287" t="s">
        <v>768</v>
      </c>
      <c r="D717" s="288"/>
      <c r="E717" s="289">
        <v>122.35980000000001</v>
      </c>
      <c r="F717" s="358"/>
      <c r="G717" s="290"/>
      <c r="H717" s="291"/>
      <c r="I717" s="284"/>
      <c r="J717" s="292"/>
      <c r="K717" s="284"/>
      <c r="M717" s="285" t="s">
        <v>768</v>
      </c>
      <c r="O717" s="274"/>
    </row>
    <row r="718" spans="1:80" x14ac:dyDescent="0.2">
      <c r="A718" s="283"/>
      <c r="B718" s="286"/>
      <c r="C718" s="287" t="s">
        <v>769</v>
      </c>
      <c r="D718" s="288"/>
      <c r="E718" s="289">
        <v>45.993400000000001</v>
      </c>
      <c r="F718" s="358"/>
      <c r="G718" s="290"/>
      <c r="H718" s="291"/>
      <c r="I718" s="284"/>
      <c r="J718" s="292"/>
      <c r="K718" s="284"/>
      <c r="M718" s="285" t="s">
        <v>769</v>
      </c>
      <c r="O718" s="274"/>
    </row>
    <row r="719" spans="1:80" x14ac:dyDescent="0.2">
      <c r="A719" s="275">
        <v>165</v>
      </c>
      <c r="B719" s="276" t="s">
        <v>770</v>
      </c>
      <c r="C719" s="277" t="s">
        <v>771</v>
      </c>
      <c r="D719" s="278" t="s">
        <v>112</v>
      </c>
      <c r="E719" s="279">
        <v>1168.2048</v>
      </c>
      <c r="F719" s="357"/>
      <c r="G719" s="280">
        <f>E719*F719</f>
        <v>0</v>
      </c>
      <c r="H719" s="281">
        <v>3.3E-4</v>
      </c>
      <c r="I719" s="282">
        <f>E719*H719</f>
        <v>0.38550758400000001</v>
      </c>
      <c r="J719" s="281">
        <v>0</v>
      </c>
      <c r="K719" s="282">
        <f>E719*J719</f>
        <v>0</v>
      </c>
      <c r="O719" s="274">
        <v>2</v>
      </c>
      <c r="AA719" s="243">
        <v>1</v>
      </c>
      <c r="AB719" s="243">
        <v>7</v>
      </c>
      <c r="AC719" s="243">
        <v>7</v>
      </c>
      <c r="AZ719" s="243">
        <v>2</v>
      </c>
      <c r="BA719" s="243">
        <f>IF(AZ719=1,G719,0)</f>
        <v>0</v>
      </c>
      <c r="BB719" s="243">
        <f>IF(AZ719=2,G719,0)</f>
        <v>0</v>
      </c>
      <c r="BC719" s="243">
        <f>IF(AZ719=3,G719,0)</f>
        <v>0</v>
      </c>
      <c r="BD719" s="243">
        <f>IF(AZ719=4,G719,0)</f>
        <v>0</v>
      </c>
      <c r="BE719" s="243">
        <f>IF(AZ719=5,G719,0)</f>
        <v>0</v>
      </c>
      <c r="CA719" s="274">
        <v>1</v>
      </c>
      <c r="CB719" s="274">
        <v>7</v>
      </c>
    </row>
    <row r="720" spans="1:80" x14ac:dyDescent="0.2">
      <c r="A720" s="283"/>
      <c r="B720" s="286"/>
      <c r="C720" s="287" t="s">
        <v>720</v>
      </c>
      <c r="D720" s="288"/>
      <c r="E720" s="289">
        <v>0</v>
      </c>
      <c r="F720" s="358"/>
      <c r="G720" s="290"/>
      <c r="H720" s="291"/>
      <c r="I720" s="284"/>
      <c r="J720" s="292"/>
      <c r="K720" s="284"/>
      <c r="M720" s="285" t="s">
        <v>720</v>
      </c>
      <c r="O720" s="274"/>
    </row>
    <row r="721" spans="1:80" x14ac:dyDescent="0.2">
      <c r="A721" s="283"/>
      <c r="B721" s="286"/>
      <c r="C721" s="287" t="s">
        <v>772</v>
      </c>
      <c r="D721" s="288"/>
      <c r="E721" s="289">
        <v>1023.7008</v>
      </c>
      <c r="F721" s="358"/>
      <c r="G721" s="290"/>
      <c r="H721" s="291"/>
      <c r="I721" s="284"/>
      <c r="J721" s="292"/>
      <c r="K721" s="284"/>
      <c r="M721" s="285" t="s">
        <v>772</v>
      </c>
      <c r="O721" s="274"/>
    </row>
    <row r="722" spans="1:80" x14ac:dyDescent="0.2">
      <c r="A722" s="283"/>
      <c r="B722" s="286"/>
      <c r="C722" s="287" t="s">
        <v>773</v>
      </c>
      <c r="D722" s="288"/>
      <c r="E722" s="289">
        <v>88.775999999999996</v>
      </c>
      <c r="F722" s="358"/>
      <c r="G722" s="290"/>
      <c r="H722" s="291"/>
      <c r="I722" s="284"/>
      <c r="J722" s="292"/>
      <c r="K722" s="284"/>
      <c r="M722" s="285" t="s">
        <v>773</v>
      </c>
      <c r="O722" s="274"/>
    </row>
    <row r="723" spans="1:80" x14ac:dyDescent="0.2">
      <c r="A723" s="283"/>
      <c r="B723" s="286"/>
      <c r="C723" s="287" t="s">
        <v>727</v>
      </c>
      <c r="D723" s="288"/>
      <c r="E723" s="289">
        <v>55.728000000000002</v>
      </c>
      <c r="F723" s="358"/>
      <c r="G723" s="290"/>
      <c r="H723" s="291"/>
      <c r="I723" s="284"/>
      <c r="J723" s="292"/>
      <c r="K723" s="284"/>
      <c r="M723" s="285" t="s">
        <v>727</v>
      </c>
      <c r="O723" s="274"/>
    </row>
    <row r="724" spans="1:80" x14ac:dyDescent="0.2">
      <c r="A724" s="275">
        <v>166</v>
      </c>
      <c r="B724" s="276" t="s">
        <v>774</v>
      </c>
      <c r="C724" s="277" t="s">
        <v>775</v>
      </c>
      <c r="D724" s="278" t="s">
        <v>121</v>
      </c>
      <c r="E724" s="279">
        <v>2.6633</v>
      </c>
      <c r="F724" s="357"/>
      <c r="G724" s="280">
        <f>E724*F724</f>
        <v>0</v>
      </c>
      <c r="H724" s="281">
        <v>0.03</v>
      </c>
      <c r="I724" s="282">
        <f>E724*H724</f>
        <v>7.9898999999999998E-2</v>
      </c>
      <c r="J724" s="281"/>
      <c r="K724" s="282">
        <f>E724*J724</f>
        <v>0</v>
      </c>
      <c r="O724" s="274">
        <v>2</v>
      </c>
      <c r="AA724" s="243">
        <v>3</v>
      </c>
      <c r="AB724" s="243">
        <v>7</v>
      </c>
      <c r="AC724" s="243">
        <v>28375460</v>
      </c>
      <c r="AZ724" s="243">
        <v>2</v>
      </c>
      <c r="BA724" s="243">
        <f>IF(AZ724=1,G724,0)</f>
        <v>0</v>
      </c>
      <c r="BB724" s="243">
        <f>IF(AZ724=2,G724,0)</f>
        <v>0</v>
      </c>
      <c r="BC724" s="243">
        <f>IF(AZ724=3,G724,0)</f>
        <v>0</v>
      </c>
      <c r="BD724" s="243">
        <f>IF(AZ724=4,G724,0)</f>
        <v>0</v>
      </c>
      <c r="BE724" s="243">
        <f>IF(AZ724=5,G724,0)</f>
        <v>0</v>
      </c>
      <c r="CA724" s="274">
        <v>3</v>
      </c>
      <c r="CB724" s="274">
        <v>7</v>
      </c>
    </row>
    <row r="725" spans="1:80" x14ac:dyDescent="0.2">
      <c r="A725" s="283"/>
      <c r="B725" s="286"/>
      <c r="C725" s="287" t="s">
        <v>720</v>
      </c>
      <c r="D725" s="288"/>
      <c r="E725" s="289">
        <v>0</v>
      </c>
      <c r="F725" s="358"/>
      <c r="G725" s="290"/>
      <c r="H725" s="291"/>
      <c r="I725" s="284"/>
      <c r="J725" s="292"/>
      <c r="K725" s="284"/>
      <c r="M725" s="285" t="s">
        <v>720</v>
      </c>
      <c r="O725" s="274"/>
    </row>
    <row r="726" spans="1:80" x14ac:dyDescent="0.2">
      <c r="A726" s="283"/>
      <c r="B726" s="286"/>
      <c r="C726" s="287" t="s">
        <v>776</v>
      </c>
      <c r="D726" s="288"/>
      <c r="E726" s="289">
        <v>2.6633</v>
      </c>
      <c r="F726" s="358"/>
      <c r="G726" s="290"/>
      <c r="H726" s="291"/>
      <c r="I726" s="284"/>
      <c r="J726" s="292"/>
      <c r="K726" s="284"/>
      <c r="M726" s="285" t="s">
        <v>776</v>
      </c>
      <c r="O726" s="274"/>
    </row>
    <row r="727" spans="1:80" x14ac:dyDescent="0.2">
      <c r="A727" s="275">
        <v>167</v>
      </c>
      <c r="B727" s="276" t="s">
        <v>777</v>
      </c>
      <c r="C727" s="277" t="s">
        <v>778</v>
      </c>
      <c r="D727" s="278" t="s">
        <v>121</v>
      </c>
      <c r="E727" s="279">
        <v>141.07089999999999</v>
      </c>
      <c r="F727" s="357"/>
      <c r="G727" s="280">
        <f>E727*F727</f>
        <v>0</v>
      </c>
      <c r="H727" s="281">
        <v>0.02</v>
      </c>
      <c r="I727" s="282">
        <f>E727*H727</f>
        <v>2.821418</v>
      </c>
      <c r="J727" s="281"/>
      <c r="K727" s="282">
        <f>E727*J727</f>
        <v>0</v>
      </c>
      <c r="O727" s="274">
        <v>2</v>
      </c>
      <c r="AA727" s="243">
        <v>3</v>
      </c>
      <c r="AB727" s="243">
        <v>7</v>
      </c>
      <c r="AC727" s="243">
        <v>28375704</v>
      </c>
      <c r="AZ727" s="243">
        <v>2</v>
      </c>
      <c r="BA727" s="243">
        <f>IF(AZ727=1,G727,0)</f>
        <v>0</v>
      </c>
      <c r="BB727" s="243">
        <f>IF(AZ727=2,G727,0)</f>
        <v>0</v>
      </c>
      <c r="BC727" s="243">
        <f>IF(AZ727=3,G727,0)</f>
        <v>0</v>
      </c>
      <c r="BD727" s="243">
        <f>IF(AZ727=4,G727,0)</f>
        <v>0</v>
      </c>
      <c r="BE727" s="243">
        <f>IF(AZ727=5,G727,0)</f>
        <v>0</v>
      </c>
      <c r="CA727" s="274">
        <v>3</v>
      </c>
      <c r="CB727" s="274">
        <v>7</v>
      </c>
    </row>
    <row r="728" spans="1:80" x14ac:dyDescent="0.2">
      <c r="A728" s="283"/>
      <c r="B728" s="286"/>
      <c r="C728" s="287" t="s">
        <v>779</v>
      </c>
      <c r="D728" s="288"/>
      <c r="E728" s="289">
        <v>0</v>
      </c>
      <c r="F728" s="358"/>
      <c r="G728" s="290"/>
      <c r="H728" s="291"/>
      <c r="I728" s="284"/>
      <c r="J728" s="292"/>
      <c r="K728" s="284"/>
      <c r="M728" s="285" t="s">
        <v>779</v>
      </c>
      <c r="O728" s="274"/>
    </row>
    <row r="729" spans="1:80" x14ac:dyDescent="0.2">
      <c r="A729" s="283"/>
      <c r="B729" s="286"/>
      <c r="C729" s="287" t="s">
        <v>780</v>
      </c>
      <c r="D729" s="288"/>
      <c r="E729" s="289">
        <v>0</v>
      </c>
      <c r="F729" s="358"/>
      <c r="G729" s="290"/>
      <c r="H729" s="291"/>
      <c r="I729" s="284"/>
      <c r="J729" s="292"/>
      <c r="K729" s="284"/>
      <c r="M729" s="285" t="s">
        <v>780</v>
      </c>
      <c r="O729" s="274"/>
    </row>
    <row r="730" spans="1:80" x14ac:dyDescent="0.2">
      <c r="A730" s="283"/>
      <c r="B730" s="286"/>
      <c r="C730" s="287" t="s">
        <v>720</v>
      </c>
      <c r="D730" s="288"/>
      <c r="E730" s="289">
        <v>0</v>
      </c>
      <c r="F730" s="358"/>
      <c r="G730" s="290"/>
      <c r="H730" s="291"/>
      <c r="I730" s="284"/>
      <c r="J730" s="292"/>
      <c r="K730" s="284"/>
      <c r="M730" s="285" t="s">
        <v>720</v>
      </c>
      <c r="O730" s="274"/>
    </row>
    <row r="731" spans="1:80" x14ac:dyDescent="0.2">
      <c r="A731" s="283"/>
      <c r="B731" s="286"/>
      <c r="C731" s="287" t="s">
        <v>781</v>
      </c>
      <c r="D731" s="288"/>
      <c r="E731" s="289">
        <v>133.08109999999999</v>
      </c>
      <c r="F731" s="358"/>
      <c r="G731" s="290"/>
      <c r="H731" s="291"/>
      <c r="I731" s="284"/>
      <c r="J731" s="292"/>
      <c r="K731" s="284"/>
      <c r="M731" s="285" t="s">
        <v>781</v>
      </c>
      <c r="O731" s="274"/>
    </row>
    <row r="732" spans="1:80" x14ac:dyDescent="0.2">
      <c r="A732" s="283"/>
      <c r="B732" s="286"/>
      <c r="C732" s="287" t="s">
        <v>782</v>
      </c>
      <c r="D732" s="288"/>
      <c r="E732" s="289">
        <v>7.9897999999999998</v>
      </c>
      <c r="F732" s="358"/>
      <c r="G732" s="290"/>
      <c r="H732" s="291"/>
      <c r="I732" s="284"/>
      <c r="J732" s="292"/>
      <c r="K732" s="284"/>
      <c r="M732" s="285" t="s">
        <v>782</v>
      </c>
      <c r="O732" s="274"/>
    </row>
    <row r="733" spans="1:80" x14ac:dyDescent="0.2">
      <c r="A733" s="275">
        <v>168</v>
      </c>
      <c r="B733" s="276" t="s">
        <v>783</v>
      </c>
      <c r="C733" s="277" t="s">
        <v>784</v>
      </c>
      <c r="D733" s="278" t="s">
        <v>121</v>
      </c>
      <c r="E733" s="279">
        <v>7.0495999999999999</v>
      </c>
      <c r="F733" s="357"/>
      <c r="G733" s="280">
        <f>E733*F733</f>
        <v>0</v>
      </c>
      <c r="H733" s="281">
        <v>0.02</v>
      </c>
      <c r="I733" s="282">
        <f>E733*H733</f>
        <v>0.14099200000000001</v>
      </c>
      <c r="J733" s="281"/>
      <c r="K733" s="282">
        <f>E733*J733</f>
        <v>0</v>
      </c>
      <c r="O733" s="274">
        <v>2</v>
      </c>
      <c r="AA733" s="243">
        <v>3</v>
      </c>
      <c r="AB733" s="243">
        <v>7</v>
      </c>
      <c r="AC733" s="243">
        <v>28375971</v>
      </c>
      <c r="AZ733" s="243">
        <v>2</v>
      </c>
      <c r="BA733" s="243">
        <f>IF(AZ733=1,G733,0)</f>
        <v>0</v>
      </c>
      <c r="BB733" s="243">
        <f>IF(AZ733=2,G733,0)</f>
        <v>0</v>
      </c>
      <c r="BC733" s="243">
        <f>IF(AZ733=3,G733,0)</f>
        <v>0</v>
      </c>
      <c r="BD733" s="243">
        <f>IF(AZ733=4,G733,0)</f>
        <v>0</v>
      </c>
      <c r="BE733" s="243">
        <f>IF(AZ733=5,G733,0)</f>
        <v>0</v>
      </c>
      <c r="CA733" s="274">
        <v>3</v>
      </c>
      <c r="CB733" s="274">
        <v>7</v>
      </c>
    </row>
    <row r="734" spans="1:80" x14ac:dyDescent="0.2">
      <c r="A734" s="283"/>
      <c r="B734" s="286"/>
      <c r="C734" s="287" t="s">
        <v>785</v>
      </c>
      <c r="D734" s="288"/>
      <c r="E734" s="289">
        <v>7.0495999999999999</v>
      </c>
      <c r="F734" s="358"/>
      <c r="G734" s="290"/>
      <c r="H734" s="291"/>
      <c r="I734" s="284"/>
      <c r="J734" s="292"/>
      <c r="K734" s="284"/>
      <c r="M734" s="285" t="s">
        <v>785</v>
      </c>
      <c r="O734" s="274"/>
    </row>
    <row r="735" spans="1:80" x14ac:dyDescent="0.2">
      <c r="A735" s="275">
        <v>169</v>
      </c>
      <c r="B735" s="276" t="s">
        <v>786</v>
      </c>
      <c r="C735" s="277" t="s">
        <v>787</v>
      </c>
      <c r="D735" s="278" t="s">
        <v>200</v>
      </c>
      <c r="E735" s="279">
        <v>110.97</v>
      </c>
      <c r="F735" s="357"/>
      <c r="G735" s="280">
        <f>E735*F735</f>
        <v>0</v>
      </c>
      <c r="H735" s="281">
        <v>5.0000000000000002E-5</v>
      </c>
      <c r="I735" s="282">
        <f>E735*H735</f>
        <v>5.5485000000000005E-3</v>
      </c>
      <c r="J735" s="281"/>
      <c r="K735" s="282">
        <f>E735*J735</f>
        <v>0</v>
      </c>
      <c r="O735" s="274">
        <v>2</v>
      </c>
      <c r="AA735" s="243">
        <v>3</v>
      </c>
      <c r="AB735" s="243">
        <v>7</v>
      </c>
      <c r="AC735" s="243">
        <v>28375980</v>
      </c>
      <c r="AZ735" s="243">
        <v>2</v>
      </c>
      <c r="BA735" s="243">
        <f>IF(AZ735=1,G735,0)</f>
        <v>0</v>
      </c>
      <c r="BB735" s="243">
        <f>IF(AZ735=2,G735,0)</f>
        <v>0</v>
      </c>
      <c r="BC735" s="243">
        <f>IF(AZ735=3,G735,0)</f>
        <v>0</v>
      </c>
      <c r="BD735" s="243">
        <f>IF(AZ735=4,G735,0)</f>
        <v>0</v>
      </c>
      <c r="BE735" s="243">
        <f>IF(AZ735=5,G735,0)</f>
        <v>0</v>
      </c>
      <c r="CA735" s="274">
        <v>3</v>
      </c>
      <c r="CB735" s="274">
        <v>7</v>
      </c>
    </row>
    <row r="736" spans="1:80" x14ac:dyDescent="0.2">
      <c r="A736" s="283"/>
      <c r="B736" s="286"/>
      <c r="C736" s="287" t="s">
        <v>720</v>
      </c>
      <c r="D736" s="288"/>
      <c r="E736" s="289">
        <v>0</v>
      </c>
      <c r="F736" s="358"/>
      <c r="G736" s="290"/>
      <c r="H736" s="291"/>
      <c r="I736" s="284"/>
      <c r="J736" s="292"/>
      <c r="K736" s="284"/>
      <c r="M736" s="285" t="s">
        <v>720</v>
      </c>
      <c r="O736" s="274"/>
    </row>
    <row r="737" spans="1:80" x14ac:dyDescent="0.2">
      <c r="A737" s="283"/>
      <c r="B737" s="286"/>
      <c r="C737" s="287" t="s">
        <v>749</v>
      </c>
      <c r="D737" s="288"/>
      <c r="E737" s="289">
        <v>110.97</v>
      </c>
      <c r="F737" s="358"/>
      <c r="G737" s="290"/>
      <c r="H737" s="291"/>
      <c r="I737" s="284"/>
      <c r="J737" s="292"/>
      <c r="K737" s="284"/>
      <c r="M737" s="285" t="s">
        <v>749</v>
      </c>
      <c r="O737" s="274"/>
    </row>
    <row r="738" spans="1:80" ht="22.5" x14ac:dyDescent="0.2">
      <c r="A738" s="275">
        <v>170</v>
      </c>
      <c r="B738" s="276" t="s">
        <v>788</v>
      </c>
      <c r="C738" s="277" t="s">
        <v>789</v>
      </c>
      <c r="D738" s="278" t="s">
        <v>112</v>
      </c>
      <c r="E738" s="279">
        <v>171.72030000000001</v>
      </c>
      <c r="F738" s="357"/>
      <c r="G738" s="280">
        <f>E738*F738</f>
        <v>0</v>
      </c>
      <c r="H738" s="281">
        <v>4.7999999999999996E-3</v>
      </c>
      <c r="I738" s="282">
        <f>E738*H738</f>
        <v>0.82425744000000001</v>
      </c>
      <c r="J738" s="281"/>
      <c r="K738" s="282">
        <f>E738*J738</f>
        <v>0</v>
      </c>
      <c r="O738" s="274">
        <v>2</v>
      </c>
      <c r="AA738" s="243">
        <v>3</v>
      </c>
      <c r="AB738" s="243">
        <v>7</v>
      </c>
      <c r="AC738" s="243">
        <v>63151408</v>
      </c>
      <c r="AZ738" s="243">
        <v>2</v>
      </c>
      <c r="BA738" s="243">
        <f>IF(AZ738=1,G738,0)</f>
        <v>0</v>
      </c>
      <c r="BB738" s="243">
        <f>IF(AZ738=2,G738,0)</f>
        <v>0</v>
      </c>
      <c r="BC738" s="243">
        <f>IF(AZ738=3,G738,0)</f>
        <v>0</v>
      </c>
      <c r="BD738" s="243">
        <f>IF(AZ738=4,G738,0)</f>
        <v>0</v>
      </c>
      <c r="BE738" s="243">
        <f>IF(AZ738=5,G738,0)</f>
        <v>0</v>
      </c>
      <c r="CA738" s="274">
        <v>3</v>
      </c>
      <c r="CB738" s="274">
        <v>7</v>
      </c>
    </row>
    <row r="739" spans="1:80" x14ac:dyDescent="0.2">
      <c r="A739" s="283"/>
      <c r="B739" s="286"/>
      <c r="C739" s="287" t="s">
        <v>790</v>
      </c>
      <c r="D739" s="288"/>
      <c r="E739" s="289">
        <v>124.807</v>
      </c>
      <c r="F739" s="358"/>
      <c r="G739" s="290"/>
      <c r="H739" s="291"/>
      <c r="I739" s="284"/>
      <c r="J739" s="292"/>
      <c r="K739" s="284"/>
      <c r="M739" s="285" t="s">
        <v>790</v>
      </c>
      <c r="O739" s="274"/>
    </row>
    <row r="740" spans="1:80" x14ac:dyDescent="0.2">
      <c r="A740" s="283"/>
      <c r="B740" s="286"/>
      <c r="C740" s="287" t="s">
        <v>791</v>
      </c>
      <c r="D740" s="288"/>
      <c r="E740" s="289">
        <v>46.9133</v>
      </c>
      <c r="F740" s="358"/>
      <c r="G740" s="290"/>
      <c r="H740" s="291"/>
      <c r="I740" s="284"/>
      <c r="J740" s="292"/>
      <c r="K740" s="284"/>
      <c r="M740" s="285" t="s">
        <v>791</v>
      </c>
      <c r="O740" s="274"/>
    </row>
    <row r="741" spans="1:80" x14ac:dyDescent="0.2">
      <c r="A741" s="275">
        <v>171</v>
      </c>
      <c r="B741" s="276" t="s">
        <v>792</v>
      </c>
      <c r="C741" s="277" t="s">
        <v>793</v>
      </c>
      <c r="D741" s="278" t="s">
        <v>191</v>
      </c>
      <c r="E741" s="279">
        <v>4.38457952</v>
      </c>
      <c r="F741" s="357"/>
      <c r="G741" s="280">
        <f>E741*F741</f>
        <v>0</v>
      </c>
      <c r="H741" s="281">
        <v>0</v>
      </c>
      <c r="I741" s="282">
        <f>E741*H741</f>
        <v>0</v>
      </c>
      <c r="J741" s="281"/>
      <c r="K741" s="282">
        <f>E741*J741</f>
        <v>0</v>
      </c>
      <c r="O741" s="274">
        <v>2</v>
      </c>
      <c r="AA741" s="243">
        <v>7</v>
      </c>
      <c r="AB741" s="243">
        <v>1001</v>
      </c>
      <c r="AC741" s="243">
        <v>5</v>
      </c>
      <c r="AZ741" s="243">
        <v>2</v>
      </c>
      <c r="BA741" s="243">
        <f>IF(AZ741=1,G741,0)</f>
        <v>0</v>
      </c>
      <c r="BB741" s="243">
        <f>IF(AZ741=2,G741,0)</f>
        <v>0</v>
      </c>
      <c r="BC741" s="243">
        <f>IF(AZ741=3,G741,0)</f>
        <v>0</v>
      </c>
      <c r="BD741" s="243">
        <f>IF(AZ741=4,G741,0)</f>
        <v>0</v>
      </c>
      <c r="BE741" s="243">
        <f>IF(AZ741=5,G741,0)</f>
        <v>0</v>
      </c>
      <c r="CA741" s="274">
        <v>7</v>
      </c>
      <c r="CB741" s="274">
        <v>1001</v>
      </c>
    </row>
    <row r="742" spans="1:80" x14ac:dyDescent="0.2">
      <c r="A742" s="293"/>
      <c r="B742" s="294" t="s">
        <v>102</v>
      </c>
      <c r="C742" s="295" t="s">
        <v>763</v>
      </c>
      <c r="D742" s="296"/>
      <c r="E742" s="297"/>
      <c r="F742" s="359"/>
      <c r="G742" s="299">
        <f>SUM(G712:G741)</f>
        <v>0</v>
      </c>
      <c r="H742" s="300"/>
      <c r="I742" s="301">
        <f>SUM(I712:I741)</f>
        <v>4.38457952</v>
      </c>
      <c r="J742" s="300"/>
      <c r="K742" s="301">
        <f>SUM(K712:K741)</f>
        <v>0</v>
      </c>
      <c r="O742" s="274">
        <v>4</v>
      </c>
      <c r="BA742" s="302">
        <f>SUM(BA712:BA741)</f>
        <v>0</v>
      </c>
      <c r="BB742" s="302">
        <f>SUM(BB712:BB741)</f>
        <v>0</v>
      </c>
      <c r="BC742" s="302">
        <f>SUM(BC712:BC741)</f>
        <v>0</v>
      </c>
      <c r="BD742" s="302">
        <f>SUM(BD712:BD741)</f>
        <v>0</v>
      </c>
      <c r="BE742" s="302">
        <f>SUM(BE712:BE741)</f>
        <v>0</v>
      </c>
    </row>
    <row r="743" spans="1:80" x14ac:dyDescent="0.2">
      <c r="A743" s="264" t="s">
        <v>98</v>
      </c>
      <c r="B743" s="265" t="s">
        <v>794</v>
      </c>
      <c r="C743" s="266" t="s">
        <v>795</v>
      </c>
      <c r="D743" s="267"/>
      <c r="E743" s="268"/>
      <c r="F743" s="360"/>
      <c r="G743" s="269"/>
      <c r="H743" s="270"/>
      <c r="I743" s="271"/>
      <c r="J743" s="272"/>
      <c r="K743" s="273"/>
      <c r="O743" s="274">
        <v>1</v>
      </c>
    </row>
    <row r="744" spans="1:80" ht="22.5" x14ac:dyDescent="0.2">
      <c r="A744" s="275">
        <v>172</v>
      </c>
      <c r="B744" s="276" t="s">
        <v>797</v>
      </c>
      <c r="C744" s="277" t="s">
        <v>798</v>
      </c>
      <c r="D744" s="278" t="s">
        <v>172</v>
      </c>
      <c r="E744" s="279">
        <v>3</v>
      </c>
      <c r="F744" s="357"/>
      <c r="G744" s="280">
        <f>E744*F744</f>
        <v>0</v>
      </c>
      <c r="H744" s="281">
        <v>3.4199999999999999E-3</v>
      </c>
      <c r="I744" s="282">
        <f>E744*H744</f>
        <v>1.026E-2</v>
      </c>
      <c r="J744" s="281">
        <v>0</v>
      </c>
      <c r="K744" s="282">
        <f>E744*J744</f>
        <v>0</v>
      </c>
      <c r="O744" s="274">
        <v>2</v>
      </c>
      <c r="AA744" s="243">
        <v>1</v>
      </c>
      <c r="AB744" s="243">
        <v>7</v>
      </c>
      <c r="AC744" s="243">
        <v>7</v>
      </c>
      <c r="AZ744" s="243">
        <v>2</v>
      </c>
      <c r="BA744" s="243">
        <f>IF(AZ744=1,G744,0)</f>
        <v>0</v>
      </c>
      <c r="BB744" s="243">
        <f>IF(AZ744=2,G744,0)</f>
        <v>0</v>
      </c>
      <c r="BC744" s="243">
        <f>IF(AZ744=3,G744,0)</f>
        <v>0</v>
      </c>
      <c r="BD744" s="243">
        <f>IF(AZ744=4,G744,0)</f>
        <v>0</v>
      </c>
      <c r="BE744" s="243">
        <f>IF(AZ744=5,G744,0)</f>
        <v>0</v>
      </c>
      <c r="CA744" s="274">
        <v>1</v>
      </c>
      <c r="CB744" s="274">
        <v>7</v>
      </c>
    </row>
    <row r="745" spans="1:80" ht="22.5" x14ac:dyDescent="0.2">
      <c r="A745" s="275">
        <v>173</v>
      </c>
      <c r="B745" s="276" t="s">
        <v>799</v>
      </c>
      <c r="C745" s="277" t="s">
        <v>800</v>
      </c>
      <c r="D745" s="278" t="s">
        <v>172</v>
      </c>
      <c r="E745" s="279">
        <v>1</v>
      </c>
      <c r="F745" s="357"/>
      <c r="G745" s="280">
        <f>E745*F745</f>
        <v>0</v>
      </c>
      <c r="H745" s="281">
        <v>7.6429999999999998E-2</v>
      </c>
      <c r="I745" s="282">
        <f>E745*H745</f>
        <v>7.6429999999999998E-2</v>
      </c>
      <c r="J745" s="281">
        <v>0</v>
      </c>
      <c r="K745" s="282">
        <f>E745*J745</f>
        <v>0</v>
      </c>
      <c r="O745" s="274">
        <v>2</v>
      </c>
      <c r="AA745" s="243">
        <v>1</v>
      </c>
      <c r="AB745" s="243">
        <v>7</v>
      </c>
      <c r="AC745" s="243">
        <v>7</v>
      </c>
      <c r="AZ745" s="243">
        <v>2</v>
      </c>
      <c r="BA745" s="243">
        <f>IF(AZ745=1,G745,0)</f>
        <v>0</v>
      </c>
      <c r="BB745" s="243">
        <f>IF(AZ745=2,G745,0)</f>
        <v>0</v>
      </c>
      <c r="BC745" s="243">
        <f>IF(AZ745=3,G745,0)</f>
        <v>0</v>
      </c>
      <c r="BD745" s="243">
        <f>IF(AZ745=4,G745,0)</f>
        <v>0</v>
      </c>
      <c r="BE745" s="243">
        <f>IF(AZ745=5,G745,0)</f>
        <v>0</v>
      </c>
      <c r="CA745" s="274">
        <v>1</v>
      </c>
      <c r="CB745" s="274">
        <v>7</v>
      </c>
    </row>
    <row r="746" spans="1:80" ht="22.5" x14ac:dyDescent="0.2">
      <c r="A746" s="275">
        <v>174</v>
      </c>
      <c r="B746" s="276" t="s">
        <v>801</v>
      </c>
      <c r="C746" s="277" t="s">
        <v>802</v>
      </c>
      <c r="D746" s="278" t="s">
        <v>172</v>
      </c>
      <c r="E746" s="279">
        <v>2</v>
      </c>
      <c r="F746" s="357"/>
      <c r="G746" s="280">
        <f>E746*F746</f>
        <v>0</v>
      </c>
      <c r="H746" s="281">
        <v>1.2700000000000001E-3</v>
      </c>
      <c r="I746" s="282">
        <f>E746*H746</f>
        <v>2.5400000000000002E-3</v>
      </c>
      <c r="J746" s="281">
        <v>0</v>
      </c>
      <c r="K746" s="282">
        <f>E746*J746</f>
        <v>0</v>
      </c>
      <c r="O746" s="274">
        <v>2</v>
      </c>
      <c r="AA746" s="243">
        <v>1</v>
      </c>
      <c r="AB746" s="243">
        <v>7</v>
      </c>
      <c r="AC746" s="243">
        <v>7</v>
      </c>
      <c r="AZ746" s="243">
        <v>2</v>
      </c>
      <c r="BA746" s="243">
        <f>IF(AZ746=1,G746,0)</f>
        <v>0</v>
      </c>
      <c r="BB746" s="243">
        <f>IF(AZ746=2,G746,0)</f>
        <v>0</v>
      </c>
      <c r="BC746" s="243">
        <f>IF(AZ746=3,G746,0)</f>
        <v>0</v>
      </c>
      <c r="BD746" s="243">
        <f>IF(AZ746=4,G746,0)</f>
        <v>0</v>
      </c>
      <c r="BE746" s="243">
        <f>IF(AZ746=5,G746,0)</f>
        <v>0</v>
      </c>
      <c r="CA746" s="274">
        <v>1</v>
      </c>
      <c r="CB746" s="274">
        <v>7</v>
      </c>
    </row>
    <row r="747" spans="1:80" x14ac:dyDescent="0.2">
      <c r="A747" s="275">
        <v>175</v>
      </c>
      <c r="B747" s="276" t="s">
        <v>803</v>
      </c>
      <c r="C747" s="277" t="s">
        <v>804</v>
      </c>
      <c r="D747" s="278" t="s">
        <v>172</v>
      </c>
      <c r="E747" s="279">
        <v>2</v>
      </c>
      <c r="F747" s="357"/>
      <c r="G747" s="280">
        <f>E747*F747</f>
        <v>0</v>
      </c>
      <c r="H747" s="281">
        <v>1.2700000000000001E-3</v>
      </c>
      <c r="I747" s="282">
        <f>E747*H747</f>
        <v>2.5400000000000002E-3</v>
      </c>
      <c r="J747" s="281">
        <v>0</v>
      </c>
      <c r="K747" s="282">
        <f>E747*J747</f>
        <v>0</v>
      </c>
      <c r="O747" s="274">
        <v>2</v>
      </c>
      <c r="AA747" s="243">
        <v>1</v>
      </c>
      <c r="AB747" s="243">
        <v>7</v>
      </c>
      <c r="AC747" s="243">
        <v>7</v>
      </c>
      <c r="AZ747" s="243">
        <v>2</v>
      </c>
      <c r="BA747" s="243">
        <f>IF(AZ747=1,G747,0)</f>
        <v>0</v>
      </c>
      <c r="BB747" s="243">
        <f>IF(AZ747=2,G747,0)</f>
        <v>0</v>
      </c>
      <c r="BC747" s="243">
        <f>IF(AZ747=3,G747,0)</f>
        <v>0</v>
      </c>
      <c r="BD747" s="243">
        <f>IF(AZ747=4,G747,0)</f>
        <v>0</v>
      </c>
      <c r="BE747" s="243">
        <f>IF(AZ747=5,G747,0)</f>
        <v>0</v>
      </c>
      <c r="CA747" s="274">
        <v>1</v>
      </c>
      <c r="CB747" s="274">
        <v>7</v>
      </c>
    </row>
    <row r="748" spans="1:80" x14ac:dyDescent="0.2">
      <c r="A748" s="275">
        <v>176</v>
      </c>
      <c r="B748" s="276" t="s">
        <v>805</v>
      </c>
      <c r="C748" s="277" t="s">
        <v>806</v>
      </c>
      <c r="D748" s="278" t="s">
        <v>191</v>
      </c>
      <c r="E748" s="279">
        <v>9.1770000000000004E-2</v>
      </c>
      <c r="F748" s="357"/>
      <c r="G748" s="280">
        <f>E748*F748</f>
        <v>0</v>
      </c>
      <c r="H748" s="281">
        <v>0</v>
      </c>
      <c r="I748" s="282">
        <f>E748*H748</f>
        <v>0</v>
      </c>
      <c r="J748" s="281"/>
      <c r="K748" s="282">
        <f>E748*J748</f>
        <v>0</v>
      </c>
      <c r="O748" s="274">
        <v>2</v>
      </c>
      <c r="AA748" s="243">
        <v>7</v>
      </c>
      <c r="AB748" s="243">
        <v>1001</v>
      </c>
      <c r="AC748" s="243">
        <v>5</v>
      </c>
      <c r="AZ748" s="243">
        <v>2</v>
      </c>
      <c r="BA748" s="243">
        <f>IF(AZ748=1,G748,0)</f>
        <v>0</v>
      </c>
      <c r="BB748" s="243">
        <f>IF(AZ748=2,G748,0)</f>
        <v>0</v>
      </c>
      <c r="BC748" s="243">
        <f>IF(AZ748=3,G748,0)</f>
        <v>0</v>
      </c>
      <c r="BD748" s="243">
        <f>IF(AZ748=4,G748,0)</f>
        <v>0</v>
      </c>
      <c r="BE748" s="243">
        <f>IF(AZ748=5,G748,0)</f>
        <v>0</v>
      </c>
      <c r="CA748" s="274">
        <v>7</v>
      </c>
      <c r="CB748" s="274">
        <v>1001</v>
      </c>
    </row>
    <row r="749" spans="1:80" x14ac:dyDescent="0.2">
      <c r="A749" s="293"/>
      <c r="B749" s="294" t="s">
        <v>102</v>
      </c>
      <c r="C749" s="295" t="s">
        <v>796</v>
      </c>
      <c r="D749" s="296"/>
      <c r="E749" s="297"/>
      <c r="F749" s="359"/>
      <c r="G749" s="299">
        <f>SUM(G743:G748)</f>
        <v>0</v>
      </c>
      <c r="H749" s="300"/>
      <c r="I749" s="301">
        <f>SUM(I743:I748)</f>
        <v>9.1770000000000004E-2</v>
      </c>
      <c r="J749" s="300"/>
      <c r="K749" s="301">
        <f>SUM(K743:K748)</f>
        <v>0</v>
      </c>
      <c r="O749" s="274">
        <v>4</v>
      </c>
      <c r="BA749" s="302">
        <f>SUM(BA743:BA748)</f>
        <v>0</v>
      </c>
      <c r="BB749" s="302">
        <f>SUM(BB743:BB748)</f>
        <v>0</v>
      </c>
      <c r="BC749" s="302">
        <f>SUM(BC743:BC748)</f>
        <v>0</v>
      </c>
      <c r="BD749" s="302">
        <f>SUM(BD743:BD748)</f>
        <v>0</v>
      </c>
      <c r="BE749" s="302">
        <f>SUM(BE743:BE748)</f>
        <v>0</v>
      </c>
    </row>
    <row r="750" spans="1:80" x14ac:dyDescent="0.2">
      <c r="A750" s="264" t="s">
        <v>98</v>
      </c>
      <c r="B750" s="265" t="s">
        <v>807</v>
      </c>
      <c r="C750" s="266" t="s">
        <v>808</v>
      </c>
      <c r="D750" s="267"/>
      <c r="E750" s="268"/>
      <c r="F750" s="360"/>
      <c r="G750" s="269"/>
      <c r="H750" s="270"/>
      <c r="I750" s="271"/>
      <c r="J750" s="272"/>
      <c r="K750" s="273"/>
      <c r="O750" s="274">
        <v>1</v>
      </c>
    </row>
    <row r="751" spans="1:80" x14ac:dyDescent="0.2">
      <c r="A751" s="275">
        <v>177</v>
      </c>
      <c r="B751" s="276" t="s">
        <v>810</v>
      </c>
      <c r="C751" s="277" t="s">
        <v>811</v>
      </c>
      <c r="D751" s="278" t="s">
        <v>200</v>
      </c>
      <c r="E751" s="279">
        <v>20</v>
      </c>
      <c r="F751" s="357"/>
      <c r="G751" s="280">
        <f>E751*F751</f>
        <v>0</v>
      </c>
      <c r="H751" s="281">
        <v>1.387E-2</v>
      </c>
      <c r="I751" s="282">
        <f>E751*H751</f>
        <v>0.27739999999999998</v>
      </c>
      <c r="J751" s="281">
        <v>0</v>
      </c>
      <c r="K751" s="282">
        <f>E751*J751</f>
        <v>0</v>
      </c>
      <c r="O751" s="274">
        <v>2</v>
      </c>
      <c r="AA751" s="243">
        <v>1</v>
      </c>
      <c r="AB751" s="243">
        <v>7</v>
      </c>
      <c r="AC751" s="243">
        <v>7</v>
      </c>
      <c r="AZ751" s="243">
        <v>2</v>
      </c>
      <c r="BA751" s="243">
        <f>IF(AZ751=1,G751,0)</f>
        <v>0</v>
      </c>
      <c r="BB751" s="243">
        <f>IF(AZ751=2,G751,0)</f>
        <v>0</v>
      </c>
      <c r="BC751" s="243">
        <f>IF(AZ751=3,G751,0)</f>
        <v>0</v>
      </c>
      <c r="BD751" s="243">
        <f>IF(AZ751=4,G751,0)</f>
        <v>0</v>
      </c>
      <c r="BE751" s="243">
        <f>IF(AZ751=5,G751,0)</f>
        <v>0</v>
      </c>
      <c r="CA751" s="274">
        <v>1</v>
      </c>
      <c r="CB751" s="274">
        <v>7</v>
      </c>
    </row>
    <row r="752" spans="1:80" x14ac:dyDescent="0.2">
      <c r="A752" s="283"/>
      <c r="B752" s="286"/>
      <c r="C752" s="287" t="s">
        <v>812</v>
      </c>
      <c r="D752" s="288"/>
      <c r="E752" s="289">
        <v>20</v>
      </c>
      <c r="F752" s="358"/>
      <c r="G752" s="290"/>
      <c r="H752" s="291"/>
      <c r="I752" s="284"/>
      <c r="J752" s="292"/>
      <c r="K752" s="284"/>
      <c r="M752" s="285" t="s">
        <v>812</v>
      </c>
      <c r="O752" s="274"/>
    </row>
    <row r="753" spans="1:80" x14ac:dyDescent="0.2">
      <c r="A753" s="275">
        <v>178</v>
      </c>
      <c r="B753" s="276" t="s">
        <v>813</v>
      </c>
      <c r="C753" s="277" t="s">
        <v>814</v>
      </c>
      <c r="D753" s="278" t="s">
        <v>200</v>
      </c>
      <c r="E753" s="279">
        <v>20</v>
      </c>
      <c r="F753" s="357"/>
      <c r="G753" s="280">
        <f>E753*F753</f>
        <v>0</v>
      </c>
      <c r="H753" s="281">
        <v>0</v>
      </c>
      <c r="I753" s="282">
        <f>E753*H753</f>
        <v>0</v>
      </c>
      <c r="J753" s="281">
        <v>-4.9699999999999996E-3</v>
      </c>
      <c r="K753" s="282">
        <f>E753*J753</f>
        <v>-9.9399999999999988E-2</v>
      </c>
      <c r="O753" s="274">
        <v>2</v>
      </c>
      <c r="AA753" s="243">
        <v>1</v>
      </c>
      <c r="AB753" s="243">
        <v>7</v>
      </c>
      <c r="AC753" s="243">
        <v>7</v>
      </c>
      <c r="AZ753" s="243">
        <v>2</v>
      </c>
      <c r="BA753" s="243">
        <f>IF(AZ753=1,G753,0)</f>
        <v>0</v>
      </c>
      <c r="BB753" s="243">
        <f>IF(AZ753=2,G753,0)</f>
        <v>0</v>
      </c>
      <c r="BC753" s="243">
        <f>IF(AZ753=3,G753,0)</f>
        <v>0</v>
      </c>
      <c r="BD753" s="243">
        <f>IF(AZ753=4,G753,0)</f>
        <v>0</v>
      </c>
      <c r="BE753" s="243">
        <f>IF(AZ753=5,G753,0)</f>
        <v>0</v>
      </c>
      <c r="CA753" s="274">
        <v>1</v>
      </c>
      <c r="CB753" s="274">
        <v>7</v>
      </c>
    </row>
    <row r="754" spans="1:80" x14ac:dyDescent="0.2">
      <c r="A754" s="283"/>
      <c r="B754" s="286"/>
      <c r="C754" s="287" t="s">
        <v>812</v>
      </c>
      <c r="D754" s="288"/>
      <c r="E754" s="289">
        <v>20</v>
      </c>
      <c r="F754" s="358"/>
      <c r="G754" s="290"/>
      <c r="H754" s="291"/>
      <c r="I754" s="284"/>
      <c r="J754" s="292"/>
      <c r="K754" s="284"/>
      <c r="M754" s="285" t="s">
        <v>812</v>
      </c>
      <c r="O754" s="274"/>
    </row>
    <row r="755" spans="1:80" x14ac:dyDescent="0.2">
      <c r="A755" s="275">
        <v>179</v>
      </c>
      <c r="B755" s="276" t="s">
        <v>815</v>
      </c>
      <c r="C755" s="277" t="s">
        <v>816</v>
      </c>
      <c r="D755" s="278" t="s">
        <v>172</v>
      </c>
      <c r="E755" s="279">
        <v>2</v>
      </c>
      <c r="F755" s="357"/>
      <c r="G755" s="280">
        <f>E755*F755</f>
        <v>0</v>
      </c>
      <c r="H755" s="281">
        <v>1.3500000000000001E-3</v>
      </c>
      <c r="I755" s="282">
        <f>E755*H755</f>
        <v>2.7000000000000001E-3</v>
      </c>
      <c r="J755" s="281">
        <v>0</v>
      </c>
      <c r="K755" s="282">
        <f>E755*J755</f>
        <v>0</v>
      </c>
      <c r="O755" s="274">
        <v>2</v>
      </c>
      <c r="AA755" s="243">
        <v>1</v>
      </c>
      <c r="AB755" s="243">
        <v>7</v>
      </c>
      <c r="AC755" s="243">
        <v>7</v>
      </c>
      <c r="AZ755" s="243">
        <v>2</v>
      </c>
      <c r="BA755" s="243">
        <f>IF(AZ755=1,G755,0)</f>
        <v>0</v>
      </c>
      <c r="BB755" s="243">
        <f>IF(AZ755=2,G755,0)</f>
        <v>0</v>
      </c>
      <c r="BC755" s="243">
        <f>IF(AZ755=3,G755,0)</f>
        <v>0</v>
      </c>
      <c r="BD755" s="243">
        <f>IF(AZ755=4,G755,0)</f>
        <v>0</v>
      </c>
      <c r="BE755" s="243">
        <f>IF(AZ755=5,G755,0)</f>
        <v>0</v>
      </c>
      <c r="CA755" s="274">
        <v>1</v>
      </c>
      <c r="CB755" s="274">
        <v>7</v>
      </c>
    </row>
    <row r="756" spans="1:80" x14ac:dyDescent="0.2">
      <c r="A756" s="275">
        <v>180</v>
      </c>
      <c r="B756" s="276" t="s">
        <v>817</v>
      </c>
      <c r="C756" s="277" t="s">
        <v>818</v>
      </c>
      <c r="D756" s="278" t="s">
        <v>191</v>
      </c>
      <c r="E756" s="279">
        <v>0.28010000000000002</v>
      </c>
      <c r="F756" s="357"/>
      <c r="G756" s="280">
        <f>E756*F756</f>
        <v>0</v>
      </c>
      <c r="H756" s="281">
        <v>0</v>
      </c>
      <c r="I756" s="282">
        <f>E756*H756</f>
        <v>0</v>
      </c>
      <c r="J756" s="281"/>
      <c r="K756" s="282">
        <f>E756*J756</f>
        <v>0</v>
      </c>
      <c r="O756" s="274">
        <v>2</v>
      </c>
      <c r="AA756" s="243">
        <v>7</v>
      </c>
      <c r="AB756" s="243">
        <v>1001</v>
      </c>
      <c r="AC756" s="243">
        <v>5</v>
      </c>
      <c r="AZ756" s="243">
        <v>2</v>
      </c>
      <c r="BA756" s="243">
        <f>IF(AZ756=1,G756,0)</f>
        <v>0</v>
      </c>
      <c r="BB756" s="243">
        <f>IF(AZ756=2,G756,0)</f>
        <v>0</v>
      </c>
      <c r="BC756" s="243">
        <f>IF(AZ756=3,G756,0)</f>
        <v>0</v>
      </c>
      <c r="BD756" s="243">
        <f>IF(AZ756=4,G756,0)</f>
        <v>0</v>
      </c>
      <c r="BE756" s="243">
        <f>IF(AZ756=5,G756,0)</f>
        <v>0</v>
      </c>
      <c r="CA756" s="274">
        <v>7</v>
      </c>
      <c r="CB756" s="274">
        <v>1001</v>
      </c>
    </row>
    <row r="757" spans="1:80" x14ac:dyDescent="0.2">
      <c r="A757" s="293"/>
      <c r="B757" s="294" t="s">
        <v>102</v>
      </c>
      <c r="C757" s="295" t="s">
        <v>809</v>
      </c>
      <c r="D757" s="296"/>
      <c r="E757" s="297"/>
      <c r="F757" s="359"/>
      <c r="G757" s="299">
        <f>SUM(G750:G756)</f>
        <v>0</v>
      </c>
      <c r="H757" s="300"/>
      <c r="I757" s="301">
        <f>SUM(I750:I756)</f>
        <v>0.28009999999999996</v>
      </c>
      <c r="J757" s="300"/>
      <c r="K757" s="301">
        <f>SUM(K750:K756)</f>
        <v>-9.9399999999999988E-2</v>
      </c>
      <c r="O757" s="274">
        <v>4</v>
      </c>
      <c r="BA757" s="302">
        <f>SUM(BA750:BA756)</f>
        <v>0</v>
      </c>
      <c r="BB757" s="302">
        <f>SUM(BB750:BB756)</f>
        <v>0</v>
      </c>
      <c r="BC757" s="302">
        <f>SUM(BC750:BC756)</f>
        <v>0</v>
      </c>
      <c r="BD757" s="302">
        <f>SUM(BD750:BD756)</f>
        <v>0</v>
      </c>
      <c r="BE757" s="302">
        <f>SUM(BE750:BE756)</f>
        <v>0</v>
      </c>
    </row>
    <row r="758" spans="1:80" x14ac:dyDescent="0.2">
      <c r="A758" s="264" t="s">
        <v>98</v>
      </c>
      <c r="B758" s="265" t="s">
        <v>819</v>
      </c>
      <c r="C758" s="266" t="s">
        <v>820</v>
      </c>
      <c r="D758" s="267"/>
      <c r="E758" s="268"/>
      <c r="F758" s="360"/>
      <c r="G758" s="269"/>
      <c r="H758" s="270"/>
      <c r="I758" s="271"/>
      <c r="J758" s="272"/>
      <c r="K758" s="273"/>
      <c r="O758" s="274">
        <v>1</v>
      </c>
    </row>
    <row r="759" spans="1:80" ht="22.5" x14ac:dyDescent="0.2">
      <c r="A759" s="275">
        <v>181</v>
      </c>
      <c r="B759" s="276" t="s">
        <v>822</v>
      </c>
      <c r="C759" s="277" t="s">
        <v>823</v>
      </c>
      <c r="D759" s="278" t="s">
        <v>172</v>
      </c>
      <c r="E759" s="279">
        <v>1</v>
      </c>
      <c r="F759" s="357"/>
      <c r="G759" s="280">
        <f>E759*F759</f>
        <v>0</v>
      </c>
      <c r="H759" s="281">
        <v>3.8280000000000002E-2</v>
      </c>
      <c r="I759" s="282">
        <f>E759*H759</f>
        <v>3.8280000000000002E-2</v>
      </c>
      <c r="J759" s="281"/>
      <c r="K759" s="282">
        <f>E759*J759</f>
        <v>0</v>
      </c>
      <c r="O759" s="274">
        <v>2</v>
      </c>
      <c r="AA759" s="243">
        <v>12</v>
      </c>
      <c r="AB759" s="243">
        <v>0</v>
      </c>
      <c r="AC759" s="243">
        <v>304</v>
      </c>
      <c r="AZ759" s="243">
        <v>2</v>
      </c>
      <c r="BA759" s="243">
        <f>IF(AZ759=1,G759,0)</f>
        <v>0</v>
      </c>
      <c r="BB759" s="243">
        <f>IF(AZ759=2,G759,0)</f>
        <v>0</v>
      </c>
      <c r="BC759" s="243">
        <f>IF(AZ759=3,G759,0)</f>
        <v>0</v>
      </c>
      <c r="BD759" s="243">
        <f>IF(AZ759=4,G759,0)</f>
        <v>0</v>
      </c>
      <c r="BE759" s="243">
        <f>IF(AZ759=5,G759,0)</f>
        <v>0</v>
      </c>
      <c r="CA759" s="274">
        <v>12</v>
      </c>
      <c r="CB759" s="274">
        <v>0</v>
      </c>
    </row>
    <row r="760" spans="1:80" ht="33.75" x14ac:dyDescent="0.2">
      <c r="A760" s="283"/>
      <c r="B760" s="286"/>
      <c r="C760" s="287" t="s">
        <v>824</v>
      </c>
      <c r="D760" s="288"/>
      <c r="E760" s="289">
        <v>1</v>
      </c>
      <c r="F760" s="358"/>
      <c r="G760" s="290"/>
      <c r="H760" s="291"/>
      <c r="I760" s="284"/>
      <c r="J760" s="292"/>
      <c r="K760" s="284"/>
      <c r="M760" s="285" t="s">
        <v>824</v>
      </c>
      <c r="O760" s="274"/>
    </row>
    <row r="761" spans="1:80" x14ac:dyDescent="0.2">
      <c r="A761" s="283"/>
      <c r="B761" s="286"/>
      <c r="C761" s="287" t="s">
        <v>825</v>
      </c>
      <c r="D761" s="288"/>
      <c r="E761" s="289">
        <v>0</v>
      </c>
      <c r="F761" s="358"/>
      <c r="G761" s="290"/>
      <c r="H761" s="291"/>
      <c r="I761" s="284"/>
      <c r="J761" s="292"/>
      <c r="K761" s="284"/>
      <c r="M761" s="285" t="s">
        <v>825</v>
      </c>
      <c r="O761" s="274"/>
    </row>
    <row r="762" spans="1:80" x14ac:dyDescent="0.2">
      <c r="A762" s="293"/>
      <c r="B762" s="294" t="s">
        <v>102</v>
      </c>
      <c r="C762" s="295" t="s">
        <v>821</v>
      </c>
      <c r="D762" s="296"/>
      <c r="E762" s="297"/>
      <c r="F762" s="359"/>
      <c r="G762" s="299">
        <f>SUM(G758:G761)</f>
        <v>0</v>
      </c>
      <c r="H762" s="300"/>
      <c r="I762" s="301">
        <f>SUM(I758:I761)</f>
        <v>3.8280000000000002E-2</v>
      </c>
      <c r="J762" s="300"/>
      <c r="K762" s="301">
        <f>SUM(K758:K761)</f>
        <v>0</v>
      </c>
      <c r="O762" s="274">
        <v>4</v>
      </c>
      <c r="BA762" s="302">
        <f>SUM(BA758:BA761)</f>
        <v>0</v>
      </c>
      <c r="BB762" s="302">
        <f>SUM(BB758:BB761)</f>
        <v>0</v>
      </c>
      <c r="BC762" s="302">
        <f>SUM(BC758:BC761)</f>
        <v>0</v>
      </c>
      <c r="BD762" s="302">
        <f>SUM(BD758:BD761)</f>
        <v>0</v>
      </c>
      <c r="BE762" s="302">
        <f>SUM(BE758:BE761)</f>
        <v>0</v>
      </c>
    </row>
    <row r="763" spans="1:80" x14ac:dyDescent="0.2">
      <c r="A763" s="264" t="s">
        <v>98</v>
      </c>
      <c r="B763" s="265" t="s">
        <v>826</v>
      </c>
      <c r="C763" s="266" t="s">
        <v>827</v>
      </c>
      <c r="D763" s="267"/>
      <c r="E763" s="268"/>
      <c r="F763" s="360"/>
      <c r="G763" s="269"/>
      <c r="H763" s="270"/>
      <c r="I763" s="271"/>
      <c r="J763" s="272"/>
      <c r="K763" s="273"/>
      <c r="O763" s="274">
        <v>1</v>
      </c>
    </row>
    <row r="764" spans="1:80" x14ac:dyDescent="0.2">
      <c r="A764" s="275">
        <v>182</v>
      </c>
      <c r="B764" s="276" t="s">
        <v>829</v>
      </c>
      <c r="C764" s="277" t="s">
        <v>830</v>
      </c>
      <c r="D764" s="278" t="s">
        <v>628</v>
      </c>
      <c r="E764" s="279">
        <v>1</v>
      </c>
      <c r="F764" s="357"/>
      <c r="G764" s="280">
        <f>E764*F764</f>
        <v>0</v>
      </c>
      <c r="H764" s="281">
        <v>0</v>
      </c>
      <c r="I764" s="282">
        <f>E764*H764</f>
        <v>0</v>
      </c>
      <c r="J764" s="281"/>
      <c r="K764" s="282">
        <f>E764*J764</f>
        <v>0</v>
      </c>
      <c r="O764" s="274">
        <v>2</v>
      </c>
      <c r="AA764" s="243">
        <v>12</v>
      </c>
      <c r="AB764" s="243">
        <v>0</v>
      </c>
      <c r="AC764" s="243">
        <v>46</v>
      </c>
      <c r="AZ764" s="243">
        <v>2</v>
      </c>
      <c r="BA764" s="243">
        <f>IF(AZ764=1,G764,0)</f>
        <v>0</v>
      </c>
      <c r="BB764" s="243">
        <f>IF(AZ764=2,G764,0)</f>
        <v>0</v>
      </c>
      <c r="BC764" s="243">
        <f>IF(AZ764=3,G764,0)</f>
        <v>0</v>
      </c>
      <c r="BD764" s="243">
        <f>IF(AZ764=4,G764,0)</f>
        <v>0</v>
      </c>
      <c r="BE764" s="243">
        <f>IF(AZ764=5,G764,0)</f>
        <v>0</v>
      </c>
      <c r="CA764" s="274">
        <v>12</v>
      </c>
      <c r="CB764" s="274">
        <v>0</v>
      </c>
    </row>
    <row r="765" spans="1:80" x14ac:dyDescent="0.2">
      <c r="A765" s="293"/>
      <c r="B765" s="294" t="s">
        <v>102</v>
      </c>
      <c r="C765" s="295" t="s">
        <v>828</v>
      </c>
      <c r="D765" s="296"/>
      <c r="E765" s="297"/>
      <c r="F765" s="359"/>
      <c r="G765" s="299">
        <f>SUM(G763:G764)</f>
        <v>0</v>
      </c>
      <c r="H765" s="300"/>
      <c r="I765" s="301">
        <f>SUM(I763:I764)</f>
        <v>0</v>
      </c>
      <c r="J765" s="300"/>
      <c r="K765" s="301">
        <f>SUM(K763:K764)</f>
        <v>0</v>
      </c>
      <c r="O765" s="274">
        <v>4</v>
      </c>
      <c r="BA765" s="302">
        <f>SUM(BA763:BA764)</f>
        <v>0</v>
      </c>
      <c r="BB765" s="302">
        <f>SUM(BB763:BB764)</f>
        <v>0</v>
      </c>
      <c r="BC765" s="302">
        <f>SUM(BC763:BC764)</f>
        <v>0</v>
      </c>
      <c r="BD765" s="302">
        <f>SUM(BD763:BD764)</f>
        <v>0</v>
      </c>
      <c r="BE765" s="302">
        <f>SUM(BE763:BE764)</f>
        <v>0</v>
      </c>
    </row>
    <row r="766" spans="1:80" x14ac:dyDescent="0.2">
      <c r="A766" s="264" t="s">
        <v>98</v>
      </c>
      <c r="B766" s="265" t="s">
        <v>831</v>
      </c>
      <c r="C766" s="266" t="s">
        <v>832</v>
      </c>
      <c r="D766" s="267"/>
      <c r="E766" s="268"/>
      <c r="F766" s="360"/>
      <c r="G766" s="269"/>
      <c r="H766" s="270"/>
      <c r="I766" s="271"/>
      <c r="J766" s="272"/>
      <c r="K766" s="273"/>
      <c r="O766" s="274">
        <v>1</v>
      </c>
    </row>
    <row r="767" spans="1:80" ht="22.5" x14ac:dyDescent="0.2">
      <c r="A767" s="275">
        <v>183</v>
      </c>
      <c r="B767" s="276" t="s">
        <v>834</v>
      </c>
      <c r="C767" s="277" t="s">
        <v>835</v>
      </c>
      <c r="D767" s="278" t="s">
        <v>200</v>
      </c>
      <c r="E767" s="279">
        <v>6.5</v>
      </c>
      <c r="F767" s="357"/>
      <c r="G767" s="280">
        <f>E767*F767</f>
        <v>0</v>
      </c>
      <c r="H767" s="281">
        <v>5.3099999999999996E-3</v>
      </c>
      <c r="I767" s="282">
        <f>E767*H767</f>
        <v>3.4514999999999997E-2</v>
      </c>
      <c r="J767" s="281">
        <v>0</v>
      </c>
      <c r="K767" s="282">
        <f>E767*J767</f>
        <v>0</v>
      </c>
      <c r="O767" s="274">
        <v>2</v>
      </c>
      <c r="AA767" s="243">
        <v>1</v>
      </c>
      <c r="AB767" s="243">
        <v>7</v>
      </c>
      <c r="AC767" s="243">
        <v>7</v>
      </c>
      <c r="AZ767" s="243">
        <v>2</v>
      </c>
      <c r="BA767" s="243">
        <f>IF(AZ767=1,G767,0)</f>
        <v>0</v>
      </c>
      <c r="BB767" s="243">
        <f>IF(AZ767=2,G767,0)</f>
        <v>0</v>
      </c>
      <c r="BC767" s="243">
        <f>IF(AZ767=3,G767,0)</f>
        <v>0</v>
      </c>
      <c r="BD767" s="243">
        <f>IF(AZ767=4,G767,0)</f>
        <v>0</v>
      </c>
      <c r="BE767" s="243">
        <f>IF(AZ767=5,G767,0)</f>
        <v>0</v>
      </c>
      <c r="CA767" s="274">
        <v>1</v>
      </c>
      <c r="CB767" s="274">
        <v>7</v>
      </c>
    </row>
    <row r="768" spans="1:80" x14ac:dyDescent="0.2">
      <c r="A768" s="283"/>
      <c r="B768" s="286"/>
      <c r="C768" s="287" t="s">
        <v>836</v>
      </c>
      <c r="D768" s="288"/>
      <c r="E768" s="289">
        <v>6.5</v>
      </c>
      <c r="F768" s="358"/>
      <c r="G768" s="290"/>
      <c r="H768" s="291"/>
      <c r="I768" s="284"/>
      <c r="J768" s="292"/>
      <c r="K768" s="284"/>
      <c r="M768" s="285" t="s">
        <v>836</v>
      </c>
      <c r="O768" s="274"/>
    </row>
    <row r="769" spans="1:80" x14ac:dyDescent="0.2">
      <c r="A769" s="275">
        <v>184</v>
      </c>
      <c r="B769" s="276" t="s">
        <v>837</v>
      </c>
      <c r="C769" s="277" t="s">
        <v>838</v>
      </c>
      <c r="D769" s="278" t="s">
        <v>112</v>
      </c>
      <c r="E769" s="279">
        <v>111.456</v>
      </c>
      <c r="F769" s="357"/>
      <c r="G769" s="280">
        <f>E769*F769</f>
        <v>0</v>
      </c>
      <c r="H769" s="281">
        <v>1.009E-2</v>
      </c>
      <c r="I769" s="282">
        <f>E769*H769</f>
        <v>1.1245910400000001</v>
      </c>
      <c r="J769" s="281">
        <v>0</v>
      </c>
      <c r="K769" s="282">
        <f>E769*J769</f>
        <v>0</v>
      </c>
      <c r="O769" s="274">
        <v>2</v>
      </c>
      <c r="AA769" s="243">
        <v>1</v>
      </c>
      <c r="AB769" s="243">
        <v>7</v>
      </c>
      <c r="AC769" s="243">
        <v>7</v>
      </c>
      <c r="AZ769" s="243">
        <v>2</v>
      </c>
      <c r="BA769" s="243">
        <f>IF(AZ769=1,G769,0)</f>
        <v>0</v>
      </c>
      <c r="BB769" s="243">
        <f>IF(AZ769=2,G769,0)</f>
        <v>0</v>
      </c>
      <c r="BC769" s="243">
        <f>IF(AZ769=3,G769,0)</f>
        <v>0</v>
      </c>
      <c r="BD769" s="243">
        <f>IF(AZ769=4,G769,0)</f>
        <v>0</v>
      </c>
      <c r="BE769" s="243">
        <f>IF(AZ769=5,G769,0)</f>
        <v>0</v>
      </c>
      <c r="CA769" s="274">
        <v>1</v>
      </c>
      <c r="CB769" s="274">
        <v>7</v>
      </c>
    </row>
    <row r="770" spans="1:80" x14ac:dyDescent="0.2">
      <c r="A770" s="283"/>
      <c r="B770" s="286"/>
      <c r="C770" s="287" t="s">
        <v>839</v>
      </c>
      <c r="D770" s="288"/>
      <c r="E770" s="289">
        <v>111.456</v>
      </c>
      <c r="F770" s="358"/>
      <c r="G770" s="290"/>
      <c r="H770" s="291"/>
      <c r="I770" s="284"/>
      <c r="J770" s="292"/>
      <c r="K770" s="284"/>
      <c r="M770" s="285" t="s">
        <v>839</v>
      </c>
      <c r="O770" s="274"/>
    </row>
    <row r="771" spans="1:80" ht="22.5" x14ac:dyDescent="0.2">
      <c r="A771" s="275">
        <v>185</v>
      </c>
      <c r="B771" s="276" t="s">
        <v>840</v>
      </c>
      <c r="C771" s="277" t="s">
        <v>841</v>
      </c>
      <c r="D771" s="278" t="s">
        <v>112</v>
      </c>
      <c r="E771" s="279">
        <v>38.136000000000003</v>
      </c>
      <c r="F771" s="357"/>
      <c r="G771" s="280">
        <f>E771*F771</f>
        <v>0</v>
      </c>
      <c r="H771" s="281">
        <v>6.45E-3</v>
      </c>
      <c r="I771" s="282">
        <f>E771*H771</f>
        <v>0.24597720000000001</v>
      </c>
      <c r="J771" s="281">
        <v>0</v>
      </c>
      <c r="K771" s="282">
        <f>E771*J771</f>
        <v>0</v>
      </c>
      <c r="O771" s="274">
        <v>2</v>
      </c>
      <c r="AA771" s="243">
        <v>1</v>
      </c>
      <c r="AB771" s="243">
        <v>7</v>
      </c>
      <c r="AC771" s="243">
        <v>7</v>
      </c>
      <c r="AZ771" s="243">
        <v>2</v>
      </c>
      <c r="BA771" s="243">
        <f>IF(AZ771=1,G771,0)</f>
        <v>0</v>
      </c>
      <c r="BB771" s="243">
        <f>IF(AZ771=2,G771,0)</f>
        <v>0</v>
      </c>
      <c r="BC771" s="243">
        <f>IF(AZ771=3,G771,0)</f>
        <v>0</v>
      </c>
      <c r="BD771" s="243">
        <f>IF(AZ771=4,G771,0)</f>
        <v>0</v>
      </c>
      <c r="BE771" s="243">
        <f>IF(AZ771=5,G771,0)</f>
        <v>0</v>
      </c>
      <c r="CA771" s="274">
        <v>1</v>
      </c>
      <c r="CB771" s="274">
        <v>7</v>
      </c>
    </row>
    <row r="772" spans="1:80" x14ac:dyDescent="0.2">
      <c r="A772" s="283"/>
      <c r="B772" s="286"/>
      <c r="C772" s="287" t="s">
        <v>842</v>
      </c>
      <c r="D772" s="288"/>
      <c r="E772" s="289">
        <v>0</v>
      </c>
      <c r="F772" s="358"/>
      <c r="G772" s="290"/>
      <c r="H772" s="291"/>
      <c r="I772" s="284"/>
      <c r="J772" s="292"/>
      <c r="K772" s="284"/>
      <c r="M772" s="285" t="s">
        <v>842</v>
      </c>
      <c r="O772" s="274"/>
    </row>
    <row r="773" spans="1:80" x14ac:dyDescent="0.2">
      <c r="A773" s="283"/>
      <c r="B773" s="286"/>
      <c r="C773" s="287" t="s">
        <v>843</v>
      </c>
      <c r="D773" s="288"/>
      <c r="E773" s="289">
        <v>12.712</v>
      </c>
      <c r="F773" s="358"/>
      <c r="G773" s="290"/>
      <c r="H773" s="291"/>
      <c r="I773" s="284"/>
      <c r="J773" s="292"/>
      <c r="K773" s="284"/>
      <c r="M773" s="285" t="s">
        <v>843</v>
      </c>
      <c r="O773" s="274"/>
    </row>
    <row r="774" spans="1:80" x14ac:dyDescent="0.2">
      <c r="A774" s="283"/>
      <c r="B774" s="286"/>
      <c r="C774" s="287" t="s">
        <v>844</v>
      </c>
      <c r="D774" s="288"/>
      <c r="E774" s="289">
        <v>12.712</v>
      </c>
      <c r="F774" s="358"/>
      <c r="G774" s="290"/>
      <c r="H774" s="291"/>
      <c r="I774" s="284"/>
      <c r="J774" s="292"/>
      <c r="K774" s="284"/>
      <c r="M774" s="285" t="s">
        <v>844</v>
      </c>
      <c r="O774" s="274"/>
    </row>
    <row r="775" spans="1:80" x14ac:dyDescent="0.2">
      <c r="A775" s="283"/>
      <c r="B775" s="286"/>
      <c r="C775" s="287" t="s">
        <v>845</v>
      </c>
      <c r="D775" s="288"/>
      <c r="E775" s="289">
        <v>12.712</v>
      </c>
      <c r="F775" s="358"/>
      <c r="G775" s="290"/>
      <c r="H775" s="291"/>
      <c r="I775" s="284"/>
      <c r="J775" s="292"/>
      <c r="K775" s="284"/>
      <c r="M775" s="285" t="s">
        <v>845</v>
      </c>
      <c r="O775" s="274"/>
    </row>
    <row r="776" spans="1:80" ht="22.5" x14ac:dyDescent="0.2">
      <c r="A776" s="275">
        <v>186</v>
      </c>
      <c r="B776" s="276" t="s">
        <v>846</v>
      </c>
      <c r="C776" s="277" t="s">
        <v>847</v>
      </c>
      <c r="D776" s="278" t="s">
        <v>112</v>
      </c>
      <c r="E776" s="279">
        <v>45.36</v>
      </c>
      <c r="F776" s="357"/>
      <c r="G776" s="280">
        <f>E776*F776</f>
        <v>0</v>
      </c>
      <c r="H776" s="281">
        <v>2.0000000000000002E-5</v>
      </c>
      <c r="I776" s="282">
        <f>E776*H776</f>
        <v>9.0720000000000004E-4</v>
      </c>
      <c r="J776" s="281">
        <v>0</v>
      </c>
      <c r="K776" s="282">
        <f>E776*J776</f>
        <v>0</v>
      </c>
      <c r="O776" s="274">
        <v>2</v>
      </c>
      <c r="AA776" s="243">
        <v>1</v>
      </c>
      <c r="AB776" s="243">
        <v>7</v>
      </c>
      <c r="AC776" s="243">
        <v>7</v>
      </c>
      <c r="AZ776" s="243">
        <v>2</v>
      </c>
      <c r="BA776" s="243">
        <f>IF(AZ776=1,G776,0)</f>
        <v>0</v>
      </c>
      <c r="BB776" s="243">
        <f>IF(AZ776=2,G776,0)</f>
        <v>0</v>
      </c>
      <c r="BC776" s="243">
        <f>IF(AZ776=3,G776,0)</f>
        <v>0</v>
      </c>
      <c r="BD776" s="243">
        <f>IF(AZ776=4,G776,0)</f>
        <v>0</v>
      </c>
      <c r="BE776" s="243">
        <f>IF(AZ776=5,G776,0)</f>
        <v>0</v>
      </c>
      <c r="CA776" s="274">
        <v>1</v>
      </c>
      <c r="CB776" s="274">
        <v>7</v>
      </c>
    </row>
    <row r="777" spans="1:80" x14ac:dyDescent="0.2">
      <c r="A777" s="283"/>
      <c r="B777" s="286"/>
      <c r="C777" s="287" t="s">
        <v>377</v>
      </c>
      <c r="D777" s="288"/>
      <c r="E777" s="289">
        <v>45.36</v>
      </c>
      <c r="F777" s="358"/>
      <c r="G777" s="290"/>
      <c r="H777" s="291"/>
      <c r="I777" s="284"/>
      <c r="J777" s="292"/>
      <c r="K777" s="284"/>
      <c r="M777" s="285" t="s">
        <v>377</v>
      </c>
      <c r="O777" s="274"/>
    </row>
    <row r="778" spans="1:80" ht="22.5" x14ac:dyDescent="0.2">
      <c r="A778" s="275">
        <v>187</v>
      </c>
      <c r="B778" s="276" t="s">
        <v>848</v>
      </c>
      <c r="C778" s="277" t="s">
        <v>849</v>
      </c>
      <c r="D778" s="278" t="s">
        <v>112</v>
      </c>
      <c r="E778" s="279">
        <v>46.411999999999999</v>
      </c>
      <c r="F778" s="357"/>
      <c r="G778" s="280">
        <f>E778*F778</f>
        <v>0</v>
      </c>
      <c r="H778" s="281">
        <v>1.179E-2</v>
      </c>
      <c r="I778" s="282">
        <f>E778*H778</f>
        <v>0.54719748000000001</v>
      </c>
      <c r="J778" s="281">
        <v>0</v>
      </c>
      <c r="K778" s="282">
        <f>E778*J778</f>
        <v>0</v>
      </c>
      <c r="O778" s="274">
        <v>2</v>
      </c>
      <c r="AA778" s="243">
        <v>1</v>
      </c>
      <c r="AB778" s="243">
        <v>7</v>
      </c>
      <c r="AC778" s="243">
        <v>7</v>
      </c>
      <c r="AZ778" s="243">
        <v>2</v>
      </c>
      <c r="BA778" s="243">
        <f>IF(AZ778=1,G778,0)</f>
        <v>0</v>
      </c>
      <c r="BB778" s="243">
        <f>IF(AZ778=2,G778,0)</f>
        <v>0</v>
      </c>
      <c r="BC778" s="243">
        <f>IF(AZ778=3,G778,0)</f>
        <v>0</v>
      </c>
      <c r="BD778" s="243">
        <f>IF(AZ778=4,G778,0)</f>
        <v>0</v>
      </c>
      <c r="BE778" s="243">
        <f>IF(AZ778=5,G778,0)</f>
        <v>0</v>
      </c>
      <c r="CA778" s="274">
        <v>1</v>
      </c>
      <c r="CB778" s="274">
        <v>7</v>
      </c>
    </row>
    <row r="779" spans="1:80" x14ac:dyDescent="0.2">
      <c r="A779" s="283"/>
      <c r="B779" s="286"/>
      <c r="C779" s="287" t="s">
        <v>850</v>
      </c>
      <c r="D779" s="288"/>
      <c r="E779" s="289">
        <v>46.411999999999999</v>
      </c>
      <c r="F779" s="358"/>
      <c r="G779" s="290"/>
      <c r="H779" s="291"/>
      <c r="I779" s="284"/>
      <c r="J779" s="292"/>
      <c r="K779" s="284"/>
      <c r="M779" s="285" t="s">
        <v>850</v>
      </c>
      <c r="O779" s="274"/>
    </row>
    <row r="780" spans="1:80" x14ac:dyDescent="0.2">
      <c r="A780" s="275">
        <v>188</v>
      </c>
      <c r="B780" s="276" t="s">
        <v>851</v>
      </c>
      <c r="C780" s="277" t="s">
        <v>852</v>
      </c>
      <c r="D780" s="278" t="s">
        <v>112</v>
      </c>
      <c r="E780" s="279">
        <v>46.267200000000003</v>
      </c>
      <c r="F780" s="357"/>
      <c r="G780" s="280">
        <f>E780*F780</f>
        <v>0</v>
      </c>
      <c r="H780" s="281">
        <v>1.2500000000000001E-2</v>
      </c>
      <c r="I780" s="282">
        <f>E780*H780</f>
        <v>0.57834000000000008</v>
      </c>
      <c r="J780" s="281"/>
      <c r="K780" s="282">
        <f>E780*J780</f>
        <v>0</v>
      </c>
      <c r="O780" s="274">
        <v>2</v>
      </c>
      <c r="AA780" s="243">
        <v>3</v>
      </c>
      <c r="AB780" s="243">
        <v>7</v>
      </c>
      <c r="AC780" s="243">
        <v>5953323312</v>
      </c>
      <c r="AZ780" s="243">
        <v>2</v>
      </c>
      <c r="BA780" s="243">
        <f>IF(AZ780=1,G780,0)</f>
        <v>0</v>
      </c>
      <c r="BB780" s="243">
        <f>IF(AZ780=2,G780,0)</f>
        <v>0</v>
      </c>
      <c r="BC780" s="243">
        <f>IF(AZ780=3,G780,0)</f>
        <v>0</v>
      </c>
      <c r="BD780" s="243">
        <f>IF(AZ780=4,G780,0)</f>
        <v>0</v>
      </c>
      <c r="BE780" s="243">
        <f>IF(AZ780=5,G780,0)</f>
        <v>0</v>
      </c>
      <c r="CA780" s="274">
        <v>3</v>
      </c>
      <c r="CB780" s="274">
        <v>7</v>
      </c>
    </row>
    <row r="781" spans="1:80" x14ac:dyDescent="0.2">
      <c r="A781" s="283"/>
      <c r="B781" s="286"/>
      <c r="C781" s="287" t="s">
        <v>853</v>
      </c>
      <c r="D781" s="288"/>
      <c r="E781" s="289">
        <v>46.267200000000003</v>
      </c>
      <c r="F781" s="358"/>
      <c r="G781" s="290"/>
      <c r="H781" s="291"/>
      <c r="I781" s="284"/>
      <c r="J781" s="292"/>
      <c r="K781" s="284"/>
      <c r="M781" s="285" t="s">
        <v>853</v>
      </c>
      <c r="O781" s="274"/>
    </row>
    <row r="782" spans="1:80" x14ac:dyDescent="0.2">
      <c r="A782" s="275">
        <v>189</v>
      </c>
      <c r="B782" s="276" t="s">
        <v>854</v>
      </c>
      <c r="C782" s="277" t="s">
        <v>855</v>
      </c>
      <c r="D782" s="278" t="s">
        <v>191</v>
      </c>
      <c r="E782" s="279">
        <v>2.5315279199999998</v>
      </c>
      <c r="F782" s="357"/>
      <c r="G782" s="280">
        <f>E782*F782</f>
        <v>0</v>
      </c>
      <c r="H782" s="281">
        <v>0</v>
      </c>
      <c r="I782" s="282">
        <f>E782*H782</f>
        <v>0</v>
      </c>
      <c r="J782" s="281"/>
      <c r="K782" s="282">
        <f>E782*J782</f>
        <v>0</v>
      </c>
      <c r="O782" s="274">
        <v>2</v>
      </c>
      <c r="AA782" s="243">
        <v>7</v>
      </c>
      <c r="AB782" s="243">
        <v>1001</v>
      </c>
      <c r="AC782" s="243">
        <v>5</v>
      </c>
      <c r="AZ782" s="243">
        <v>2</v>
      </c>
      <c r="BA782" s="243">
        <f>IF(AZ782=1,G782,0)</f>
        <v>0</v>
      </c>
      <c r="BB782" s="243">
        <f>IF(AZ782=2,G782,0)</f>
        <v>0</v>
      </c>
      <c r="BC782" s="243">
        <f>IF(AZ782=3,G782,0)</f>
        <v>0</v>
      </c>
      <c r="BD782" s="243">
        <f>IF(AZ782=4,G782,0)</f>
        <v>0</v>
      </c>
      <c r="BE782" s="243">
        <f>IF(AZ782=5,G782,0)</f>
        <v>0</v>
      </c>
      <c r="CA782" s="274">
        <v>7</v>
      </c>
      <c r="CB782" s="274">
        <v>1001</v>
      </c>
    </row>
    <row r="783" spans="1:80" x14ac:dyDescent="0.2">
      <c r="A783" s="293"/>
      <c r="B783" s="294" t="s">
        <v>102</v>
      </c>
      <c r="C783" s="295" t="s">
        <v>833</v>
      </c>
      <c r="D783" s="296"/>
      <c r="E783" s="297"/>
      <c r="F783" s="359"/>
      <c r="G783" s="299">
        <f>SUM(G766:G782)</f>
        <v>0</v>
      </c>
      <c r="H783" s="300"/>
      <c r="I783" s="301">
        <f>SUM(I766:I782)</f>
        <v>2.5315279200000003</v>
      </c>
      <c r="J783" s="300"/>
      <c r="K783" s="301">
        <f>SUM(K766:K782)</f>
        <v>0</v>
      </c>
      <c r="O783" s="274">
        <v>4</v>
      </c>
      <c r="BA783" s="302">
        <f>SUM(BA766:BA782)</f>
        <v>0</v>
      </c>
      <c r="BB783" s="302">
        <f>SUM(BB766:BB782)</f>
        <v>0</v>
      </c>
      <c r="BC783" s="302">
        <f>SUM(BC766:BC782)</f>
        <v>0</v>
      </c>
      <c r="BD783" s="302">
        <f>SUM(BD766:BD782)</f>
        <v>0</v>
      </c>
      <c r="BE783" s="302">
        <f>SUM(BE766:BE782)</f>
        <v>0</v>
      </c>
    </row>
    <row r="784" spans="1:80" x14ac:dyDescent="0.2">
      <c r="A784" s="264" t="s">
        <v>98</v>
      </c>
      <c r="B784" s="265" t="s">
        <v>856</v>
      </c>
      <c r="C784" s="266" t="s">
        <v>857</v>
      </c>
      <c r="D784" s="267"/>
      <c r="E784" s="268"/>
      <c r="F784" s="360"/>
      <c r="G784" s="269"/>
      <c r="H784" s="270"/>
      <c r="I784" s="271"/>
      <c r="J784" s="272"/>
      <c r="K784" s="273"/>
      <c r="O784" s="274">
        <v>1</v>
      </c>
    </row>
    <row r="785" spans="1:80" ht="22.5" x14ac:dyDescent="0.2">
      <c r="A785" s="275">
        <v>190</v>
      </c>
      <c r="B785" s="276" t="s">
        <v>859</v>
      </c>
      <c r="C785" s="277" t="s">
        <v>860</v>
      </c>
      <c r="D785" s="278" t="s">
        <v>200</v>
      </c>
      <c r="E785" s="279">
        <v>111.54</v>
      </c>
      <c r="F785" s="357"/>
      <c r="G785" s="280">
        <f>E785*F785</f>
        <v>0</v>
      </c>
      <c r="H785" s="281">
        <v>0</v>
      </c>
      <c r="I785" s="282">
        <f>E785*H785</f>
        <v>0</v>
      </c>
      <c r="J785" s="281">
        <v>-4.2599999999999999E-3</v>
      </c>
      <c r="K785" s="282">
        <f>E785*J785</f>
        <v>-0.47516040000000004</v>
      </c>
      <c r="O785" s="274">
        <v>2</v>
      </c>
      <c r="AA785" s="243">
        <v>1</v>
      </c>
      <c r="AB785" s="243">
        <v>7</v>
      </c>
      <c r="AC785" s="243">
        <v>7</v>
      </c>
      <c r="AZ785" s="243">
        <v>2</v>
      </c>
      <c r="BA785" s="243">
        <f>IF(AZ785=1,G785,0)</f>
        <v>0</v>
      </c>
      <c r="BB785" s="243">
        <f>IF(AZ785=2,G785,0)</f>
        <v>0</v>
      </c>
      <c r="BC785" s="243">
        <f>IF(AZ785=3,G785,0)</f>
        <v>0</v>
      </c>
      <c r="BD785" s="243">
        <f>IF(AZ785=4,G785,0)</f>
        <v>0</v>
      </c>
      <c r="BE785" s="243">
        <f>IF(AZ785=5,G785,0)</f>
        <v>0</v>
      </c>
      <c r="CA785" s="274">
        <v>1</v>
      </c>
      <c r="CB785" s="274">
        <v>7</v>
      </c>
    </row>
    <row r="786" spans="1:80" x14ac:dyDescent="0.2">
      <c r="A786" s="283"/>
      <c r="B786" s="286"/>
      <c r="C786" s="287" t="s">
        <v>733</v>
      </c>
      <c r="D786" s="288"/>
      <c r="E786" s="289">
        <v>0</v>
      </c>
      <c r="F786" s="358"/>
      <c r="G786" s="290"/>
      <c r="H786" s="291"/>
      <c r="I786" s="284"/>
      <c r="J786" s="292"/>
      <c r="K786" s="284"/>
      <c r="M786" s="285" t="s">
        <v>733</v>
      </c>
      <c r="O786" s="274"/>
    </row>
    <row r="787" spans="1:80" x14ac:dyDescent="0.2">
      <c r="A787" s="283"/>
      <c r="B787" s="286"/>
      <c r="C787" s="287" t="s">
        <v>740</v>
      </c>
      <c r="D787" s="288"/>
      <c r="E787" s="289">
        <v>75.81</v>
      </c>
      <c r="F787" s="358"/>
      <c r="G787" s="290"/>
      <c r="H787" s="291"/>
      <c r="I787" s="284"/>
      <c r="J787" s="292"/>
      <c r="K787" s="284"/>
      <c r="M787" s="285" t="s">
        <v>740</v>
      </c>
      <c r="O787" s="274"/>
    </row>
    <row r="788" spans="1:80" x14ac:dyDescent="0.2">
      <c r="A788" s="283"/>
      <c r="B788" s="286"/>
      <c r="C788" s="287" t="s">
        <v>743</v>
      </c>
      <c r="D788" s="288"/>
      <c r="E788" s="289">
        <v>35.729999999999997</v>
      </c>
      <c r="F788" s="358"/>
      <c r="G788" s="290"/>
      <c r="H788" s="291"/>
      <c r="I788" s="284"/>
      <c r="J788" s="292"/>
      <c r="K788" s="284"/>
      <c r="M788" s="285" t="s">
        <v>743</v>
      </c>
      <c r="O788" s="274"/>
    </row>
    <row r="789" spans="1:80" x14ac:dyDescent="0.2">
      <c r="A789" s="275">
        <v>191</v>
      </c>
      <c r="B789" s="276" t="s">
        <v>861</v>
      </c>
      <c r="C789" s="277" t="s">
        <v>862</v>
      </c>
      <c r="D789" s="278" t="s">
        <v>172</v>
      </c>
      <c r="E789" s="279">
        <v>1</v>
      </c>
      <c r="F789" s="357"/>
      <c r="G789" s="280">
        <f>E789*F789</f>
        <v>0</v>
      </c>
      <c r="H789" s="281">
        <v>0</v>
      </c>
      <c r="I789" s="282">
        <f>E789*H789</f>
        <v>0</v>
      </c>
      <c r="J789" s="281">
        <v>-2.0080000000000001E-2</v>
      </c>
      <c r="K789" s="282">
        <f>E789*J789</f>
        <v>-2.0080000000000001E-2</v>
      </c>
      <c r="O789" s="274">
        <v>2</v>
      </c>
      <c r="AA789" s="243">
        <v>1</v>
      </c>
      <c r="AB789" s="243">
        <v>7</v>
      </c>
      <c r="AC789" s="243">
        <v>7</v>
      </c>
      <c r="AZ789" s="243">
        <v>2</v>
      </c>
      <c r="BA789" s="243">
        <f>IF(AZ789=1,G789,0)</f>
        <v>0</v>
      </c>
      <c r="BB789" s="243">
        <f>IF(AZ789=2,G789,0)</f>
        <v>0</v>
      </c>
      <c r="BC789" s="243">
        <f>IF(AZ789=3,G789,0)</f>
        <v>0</v>
      </c>
      <c r="BD789" s="243">
        <f>IF(AZ789=4,G789,0)</f>
        <v>0</v>
      </c>
      <c r="BE789" s="243">
        <f>IF(AZ789=5,G789,0)</f>
        <v>0</v>
      </c>
      <c r="CA789" s="274">
        <v>1</v>
      </c>
      <c r="CB789" s="274">
        <v>7</v>
      </c>
    </row>
    <row r="790" spans="1:80" x14ac:dyDescent="0.2">
      <c r="A790" s="275">
        <v>192</v>
      </c>
      <c r="B790" s="276" t="s">
        <v>863</v>
      </c>
      <c r="C790" s="277" t="s">
        <v>864</v>
      </c>
      <c r="D790" s="278" t="s">
        <v>200</v>
      </c>
      <c r="E790" s="279">
        <v>236.64</v>
      </c>
      <c r="F790" s="357"/>
      <c r="G790" s="280">
        <f>E790*F790</f>
        <v>0</v>
      </c>
      <c r="H790" s="281">
        <v>0</v>
      </c>
      <c r="I790" s="282">
        <f>E790*H790</f>
        <v>0</v>
      </c>
      <c r="J790" s="281">
        <v>-1.3500000000000001E-3</v>
      </c>
      <c r="K790" s="282">
        <f>E790*J790</f>
        <v>-0.31946400000000003</v>
      </c>
      <c r="O790" s="274">
        <v>2</v>
      </c>
      <c r="AA790" s="243">
        <v>1</v>
      </c>
      <c r="AB790" s="243">
        <v>7</v>
      </c>
      <c r="AC790" s="243">
        <v>7</v>
      </c>
      <c r="AZ790" s="243">
        <v>2</v>
      </c>
      <c r="BA790" s="243">
        <f>IF(AZ790=1,G790,0)</f>
        <v>0</v>
      </c>
      <c r="BB790" s="243">
        <f>IF(AZ790=2,G790,0)</f>
        <v>0</v>
      </c>
      <c r="BC790" s="243">
        <f>IF(AZ790=3,G790,0)</f>
        <v>0</v>
      </c>
      <c r="BD790" s="243">
        <f>IF(AZ790=4,G790,0)</f>
        <v>0</v>
      </c>
      <c r="BE790" s="243">
        <f>IF(AZ790=5,G790,0)</f>
        <v>0</v>
      </c>
      <c r="CA790" s="274">
        <v>1</v>
      </c>
      <c r="CB790" s="274">
        <v>7</v>
      </c>
    </row>
    <row r="791" spans="1:80" x14ac:dyDescent="0.2">
      <c r="A791" s="283"/>
      <c r="B791" s="286"/>
      <c r="C791" s="287" t="s">
        <v>733</v>
      </c>
      <c r="D791" s="288"/>
      <c r="E791" s="289">
        <v>0</v>
      </c>
      <c r="F791" s="358"/>
      <c r="G791" s="290"/>
      <c r="H791" s="291"/>
      <c r="I791" s="284"/>
      <c r="J791" s="292"/>
      <c r="K791" s="284"/>
      <c r="M791" s="285" t="s">
        <v>733</v>
      </c>
      <c r="O791" s="274"/>
    </row>
    <row r="792" spans="1:80" x14ac:dyDescent="0.2">
      <c r="A792" s="283"/>
      <c r="B792" s="286"/>
      <c r="C792" s="287" t="s">
        <v>865</v>
      </c>
      <c r="D792" s="288"/>
      <c r="E792" s="289">
        <v>6.88</v>
      </c>
      <c r="F792" s="358"/>
      <c r="G792" s="290"/>
      <c r="H792" s="291"/>
      <c r="I792" s="284"/>
      <c r="J792" s="292"/>
      <c r="K792" s="284"/>
      <c r="M792" s="285" t="s">
        <v>865</v>
      </c>
      <c r="O792" s="274"/>
    </row>
    <row r="793" spans="1:80" x14ac:dyDescent="0.2">
      <c r="A793" s="283"/>
      <c r="B793" s="286"/>
      <c r="C793" s="287" t="s">
        <v>866</v>
      </c>
      <c r="D793" s="288"/>
      <c r="E793" s="289">
        <v>2.33</v>
      </c>
      <c r="F793" s="358"/>
      <c r="G793" s="290"/>
      <c r="H793" s="291"/>
      <c r="I793" s="284"/>
      <c r="J793" s="292"/>
      <c r="K793" s="284"/>
      <c r="M793" s="285" t="s">
        <v>866</v>
      </c>
      <c r="O793" s="274"/>
    </row>
    <row r="794" spans="1:80" x14ac:dyDescent="0.2">
      <c r="A794" s="283"/>
      <c r="B794" s="286"/>
      <c r="C794" s="287" t="s">
        <v>867</v>
      </c>
      <c r="D794" s="288"/>
      <c r="E794" s="289">
        <v>227.43</v>
      </c>
      <c r="F794" s="358"/>
      <c r="G794" s="290"/>
      <c r="H794" s="291"/>
      <c r="I794" s="284"/>
      <c r="J794" s="292"/>
      <c r="K794" s="284"/>
      <c r="M794" s="285" t="s">
        <v>867</v>
      </c>
      <c r="O794" s="274"/>
    </row>
    <row r="795" spans="1:80" ht="22.5" x14ac:dyDescent="0.2">
      <c r="A795" s="275">
        <v>193</v>
      </c>
      <c r="B795" s="276" t="s">
        <v>868</v>
      </c>
      <c r="C795" s="277" t="s">
        <v>869</v>
      </c>
      <c r="D795" s="278" t="s">
        <v>172</v>
      </c>
      <c r="E795" s="279">
        <v>1</v>
      </c>
      <c r="F795" s="357"/>
      <c r="G795" s="280">
        <f>E795*F795</f>
        <v>0</v>
      </c>
      <c r="H795" s="281">
        <v>3.4000000000000002E-4</v>
      </c>
      <c r="I795" s="282">
        <f>E795*H795</f>
        <v>3.4000000000000002E-4</v>
      </c>
      <c r="J795" s="281">
        <v>0</v>
      </c>
      <c r="K795" s="282">
        <f>E795*J795</f>
        <v>0</v>
      </c>
      <c r="O795" s="274">
        <v>2</v>
      </c>
      <c r="AA795" s="243">
        <v>1</v>
      </c>
      <c r="AB795" s="243">
        <v>0</v>
      </c>
      <c r="AC795" s="243">
        <v>0</v>
      </c>
      <c r="AZ795" s="243">
        <v>2</v>
      </c>
      <c r="BA795" s="243">
        <f>IF(AZ795=1,G795,0)</f>
        <v>0</v>
      </c>
      <c r="BB795" s="243">
        <f>IF(AZ795=2,G795,0)</f>
        <v>0</v>
      </c>
      <c r="BC795" s="243">
        <f>IF(AZ795=3,G795,0)</f>
        <v>0</v>
      </c>
      <c r="BD795" s="243">
        <f>IF(AZ795=4,G795,0)</f>
        <v>0</v>
      </c>
      <c r="BE795" s="243">
        <f>IF(AZ795=5,G795,0)</f>
        <v>0</v>
      </c>
      <c r="CA795" s="274">
        <v>1</v>
      </c>
      <c r="CB795" s="274">
        <v>0</v>
      </c>
    </row>
    <row r="796" spans="1:80" ht="22.5" x14ac:dyDescent="0.2">
      <c r="A796" s="275">
        <v>194</v>
      </c>
      <c r="B796" s="276" t="s">
        <v>870</v>
      </c>
      <c r="C796" s="277" t="s">
        <v>871</v>
      </c>
      <c r="D796" s="278" t="s">
        <v>200</v>
      </c>
      <c r="E796" s="279">
        <v>4.4000000000000004</v>
      </c>
      <c r="F796" s="357"/>
      <c r="G796" s="280">
        <f>E796*F796</f>
        <v>0</v>
      </c>
      <c r="H796" s="281">
        <v>2.9099999999999998E-3</v>
      </c>
      <c r="I796" s="282">
        <f>E796*H796</f>
        <v>1.2803999999999999E-2</v>
      </c>
      <c r="J796" s="281">
        <v>0</v>
      </c>
      <c r="K796" s="282">
        <f>E796*J796</f>
        <v>0</v>
      </c>
      <c r="O796" s="274">
        <v>2</v>
      </c>
      <c r="AA796" s="243">
        <v>1</v>
      </c>
      <c r="AB796" s="243">
        <v>7</v>
      </c>
      <c r="AC796" s="243">
        <v>7</v>
      </c>
      <c r="AZ796" s="243">
        <v>2</v>
      </c>
      <c r="BA796" s="243">
        <f>IF(AZ796=1,G796,0)</f>
        <v>0</v>
      </c>
      <c r="BB796" s="243">
        <f>IF(AZ796=2,G796,0)</f>
        <v>0</v>
      </c>
      <c r="BC796" s="243">
        <f>IF(AZ796=3,G796,0)</f>
        <v>0</v>
      </c>
      <c r="BD796" s="243">
        <f>IF(AZ796=4,G796,0)</f>
        <v>0</v>
      </c>
      <c r="BE796" s="243">
        <f>IF(AZ796=5,G796,0)</f>
        <v>0</v>
      </c>
      <c r="CA796" s="274">
        <v>1</v>
      </c>
      <c r="CB796" s="274">
        <v>7</v>
      </c>
    </row>
    <row r="797" spans="1:80" x14ac:dyDescent="0.2">
      <c r="A797" s="283"/>
      <c r="B797" s="286"/>
      <c r="C797" s="287" t="s">
        <v>733</v>
      </c>
      <c r="D797" s="288"/>
      <c r="E797" s="289">
        <v>0</v>
      </c>
      <c r="F797" s="358"/>
      <c r="G797" s="290"/>
      <c r="H797" s="291"/>
      <c r="I797" s="284"/>
      <c r="J797" s="292"/>
      <c r="K797" s="284"/>
      <c r="M797" s="285" t="s">
        <v>733</v>
      </c>
      <c r="O797" s="274"/>
    </row>
    <row r="798" spans="1:80" x14ac:dyDescent="0.2">
      <c r="A798" s="283"/>
      <c r="B798" s="286"/>
      <c r="C798" s="287" t="s">
        <v>872</v>
      </c>
      <c r="D798" s="288"/>
      <c r="E798" s="289">
        <v>4.4000000000000004</v>
      </c>
      <c r="F798" s="358"/>
      <c r="G798" s="290"/>
      <c r="H798" s="291"/>
      <c r="I798" s="284"/>
      <c r="J798" s="292"/>
      <c r="K798" s="284"/>
      <c r="M798" s="285" t="s">
        <v>872</v>
      </c>
      <c r="O798" s="274"/>
    </row>
    <row r="799" spans="1:80" ht="22.5" x14ac:dyDescent="0.2">
      <c r="A799" s="275">
        <v>195</v>
      </c>
      <c r="B799" s="276" t="s">
        <v>873</v>
      </c>
      <c r="C799" s="277" t="s">
        <v>874</v>
      </c>
      <c r="D799" s="278" t="s">
        <v>200</v>
      </c>
      <c r="E799" s="279">
        <v>9.2100000000000009</v>
      </c>
      <c r="F799" s="357"/>
      <c r="G799" s="280">
        <f>E799*F799</f>
        <v>0</v>
      </c>
      <c r="H799" s="281">
        <v>2.0300000000000001E-3</v>
      </c>
      <c r="I799" s="282">
        <f>E799*H799</f>
        <v>1.8696300000000003E-2</v>
      </c>
      <c r="J799" s="281">
        <v>0</v>
      </c>
      <c r="K799" s="282">
        <f>E799*J799</f>
        <v>0</v>
      </c>
      <c r="O799" s="274">
        <v>2</v>
      </c>
      <c r="AA799" s="243">
        <v>1</v>
      </c>
      <c r="AB799" s="243">
        <v>7</v>
      </c>
      <c r="AC799" s="243">
        <v>7</v>
      </c>
      <c r="AZ799" s="243">
        <v>2</v>
      </c>
      <c r="BA799" s="243">
        <f>IF(AZ799=1,G799,0)</f>
        <v>0</v>
      </c>
      <c r="BB799" s="243">
        <f>IF(AZ799=2,G799,0)</f>
        <v>0</v>
      </c>
      <c r="BC799" s="243">
        <f>IF(AZ799=3,G799,0)</f>
        <v>0</v>
      </c>
      <c r="BD799" s="243">
        <f>IF(AZ799=4,G799,0)</f>
        <v>0</v>
      </c>
      <c r="BE799" s="243">
        <f>IF(AZ799=5,G799,0)</f>
        <v>0</v>
      </c>
      <c r="CA799" s="274">
        <v>1</v>
      </c>
      <c r="CB799" s="274">
        <v>7</v>
      </c>
    </row>
    <row r="800" spans="1:80" x14ac:dyDescent="0.2">
      <c r="A800" s="283"/>
      <c r="B800" s="286"/>
      <c r="C800" s="287" t="s">
        <v>733</v>
      </c>
      <c r="D800" s="288"/>
      <c r="E800" s="289">
        <v>0</v>
      </c>
      <c r="F800" s="358"/>
      <c r="G800" s="290"/>
      <c r="H800" s="291"/>
      <c r="I800" s="284"/>
      <c r="J800" s="292"/>
      <c r="K800" s="284"/>
      <c r="M800" s="285" t="s">
        <v>733</v>
      </c>
      <c r="O800" s="274"/>
    </row>
    <row r="801" spans="1:80" x14ac:dyDescent="0.2">
      <c r="A801" s="283"/>
      <c r="B801" s="286"/>
      <c r="C801" s="287" t="s">
        <v>865</v>
      </c>
      <c r="D801" s="288"/>
      <c r="E801" s="289">
        <v>6.88</v>
      </c>
      <c r="F801" s="358"/>
      <c r="G801" s="290"/>
      <c r="H801" s="291"/>
      <c r="I801" s="284"/>
      <c r="J801" s="292"/>
      <c r="K801" s="284"/>
      <c r="M801" s="285" t="s">
        <v>865</v>
      </c>
      <c r="O801" s="274"/>
    </row>
    <row r="802" spans="1:80" x14ac:dyDescent="0.2">
      <c r="A802" s="283"/>
      <c r="B802" s="286"/>
      <c r="C802" s="287" t="s">
        <v>866</v>
      </c>
      <c r="D802" s="288"/>
      <c r="E802" s="289">
        <v>2.33</v>
      </c>
      <c r="F802" s="358"/>
      <c r="G802" s="290"/>
      <c r="H802" s="291"/>
      <c r="I802" s="284"/>
      <c r="J802" s="292"/>
      <c r="K802" s="284"/>
      <c r="M802" s="285" t="s">
        <v>866</v>
      </c>
      <c r="O802" s="274"/>
    </row>
    <row r="803" spans="1:80" ht="22.5" x14ac:dyDescent="0.2">
      <c r="A803" s="275">
        <v>196</v>
      </c>
      <c r="B803" s="276" t="s">
        <v>875</v>
      </c>
      <c r="C803" s="277" t="s">
        <v>876</v>
      </c>
      <c r="D803" s="278" t="s">
        <v>200</v>
      </c>
      <c r="E803" s="279">
        <v>227.43</v>
      </c>
      <c r="F803" s="357"/>
      <c r="G803" s="280">
        <f>E803*F803</f>
        <v>0</v>
      </c>
      <c r="H803" s="281">
        <v>2.0300000000000001E-3</v>
      </c>
      <c r="I803" s="282">
        <f>E803*H803</f>
        <v>0.46168290000000006</v>
      </c>
      <c r="J803" s="281">
        <v>0</v>
      </c>
      <c r="K803" s="282">
        <f>E803*J803</f>
        <v>0</v>
      </c>
      <c r="O803" s="274">
        <v>2</v>
      </c>
      <c r="AA803" s="243">
        <v>1</v>
      </c>
      <c r="AB803" s="243">
        <v>7</v>
      </c>
      <c r="AC803" s="243">
        <v>7</v>
      </c>
      <c r="AZ803" s="243">
        <v>2</v>
      </c>
      <c r="BA803" s="243">
        <f>IF(AZ803=1,G803,0)</f>
        <v>0</v>
      </c>
      <c r="BB803" s="243">
        <f>IF(AZ803=2,G803,0)</f>
        <v>0</v>
      </c>
      <c r="BC803" s="243">
        <f>IF(AZ803=3,G803,0)</f>
        <v>0</v>
      </c>
      <c r="BD803" s="243">
        <f>IF(AZ803=4,G803,0)</f>
        <v>0</v>
      </c>
      <c r="BE803" s="243">
        <f>IF(AZ803=5,G803,0)</f>
        <v>0</v>
      </c>
      <c r="CA803" s="274">
        <v>1</v>
      </c>
      <c r="CB803" s="274">
        <v>7</v>
      </c>
    </row>
    <row r="804" spans="1:80" x14ac:dyDescent="0.2">
      <c r="A804" s="283"/>
      <c r="B804" s="286"/>
      <c r="C804" s="287" t="s">
        <v>733</v>
      </c>
      <c r="D804" s="288"/>
      <c r="E804" s="289">
        <v>0</v>
      </c>
      <c r="F804" s="358"/>
      <c r="G804" s="290"/>
      <c r="H804" s="291"/>
      <c r="I804" s="284"/>
      <c r="J804" s="292"/>
      <c r="K804" s="284"/>
      <c r="M804" s="285" t="s">
        <v>733</v>
      </c>
      <c r="O804" s="274"/>
    </row>
    <row r="805" spans="1:80" x14ac:dyDescent="0.2">
      <c r="A805" s="283"/>
      <c r="B805" s="286"/>
      <c r="C805" s="287" t="s">
        <v>867</v>
      </c>
      <c r="D805" s="288"/>
      <c r="E805" s="289">
        <v>227.43</v>
      </c>
      <c r="F805" s="358"/>
      <c r="G805" s="290"/>
      <c r="H805" s="291"/>
      <c r="I805" s="284"/>
      <c r="J805" s="292"/>
      <c r="K805" s="284"/>
      <c r="M805" s="285" t="s">
        <v>867</v>
      </c>
      <c r="O805" s="274"/>
    </row>
    <row r="806" spans="1:80" ht="22.5" x14ac:dyDescent="0.2">
      <c r="A806" s="275">
        <v>197</v>
      </c>
      <c r="B806" s="276" t="s">
        <v>877</v>
      </c>
      <c r="C806" s="277" t="s">
        <v>878</v>
      </c>
      <c r="D806" s="278" t="s">
        <v>200</v>
      </c>
      <c r="E806" s="279">
        <v>21.04</v>
      </c>
      <c r="F806" s="357"/>
      <c r="G806" s="280">
        <f>E806*F806</f>
        <v>0</v>
      </c>
      <c r="H806" s="281">
        <v>2.0300000000000001E-3</v>
      </c>
      <c r="I806" s="282">
        <f>E806*H806</f>
        <v>4.2711199999999998E-2</v>
      </c>
      <c r="J806" s="281">
        <v>0</v>
      </c>
      <c r="K806" s="282">
        <f>E806*J806</f>
        <v>0</v>
      </c>
      <c r="O806" s="274">
        <v>2</v>
      </c>
      <c r="AA806" s="243">
        <v>1</v>
      </c>
      <c r="AB806" s="243">
        <v>7</v>
      </c>
      <c r="AC806" s="243">
        <v>7</v>
      </c>
      <c r="AZ806" s="243">
        <v>2</v>
      </c>
      <c r="BA806" s="243">
        <f>IF(AZ806=1,G806,0)</f>
        <v>0</v>
      </c>
      <c r="BB806" s="243">
        <f>IF(AZ806=2,G806,0)</f>
        <v>0</v>
      </c>
      <c r="BC806" s="243">
        <f>IF(AZ806=3,G806,0)</f>
        <v>0</v>
      </c>
      <c r="BD806" s="243">
        <f>IF(AZ806=4,G806,0)</f>
        <v>0</v>
      </c>
      <c r="BE806" s="243">
        <f>IF(AZ806=5,G806,0)</f>
        <v>0</v>
      </c>
      <c r="CA806" s="274">
        <v>1</v>
      </c>
      <c r="CB806" s="274">
        <v>7</v>
      </c>
    </row>
    <row r="807" spans="1:80" x14ac:dyDescent="0.2">
      <c r="A807" s="283"/>
      <c r="B807" s="286"/>
      <c r="C807" s="287" t="s">
        <v>733</v>
      </c>
      <c r="D807" s="288"/>
      <c r="E807" s="289">
        <v>0</v>
      </c>
      <c r="F807" s="358"/>
      <c r="G807" s="290"/>
      <c r="H807" s="291"/>
      <c r="I807" s="284"/>
      <c r="J807" s="292"/>
      <c r="K807" s="284"/>
      <c r="M807" s="285" t="s">
        <v>733</v>
      </c>
      <c r="O807" s="274"/>
    </row>
    <row r="808" spans="1:80" x14ac:dyDescent="0.2">
      <c r="A808" s="283"/>
      <c r="B808" s="286"/>
      <c r="C808" s="287" t="s">
        <v>879</v>
      </c>
      <c r="D808" s="288"/>
      <c r="E808" s="289">
        <v>21.04</v>
      </c>
      <c r="F808" s="358"/>
      <c r="G808" s="290"/>
      <c r="H808" s="291"/>
      <c r="I808" s="284"/>
      <c r="J808" s="292"/>
      <c r="K808" s="284"/>
      <c r="M808" s="285" t="s">
        <v>879</v>
      </c>
      <c r="O808" s="274"/>
    </row>
    <row r="809" spans="1:80" ht="22.5" x14ac:dyDescent="0.2">
      <c r="A809" s="275">
        <v>198</v>
      </c>
      <c r="B809" s="276" t="s">
        <v>880</v>
      </c>
      <c r="C809" s="277" t="s">
        <v>881</v>
      </c>
      <c r="D809" s="278" t="s">
        <v>200</v>
      </c>
      <c r="E809" s="279">
        <v>227.43</v>
      </c>
      <c r="F809" s="357"/>
      <c r="G809" s="280">
        <f>E809*F809</f>
        <v>0</v>
      </c>
      <c r="H809" s="281">
        <v>2.0300000000000001E-3</v>
      </c>
      <c r="I809" s="282">
        <f>E809*H809</f>
        <v>0.46168290000000006</v>
      </c>
      <c r="J809" s="281">
        <v>0</v>
      </c>
      <c r="K809" s="282">
        <f>E809*J809</f>
        <v>0</v>
      </c>
      <c r="O809" s="274">
        <v>2</v>
      </c>
      <c r="AA809" s="243">
        <v>1</v>
      </c>
      <c r="AB809" s="243">
        <v>7</v>
      </c>
      <c r="AC809" s="243">
        <v>7</v>
      </c>
      <c r="AZ809" s="243">
        <v>2</v>
      </c>
      <c r="BA809" s="243">
        <f>IF(AZ809=1,G809,0)</f>
        <v>0</v>
      </c>
      <c r="BB809" s="243">
        <f>IF(AZ809=2,G809,0)</f>
        <v>0</v>
      </c>
      <c r="BC809" s="243">
        <f>IF(AZ809=3,G809,0)</f>
        <v>0</v>
      </c>
      <c r="BD809" s="243">
        <f>IF(AZ809=4,G809,0)</f>
        <v>0</v>
      </c>
      <c r="BE809" s="243">
        <f>IF(AZ809=5,G809,0)</f>
        <v>0</v>
      </c>
      <c r="CA809" s="274">
        <v>1</v>
      </c>
      <c r="CB809" s="274">
        <v>7</v>
      </c>
    </row>
    <row r="810" spans="1:80" x14ac:dyDescent="0.2">
      <c r="A810" s="283"/>
      <c r="B810" s="286"/>
      <c r="C810" s="287" t="s">
        <v>733</v>
      </c>
      <c r="D810" s="288"/>
      <c r="E810" s="289">
        <v>0</v>
      </c>
      <c r="F810" s="358"/>
      <c r="G810" s="290"/>
      <c r="H810" s="291"/>
      <c r="I810" s="284"/>
      <c r="J810" s="292"/>
      <c r="K810" s="284"/>
      <c r="M810" s="285" t="s">
        <v>733</v>
      </c>
      <c r="O810" s="274"/>
    </row>
    <row r="811" spans="1:80" x14ac:dyDescent="0.2">
      <c r="A811" s="283"/>
      <c r="B811" s="286"/>
      <c r="C811" s="287" t="s">
        <v>882</v>
      </c>
      <c r="D811" s="288"/>
      <c r="E811" s="289">
        <v>227.43</v>
      </c>
      <c r="F811" s="358"/>
      <c r="G811" s="290"/>
      <c r="H811" s="291"/>
      <c r="I811" s="284"/>
      <c r="J811" s="292"/>
      <c r="K811" s="284"/>
      <c r="M811" s="285" t="s">
        <v>882</v>
      </c>
      <c r="O811" s="274"/>
    </row>
    <row r="812" spans="1:80" ht="22.5" x14ac:dyDescent="0.2">
      <c r="A812" s="275">
        <v>199</v>
      </c>
      <c r="B812" s="276" t="s">
        <v>883</v>
      </c>
      <c r="C812" s="277" t="s">
        <v>884</v>
      </c>
      <c r="D812" s="278" t="s">
        <v>200</v>
      </c>
      <c r="E812" s="279">
        <v>75.875</v>
      </c>
      <c r="F812" s="357"/>
      <c r="G812" s="280">
        <f>E812*F812</f>
        <v>0</v>
      </c>
      <c r="H812" s="281">
        <v>2.0300000000000001E-3</v>
      </c>
      <c r="I812" s="282">
        <f>E812*H812</f>
        <v>0.15402625</v>
      </c>
      <c r="J812" s="281">
        <v>0</v>
      </c>
      <c r="K812" s="282">
        <f>E812*J812</f>
        <v>0</v>
      </c>
      <c r="O812" s="274">
        <v>2</v>
      </c>
      <c r="AA812" s="243">
        <v>1</v>
      </c>
      <c r="AB812" s="243">
        <v>7</v>
      </c>
      <c r="AC812" s="243">
        <v>7</v>
      </c>
      <c r="AZ812" s="243">
        <v>2</v>
      </c>
      <c r="BA812" s="243">
        <f>IF(AZ812=1,G812,0)</f>
        <v>0</v>
      </c>
      <c r="BB812" s="243">
        <f>IF(AZ812=2,G812,0)</f>
        <v>0</v>
      </c>
      <c r="BC812" s="243">
        <f>IF(AZ812=3,G812,0)</f>
        <v>0</v>
      </c>
      <c r="BD812" s="243">
        <f>IF(AZ812=4,G812,0)</f>
        <v>0</v>
      </c>
      <c r="BE812" s="243">
        <f>IF(AZ812=5,G812,0)</f>
        <v>0</v>
      </c>
      <c r="CA812" s="274">
        <v>1</v>
      </c>
      <c r="CB812" s="274">
        <v>7</v>
      </c>
    </row>
    <row r="813" spans="1:80" x14ac:dyDescent="0.2">
      <c r="A813" s="283"/>
      <c r="B813" s="286"/>
      <c r="C813" s="287" t="s">
        <v>733</v>
      </c>
      <c r="D813" s="288"/>
      <c r="E813" s="289">
        <v>0</v>
      </c>
      <c r="F813" s="358"/>
      <c r="G813" s="290"/>
      <c r="H813" s="291"/>
      <c r="I813" s="284"/>
      <c r="J813" s="292"/>
      <c r="K813" s="284"/>
      <c r="M813" s="285" t="s">
        <v>733</v>
      </c>
      <c r="O813" s="274"/>
    </row>
    <row r="814" spans="1:80" x14ac:dyDescent="0.2">
      <c r="A814" s="283"/>
      <c r="B814" s="286"/>
      <c r="C814" s="287" t="s">
        <v>885</v>
      </c>
      <c r="D814" s="288"/>
      <c r="E814" s="289">
        <v>75.875</v>
      </c>
      <c r="F814" s="358"/>
      <c r="G814" s="290"/>
      <c r="H814" s="291"/>
      <c r="I814" s="284"/>
      <c r="J814" s="292"/>
      <c r="K814" s="284"/>
      <c r="M814" s="285" t="s">
        <v>885</v>
      </c>
      <c r="O814" s="274"/>
    </row>
    <row r="815" spans="1:80" ht="22.5" x14ac:dyDescent="0.2">
      <c r="A815" s="275">
        <v>200</v>
      </c>
      <c r="B815" s="276" t="s">
        <v>886</v>
      </c>
      <c r="C815" s="277" t="s">
        <v>887</v>
      </c>
      <c r="D815" s="278" t="s">
        <v>200</v>
      </c>
      <c r="E815" s="279">
        <v>15</v>
      </c>
      <c r="F815" s="357"/>
      <c r="G815" s="280">
        <f>E815*F815</f>
        <v>0</v>
      </c>
      <c r="H815" s="281">
        <v>2.0300000000000001E-3</v>
      </c>
      <c r="I815" s="282">
        <f>E815*H815</f>
        <v>3.0450000000000001E-2</v>
      </c>
      <c r="J815" s="281">
        <v>0</v>
      </c>
      <c r="K815" s="282">
        <f>E815*J815</f>
        <v>0</v>
      </c>
      <c r="O815" s="274">
        <v>2</v>
      </c>
      <c r="AA815" s="243">
        <v>1</v>
      </c>
      <c r="AB815" s="243">
        <v>7</v>
      </c>
      <c r="AC815" s="243">
        <v>7</v>
      </c>
      <c r="AZ815" s="243">
        <v>2</v>
      </c>
      <c r="BA815" s="243">
        <f>IF(AZ815=1,G815,0)</f>
        <v>0</v>
      </c>
      <c r="BB815" s="243">
        <f>IF(AZ815=2,G815,0)</f>
        <v>0</v>
      </c>
      <c r="BC815" s="243">
        <f>IF(AZ815=3,G815,0)</f>
        <v>0</v>
      </c>
      <c r="BD815" s="243">
        <f>IF(AZ815=4,G815,0)</f>
        <v>0</v>
      </c>
      <c r="BE815" s="243">
        <f>IF(AZ815=5,G815,0)</f>
        <v>0</v>
      </c>
      <c r="CA815" s="274">
        <v>1</v>
      </c>
      <c r="CB815" s="274">
        <v>7</v>
      </c>
    </row>
    <row r="816" spans="1:80" x14ac:dyDescent="0.2">
      <c r="A816" s="283"/>
      <c r="B816" s="286"/>
      <c r="C816" s="287" t="s">
        <v>733</v>
      </c>
      <c r="D816" s="288"/>
      <c r="E816" s="289">
        <v>0</v>
      </c>
      <c r="F816" s="358"/>
      <c r="G816" s="290"/>
      <c r="H816" s="291"/>
      <c r="I816" s="284"/>
      <c r="J816" s="292"/>
      <c r="K816" s="284"/>
      <c r="M816" s="285" t="s">
        <v>733</v>
      </c>
      <c r="O816" s="274"/>
    </row>
    <row r="817" spans="1:80" x14ac:dyDescent="0.2">
      <c r="A817" s="283"/>
      <c r="B817" s="286"/>
      <c r="C817" s="287" t="s">
        <v>888</v>
      </c>
      <c r="D817" s="288"/>
      <c r="E817" s="289">
        <v>15</v>
      </c>
      <c r="F817" s="358"/>
      <c r="G817" s="290"/>
      <c r="H817" s="291"/>
      <c r="I817" s="284"/>
      <c r="J817" s="292"/>
      <c r="K817" s="284"/>
      <c r="M817" s="285" t="s">
        <v>888</v>
      </c>
      <c r="O817" s="274"/>
    </row>
    <row r="818" spans="1:80" x14ac:dyDescent="0.2">
      <c r="A818" s="275">
        <v>201</v>
      </c>
      <c r="B818" s="276" t="s">
        <v>889</v>
      </c>
      <c r="C818" s="277" t="s">
        <v>890</v>
      </c>
      <c r="D818" s="278" t="s">
        <v>200</v>
      </c>
      <c r="E818" s="279">
        <v>5.5</v>
      </c>
      <c r="F818" s="357"/>
      <c r="G818" s="280">
        <f>E818*F818</f>
        <v>0</v>
      </c>
      <c r="H818" s="281">
        <v>0</v>
      </c>
      <c r="I818" s="282">
        <f>E818*H818</f>
        <v>0</v>
      </c>
      <c r="J818" s="281">
        <v>-4.64E-3</v>
      </c>
      <c r="K818" s="282">
        <f>E818*J818</f>
        <v>-2.5520000000000001E-2</v>
      </c>
      <c r="O818" s="274">
        <v>2</v>
      </c>
      <c r="AA818" s="243">
        <v>2</v>
      </c>
      <c r="AB818" s="243">
        <v>7</v>
      </c>
      <c r="AC818" s="243">
        <v>7</v>
      </c>
      <c r="AZ818" s="243">
        <v>2</v>
      </c>
      <c r="BA818" s="243">
        <f>IF(AZ818=1,G818,0)</f>
        <v>0</v>
      </c>
      <c r="BB818" s="243">
        <f>IF(AZ818=2,G818,0)</f>
        <v>0</v>
      </c>
      <c r="BC818" s="243">
        <f>IF(AZ818=3,G818,0)</f>
        <v>0</v>
      </c>
      <c r="BD818" s="243">
        <f>IF(AZ818=4,G818,0)</f>
        <v>0</v>
      </c>
      <c r="BE818" s="243">
        <f>IF(AZ818=5,G818,0)</f>
        <v>0</v>
      </c>
      <c r="CA818" s="274">
        <v>2</v>
      </c>
      <c r="CB818" s="274">
        <v>7</v>
      </c>
    </row>
    <row r="819" spans="1:80" x14ac:dyDescent="0.2">
      <c r="A819" s="283"/>
      <c r="B819" s="286"/>
      <c r="C819" s="287" t="s">
        <v>891</v>
      </c>
      <c r="D819" s="288"/>
      <c r="E819" s="289">
        <v>5.5</v>
      </c>
      <c r="F819" s="358"/>
      <c r="G819" s="290"/>
      <c r="H819" s="291"/>
      <c r="I819" s="284"/>
      <c r="J819" s="292"/>
      <c r="K819" s="284"/>
      <c r="M819" s="285" t="s">
        <v>891</v>
      </c>
      <c r="O819" s="274"/>
    </row>
    <row r="820" spans="1:80" x14ac:dyDescent="0.2">
      <c r="A820" s="275">
        <v>202</v>
      </c>
      <c r="B820" s="276" t="s">
        <v>892</v>
      </c>
      <c r="C820" s="277" t="s">
        <v>893</v>
      </c>
      <c r="D820" s="278" t="s">
        <v>200</v>
      </c>
      <c r="E820" s="279">
        <v>4.5</v>
      </c>
      <c r="F820" s="357"/>
      <c r="G820" s="280">
        <f>E820*F820</f>
        <v>0</v>
      </c>
      <c r="H820" s="281">
        <v>0</v>
      </c>
      <c r="I820" s="282">
        <f>E820*H820</f>
        <v>0</v>
      </c>
      <c r="J820" s="281">
        <v>-3.3600000000000001E-3</v>
      </c>
      <c r="K820" s="282">
        <f>E820*J820</f>
        <v>-1.5120000000000001E-2</v>
      </c>
      <c r="O820" s="274">
        <v>2</v>
      </c>
      <c r="AA820" s="243">
        <v>2</v>
      </c>
      <c r="AB820" s="243">
        <v>7</v>
      </c>
      <c r="AC820" s="243">
        <v>7</v>
      </c>
      <c r="AZ820" s="243">
        <v>2</v>
      </c>
      <c r="BA820" s="243">
        <f>IF(AZ820=1,G820,0)</f>
        <v>0</v>
      </c>
      <c r="BB820" s="243">
        <f>IF(AZ820=2,G820,0)</f>
        <v>0</v>
      </c>
      <c r="BC820" s="243">
        <f>IF(AZ820=3,G820,0)</f>
        <v>0</v>
      </c>
      <c r="BD820" s="243">
        <f>IF(AZ820=4,G820,0)</f>
        <v>0</v>
      </c>
      <c r="BE820" s="243">
        <f>IF(AZ820=5,G820,0)</f>
        <v>0</v>
      </c>
      <c r="CA820" s="274">
        <v>2</v>
      </c>
      <c r="CB820" s="274">
        <v>7</v>
      </c>
    </row>
    <row r="821" spans="1:80" x14ac:dyDescent="0.2">
      <c r="A821" s="283"/>
      <c r="B821" s="286"/>
      <c r="C821" s="287" t="s">
        <v>894</v>
      </c>
      <c r="D821" s="288"/>
      <c r="E821" s="289">
        <v>4.5</v>
      </c>
      <c r="F821" s="358"/>
      <c r="G821" s="290"/>
      <c r="H821" s="291"/>
      <c r="I821" s="284"/>
      <c r="J821" s="292"/>
      <c r="K821" s="284"/>
      <c r="M821" s="285" t="s">
        <v>894</v>
      </c>
      <c r="O821" s="274"/>
    </row>
    <row r="822" spans="1:80" x14ac:dyDescent="0.2">
      <c r="A822" s="275">
        <v>203</v>
      </c>
      <c r="B822" s="276" t="s">
        <v>895</v>
      </c>
      <c r="C822" s="277" t="s">
        <v>896</v>
      </c>
      <c r="D822" s="278" t="s">
        <v>191</v>
      </c>
      <c r="E822" s="279">
        <v>1.18239355</v>
      </c>
      <c r="F822" s="357"/>
      <c r="G822" s="280">
        <f>E822*F822</f>
        <v>0</v>
      </c>
      <c r="H822" s="281">
        <v>0</v>
      </c>
      <c r="I822" s="282">
        <f>E822*H822</f>
        <v>0</v>
      </c>
      <c r="J822" s="281"/>
      <c r="K822" s="282">
        <f>E822*J822</f>
        <v>0</v>
      </c>
      <c r="O822" s="274">
        <v>2</v>
      </c>
      <c r="AA822" s="243">
        <v>7</v>
      </c>
      <c r="AB822" s="243">
        <v>1001</v>
      </c>
      <c r="AC822" s="243">
        <v>5</v>
      </c>
      <c r="AZ822" s="243">
        <v>2</v>
      </c>
      <c r="BA822" s="243">
        <f>IF(AZ822=1,G822,0)</f>
        <v>0</v>
      </c>
      <c r="BB822" s="243">
        <f>IF(AZ822=2,G822,0)</f>
        <v>0</v>
      </c>
      <c r="BC822" s="243">
        <f>IF(AZ822=3,G822,0)</f>
        <v>0</v>
      </c>
      <c r="BD822" s="243">
        <f>IF(AZ822=4,G822,0)</f>
        <v>0</v>
      </c>
      <c r="BE822" s="243">
        <f>IF(AZ822=5,G822,0)</f>
        <v>0</v>
      </c>
      <c r="CA822" s="274">
        <v>7</v>
      </c>
      <c r="CB822" s="274">
        <v>1001</v>
      </c>
    </row>
    <row r="823" spans="1:80" x14ac:dyDescent="0.2">
      <c r="A823" s="293"/>
      <c r="B823" s="294" t="s">
        <v>102</v>
      </c>
      <c r="C823" s="295" t="s">
        <v>858</v>
      </c>
      <c r="D823" s="296"/>
      <c r="E823" s="297"/>
      <c r="F823" s="359"/>
      <c r="G823" s="299">
        <f>SUM(G784:G822)</f>
        <v>0</v>
      </c>
      <c r="H823" s="300"/>
      <c r="I823" s="301">
        <f>SUM(I784:I822)</f>
        <v>1.1823935500000002</v>
      </c>
      <c r="J823" s="300"/>
      <c r="K823" s="301">
        <f>SUM(K784:K822)</f>
        <v>-0.85534440000000012</v>
      </c>
      <c r="O823" s="274">
        <v>4</v>
      </c>
      <c r="BA823" s="302">
        <f>SUM(BA784:BA822)</f>
        <v>0</v>
      </c>
      <c r="BB823" s="302">
        <f>SUM(BB784:BB822)</f>
        <v>0</v>
      </c>
      <c r="BC823" s="302">
        <f>SUM(BC784:BC822)</f>
        <v>0</v>
      </c>
      <c r="BD823" s="302">
        <f>SUM(BD784:BD822)</f>
        <v>0</v>
      </c>
      <c r="BE823" s="302">
        <f>SUM(BE784:BE822)</f>
        <v>0</v>
      </c>
    </row>
    <row r="824" spans="1:80" x14ac:dyDescent="0.2">
      <c r="A824" s="264" t="s">
        <v>98</v>
      </c>
      <c r="B824" s="265" t="s">
        <v>897</v>
      </c>
      <c r="C824" s="266" t="s">
        <v>898</v>
      </c>
      <c r="D824" s="267"/>
      <c r="E824" s="268"/>
      <c r="F824" s="360"/>
      <c r="G824" s="269"/>
      <c r="H824" s="270"/>
      <c r="I824" s="271"/>
      <c r="J824" s="272"/>
      <c r="K824" s="273"/>
      <c r="O824" s="274">
        <v>1</v>
      </c>
    </row>
    <row r="825" spans="1:80" x14ac:dyDescent="0.2">
      <c r="A825" s="275">
        <v>204</v>
      </c>
      <c r="B825" s="276" t="s">
        <v>900</v>
      </c>
      <c r="C825" s="277" t="s">
        <v>901</v>
      </c>
      <c r="D825" s="278" t="s">
        <v>200</v>
      </c>
      <c r="E825" s="279">
        <v>785.755</v>
      </c>
      <c r="F825" s="357"/>
      <c r="G825" s="280">
        <f>E825*F825</f>
        <v>0</v>
      </c>
      <c r="H825" s="281">
        <v>4.0000000000000003E-5</v>
      </c>
      <c r="I825" s="282">
        <f>E825*H825</f>
        <v>3.1430200000000005E-2</v>
      </c>
      <c r="J825" s="281">
        <v>0</v>
      </c>
      <c r="K825" s="282">
        <f>E825*J825</f>
        <v>0</v>
      </c>
      <c r="O825" s="274">
        <v>2</v>
      </c>
      <c r="AA825" s="243">
        <v>1</v>
      </c>
      <c r="AB825" s="243">
        <v>7</v>
      </c>
      <c r="AC825" s="243">
        <v>7</v>
      </c>
      <c r="AZ825" s="243">
        <v>2</v>
      </c>
      <c r="BA825" s="243">
        <f>IF(AZ825=1,G825,0)</f>
        <v>0</v>
      </c>
      <c r="BB825" s="243">
        <f>IF(AZ825=2,G825,0)</f>
        <v>0</v>
      </c>
      <c r="BC825" s="243">
        <f>IF(AZ825=3,G825,0)</f>
        <v>0</v>
      </c>
      <c r="BD825" s="243">
        <f>IF(AZ825=4,G825,0)</f>
        <v>0</v>
      </c>
      <c r="BE825" s="243">
        <f>IF(AZ825=5,G825,0)</f>
        <v>0</v>
      </c>
      <c r="CA825" s="274">
        <v>1</v>
      </c>
      <c r="CB825" s="274">
        <v>7</v>
      </c>
    </row>
    <row r="826" spans="1:80" x14ac:dyDescent="0.2">
      <c r="A826" s="283"/>
      <c r="B826" s="286"/>
      <c r="C826" s="287" t="s">
        <v>489</v>
      </c>
      <c r="D826" s="288"/>
      <c r="E826" s="289">
        <v>0</v>
      </c>
      <c r="F826" s="358"/>
      <c r="G826" s="290"/>
      <c r="H826" s="291"/>
      <c r="I826" s="284"/>
      <c r="J826" s="292"/>
      <c r="K826" s="284"/>
      <c r="M826" s="285" t="s">
        <v>489</v>
      </c>
      <c r="O826" s="274"/>
    </row>
    <row r="827" spans="1:80" x14ac:dyDescent="0.2">
      <c r="A827" s="283"/>
      <c r="B827" s="286"/>
      <c r="C827" s="287" t="s">
        <v>902</v>
      </c>
      <c r="D827" s="288"/>
      <c r="E827" s="289">
        <v>722.28</v>
      </c>
      <c r="F827" s="358"/>
      <c r="G827" s="290"/>
      <c r="H827" s="291"/>
      <c r="I827" s="284"/>
      <c r="J827" s="292"/>
      <c r="K827" s="284"/>
      <c r="M827" s="285" t="s">
        <v>902</v>
      </c>
      <c r="O827" s="274"/>
    </row>
    <row r="828" spans="1:80" x14ac:dyDescent="0.2">
      <c r="A828" s="283"/>
      <c r="B828" s="286"/>
      <c r="C828" s="287" t="s">
        <v>319</v>
      </c>
      <c r="D828" s="288"/>
      <c r="E828" s="289">
        <v>0</v>
      </c>
      <c r="F828" s="358"/>
      <c r="G828" s="290"/>
      <c r="H828" s="291"/>
      <c r="I828" s="284"/>
      <c r="J828" s="292"/>
      <c r="K828" s="284"/>
      <c r="M828" s="285" t="s">
        <v>319</v>
      </c>
      <c r="O828" s="274"/>
    </row>
    <row r="829" spans="1:80" x14ac:dyDescent="0.2">
      <c r="A829" s="283"/>
      <c r="B829" s="286"/>
      <c r="C829" s="287" t="s">
        <v>320</v>
      </c>
      <c r="D829" s="288"/>
      <c r="E829" s="289">
        <v>21</v>
      </c>
      <c r="F829" s="358"/>
      <c r="G829" s="290"/>
      <c r="H829" s="291"/>
      <c r="I829" s="284"/>
      <c r="J829" s="292"/>
      <c r="K829" s="284"/>
      <c r="M829" s="285" t="s">
        <v>320</v>
      </c>
      <c r="O829" s="274"/>
    </row>
    <row r="830" spans="1:80" x14ac:dyDescent="0.2">
      <c r="A830" s="283"/>
      <c r="B830" s="286"/>
      <c r="C830" s="287" t="s">
        <v>321</v>
      </c>
      <c r="D830" s="288"/>
      <c r="E830" s="289">
        <v>8.8000000000000007</v>
      </c>
      <c r="F830" s="358"/>
      <c r="G830" s="290"/>
      <c r="H830" s="291"/>
      <c r="I830" s="284"/>
      <c r="J830" s="292"/>
      <c r="K830" s="284"/>
      <c r="M830" s="285" t="s">
        <v>321</v>
      </c>
      <c r="O830" s="274"/>
    </row>
    <row r="831" spans="1:80" x14ac:dyDescent="0.2">
      <c r="A831" s="283"/>
      <c r="B831" s="286"/>
      <c r="C831" s="287" t="s">
        <v>322</v>
      </c>
      <c r="D831" s="288"/>
      <c r="E831" s="289">
        <v>0</v>
      </c>
      <c r="F831" s="358"/>
      <c r="G831" s="290"/>
      <c r="H831" s="291"/>
      <c r="I831" s="284"/>
      <c r="J831" s="292"/>
      <c r="K831" s="284"/>
      <c r="M831" s="285" t="s">
        <v>322</v>
      </c>
      <c r="O831" s="274"/>
    </row>
    <row r="832" spans="1:80" x14ac:dyDescent="0.2">
      <c r="A832" s="283"/>
      <c r="B832" s="286"/>
      <c r="C832" s="287" t="s">
        <v>323</v>
      </c>
      <c r="D832" s="288"/>
      <c r="E832" s="289">
        <v>6.21</v>
      </c>
      <c r="F832" s="358"/>
      <c r="G832" s="290"/>
      <c r="H832" s="291"/>
      <c r="I832" s="284"/>
      <c r="J832" s="292"/>
      <c r="K832" s="284"/>
      <c r="M832" s="285" t="s">
        <v>323</v>
      </c>
      <c r="O832" s="274"/>
    </row>
    <row r="833" spans="1:80" x14ac:dyDescent="0.2">
      <c r="A833" s="283"/>
      <c r="B833" s="286"/>
      <c r="C833" s="287" t="s">
        <v>324</v>
      </c>
      <c r="D833" s="288"/>
      <c r="E833" s="289">
        <v>6.21</v>
      </c>
      <c r="F833" s="358"/>
      <c r="G833" s="290"/>
      <c r="H833" s="291"/>
      <c r="I833" s="284"/>
      <c r="J833" s="292"/>
      <c r="K833" s="284"/>
      <c r="M833" s="285" t="s">
        <v>324</v>
      </c>
      <c r="O833" s="274"/>
    </row>
    <row r="834" spans="1:80" x14ac:dyDescent="0.2">
      <c r="A834" s="283"/>
      <c r="B834" s="286"/>
      <c r="C834" s="287" t="s">
        <v>325</v>
      </c>
      <c r="D834" s="288"/>
      <c r="E834" s="289">
        <v>6.55</v>
      </c>
      <c r="F834" s="358"/>
      <c r="G834" s="290"/>
      <c r="H834" s="291"/>
      <c r="I834" s="284"/>
      <c r="J834" s="292"/>
      <c r="K834" s="284"/>
      <c r="M834" s="285" t="s">
        <v>325</v>
      </c>
      <c r="O834" s="274"/>
    </row>
    <row r="835" spans="1:80" x14ac:dyDescent="0.2">
      <c r="A835" s="283"/>
      <c r="B835" s="286"/>
      <c r="C835" s="287" t="s">
        <v>326</v>
      </c>
      <c r="D835" s="288"/>
      <c r="E835" s="289">
        <v>6.9749999999999996</v>
      </c>
      <c r="F835" s="358"/>
      <c r="G835" s="290"/>
      <c r="H835" s="291"/>
      <c r="I835" s="284"/>
      <c r="J835" s="292"/>
      <c r="K835" s="284"/>
      <c r="M835" s="285" t="s">
        <v>326</v>
      </c>
      <c r="O835" s="274"/>
    </row>
    <row r="836" spans="1:80" x14ac:dyDescent="0.2">
      <c r="A836" s="283"/>
      <c r="B836" s="286"/>
      <c r="C836" s="287" t="s">
        <v>327</v>
      </c>
      <c r="D836" s="288"/>
      <c r="E836" s="289">
        <v>7.73</v>
      </c>
      <c r="F836" s="358"/>
      <c r="G836" s="290"/>
      <c r="H836" s="291"/>
      <c r="I836" s="284"/>
      <c r="J836" s="292"/>
      <c r="K836" s="284"/>
      <c r="M836" s="285" t="s">
        <v>327</v>
      </c>
      <c r="O836" s="274"/>
    </row>
    <row r="837" spans="1:80" x14ac:dyDescent="0.2">
      <c r="A837" s="275">
        <v>205</v>
      </c>
      <c r="B837" s="276" t="s">
        <v>903</v>
      </c>
      <c r="C837" s="277" t="s">
        <v>904</v>
      </c>
      <c r="D837" s="278" t="s">
        <v>200</v>
      </c>
      <c r="E837" s="279">
        <v>176.2</v>
      </c>
      <c r="F837" s="357"/>
      <c r="G837" s="280">
        <f>E837*F837</f>
        <v>0</v>
      </c>
      <c r="H837" s="281">
        <v>1.6000000000000001E-4</v>
      </c>
      <c r="I837" s="282">
        <f>E837*H837</f>
        <v>2.8192000000000002E-2</v>
      </c>
      <c r="J837" s="281">
        <v>0</v>
      </c>
      <c r="K837" s="282">
        <f>E837*J837</f>
        <v>0</v>
      </c>
      <c r="O837" s="274">
        <v>2</v>
      </c>
      <c r="AA837" s="243">
        <v>1</v>
      </c>
      <c r="AB837" s="243">
        <v>7</v>
      </c>
      <c r="AC837" s="243">
        <v>7</v>
      </c>
      <c r="AZ837" s="243">
        <v>2</v>
      </c>
      <c r="BA837" s="243">
        <f>IF(AZ837=1,G837,0)</f>
        <v>0</v>
      </c>
      <c r="BB837" s="243">
        <f>IF(AZ837=2,G837,0)</f>
        <v>0</v>
      </c>
      <c r="BC837" s="243">
        <f>IF(AZ837=3,G837,0)</f>
        <v>0</v>
      </c>
      <c r="BD837" s="243">
        <f>IF(AZ837=4,G837,0)</f>
        <v>0</v>
      </c>
      <c r="BE837" s="243">
        <f>IF(AZ837=5,G837,0)</f>
        <v>0</v>
      </c>
      <c r="CA837" s="274">
        <v>1</v>
      </c>
      <c r="CB837" s="274">
        <v>7</v>
      </c>
    </row>
    <row r="838" spans="1:80" x14ac:dyDescent="0.2">
      <c r="A838" s="283"/>
      <c r="B838" s="286"/>
      <c r="C838" s="287" t="s">
        <v>489</v>
      </c>
      <c r="D838" s="288"/>
      <c r="E838" s="289">
        <v>0</v>
      </c>
      <c r="F838" s="358"/>
      <c r="G838" s="290"/>
      <c r="H838" s="291"/>
      <c r="I838" s="284"/>
      <c r="J838" s="292"/>
      <c r="K838" s="284"/>
      <c r="M838" s="285" t="s">
        <v>489</v>
      </c>
      <c r="O838" s="274"/>
    </row>
    <row r="839" spans="1:80" x14ac:dyDescent="0.2">
      <c r="A839" s="283"/>
      <c r="B839" s="286"/>
      <c r="C839" s="287" t="s">
        <v>490</v>
      </c>
      <c r="D839" s="288"/>
      <c r="E839" s="289">
        <v>166.92</v>
      </c>
      <c r="F839" s="358"/>
      <c r="G839" s="290"/>
      <c r="H839" s="291"/>
      <c r="I839" s="284"/>
      <c r="J839" s="292"/>
      <c r="K839" s="284"/>
      <c r="M839" s="285" t="s">
        <v>490</v>
      </c>
      <c r="O839" s="274"/>
    </row>
    <row r="840" spans="1:80" x14ac:dyDescent="0.2">
      <c r="A840" s="283"/>
      <c r="B840" s="286"/>
      <c r="C840" s="287" t="s">
        <v>319</v>
      </c>
      <c r="D840" s="288"/>
      <c r="E840" s="289">
        <v>0</v>
      </c>
      <c r="F840" s="358"/>
      <c r="G840" s="290"/>
      <c r="H840" s="291"/>
      <c r="I840" s="284"/>
      <c r="J840" s="292"/>
      <c r="K840" s="284"/>
      <c r="M840" s="285" t="s">
        <v>319</v>
      </c>
      <c r="O840" s="274"/>
    </row>
    <row r="841" spans="1:80" x14ac:dyDescent="0.2">
      <c r="A841" s="283"/>
      <c r="B841" s="286"/>
      <c r="C841" s="287" t="s">
        <v>437</v>
      </c>
      <c r="D841" s="288"/>
      <c r="E841" s="289">
        <v>7</v>
      </c>
      <c r="F841" s="358"/>
      <c r="G841" s="290"/>
      <c r="H841" s="291"/>
      <c r="I841" s="284"/>
      <c r="J841" s="292"/>
      <c r="K841" s="284"/>
      <c r="M841" s="285" t="s">
        <v>437</v>
      </c>
      <c r="O841" s="274"/>
    </row>
    <row r="842" spans="1:80" x14ac:dyDescent="0.2">
      <c r="A842" s="283"/>
      <c r="B842" s="286"/>
      <c r="C842" s="287" t="s">
        <v>438</v>
      </c>
      <c r="D842" s="288"/>
      <c r="E842" s="289">
        <v>2.2799999999999998</v>
      </c>
      <c r="F842" s="358"/>
      <c r="G842" s="290"/>
      <c r="H842" s="291"/>
      <c r="I842" s="284"/>
      <c r="J842" s="292"/>
      <c r="K842" s="284"/>
      <c r="M842" s="285" t="s">
        <v>438</v>
      </c>
      <c r="O842" s="274"/>
    </row>
    <row r="843" spans="1:80" x14ac:dyDescent="0.2">
      <c r="A843" s="275">
        <v>206</v>
      </c>
      <c r="B843" s="276" t="s">
        <v>905</v>
      </c>
      <c r="C843" s="277" t="s">
        <v>906</v>
      </c>
      <c r="D843" s="278" t="s">
        <v>191</v>
      </c>
      <c r="E843" s="279">
        <v>5.96222E-2</v>
      </c>
      <c r="F843" s="357"/>
      <c r="G843" s="280">
        <f>E843*F843</f>
        <v>0</v>
      </c>
      <c r="H843" s="281">
        <v>0</v>
      </c>
      <c r="I843" s="282">
        <f>E843*H843</f>
        <v>0</v>
      </c>
      <c r="J843" s="281"/>
      <c r="K843" s="282">
        <f>E843*J843</f>
        <v>0</v>
      </c>
      <c r="O843" s="274">
        <v>2</v>
      </c>
      <c r="AA843" s="243">
        <v>7</v>
      </c>
      <c r="AB843" s="243">
        <v>1001</v>
      </c>
      <c r="AC843" s="243">
        <v>5</v>
      </c>
      <c r="AZ843" s="243">
        <v>2</v>
      </c>
      <c r="BA843" s="243">
        <f>IF(AZ843=1,G843,0)</f>
        <v>0</v>
      </c>
      <c r="BB843" s="243">
        <f>IF(AZ843=2,G843,0)</f>
        <v>0</v>
      </c>
      <c r="BC843" s="243">
        <f>IF(AZ843=3,G843,0)</f>
        <v>0</v>
      </c>
      <c r="BD843" s="243">
        <f>IF(AZ843=4,G843,0)</f>
        <v>0</v>
      </c>
      <c r="BE843" s="243">
        <f>IF(AZ843=5,G843,0)</f>
        <v>0</v>
      </c>
      <c r="CA843" s="274">
        <v>7</v>
      </c>
      <c r="CB843" s="274">
        <v>1001</v>
      </c>
    </row>
    <row r="844" spans="1:80" x14ac:dyDescent="0.2">
      <c r="A844" s="293"/>
      <c r="B844" s="294" t="s">
        <v>102</v>
      </c>
      <c r="C844" s="295" t="s">
        <v>899</v>
      </c>
      <c r="D844" s="296"/>
      <c r="E844" s="297"/>
      <c r="F844" s="359"/>
      <c r="G844" s="299">
        <f>SUM(G824:G843)</f>
        <v>0</v>
      </c>
      <c r="H844" s="300"/>
      <c r="I844" s="301">
        <f>SUM(I824:I843)</f>
        <v>5.9622200000000007E-2</v>
      </c>
      <c r="J844" s="300"/>
      <c r="K844" s="301">
        <f>SUM(K824:K843)</f>
        <v>0</v>
      </c>
      <c r="O844" s="274">
        <v>4</v>
      </c>
      <c r="BA844" s="302">
        <f>SUM(BA824:BA843)</f>
        <v>0</v>
      </c>
      <c r="BB844" s="302">
        <f>SUM(BB824:BB843)</f>
        <v>0</v>
      </c>
      <c r="BC844" s="302">
        <f>SUM(BC824:BC843)</f>
        <v>0</v>
      </c>
      <c r="BD844" s="302">
        <f>SUM(BD824:BD843)</f>
        <v>0</v>
      </c>
      <c r="BE844" s="302">
        <f>SUM(BE824:BE843)</f>
        <v>0</v>
      </c>
    </row>
    <row r="845" spans="1:80" x14ac:dyDescent="0.2">
      <c r="A845" s="264" t="s">
        <v>98</v>
      </c>
      <c r="B845" s="265" t="s">
        <v>907</v>
      </c>
      <c r="C845" s="266" t="s">
        <v>908</v>
      </c>
      <c r="D845" s="267"/>
      <c r="E845" s="268"/>
      <c r="F845" s="360"/>
      <c r="G845" s="269"/>
      <c r="H845" s="270"/>
      <c r="I845" s="271"/>
      <c r="J845" s="272"/>
      <c r="K845" s="273"/>
      <c r="O845" s="274">
        <v>1</v>
      </c>
    </row>
    <row r="846" spans="1:80" x14ac:dyDescent="0.2">
      <c r="A846" s="275">
        <v>207</v>
      </c>
      <c r="B846" s="276" t="s">
        <v>910</v>
      </c>
      <c r="C846" s="277" t="s">
        <v>911</v>
      </c>
      <c r="D846" s="278" t="s">
        <v>912</v>
      </c>
      <c r="E846" s="279">
        <v>700</v>
      </c>
      <c r="F846" s="357"/>
      <c r="G846" s="280">
        <f>E846*F846</f>
        <v>0</v>
      </c>
      <c r="H846" s="281">
        <v>5.0000000000000002E-5</v>
      </c>
      <c r="I846" s="282">
        <f>E846*H846</f>
        <v>3.5000000000000003E-2</v>
      </c>
      <c r="J846" s="281">
        <v>-1E-3</v>
      </c>
      <c r="K846" s="282">
        <f>E846*J846</f>
        <v>-0.70000000000000007</v>
      </c>
      <c r="O846" s="274">
        <v>2</v>
      </c>
      <c r="AA846" s="243">
        <v>1</v>
      </c>
      <c r="AB846" s="243">
        <v>7</v>
      </c>
      <c r="AC846" s="243">
        <v>7</v>
      </c>
      <c r="AZ846" s="243">
        <v>2</v>
      </c>
      <c r="BA846" s="243">
        <f>IF(AZ846=1,G846,0)</f>
        <v>0</v>
      </c>
      <c r="BB846" s="243">
        <f>IF(AZ846=2,G846,0)</f>
        <v>0</v>
      </c>
      <c r="BC846" s="243">
        <f>IF(AZ846=3,G846,0)</f>
        <v>0</v>
      </c>
      <c r="BD846" s="243">
        <f>IF(AZ846=4,G846,0)</f>
        <v>0</v>
      </c>
      <c r="BE846" s="243">
        <f>IF(AZ846=5,G846,0)</f>
        <v>0</v>
      </c>
      <c r="CA846" s="274">
        <v>1</v>
      </c>
      <c r="CB846" s="274">
        <v>7</v>
      </c>
    </row>
    <row r="847" spans="1:80" x14ac:dyDescent="0.2">
      <c r="A847" s="283"/>
      <c r="B847" s="286"/>
      <c r="C847" s="287" t="s">
        <v>913</v>
      </c>
      <c r="D847" s="288"/>
      <c r="E847" s="289">
        <v>600</v>
      </c>
      <c r="F847" s="358"/>
      <c r="G847" s="290"/>
      <c r="H847" s="291"/>
      <c r="I847" s="284"/>
      <c r="J847" s="292"/>
      <c r="K847" s="284"/>
      <c r="M847" s="285" t="s">
        <v>913</v>
      </c>
      <c r="O847" s="274"/>
    </row>
    <row r="848" spans="1:80" x14ac:dyDescent="0.2">
      <c r="A848" s="283"/>
      <c r="B848" s="286"/>
      <c r="C848" s="287" t="s">
        <v>914</v>
      </c>
      <c r="D848" s="288"/>
      <c r="E848" s="289">
        <v>100</v>
      </c>
      <c r="F848" s="358"/>
      <c r="G848" s="290"/>
      <c r="H848" s="291"/>
      <c r="I848" s="284"/>
      <c r="J848" s="292"/>
      <c r="K848" s="284"/>
      <c r="M848" s="285" t="s">
        <v>914</v>
      </c>
      <c r="O848" s="274"/>
    </row>
    <row r="849" spans="1:80" ht="22.5" x14ac:dyDescent="0.2">
      <c r="A849" s="275">
        <v>208</v>
      </c>
      <c r="B849" s="276" t="s">
        <v>915</v>
      </c>
      <c r="C849" s="277" t="s">
        <v>916</v>
      </c>
      <c r="D849" s="278" t="s">
        <v>172</v>
      </c>
      <c r="E849" s="279">
        <v>312</v>
      </c>
      <c r="F849" s="357"/>
      <c r="G849" s="280">
        <f>E849*F849</f>
        <v>0</v>
      </c>
      <c r="H849" s="281">
        <v>8.0000000000000004E-4</v>
      </c>
      <c r="I849" s="282">
        <f>E849*H849</f>
        <v>0.24960000000000002</v>
      </c>
      <c r="J849" s="281"/>
      <c r="K849" s="282">
        <f>E849*J849</f>
        <v>0</v>
      </c>
      <c r="O849" s="274">
        <v>2</v>
      </c>
      <c r="AA849" s="243">
        <v>12</v>
      </c>
      <c r="AB849" s="243">
        <v>0</v>
      </c>
      <c r="AC849" s="243">
        <v>47</v>
      </c>
      <c r="AZ849" s="243">
        <v>2</v>
      </c>
      <c r="BA849" s="243">
        <f>IF(AZ849=1,G849,0)</f>
        <v>0</v>
      </c>
      <c r="BB849" s="243">
        <f>IF(AZ849=2,G849,0)</f>
        <v>0</v>
      </c>
      <c r="BC849" s="243">
        <f>IF(AZ849=3,G849,0)</f>
        <v>0</v>
      </c>
      <c r="BD849" s="243">
        <f>IF(AZ849=4,G849,0)</f>
        <v>0</v>
      </c>
      <c r="BE849" s="243">
        <f>IF(AZ849=5,G849,0)</f>
        <v>0</v>
      </c>
      <c r="CA849" s="274">
        <v>12</v>
      </c>
      <c r="CB849" s="274">
        <v>0</v>
      </c>
    </row>
    <row r="850" spans="1:80" x14ac:dyDescent="0.2">
      <c r="A850" s="283"/>
      <c r="B850" s="286"/>
      <c r="C850" s="287" t="s">
        <v>917</v>
      </c>
      <c r="D850" s="288"/>
      <c r="E850" s="289">
        <v>0</v>
      </c>
      <c r="F850" s="358"/>
      <c r="G850" s="290"/>
      <c r="H850" s="291"/>
      <c r="I850" s="284"/>
      <c r="J850" s="292"/>
      <c r="K850" s="284"/>
      <c r="M850" s="285" t="s">
        <v>917</v>
      </c>
      <c r="O850" s="274"/>
    </row>
    <row r="851" spans="1:80" x14ac:dyDescent="0.2">
      <c r="A851" s="283"/>
      <c r="B851" s="286"/>
      <c r="C851" s="287" t="s">
        <v>918</v>
      </c>
      <c r="D851" s="288"/>
      <c r="E851" s="289">
        <v>0</v>
      </c>
      <c r="F851" s="358"/>
      <c r="G851" s="290"/>
      <c r="H851" s="291"/>
      <c r="I851" s="284"/>
      <c r="J851" s="292"/>
      <c r="K851" s="284"/>
      <c r="M851" s="285" t="s">
        <v>918</v>
      </c>
      <c r="O851" s="274"/>
    </row>
    <row r="852" spans="1:80" x14ac:dyDescent="0.2">
      <c r="A852" s="283"/>
      <c r="B852" s="286"/>
      <c r="C852" s="287" t="s">
        <v>919</v>
      </c>
      <c r="D852" s="288"/>
      <c r="E852" s="289">
        <v>288</v>
      </c>
      <c r="F852" s="358"/>
      <c r="G852" s="290"/>
      <c r="H852" s="291"/>
      <c r="I852" s="284"/>
      <c r="J852" s="292"/>
      <c r="K852" s="284"/>
      <c r="M852" s="285" t="s">
        <v>919</v>
      </c>
      <c r="O852" s="274"/>
    </row>
    <row r="853" spans="1:80" x14ac:dyDescent="0.2">
      <c r="A853" s="283"/>
      <c r="B853" s="286"/>
      <c r="C853" s="287" t="s">
        <v>920</v>
      </c>
      <c r="D853" s="288"/>
      <c r="E853" s="289">
        <v>24</v>
      </c>
      <c r="F853" s="358"/>
      <c r="G853" s="290"/>
      <c r="H853" s="291"/>
      <c r="I853" s="284"/>
      <c r="J853" s="292"/>
      <c r="K853" s="284"/>
      <c r="M853" s="285" t="s">
        <v>920</v>
      </c>
      <c r="O853" s="274"/>
    </row>
    <row r="854" spans="1:80" x14ac:dyDescent="0.2">
      <c r="A854" s="275">
        <v>209</v>
      </c>
      <c r="B854" s="276" t="s">
        <v>921</v>
      </c>
      <c r="C854" s="277" t="s">
        <v>922</v>
      </c>
      <c r="D854" s="278" t="s">
        <v>172</v>
      </c>
      <c r="E854" s="279">
        <v>1</v>
      </c>
      <c r="F854" s="357"/>
      <c r="G854" s="280">
        <f>E854*F854</f>
        <v>0</v>
      </c>
      <c r="H854" s="281">
        <v>2.8000000000000001E-2</v>
      </c>
      <c r="I854" s="282">
        <f>E854*H854</f>
        <v>2.8000000000000001E-2</v>
      </c>
      <c r="J854" s="281"/>
      <c r="K854" s="282">
        <f>E854*J854</f>
        <v>0</v>
      </c>
      <c r="O854" s="274">
        <v>2</v>
      </c>
      <c r="AA854" s="243">
        <v>12</v>
      </c>
      <c r="AB854" s="243">
        <v>0</v>
      </c>
      <c r="AC854" s="243">
        <v>48</v>
      </c>
      <c r="AZ854" s="243">
        <v>2</v>
      </c>
      <c r="BA854" s="243">
        <f>IF(AZ854=1,G854,0)</f>
        <v>0</v>
      </c>
      <c r="BB854" s="243">
        <f>IF(AZ854=2,G854,0)</f>
        <v>0</v>
      </c>
      <c r="BC854" s="243">
        <f>IF(AZ854=3,G854,0)</f>
        <v>0</v>
      </c>
      <c r="BD854" s="243">
        <f>IF(AZ854=4,G854,0)</f>
        <v>0</v>
      </c>
      <c r="BE854" s="243">
        <f>IF(AZ854=5,G854,0)</f>
        <v>0</v>
      </c>
      <c r="CA854" s="274">
        <v>12</v>
      </c>
      <c r="CB854" s="274">
        <v>0</v>
      </c>
    </row>
    <row r="855" spans="1:80" x14ac:dyDescent="0.2">
      <c r="A855" s="283"/>
      <c r="B855" s="286"/>
      <c r="C855" s="287" t="s">
        <v>917</v>
      </c>
      <c r="D855" s="288"/>
      <c r="E855" s="289">
        <v>0</v>
      </c>
      <c r="F855" s="358"/>
      <c r="G855" s="290"/>
      <c r="H855" s="291"/>
      <c r="I855" s="284"/>
      <c r="J855" s="292"/>
      <c r="K855" s="284"/>
      <c r="M855" s="285" t="s">
        <v>917</v>
      </c>
      <c r="O855" s="274"/>
    </row>
    <row r="856" spans="1:80" x14ac:dyDescent="0.2">
      <c r="A856" s="283"/>
      <c r="B856" s="286"/>
      <c r="C856" s="287" t="s">
        <v>918</v>
      </c>
      <c r="D856" s="288"/>
      <c r="E856" s="289">
        <v>0</v>
      </c>
      <c r="F856" s="358"/>
      <c r="G856" s="290"/>
      <c r="H856" s="291"/>
      <c r="I856" s="284"/>
      <c r="J856" s="292"/>
      <c r="K856" s="284"/>
      <c r="M856" s="285" t="s">
        <v>918</v>
      </c>
      <c r="O856" s="274"/>
    </row>
    <row r="857" spans="1:80" x14ac:dyDescent="0.2">
      <c r="A857" s="283"/>
      <c r="B857" s="286"/>
      <c r="C857" s="287" t="s">
        <v>923</v>
      </c>
      <c r="D857" s="288"/>
      <c r="E857" s="289">
        <v>1</v>
      </c>
      <c r="F857" s="358"/>
      <c r="G857" s="290"/>
      <c r="H857" s="291"/>
      <c r="I857" s="284"/>
      <c r="J857" s="292"/>
      <c r="K857" s="284"/>
      <c r="M857" s="285" t="s">
        <v>923</v>
      </c>
      <c r="O857" s="274"/>
    </row>
    <row r="858" spans="1:80" ht="22.5" x14ac:dyDescent="0.2">
      <c r="A858" s="283"/>
      <c r="B858" s="286"/>
      <c r="C858" s="287" t="s">
        <v>924</v>
      </c>
      <c r="D858" s="288"/>
      <c r="E858" s="289">
        <v>0</v>
      </c>
      <c r="F858" s="358"/>
      <c r="G858" s="290"/>
      <c r="H858" s="291"/>
      <c r="I858" s="284"/>
      <c r="J858" s="292"/>
      <c r="K858" s="284"/>
      <c r="M858" s="285" t="s">
        <v>924</v>
      </c>
      <c r="O858" s="274"/>
    </row>
    <row r="859" spans="1:80" x14ac:dyDescent="0.2">
      <c r="A859" s="283"/>
      <c r="B859" s="286"/>
      <c r="C859" s="287" t="s">
        <v>925</v>
      </c>
      <c r="D859" s="288"/>
      <c r="E859" s="289">
        <v>0</v>
      </c>
      <c r="F859" s="358"/>
      <c r="G859" s="290"/>
      <c r="H859" s="291"/>
      <c r="I859" s="284"/>
      <c r="J859" s="292"/>
      <c r="K859" s="284"/>
      <c r="M859" s="285" t="s">
        <v>925</v>
      </c>
      <c r="O859" s="274"/>
    </row>
    <row r="860" spans="1:80" x14ac:dyDescent="0.2">
      <c r="A860" s="283"/>
      <c r="B860" s="286"/>
      <c r="C860" s="287" t="s">
        <v>926</v>
      </c>
      <c r="D860" s="288"/>
      <c r="E860" s="289">
        <v>0</v>
      </c>
      <c r="F860" s="358"/>
      <c r="G860" s="290"/>
      <c r="H860" s="291"/>
      <c r="I860" s="284"/>
      <c r="J860" s="292"/>
      <c r="K860" s="284"/>
      <c r="M860" s="285" t="s">
        <v>926</v>
      </c>
      <c r="O860" s="274"/>
    </row>
    <row r="861" spans="1:80" ht="22.5" x14ac:dyDescent="0.2">
      <c r="A861" s="275">
        <v>210</v>
      </c>
      <c r="B861" s="276" t="s">
        <v>927</v>
      </c>
      <c r="C861" s="277" t="s">
        <v>928</v>
      </c>
      <c r="D861" s="278" t="s">
        <v>172</v>
      </c>
      <c r="E861" s="279">
        <v>4</v>
      </c>
      <c r="F861" s="357"/>
      <c r="G861" s="280">
        <f>E861*F861</f>
        <v>0</v>
      </c>
      <c r="H861" s="281">
        <v>2.8000000000000001E-2</v>
      </c>
      <c r="I861" s="282">
        <f>E861*H861</f>
        <v>0.112</v>
      </c>
      <c r="J861" s="281"/>
      <c r="K861" s="282">
        <f>E861*J861</f>
        <v>0</v>
      </c>
      <c r="O861" s="274">
        <v>2</v>
      </c>
      <c r="AA861" s="243">
        <v>12</v>
      </c>
      <c r="AB861" s="243">
        <v>0</v>
      </c>
      <c r="AC861" s="243">
        <v>49</v>
      </c>
      <c r="AZ861" s="243">
        <v>2</v>
      </c>
      <c r="BA861" s="243">
        <f>IF(AZ861=1,G861,0)</f>
        <v>0</v>
      </c>
      <c r="BB861" s="243">
        <f>IF(AZ861=2,G861,0)</f>
        <v>0</v>
      </c>
      <c r="BC861" s="243">
        <f>IF(AZ861=3,G861,0)</f>
        <v>0</v>
      </c>
      <c r="BD861" s="243">
        <f>IF(AZ861=4,G861,0)</f>
        <v>0</v>
      </c>
      <c r="BE861" s="243">
        <f>IF(AZ861=5,G861,0)</f>
        <v>0</v>
      </c>
      <c r="CA861" s="274">
        <v>12</v>
      </c>
      <c r="CB861" s="274">
        <v>0</v>
      </c>
    </row>
    <row r="862" spans="1:80" x14ac:dyDescent="0.2">
      <c r="A862" s="283"/>
      <c r="B862" s="286"/>
      <c r="C862" s="287" t="s">
        <v>917</v>
      </c>
      <c r="D862" s="288"/>
      <c r="E862" s="289">
        <v>0</v>
      </c>
      <c r="F862" s="358"/>
      <c r="G862" s="290"/>
      <c r="H862" s="291"/>
      <c r="I862" s="284"/>
      <c r="J862" s="292"/>
      <c r="K862" s="284"/>
      <c r="M862" s="285" t="s">
        <v>917</v>
      </c>
      <c r="O862" s="274"/>
    </row>
    <row r="863" spans="1:80" x14ac:dyDescent="0.2">
      <c r="A863" s="283"/>
      <c r="B863" s="286"/>
      <c r="C863" s="287" t="s">
        <v>918</v>
      </c>
      <c r="D863" s="288"/>
      <c r="E863" s="289">
        <v>0</v>
      </c>
      <c r="F863" s="358"/>
      <c r="G863" s="290"/>
      <c r="H863" s="291"/>
      <c r="I863" s="284"/>
      <c r="J863" s="292"/>
      <c r="K863" s="284"/>
      <c r="M863" s="285" t="s">
        <v>918</v>
      </c>
      <c r="O863" s="274"/>
    </row>
    <row r="864" spans="1:80" x14ac:dyDescent="0.2">
      <c r="A864" s="283"/>
      <c r="B864" s="286"/>
      <c r="C864" s="287" t="s">
        <v>929</v>
      </c>
      <c r="D864" s="288"/>
      <c r="E864" s="289">
        <v>4</v>
      </c>
      <c r="F864" s="358"/>
      <c r="G864" s="290"/>
      <c r="H864" s="291"/>
      <c r="I864" s="284"/>
      <c r="J864" s="292"/>
      <c r="K864" s="284"/>
      <c r="M864" s="285" t="s">
        <v>929</v>
      </c>
      <c r="O864" s="274"/>
    </row>
    <row r="865" spans="1:80" x14ac:dyDescent="0.2">
      <c r="A865" s="275">
        <v>211</v>
      </c>
      <c r="B865" s="276" t="s">
        <v>930</v>
      </c>
      <c r="C865" s="277" t="s">
        <v>931</v>
      </c>
      <c r="D865" s="278" t="s">
        <v>200</v>
      </c>
      <c r="E865" s="279">
        <v>15.75</v>
      </c>
      <c r="F865" s="357"/>
      <c r="G865" s="280">
        <f>E865*F865</f>
        <v>0</v>
      </c>
      <c r="H865" s="281">
        <v>2.8000000000000001E-2</v>
      </c>
      <c r="I865" s="282">
        <f>E865*H865</f>
        <v>0.441</v>
      </c>
      <c r="J865" s="281"/>
      <c r="K865" s="282">
        <f>E865*J865</f>
        <v>0</v>
      </c>
      <c r="O865" s="274">
        <v>2</v>
      </c>
      <c r="AA865" s="243">
        <v>12</v>
      </c>
      <c r="AB865" s="243">
        <v>0</v>
      </c>
      <c r="AC865" s="243">
        <v>50</v>
      </c>
      <c r="AZ865" s="243">
        <v>2</v>
      </c>
      <c r="BA865" s="243">
        <f>IF(AZ865=1,G865,0)</f>
        <v>0</v>
      </c>
      <c r="BB865" s="243">
        <f>IF(AZ865=2,G865,0)</f>
        <v>0</v>
      </c>
      <c r="BC865" s="243">
        <f>IF(AZ865=3,G865,0)</f>
        <v>0</v>
      </c>
      <c r="BD865" s="243">
        <f>IF(AZ865=4,G865,0)</f>
        <v>0</v>
      </c>
      <c r="BE865" s="243">
        <f>IF(AZ865=5,G865,0)</f>
        <v>0</v>
      </c>
      <c r="CA865" s="274">
        <v>12</v>
      </c>
      <c r="CB865" s="274">
        <v>0</v>
      </c>
    </row>
    <row r="866" spans="1:80" x14ac:dyDescent="0.2">
      <c r="A866" s="283"/>
      <c r="B866" s="286"/>
      <c r="C866" s="287" t="s">
        <v>917</v>
      </c>
      <c r="D866" s="288"/>
      <c r="E866" s="289">
        <v>0</v>
      </c>
      <c r="F866" s="358"/>
      <c r="G866" s="290"/>
      <c r="H866" s="291"/>
      <c r="I866" s="284"/>
      <c r="J866" s="292"/>
      <c r="K866" s="284"/>
      <c r="M866" s="285" t="s">
        <v>917</v>
      </c>
      <c r="O866" s="274"/>
    </row>
    <row r="867" spans="1:80" x14ac:dyDescent="0.2">
      <c r="A867" s="283"/>
      <c r="B867" s="286"/>
      <c r="C867" s="287" t="s">
        <v>918</v>
      </c>
      <c r="D867" s="288"/>
      <c r="E867" s="289">
        <v>0</v>
      </c>
      <c r="F867" s="358"/>
      <c r="G867" s="290"/>
      <c r="H867" s="291"/>
      <c r="I867" s="284"/>
      <c r="J867" s="292"/>
      <c r="K867" s="284"/>
      <c r="M867" s="285" t="s">
        <v>918</v>
      </c>
      <c r="O867" s="274"/>
    </row>
    <row r="868" spans="1:80" x14ac:dyDescent="0.2">
      <c r="A868" s="283"/>
      <c r="B868" s="286"/>
      <c r="C868" s="287" t="s">
        <v>932</v>
      </c>
      <c r="D868" s="288"/>
      <c r="E868" s="289">
        <v>15.75</v>
      </c>
      <c r="F868" s="358"/>
      <c r="G868" s="290"/>
      <c r="H868" s="291"/>
      <c r="I868" s="284"/>
      <c r="J868" s="292"/>
      <c r="K868" s="284"/>
      <c r="M868" s="285" t="s">
        <v>932</v>
      </c>
      <c r="O868" s="274"/>
    </row>
    <row r="869" spans="1:80" x14ac:dyDescent="0.2">
      <c r="A869" s="283"/>
      <c r="B869" s="286"/>
      <c r="C869" s="287" t="s">
        <v>933</v>
      </c>
      <c r="D869" s="288"/>
      <c r="E869" s="289">
        <v>0</v>
      </c>
      <c r="F869" s="358"/>
      <c r="G869" s="290"/>
      <c r="H869" s="291"/>
      <c r="I869" s="284"/>
      <c r="J869" s="292"/>
      <c r="K869" s="284"/>
      <c r="M869" s="285" t="s">
        <v>933</v>
      </c>
      <c r="O869" s="274"/>
    </row>
    <row r="870" spans="1:80" x14ac:dyDescent="0.2">
      <c r="A870" s="283"/>
      <c r="B870" s="286"/>
      <c r="C870" s="287" t="s">
        <v>934</v>
      </c>
      <c r="D870" s="288"/>
      <c r="E870" s="289">
        <v>0</v>
      </c>
      <c r="F870" s="358"/>
      <c r="G870" s="290"/>
      <c r="H870" s="291"/>
      <c r="I870" s="284"/>
      <c r="J870" s="292"/>
      <c r="K870" s="284"/>
      <c r="M870" s="285" t="s">
        <v>934</v>
      </c>
      <c r="O870" s="274"/>
    </row>
    <row r="871" spans="1:80" ht="22.5" x14ac:dyDescent="0.2">
      <c r="A871" s="275">
        <v>212</v>
      </c>
      <c r="B871" s="276" t="s">
        <v>935</v>
      </c>
      <c r="C871" s="277" t="s">
        <v>936</v>
      </c>
      <c r="D871" s="278" t="s">
        <v>172</v>
      </c>
      <c r="E871" s="279">
        <v>2</v>
      </c>
      <c r="F871" s="357"/>
      <c r="G871" s="280">
        <f>E871*F871</f>
        <v>0</v>
      </c>
      <c r="H871" s="281">
        <v>2.8000000000000001E-2</v>
      </c>
      <c r="I871" s="282">
        <f>E871*H871</f>
        <v>5.6000000000000001E-2</v>
      </c>
      <c r="J871" s="281"/>
      <c r="K871" s="282">
        <f>E871*J871</f>
        <v>0</v>
      </c>
      <c r="O871" s="274">
        <v>2</v>
      </c>
      <c r="AA871" s="243">
        <v>12</v>
      </c>
      <c r="AB871" s="243">
        <v>0</v>
      </c>
      <c r="AC871" s="243">
        <v>51</v>
      </c>
      <c r="AZ871" s="243">
        <v>2</v>
      </c>
      <c r="BA871" s="243">
        <f>IF(AZ871=1,G871,0)</f>
        <v>0</v>
      </c>
      <c r="BB871" s="243">
        <f>IF(AZ871=2,G871,0)</f>
        <v>0</v>
      </c>
      <c r="BC871" s="243">
        <f>IF(AZ871=3,G871,0)</f>
        <v>0</v>
      </c>
      <c r="BD871" s="243">
        <f>IF(AZ871=4,G871,0)</f>
        <v>0</v>
      </c>
      <c r="BE871" s="243">
        <f>IF(AZ871=5,G871,0)</f>
        <v>0</v>
      </c>
      <c r="CA871" s="274">
        <v>12</v>
      </c>
      <c r="CB871" s="274">
        <v>0</v>
      </c>
    </row>
    <row r="872" spans="1:80" x14ac:dyDescent="0.2">
      <c r="A872" s="283"/>
      <c r="B872" s="286"/>
      <c r="C872" s="287" t="s">
        <v>917</v>
      </c>
      <c r="D872" s="288"/>
      <c r="E872" s="289">
        <v>0</v>
      </c>
      <c r="F872" s="358"/>
      <c r="G872" s="290"/>
      <c r="H872" s="291"/>
      <c r="I872" s="284"/>
      <c r="J872" s="292"/>
      <c r="K872" s="284"/>
      <c r="M872" s="285" t="s">
        <v>917</v>
      </c>
      <c r="O872" s="274"/>
    </row>
    <row r="873" spans="1:80" x14ac:dyDescent="0.2">
      <c r="A873" s="283"/>
      <c r="B873" s="286"/>
      <c r="C873" s="287" t="s">
        <v>918</v>
      </c>
      <c r="D873" s="288"/>
      <c r="E873" s="289">
        <v>0</v>
      </c>
      <c r="F873" s="358"/>
      <c r="G873" s="290"/>
      <c r="H873" s="291"/>
      <c r="I873" s="284"/>
      <c r="J873" s="292"/>
      <c r="K873" s="284"/>
      <c r="M873" s="285" t="s">
        <v>918</v>
      </c>
      <c r="O873" s="274"/>
    </row>
    <row r="874" spans="1:80" x14ac:dyDescent="0.2">
      <c r="A874" s="283"/>
      <c r="B874" s="286"/>
      <c r="C874" s="287" t="s">
        <v>937</v>
      </c>
      <c r="D874" s="288"/>
      <c r="E874" s="289">
        <v>2</v>
      </c>
      <c r="F874" s="358"/>
      <c r="G874" s="290"/>
      <c r="H874" s="291"/>
      <c r="I874" s="284"/>
      <c r="J874" s="292"/>
      <c r="K874" s="284"/>
      <c r="M874" s="285" t="s">
        <v>937</v>
      </c>
      <c r="O874" s="274"/>
    </row>
    <row r="875" spans="1:80" ht="22.5" x14ac:dyDescent="0.2">
      <c r="A875" s="275">
        <v>213</v>
      </c>
      <c r="B875" s="276" t="s">
        <v>938</v>
      </c>
      <c r="C875" s="277" t="s">
        <v>939</v>
      </c>
      <c r="D875" s="278" t="s">
        <v>172</v>
      </c>
      <c r="E875" s="279">
        <v>1</v>
      </c>
      <c r="F875" s="357"/>
      <c r="G875" s="280">
        <f>E875*F875</f>
        <v>0</v>
      </c>
      <c r="H875" s="281">
        <v>2.8000000000000001E-2</v>
      </c>
      <c r="I875" s="282">
        <f>E875*H875</f>
        <v>2.8000000000000001E-2</v>
      </c>
      <c r="J875" s="281"/>
      <c r="K875" s="282">
        <f>E875*J875</f>
        <v>0</v>
      </c>
      <c r="O875" s="274">
        <v>2</v>
      </c>
      <c r="AA875" s="243">
        <v>12</v>
      </c>
      <c r="AB875" s="243">
        <v>0</v>
      </c>
      <c r="AC875" s="243">
        <v>52</v>
      </c>
      <c r="AZ875" s="243">
        <v>2</v>
      </c>
      <c r="BA875" s="243">
        <f>IF(AZ875=1,G875,0)</f>
        <v>0</v>
      </c>
      <c r="BB875" s="243">
        <f>IF(AZ875=2,G875,0)</f>
        <v>0</v>
      </c>
      <c r="BC875" s="243">
        <f>IF(AZ875=3,G875,0)</f>
        <v>0</v>
      </c>
      <c r="BD875" s="243">
        <f>IF(AZ875=4,G875,0)</f>
        <v>0</v>
      </c>
      <c r="BE875" s="243">
        <f>IF(AZ875=5,G875,0)</f>
        <v>0</v>
      </c>
      <c r="CA875" s="274">
        <v>12</v>
      </c>
      <c r="CB875" s="274">
        <v>0</v>
      </c>
    </row>
    <row r="876" spans="1:80" x14ac:dyDescent="0.2">
      <c r="A876" s="283"/>
      <c r="B876" s="286"/>
      <c r="C876" s="287" t="s">
        <v>917</v>
      </c>
      <c r="D876" s="288"/>
      <c r="E876" s="289">
        <v>0</v>
      </c>
      <c r="F876" s="358"/>
      <c r="G876" s="290"/>
      <c r="H876" s="291"/>
      <c r="I876" s="284"/>
      <c r="J876" s="292"/>
      <c r="K876" s="284"/>
      <c r="M876" s="285" t="s">
        <v>917</v>
      </c>
      <c r="O876" s="274"/>
    </row>
    <row r="877" spans="1:80" x14ac:dyDescent="0.2">
      <c r="A877" s="283"/>
      <c r="B877" s="286"/>
      <c r="C877" s="287" t="s">
        <v>940</v>
      </c>
      <c r="D877" s="288"/>
      <c r="E877" s="289">
        <v>1</v>
      </c>
      <c r="F877" s="358"/>
      <c r="G877" s="290"/>
      <c r="H877" s="291"/>
      <c r="I877" s="284"/>
      <c r="J877" s="292"/>
      <c r="K877" s="284"/>
      <c r="M877" s="285" t="s">
        <v>940</v>
      </c>
      <c r="O877" s="274"/>
    </row>
    <row r="878" spans="1:80" ht="22.5" x14ac:dyDescent="0.2">
      <c r="A878" s="275">
        <v>214</v>
      </c>
      <c r="B878" s="276" t="s">
        <v>941</v>
      </c>
      <c r="C878" s="277" t="s">
        <v>942</v>
      </c>
      <c r="D878" s="278" t="s">
        <v>172</v>
      </c>
      <c r="E878" s="279">
        <v>1</v>
      </c>
      <c r="F878" s="357"/>
      <c r="G878" s="280">
        <f>E878*F878</f>
        <v>0</v>
      </c>
      <c r="H878" s="281">
        <v>1.7000000000000001E-2</v>
      </c>
      <c r="I878" s="282">
        <f>E878*H878</f>
        <v>1.7000000000000001E-2</v>
      </c>
      <c r="J878" s="281"/>
      <c r="K878" s="282">
        <f>E878*J878</f>
        <v>0</v>
      </c>
      <c r="O878" s="274">
        <v>2</v>
      </c>
      <c r="AA878" s="243">
        <v>12</v>
      </c>
      <c r="AB878" s="243">
        <v>0</v>
      </c>
      <c r="AC878" s="243">
        <v>53</v>
      </c>
      <c r="AZ878" s="243">
        <v>2</v>
      </c>
      <c r="BA878" s="243">
        <f>IF(AZ878=1,G878,0)</f>
        <v>0</v>
      </c>
      <c r="BB878" s="243">
        <f>IF(AZ878=2,G878,0)</f>
        <v>0</v>
      </c>
      <c r="BC878" s="243">
        <f>IF(AZ878=3,G878,0)</f>
        <v>0</v>
      </c>
      <c r="BD878" s="243">
        <f>IF(AZ878=4,G878,0)</f>
        <v>0</v>
      </c>
      <c r="BE878" s="243">
        <f>IF(AZ878=5,G878,0)</f>
        <v>0</v>
      </c>
      <c r="CA878" s="274">
        <v>12</v>
      </c>
      <c r="CB878" s="274">
        <v>0</v>
      </c>
    </row>
    <row r="879" spans="1:80" x14ac:dyDescent="0.2">
      <c r="A879" s="283"/>
      <c r="B879" s="286"/>
      <c r="C879" s="287" t="s">
        <v>943</v>
      </c>
      <c r="D879" s="288"/>
      <c r="E879" s="289">
        <v>0</v>
      </c>
      <c r="F879" s="358"/>
      <c r="G879" s="290"/>
      <c r="H879" s="291"/>
      <c r="I879" s="284"/>
      <c r="J879" s="292"/>
      <c r="K879" s="284"/>
      <c r="M879" s="285" t="s">
        <v>943</v>
      </c>
      <c r="O879" s="274"/>
    </row>
    <row r="880" spans="1:80" x14ac:dyDescent="0.2">
      <c r="A880" s="283"/>
      <c r="B880" s="286"/>
      <c r="C880" s="287" t="s">
        <v>944</v>
      </c>
      <c r="D880" s="288"/>
      <c r="E880" s="289">
        <v>0</v>
      </c>
      <c r="F880" s="358"/>
      <c r="G880" s="290"/>
      <c r="H880" s="291"/>
      <c r="I880" s="284"/>
      <c r="J880" s="292"/>
      <c r="K880" s="284"/>
      <c r="M880" s="285" t="s">
        <v>944</v>
      </c>
      <c r="O880" s="274"/>
    </row>
    <row r="881" spans="1:80" x14ac:dyDescent="0.2">
      <c r="A881" s="283"/>
      <c r="B881" s="286"/>
      <c r="C881" s="287" t="s">
        <v>945</v>
      </c>
      <c r="D881" s="288"/>
      <c r="E881" s="289">
        <v>0</v>
      </c>
      <c r="F881" s="358"/>
      <c r="G881" s="290"/>
      <c r="H881" s="291"/>
      <c r="I881" s="284"/>
      <c r="J881" s="292"/>
      <c r="K881" s="284"/>
      <c r="M881" s="285" t="s">
        <v>945</v>
      </c>
      <c r="O881" s="274"/>
    </row>
    <row r="882" spans="1:80" x14ac:dyDescent="0.2">
      <c r="A882" s="283"/>
      <c r="B882" s="286"/>
      <c r="C882" s="287" t="s">
        <v>946</v>
      </c>
      <c r="D882" s="288"/>
      <c r="E882" s="289">
        <v>0</v>
      </c>
      <c r="F882" s="358"/>
      <c r="G882" s="290"/>
      <c r="H882" s="291"/>
      <c r="I882" s="284"/>
      <c r="J882" s="292"/>
      <c r="K882" s="284"/>
      <c r="M882" s="285" t="s">
        <v>946</v>
      </c>
      <c r="O882" s="274"/>
    </row>
    <row r="883" spans="1:80" x14ac:dyDescent="0.2">
      <c r="A883" s="283"/>
      <c r="B883" s="286"/>
      <c r="C883" s="287" t="s">
        <v>947</v>
      </c>
      <c r="D883" s="288"/>
      <c r="E883" s="289">
        <v>0</v>
      </c>
      <c r="F883" s="358"/>
      <c r="G883" s="290"/>
      <c r="H883" s="291"/>
      <c r="I883" s="284"/>
      <c r="J883" s="292"/>
      <c r="K883" s="284"/>
      <c r="M883" s="285" t="s">
        <v>947</v>
      </c>
      <c r="O883" s="274"/>
    </row>
    <row r="884" spans="1:80" x14ac:dyDescent="0.2">
      <c r="A884" s="283"/>
      <c r="B884" s="286"/>
      <c r="C884" s="287" t="s">
        <v>948</v>
      </c>
      <c r="D884" s="288"/>
      <c r="E884" s="289">
        <v>0</v>
      </c>
      <c r="F884" s="358"/>
      <c r="G884" s="290"/>
      <c r="H884" s="291"/>
      <c r="I884" s="284"/>
      <c r="J884" s="292"/>
      <c r="K884" s="284"/>
      <c r="M884" s="285" t="s">
        <v>948</v>
      </c>
      <c r="O884" s="274"/>
    </row>
    <row r="885" spans="1:80" x14ac:dyDescent="0.2">
      <c r="A885" s="283"/>
      <c r="B885" s="286"/>
      <c r="C885" s="287" t="s">
        <v>949</v>
      </c>
      <c r="D885" s="288"/>
      <c r="E885" s="289">
        <v>0</v>
      </c>
      <c r="F885" s="358"/>
      <c r="G885" s="290"/>
      <c r="H885" s="291"/>
      <c r="I885" s="284"/>
      <c r="J885" s="292"/>
      <c r="K885" s="284"/>
      <c r="M885" s="285" t="s">
        <v>949</v>
      </c>
      <c r="O885" s="274"/>
    </row>
    <row r="886" spans="1:80" ht="22.5" x14ac:dyDescent="0.2">
      <c r="A886" s="283"/>
      <c r="B886" s="286"/>
      <c r="C886" s="287" t="s">
        <v>950</v>
      </c>
      <c r="D886" s="288"/>
      <c r="E886" s="289">
        <v>0</v>
      </c>
      <c r="F886" s="358"/>
      <c r="G886" s="290"/>
      <c r="H886" s="291"/>
      <c r="I886" s="284"/>
      <c r="J886" s="292"/>
      <c r="K886" s="284"/>
      <c r="M886" s="285" t="s">
        <v>950</v>
      </c>
      <c r="O886" s="274"/>
    </row>
    <row r="887" spans="1:80" x14ac:dyDescent="0.2">
      <c r="A887" s="283"/>
      <c r="B887" s="286"/>
      <c r="C887" s="287" t="s">
        <v>951</v>
      </c>
      <c r="D887" s="288"/>
      <c r="E887" s="289">
        <v>1</v>
      </c>
      <c r="F887" s="358"/>
      <c r="G887" s="290"/>
      <c r="H887" s="291"/>
      <c r="I887" s="284"/>
      <c r="J887" s="292"/>
      <c r="K887" s="284"/>
      <c r="M887" s="285" t="s">
        <v>951</v>
      </c>
      <c r="O887" s="274"/>
    </row>
    <row r="888" spans="1:80" ht="22.5" x14ac:dyDescent="0.2">
      <c r="A888" s="275">
        <v>215</v>
      </c>
      <c r="B888" s="276" t="s">
        <v>952</v>
      </c>
      <c r="C888" s="277" t="s">
        <v>942</v>
      </c>
      <c r="D888" s="278" t="s">
        <v>172</v>
      </c>
      <c r="E888" s="279">
        <v>1</v>
      </c>
      <c r="F888" s="357"/>
      <c r="G888" s="280">
        <f>E888*F888</f>
        <v>0</v>
      </c>
      <c r="H888" s="281">
        <v>1.7000000000000001E-2</v>
      </c>
      <c r="I888" s="282">
        <f>E888*H888</f>
        <v>1.7000000000000001E-2</v>
      </c>
      <c r="J888" s="281"/>
      <c r="K888" s="282">
        <f>E888*J888</f>
        <v>0</v>
      </c>
      <c r="O888" s="274">
        <v>2</v>
      </c>
      <c r="AA888" s="243">
        <v>12</v>
      </c>
      <c r="AB888" s="243">
        <v>0</v>
      </c>
      <c r="AC888" s="243">
        <v>54</v>
      </c>
      <c r="AZ888" s="243">
        <v>2</v>
      </c>
      <c r="BA888" s="243">
        <f>IF(AZ888=1,G888,0)</f>
        <v>0</v>
      </c>
      <c r="BB888" s="243">
        <f>IF(AZ888=2,G888,0)</f>
        <v>0</v>
      </c>
      <c r="BC888" s="243">
        <f>IF(AZ888=3,G888,0)</f>
        <v>0</v>
      </c>
      <c r="BD888" s="243">
        <f>IF(AZ888=4,G888,0)</f>
        <v>0</v>
      </c>
      <c r="BE888" s="243">
        <f>IF(AZ888=5,G888,0)</f>
        <v>0</v>
      </c>
      <c r="CA888" s="274">
        <v>12</v>
      </c>
      <c r="CB888" s="274">
        <v>0</v>
      </c>
    </row>
    <row r="889" spans="1:80" x14ac:dyDescent="0.2">
      <c r="A889" s="283"/>
      <c r="B889" s="286"/>
      <c r="C889" s="287" t="s">
        <v>943</v>
      </c>
      <c r="D889" s="288"/>
      <c r="E889" s="289">
        <v>0</v>
      </c>
      <c r="F889" s="358"/>
      <c r="G889" s="290"/>
      <c r="H889" s="291"/>
      <c r="I889" s="284"/>
      <c r="J889" s="292"/>
      <c r="K889" s="284"/>
      <c r="M889" s="285" t="s">
        <v>943</v>
      </c>
      <c r="O889" s="274"/>
    </row>
    <row r="890" spans="1:80" x14ac:dyDescent="0.2">
      <c r="A890" s="283"/>
      <c r="B890" s="286"/>
      <c r="C890" s="287" t="s">
        <v>944</v>
      </c>
      <c r="D890" s="288"/>
      <c r="E890" s="289">
        <v>0</v>
      </c>
      <c r="F890" s="358"/>
      <c r="G890" s="290"/>
      <c r="H890" s="291"/>
      <c r="I890" s="284"/>
      <c r="J890" s="292"/>
      <c r="K890" s="284"/>
      <c r="M890" s="285" t="s">
        <v>944</v>
      </c>
      <c r="O890" s="274"/>
    </row>
    <row r="891" spans="1:80" x14ac:dyDescent="0.2">
      <c r="A891" s="283"/>
      <c r="B891" s="286"/>
      <c r="C891" s="287" t="s">
        <v>945</v>
      </c>
      <c r="D891" s="288"/>
      <c r="E891" s="289">
        <v>0</v>
      </c>
      <c r="F891" s="358"/>
      <c r="G891" s="290"/>
      <c r="H891" s="291"/>
      <c r="I891" s="284"/>
      <c r="J891" s="292"/>
      <c r="K891" s="284"/>
      <c r="M891" s="285" t="s">
        <v>945</v>
      </c>
      <c r="O891" s="274"/>
    </row>
    <row r="892" spans="1:80" x14ac:dyDescent="0.2">
      <c r="A892" s="283"/>
      <c r="B892" s="286"/>
      <c r="C892" s="287" t="s">
        <v>946</v>
      </c>
      <c r="D892" s="288"/>
      <c r="E892" s="289">
        <v>0</v>
      </c>
      <c r="F892" s="358"/>
      <c r="G892" s="290"/>
      <c r="H892" s="291"/>
      <c r="I892" s="284"/>
      <c r="J892" s="292"/>
      <c r="K892" s="284"/>
      <c r="M892" s="285" t="s">
        <v>946</v>
      </c>
      <c r="O892" s="274"/>
    </row>
    <row r="893" spans="1:80" x14ac:dyDescent="0.2">
      <c r="A893" s="283"/>
      <c r="B893" s="286"/>
      <c r="C893" s="287" t="s">
        <v>947</v>
      </c>
      <c r="D893" s="288"/>
      <c r="E893" s="289">
        <v>0</v>
      </c>
      <c r="F893" s="358"/>
      <c r="G893" s="290"/>
      <c r="H893" s="291"/>
      <c r="I893" s="284"/>
      <c r="J893" s="292"/>
      <c r="K893" s="284"/>
      <c r="M893" s="285" t="s">
        <v>947</v>
      </c>
      <c r="O893" s="274"/>
    </row>
    <row r="894" spans="1:80" x14ac:dyDescent="0.2">
      <c r="A894" s="283"/>
      <c r="B894" s="286"/>
      <c r="C894" s="287" t="s">
        <v>948</v>
      </c>
      <c r="D894" s="288"/>
      <c r="E894" s="289">
        <v>0</v>
      </c>
      <c r="F894" s="358"/>
      <c r="G894" s="290"/>
      <c r="H894" s="291"/>
      <c r="I894" s="284"/>
      <c r="J894" s="292"/>
      <c r="K894" s="284"/>
      <c r="M894" s="285" t="s">
        <v>948</v>
      </c>
      <c r="O894" s="274"/>
    </row>
    <row r="895" spans="1:80" x14ac:dyDescent="0.2">
      <c r="A895" s="283"/>
      <c r="B895" s="286"/>
      <c r="C895" s="287" t="s">
        <v>949</v>
      </c>
      <c r="D895" s="288"/>
      <c r="E895" s="289">
        <v>0</v>
      </c>
      <c r="F895" s="358"/>
      <c r="G895" s="290"/>
      <c r="H895" s="291"/>
      <c r="I895" s="284"/>
      <c r="J895" s="292"/>
      <c r="K895" s="284"/>
      <c r="M895" s="285" t="s">
        <v>949</v>
      </c>
      <c r="O895" s="274"/>
    </row>
    <row r="896" spans="1:80" ht="22.5" x14ac:dyDescent="0.2">
      <c r="A896" s="283"/>
      <c r="B896" s="286"/>
      <c r="C896" s="287" t="s">
        <v>950</v>
      </c>
      <c r="D896" s="288"/>
      <c r="E896" s="289">
        <v>0</v>
      </c>
      <c r="F896" s="358"/>
      <c r="G896" s="290"/>
      <c r="H896" s="291"/>
      <c r="I896" s="284"/>
      <c r="J896" s="292"/>
      <c r="K896" s="284"/>
      <c r="M896" s="285" t="s">
        <v>950</v>
      </c>
      <c r="O896" s="274"/>
    </row>
    <row r="897" spans="1:80" x14ac:dyDescent="0.2">
      <c r="A897" s="283"/>
      <c r="B897" s="286"/>
      <c r="C897" s="287" t="s">
        <v>953</v>
      </c>
      <c r="D897" s="288"/>
      <c r="E897" s="289">
        <v>1</v>
      </c>
      <c r="F897" s="358"/>
      <c r="G897" s="290"/>
      <c r="H897" s="291"/>
      <c r="I897" s="284"/>
      <c r="J897" s="292"/>
      <c r="K897" s="284"/>
      <c r="M897" s="285" t="s">
        <v>953</v>
      </c>
      <c r="O897" s="274"/>
    </row>
    <row r="898" spans="1:80" ht="22.5" x14ac:dyDescent="0.2">
      <c r="A898" s="275">
        <v>216</v>
      </c>
      <c r="B898" s="276" t="s">
        <v>954</v>
      </c>
      <c r="C898" s="277" t="s">
        <v>955</v>
      </c>
      <c r="D898" s="278" t="s">
        <v>172</v>
      </c>
      <c r="E898" s="279">
        <v>1</v>
      </c>
      <c r="F898" s="357"/>
      <c r="G898" s="280">
        <f>E898*F898</f>
        <v>0</v>
      </c>
      <c r="H898" s="281">
        <v>6.5500000000000003E-3</v>
      </c>
      <c r="I898" s="282">
        <f>E898*H898</f>
        <v>6.5500000000000003E-3</v>
      </c>
      <c r="J898" s="281"/>
      <c r="K898" s="282">
        <f>E898*J898</f>
        <v>0</v>
      </c>
      <c r="O898" s="274">
        <v>2</v>
      </c>
      <c r="AA898" s="243">
        <v>12</v>
      </c>
      <c r="AB898" s="243">
        <v>0</v>
      </c>
      <c r="AC898" s="243">
        <v>55</v>
      </c>
      <c r="AZ898" s="243">
        <v>2</v>
      </c>
      <c r="BA898" s="243">
        <f>IF(AZ898=1,G898,0)</f>
        <v>0</v>
      </c>
      <c r="BB898" s="243">
        <f>IF(AZ898=2,G898,0)</f>
        <v>0</v>
      </c>
      <c r="BC898" s="243">
        <f>IF(AZ898=3,G898,0)</f>
        <v>0</v>
      </c>
      <c r="BD898" s="243">
        <f>IF(AZ898=4,G898,0)</f>
        <v>0</v>
      </c>
      <c r="BE898" s="243">
        <f>IF(AZ898=5,G898,0)</f>
        <v>0</v>
      </c>
      <c r="CA898" s="274">
        <v>12</v>
      </c>
      <c r="CB898" s="274">
        <v>0</v>
      </c>
    </row>
    <row r="899" spans="1:80" x14ac:dyDescent="0.2">
      <c r="A899" s="283"/>
      <c r="B899" s="286"/>
      <c r="C899" s="287" t="s">
        <v>956</v>
      </c>
      <c r="D899" s="288"/>
      <c r="E899" s="289">
        <v>1</v>
      </c>
      <c r="F899" s="358"/>
      <c r="G899" s="290"/>
      <c r="H899" s="291"/>
      <c r="I899" s="284"/>
      <c r="J899" s="292"/>
      <c r="K899" s="284"/>
      <c r="M899" s="285" t="s">
        <v>956</v>
      </c>
      <c r="O899" s="274"/>
    </row>
    <row r="900" spans="1:80" ht="22.5" x14ac:dyDescent="0.2">
      <c r="A900" s="275">
        <v>217</v>
      </c>
      <c r="B900" s="276" t="s">
        <v>957</v>
      </c>
      <c r="C900" s="277" t="s">
        <v>958</v>
      </c>
      <c r="D900" s="278" t="s">
        <v>912</v>
      </c>
      <c r="E900" s="279">
        <v>3456.7716999999998</v>
      </c>
      <c r="F900" s="357"/>
      <c r="G900" s="280">
        <f>E900*F900</f>
        <v>0</v>
      </c>
      <c r="H900" s="281">
        <v>1.06E-3</v>
      </c>
      <c r="I900" s="282">
        <f>E900*H900</f>
        <v>3.6641780019999994</v>
      </c>
      <c r="J900" s="281"/>
      <c r="K900" s="282">
        <f>E900*J900</f>
        <v>0</v>
      </c>
      <c r="O900" s="274">
        <v>2</v>
      </c>
      <c r="AA900" s="243">
        <v>12</v>
      </c>
      <c r="AB900" s="243">
        <v>0</v>
      </c>
      <c r="AC900" s="243">
        <v>56</v>
      </c>
      <c r="AZ900" s="243">
        <v>2</v>
      </c>
      <c r="BA900" s="243">
        <f>IF(AZ900=1,G900,0)</f>
        <v>0</v>
      </c>
      <c r="BB900" s="243">
        <f>IF(AZ900=2,G900,0)</f>
        <v>0</v>
      </c>
      <c r="BC900" s="243">
        <f>IF(AZ900=3,G900,0)</f>
        <v>0</v>
      </c>
      <c r="BD900" s="243">
        <f>IF(AZ900=4,G900,0)</f>
        <v>0</v>
      </c>
      <c r="BE900" s="243">
        <f>IF(AZ900=5,G900,0)</f>
        <v>0</v>
      </c>
      <c r="CA900" s="274">
        <v>12</v>
      </c>
      <c r="CB900" s="274">
        <v>0</v>
      </c>
    </row>
    <row r="901" spans="1:80" x14ac:dyDescent="0.2">
      <c r="A901" s="283"/>
      <c r="B901" s="286"/>
      <c r="C901" s="287" t="s">
        <v>959</v>
      </c>
      <c r="D901" s="288"/>
      <c r="E901" s="289">
        <v>291.83999999999997</v>
      </c>
      <c r="F901" s="358"/>
      <c r="G901" s="290"/>
      <c r="H901" s="291"/>
      <c r="I901" s="284"/>
      <c r="J901" s="292"/>
      <c r="K901" s="284"/>
      <c r="M901" s="285" t="s">
        <v>959</v>
      </c>
      <c r="O901" s="274"/>
    </row>
    <row r="902" spans="1:80" x14ac:dyDescent="0.2">
      <c r="A902" s="283"/>
      <c r="B902" s="286"/>
      <c r="C902" s="287" t="s">
        <v>960</v>
      </c>
      <c r="D902" s="288"/>
      <c r="E902" s="289">
        <v>1351.5360000000001</v>
      </c>
      <c r="F902" s="358"/>
      <c r="G902" s="290"/>
      <c r="H902" s="291"/>
      <c r="I902" s="284"/>
      <c r="J902" s="292"/>
      <c r="K902" s="284"/>
      <c r="M902" s="285" t="s">
        <v>960</v>
      </c>
      <c r="O902" s="274"/>
    </row>
    <row r="903" spans="1:80" x14ac:dyDescent="0.2">
      <c r="A903" s="283"/>
      <c r="B903" s="286"/>
      <c r="C903" s="287" t="s">
        <v>961</v>
      </c>
      <c r="D903" s="288"/>
      <c r="E903" s="289">
        <v>259.01639999999998</v>
      </c>
      <c r="F903" s="358"/>
      <c r="G903" s="290"/>
      <c r="H903" s="291"/>
      <c r="I903" s="284"/>
      <c r="J903" s="292"/>
      <c r="K903" s="284"/>
      <c r="M903" s="285" t="s">
        <v>961</v>
      </c>
      <c r="O903" s="274"/>
    </row>
    <row r="904" spans="1:80" x14ac:dyDescent="0.2">
      <c r="A904" s="283"/>
      <c r="B904" s="286"/>
      <c r="C904" s="287" t="s">
        <v>962</v>
      </c>
      <c r="D904" s="288"/>
      <c r="E904" s="289">
        <v>1091.4960000000001</v>
      </c>
      <c r="F904" s="358"/>
      <c r="G904" s="290"/>
      <c r="H904" s="291"/>
      <c r="I904" s="284"/>
      <c r="J904" s="292"/>
      <c r="K904" s="284"/>
      <c r="M904" s="285" t="s">
        <v>962</v>
      </c>
      <c r="O904" s="274"/>
    </row>
    <row r="905" spans="1:80" x14ac:dyDescent="0.2">
      <c r="A905" s="283"/>
      <c r="B905" s="286"/>
      <c r="C905" s="287" t="s">
        <v>963</v>
      </c>
      <c r="D905" s="288"/>
      <c r="E905" s="289">
        <v>12</v>
      </c>
      <c r="F905" s="358"/>
      <c r="G905" s="290"/>
      <c r="H905" s="291"/>
      <c r="I905" s="284"/>
      <c r="J905" s="292"/>
      <c r="K905" s="284"/>
      <c r="M905" s="285" t="s">
        <v>963</v>
      </c>
      <c r="O905" s="274"/>
    </row>
    <row r="906" spans="1:80" x14ac:dyDescent="0.2">
      <c r="A906" s="283"/>
      <c r="B906" s="286"/>
      <c r="C906" s="314" t="s">
        <v>123</v>
      </c>
      <c r="D906" s="288"/>
      <c r="E906" s="313">
        <v>3005.8883999999998</v>
      </c>
      <c r="F906" s="358"/>
      <c r="G906" s="290"/>
      <c r="H906" s="291"/>
      <c r="I906" s="284"/>
      <c r="J906" s="292"/>
      <c r="K906" s="284"/>
      <c r="M906" s="285" t="s">
        <v>123</v>
      </c>
      <c r="O906" s="274"/>
    </row>
    <row r="907" spans="1:80" x14ac:dyDescent="0.2">
      <c r="A907" s="283"/>
      <c r="B907" s="286"/>
      <c r="C907" s="287" t="s">
        <v>964</v>
      </c>
      <c r="D907" s="288"/>
      <c r="E907" s="289">
        <v>450.88330000000002</v>
      </c>
      <c r="F907" s="358"/>
      <c r="G907" s="290"/>
      <c r="H907" s="291"/>
      <c r="I907" s="284"/>
      <c r="J907" s="292"/>
      <c r="K907" s="284"/>
      <c r="M907" s="285" t="s">
        <v>964</v>
      </c>
      <c r="O907" s="274"/>
    </row>
    <row r="908" spans="1:80" ht="22.5" x14ac:dyDescent="0.2">
      <c r="A908" s="275">
        <v>218</v>
      </c>
      <c r="B908" s="276" t="s">
        <v>965</v>
      </c>
      <c r="C908" s="277" t="s">
        <v>958</v>
      </c>
      <c r="D908" s="278" t="s">
        <v>912</v>
      </c>
      <c r="E908" s="279">
        <v>272.08999999999997</v>
      </c>
      <c r="F908" s="357"/>
      <c r="G908" s="280">
        <f>E908*F908</f>
        <v>0</v>
      </c>
      <c r="H908" s="281">
        <v>1.06E-3</v>
      </c>
      <c r="I908" s="282">
        <f>E908*H908</f>
        <v>0.28841539999999999</v>
      </c>
      <c r="J908" s="281"/>
      <c r="K908" s="282">
        <f>E908*J908</f>
        <v>0</v>
      </c>
      <c r="O908" s="274">
        <v>2</v>
      </c>
      <c r="AA908" s="243">
        <v>12</v>
      </c>
      <c r="AB908" s="243">
        <v>0</v>
      </c>
      <c r="AC908" s="243">
        <v>57</v>
      </c>
      <c r="AZ908" s="243">
        <v>2</v>
      </c>
      <c r="BA908" s="243">
        <f>IF(AZ908=1,G908,0)</f>
        <v>0</v>
      </c>
      <c r="BB908" s="243">
        <f>IF(AZ908=2,G908,0)</f>
        <v>0</v>
      </c>
      <c r="BC908" s="243">
        <f>IF(AZ908=3,G908,0)</f>
        <v>0</v>
      </c>
      <c r="BD908" s="243">
        <f>IF(AZ908=4,G908,0)</f>
        <v>0</v>
      </c>
      <c r="BE908" s="243">
        <f>IF(AZ908=5,G908,0)</f>
        <v>0</v>
      </c>
      <c r="CA908" s="274">
        <v>12</v>
      </c>
      <c r="CB908" s="274">
        <v>0</v>
      </c>
    </row>
    <row r="909" spans="1:80" x14ac:dyDescent="0.2">
      <c r="A909" s="283"/>
      <c r="B909" s="286"/>
      <c r="C909" s="287" t="s">
        <v>966</v>
      </c>
      <c r="D909" s="288"/>
      <c r="E909" s="289">
        <v>66.599999999999994</v>
      </c>
      <c r="F909" s="358"/>
      <c r="G909" s="290"/>
      <c r="H909" s="291"/>
      <c r="I909" s="284"/>
      <c r="J909" s="292"/>
      <c r="K909" s="284"/>
      <c r="M909" s="285" t="s">
        <v>966</v>
      </c>
      <c r="O909" s="274"/>
    </row>
    <row r="910" spans="1:80" x14ac:dyDescent="0.2">
      <c r="A910" s="283"/>
      <c r="B910" s="286"/>
      <c r="C910" s="287" t="s">
        <v>967</v>
      </c>
      <c r="D910" s="288"/>
      <c r="E910" s="289">
        <v>111.6</v>
      </c>
      <c r="F910" s="358"/>
      <c r="G910" s="290"/>
      <c r="H910" s="291"/>
      <c r="I910" s="284"/>
      <c r="J910" s="292"/>
      <c r="K910" s="284"/>
      <c r="M910" s="285" t="s">
        <v>967</v>
      </c>
      <c r="O910" s="274"/>
    </row>
    <row r="911" spans="1:80" x14ac:dyDescent="0.2">
      <c r="A911" s="283"/>
      <c r="B911" s="286"/>
      <c r="C911" s="287" t="s">
        <v>968</v>
      </c>
      <c r="D911" s="288"/>
      <c r="E911" s="289">
        <v>18.399999999999999</v>
      </c>
      <c r="F911" s="358"/>
      <c r="G911" s="290"/>
      <c r="H911" s="291"/>
      <c r="I911" s="284"/>
      <c r="J911" s="292"/>
      <c r="K911" s="284"/>
      <c r="M911" s="285" t="s">
        <v>968</v>
      </c>
      <c r="O911" s="274"/>
    </row>
    <row r="912" spans="1:80" x14ac:dyDescent="0.2">
      <c r="A912" s="283"/>
      <c r="B912" s="286"/>
      <c r="C912" s="287" t="s">
        <v>969</v>
      </c>
      <c r="D912" s="288"/>
      <c r="E912" s="289">
        <v>40</v>
      </c>
      <c r="F912" s="358"/>
      <c r="G912" s="290"/>
      <c r="H912" s="291"/>
      <c r="I912" s="284"/>
      <c r="J912" s="292"/>
      <c r="K912" s="284"/>
      <c r="M912" s="285" t="s">
        <v>969</v>
      </c>
      <c r="O912" s="274"/>
    </row>
    <row r="913" spans="1:80" x14ac:dyDescent="0.2">
      <c r="A913" s="283"/>
      <c r="B913" s="286"/>
      <c r="C913" s="314" t="s">
        <v>123</v>
      </c>
      <c r="D913" s="288"/>
      <c r="E913" s="313">
        <v>236.6</v>
      </c>
      <c r="F913" s="358"/>
      <c r="G913" s="290"/>
      <c r="H913" s="291"/>
      <c r="I913" s="284"/>
      <c r="J913" s="292"/>
      <c r="K913" s="284"/>
      <c r="M913" s="285" t="s">
        <v>123</v>
      </c>
      <c r="O913" s="274"/>
    </row>
    <row r="914" spans="1:80" x14ac:dyDescent="0.2">
      <c r="A914" s="283"/>
      <c r="B914" s="286"/>
      <c r="C914" s="287" t="s">
        <v>970</v>
      </c>
      <c r="D914" s="288"/>
      <c r="E914" s="289">
        <v>35.49</v>
      </c>
      <c r="F914" s="358"/>
      <c r="G914" s="290"/>
      <c r="H914" s="291"/>
      <c r="I914" s="284"/>
      <c r="J914" s="292"/>
      <c r="K914" s="284"/>
      <c r="M914" s="285" t="s">
        <v>970</v>
      </c>
      <c r="O914" s="274"/>
    </row>
    <row r="915" spans="1:80" ht="22.5" x14ac:dyDescent="0.2">
      <c r="A915" s="275">
        <v>219</v>
      </c>
      <c r="B915" s="276" t="s">
        <v>971</v>
      </c>
      <c r="C915" s="277" t="s">
        <v>972</v>
      </c>
      <c r="D915" s="278" t="s">
        <v>112</v>
      </c>
      <c r="E915" s="279">
        <v>77.986000000000004</v>
      </c>
      <c r="F915" s="357"/>
      <c r="G915" s="280">
        <f>E915*F915</f>
        <v>0</v>
      </c>
      <c r="H915" s="281">
        <v>1.06E-3</v>
      </c>
      <c r="I915" s="282">
        <f>E915*H915</f>
        <v>8.2665160000000001E-2</v>
      </c>
      <c r="J915" s="281"/>
      <c r="K915" s="282">
        <f>E915*J915</f>
        <v>0</v>
      </c>
      <c r="O915" s="274">
        <v>2</v>
      </c>
      <c r="AA915" s="243">
        <v>12</v>
      </c>
      <c r="AB915" s="243">
        <v>0</v>
      </c>
      <c r="AC915" s="243">
        <v>58</v>
      </c>
      <c r="AZ915" s="243">
        <v>2</v>
      </c>
      <c r="BA915" s="243">
        <f>IF(AZ915=1,G915,0)</f>
        <v>0</v>
      </c>
      <c r="BB915" s="243">
        <f>IF(AZ915=2,G915,0)</f>
        <v>0</v>
      </c>
      <c r="BC915" s="243">
        <f>IF(AZ915=3,G915,0)</f>
        <v>0</v>
      </c>
      <c r="BD915" s="243">
        <f>IF(AZ915=4,G915,0)</f>
        <v>0</v>
      </c>
      <c r="BE915" s="243">
        <f>IF(AZ915=5,G915,0)</f>
        <v>0</v>
      </c>
      <c r="CA915" s="274">
        <v>12</v>
      </c>
      <c r="CB915" s="274">
        <v>0</v>
      </c>
    </row>
    <row r="916" spans="1:80" x14ac:dyDescent="0.2">
      <c r="A916" s="283"/>
      <c r="B916" s="286"/>
      <c r="C916" s="287" t="s">
        <v>973</v>
      </c>
      <c r="D916" s="288"/>
      <c r="E916" s="289">
        <v>55.9</v>
      </c>
      <c r="F916" s="358"/>
      <c r="G916" s="290"/>
      <c r="H916" s="291"/>
      <c r="I916" s="284"/>
      <c r="J916" s="292"/>
      <c r="K916" s="284"/>
      <c r="M916" s="285" t="s">
        <v>973</v>
      </c>
      <c r="O916" s="274"/>
    </row>
    <row r="917" spans="1:80" x14ac:dyDescent="0.2">
      <c r="A917" s="283"/>
      <c r="B917" s="286"/>
      <c r="C917" s="287" t="s">
        <v>974</v>
      </c>
      <c r="D917" s="288"/>
      <c r="E917" s="289">
        <v>11.85</v>
      </c>
      <c r="F917" s="358"/>
      <c r="G917" s="290"/>
      <c r="H917" s="291"/>
      <c r="I917" s="284"/>
      <c r="J917" s="292"/>
      <c r="K917" s="284"/>
      <c r="M917" s="285" t="s">
        <v>974</v>
      </c>
      <c r="O917" s="274"/>
    </row>
    <row r="918" spans="1:80" x14ac:dyDescent="0.2">
      <c r="A918" s="283"/>
      <c r="B918" s="286"/>
      <c r="C918" s="314" t="s">
        <v>123</v>
      </c>
      <c r="D918" s="288"/>
      <c r="E918" s="313">
        <v>67.75</v>
      </c>
      <c r="F918" s="358"/>
      <c r="G918" s="290"/>
      <c r="H918" s="291"/>
      <c r="I918" s="284"/>
      <c r="J918" s="292"/>
      <c r="K918" s="284"/>
      <c r="M918" s="285" t="s">
        <v>123</v>
      </c>
      <c r="O918" s="274"/>
    </row>
    <row r="919" spans="1:80" x14ac:dyDescent="0.2">
      <c r="A919" s="283"/>
      <c r="B919" s="286"/>
      <c r="C919" s="287" t="s">
        <v>728</v>
      </c>
      <c r="D919" s="288"/>
      <c r="E919" s="289">
        <v>6.5960000000000001</v>
      </c>
      <c r="F919" s="358"/>
      <c r="G919" s="290"/>
      <c r="H919" s="291"/>
      <c r="I919" s="284"/>
      <c r="J919" s="292"/>
      <c r="K919" s="284"/>
      <c r="M919" s="285" t="s">
        <v>728</v>
      </c>
      <c r="O919" s="274"/>
    </row>
    <row r="920" spans="1:80" x14ac:dyDescent="0.2">
      <c r="A920" s="283"/>
      <c r="B920" s="286"/>
      <c r="C920" s="287" t="s">
        <v>975</v>
      </c>
      <c r="D920" s="288"/>
      <c r="E920" s="289">
        <v>3.64</v>
      </c>
      <c r="F920" s="358"/>
      <c r="G920" s="290"/>
      <c r="H920" s="291"/>
      <c r="I920" s="284"/>
      <c r="J920" s="292"/>
      <c r="K920" s="284"/>
      <c r="M920" s="285" t="s">
        <v>975</v>
      </c>
      <c r="O920" s="274"/>
    </row>
    <row r="921" spans="1:80" ht="22.5" x14ac:dyDescent="0.2">
      <c r="A921" s="275">
        <v>220</v>
      </c>
      <c r="B921" s="276" t="s">
        <v>976</v>
      </c>
      <c r="C921" s="277" t="s">
        <v>977</v>
      </c>
      <c r="D921" s="278" t="s">
        <v>912</v>
      </c>
      <c r="E921" s="279">
        <v>79.857799999999997</v>
      </c>
      <c r="F921" s="357"/>
      <c r="G921" s="280">
        <f>E921*F921</f>
        <v>0</v>
      </c>
      <c r="H921" s="281">
        <v>1E-3</v>
      </c>
      <c r="I921" s="282">
        <f>E921*H921</f>
        <v>7.9857799999999993E-2</v>
      </c>
      <c r="J921" s="281"/>
      <c r="K921" s="282">
        <f>E921*J921</f>
        <v>0</v>
      </c>
      <c r="O921" s="274">
        <v>2</v>
      </c>
      <c r="AA921" s="243">
        <v>12</v>
      </c>
      <c r="AB921" s="243">
        <v>0</v>
      </c>
      <c r="AC921" s="243">
        <v>59</v>
      </c>
      <c r="AZ921" s="243">
        <v>2</v>
      </c>
      <c r="BA921" s="243">
        <f>IF(AZ921=1,G921,0)</f>
        <v>0</v>
      </c>
      <c r="BB921" s="243">
        <f>IF(AZ921=2,G921,0)</f>
        <v>0</v>
      </c>
      <c r="BC921" s="243">
        <f>IF(AZ921=3,G921,0)</f>
        <v>0</v>
      </c>
      <c r="BD921" s="243">
        <f>IF(AZ921=4,G921,0)</f>
        <v>0</v>
      </c>
      <c r="BE921" s="243">
        <f>IF(AZ921=5,G921,0)</f>
        <v>0</v>
      </c>
      <c r="CA921" s="274">
        <v>12</v>
      </c>
      <c r="CB921" s="274">
        <v>0</v>
      </c>
    </row>
    <row r="922" spans="1:80" x14ac:dyDescent="0.2">
      <c r="A922" s="283"/>
      <c r="B922" s="286"/>
      <c r="C922" s="287" t="s">
        <v>978</v>
      </c>
      <c r="D922" s="288"/>
      <c r="E922" s="289">
        <v>0</v>
      </c>
      <c r="F922" s="358"/>
      <c r="G922" s="290"/>
      <c r="H922" s="291"/>
      <c r="I922" s="284"/>
      <c r="J922" s="292"/>
      <c r="K922" s="284"/>
      <c r="M922" s="285" t="s">
        <v>978</v>
      </c>
      <c r="O922" s="274"/>
    </row>
    <row r="923" spans="1:80" ht="22.5" x14ac:dyDescent="0.2">
      <c r="A923" s="283"/>
      <c r="B923" s="286"/>
      <c r="C923" s="287" t="s">
        <v>979</v>
      </c>
      <c r="D923" s="288"/>
      <c r="E923" s="289">
        <v>0</v>
      </c>
      <c r="F923" s="358"/>
      <c r="G923" s="290"/>
      <c r="H923" s="291"/>
      <c r="I923" s="284"/>
      <c r="J923" s="292"/>
      <c r="K923" s="284"/>
      <c r="M923" s="285" t="s">
        <v>979</v>
      </c>
      <c r="O923" s="274"/>
    </row>
    <row r="924" spans="1:80" x14ac:dyDescent="0.2">
      <c r="A924" s="283"/>
      <c r="B924" s="286"/>
      <c r="C924" s="287" t="s">
        <v>980</v>
      </c>
      <c r="D924" s="288"/>
      <c r="E924" s="289">
        <v>69.441599999999994</v>
      </c>
      <c r="F924" s="358"/>
      <c r="G924" s="290"/>
      <c r="H924" s="291"/>
      <c r="I924" s="284"/>
      <c r="J924" s="292"/>
      <c r="K924" s="284"/>
      <c r="M924" s="285" t="s">
        <v>980</v>
      </c>
      <c r="O924" s="274"/>
    </row>
    <row r="925" spans="1:80" x14ac:dyDescent="0.2">
      <c r="A925" s="283"/>
      <c r="B925" s="286"/>
      <c r="C925" s="287" t="s">
        <v>981</v>
      </c>
      <c r="D925" s="288"/>
      <c r="E925" s="289">
        <v>10.4162</v>
      </c>
      <c r="F925" s="358"/>
      <c r="G925" s="290"/>
      <c r="H925" s="291"/>
      <c r="I925" s="284"/>
      <c r="J925" s="292"/>
      <c r="K925" s="284"/>
      <c r="M925" s="285" t="s">
        <v>981</v>
      </c>
      <c r="O925" s="274"/>
    </row>
    <row r="926" spans="1:80" ht="22.5" x14ac:dyDescent="0.2">
      <c r="A926" s="275">
        <v>221</v>
      </c>
      <c r="B926" s="276" t="s">
        <v>982</v>
      </c>
      <c r="C926" s="277" t="s">
        <v>983</v>
      </c>
      <c r="D926" s="278" t="s">
        <v>912</v>
      </c>
      <c r="E926" s="279">
        <v>891.85360000000003</v>
      </c>
      <c r="F926" s="357"/>
      <c r="G926" s="280">
        <f>E926*F926</f>
        <v>0</v>
      </c>
      <c r="H926" s="281">
        <v>1E-3</v>
      </c>
      <c r="I926" s="282">
        <f>E926*H926</f>
        <v>0.89185360000000002</v>
      </c>
      <c r="J926" s="281"/>
      <c r="K926" s="282">
        <f>E926*J926</f>
        <v>0</v>
      </c>
      <c r="O926" s="274">
        <v>2</v>
      </c>
      <c r="AA926" s="243">
        <v>12</v>
      </c>
      <c r="AB926" s="243">
        <v>0</v>
      </c>
      <c r="AC926" s="243">
        <v>60</v>
      </c>
      <c r="AZ926" s="243">
        <v>2</v>
      </c>
      <c r="BA926" s="243">
        <f>IF(AZ926=1,G926,0)</f>
        <v>0</v>
      </c>
      <c r="BB926" s="243">
        <f>IF(AZ926=2,G926,0)</f>
        <v>0</v>
      </c>
      <c r="BC926" s="243">
        <f>IF(AZ926=3,G926,0)</f>
        <v>0</v>
      </c>
      <c r="BD926" s="243">
        <f>IF(AZ926=4,G926,0)</f>
        <v>0</v>
      </c>
      <c r="BE926" s="243">
        <f>IF(AZ926=5,G926,0)</f>
        <v>0</v>
      </c>
      <c r="CA926" s="274">
        <v>12</v>
      </c>
      <c r="CB926" s="274">
        <v>0</v>
      </c>
    </row>
    <row r="927" spans="1:80" x14ac:dyDescent="0.2">
      <c r="A927" s="283"/>
      <c r="B927" s="286"/>
      <c r="C927" s="287" t="s">
        <v>984</v>
      </c>
      <c r="D927" s="288"/>
      <c r="E927" s="289">
        <v>0</v>
      </c>
      <c r="F927" s="358"/>
      <c r="G927" s="290"/>
      <c r="H927" s="291"/>
      <c r="I927" s="284"/>
      <c r="J927" s="292"/>
      <c r="K927" s="284"/>
      <c r="M927" s="285" t="s">
        <v>984</v>
      </c>
      <c r="O927" s="274"/>
    </row>
    <row r="928" spans="1:80" x14ac:dyDescent="0.2">
      <c r="A928" s="283"/>
      <c r="B928" s="286"/>
      <c r="C928" s="287" t="s">
        <v>985</v>
      </c>
      <c r="D928" s="288"/>
      <c r="E928" s="289">
        <v>891.85360000000003</v>
      </c>
      <c r="F928" s="358"/>
      <c r="G928" s="290"/>
      <c r="H928" s="291"/>
      <c r="I928" s="284"/>
      <c r="J928" s="292"/>
      <c r="K928" s="284"/>
      <c r="M928" s="285" t="s">
        <v>985</v>
      </c>
      <c r="O928" s="274"/>
    </row>
    <row r="929" spans="1:80" x14ac:dyDescent="0.2">
      <c r="A929" s="275">
        <v>222</v>
      </c>
      <c r="B929" s="276" t="s">
        <v>986</v>
      </c>
      <c r="C929" s="277" t="s">
        <v>987</v>
      </c>
      <c r="D929" s="278" t="s">
        <v>191</v>
      </c>
      <c r="E929" s="279">
        <v>5.9971199620000002</v>
      </c>
      <c r="F929" s="357"/>
      <c r="G929" s="280">
        <f>E929*F929</f>
        <v>0</v>
      </c>
      <c r="H929" s="281">
        <v>0</v>
      </c>
      <c r="I929" s="282">
        <f>E929*H929</f>
        <v>0</v>
      </c>
      <c r="J929" s="281"/>
      <c r="K929" s="282">
        <f>E929*J929</f>
        <v>0</v>
      </c>
      <c r="O929" s="274">
        <v>2</v>
      </c>
      <c r="AA929" s="243">
        <v>7</v>
      </c>
      <c r="AB929" s="243">
        <v>1001</v>
      </c>
      <c r="AC929" s="243">
        <v>5</v>
      </c>
      <c r="AZ929" s="243">
        <v>2</v>
      </c>
      <c r="BA929" s="243">
        <f>IF(AZ929=1,G929,0)</f>
        <v>0</v>
      </c>
      <c r="BB929" s="243">
        <f>IF(AZ929=2,G929,0)</f>
        <v>0</v>
      </c>
      <c r="BC929" s="243">
        <f>IF(AZ929=3,G929,0)</f>
        <v>0</v>
      </c>
      <c r="BD929" s="243">
        <f>IF(AZ929=4,G929,0)</f>
        <v>0</v>
      </c>
      <c r="BE929" s="243">
        <f>IF(AZ929=5,G929,0)</f>
        <v>0</v>
      </c>
      <c r="CA929" s="274">
        <v>7</v>
      </c>
      <c r="CB929" s="274">
        <v>1001</v>
      </c>
    </row>
    <row r="930" spans="1:80" x14ac:dyDescent="0.2">
      <c r="A930" s="293"/>
      <c r="B930" s="294" t="s">
        <v>102</v>
      </c>
      <c r="C930" s="295" t="s">
        <v>909</v>
      </c>
      <c r="D930" s="296"/>
      <c r="E930" s="297"/>
      <c r="F930" s="359"/>
      <c r="G930" s="299">
        <f>SUM(G845:G929)</f>
        <v>0</v>
      </c>
      <c r="H930" s="300"/>
      <c r="I930" s="301">
        <f>SUM(I845:I929)</f>
        <v>5.9971199620000002</v>
      </c>
      <c r="J930" s="300"/>
      <c r="K930" s="301">
        <f>SUM(K845:K929)</f>
        <v>-0.70000000000000007</v>
      </c>
      <c r="O930" s="274">
        <v>4</v>
      </c>
      <c r="BA930" s="302">
        <f>SUM(BA845:BA929)</f>
        <v>0</v>
      </c>
      <c r="BB930" s="302">
        <f>SUM(BB845:BB929)</f>
        <v>0</v>
      </c>
      <c r="BC930" s="302">
        <f>SUM(BC845:BC929)</f>
        <v>0</v>
      </c>
      <c r="BD930" s="302">
        <f>SUM(BD845:BD929)</f>
        <v>0</v>
      </c>
      <c r="BE930" s="302">
        <f>SUM(BE845:BE929)</f>
        <v>0</v>
      </c>
    </row>
    <row r="931" spans="1:80" x14ac:dyDescent="0.2">
      <c r="A931" s="264" t="s">
        <v>98</v>
      </c>
      <c r="B931" s="265" t="s">
        <v>988</v>
      </c>
      <c r="C931" s="266" t="s">
        <v>989</v>
      </c>
      <c r="D931" s="267"/>
      <c r="E931" s="268"/>
      <c r="F931" s="360"/>
      <c r="G931" s="269"/>
      <c r="H931" s="270"/>
      <c r="I931" s="271"/>
      <c r="J931" s="272"/>
      <c r="K931" s="273"/>
      <c r="O931" s="274">
        <v>1</v>
      </c>
    </row>
    <row r="932" spans="1:80" ht="22.5" x14ac:dyDescent="0.2">
      <c r="A932" s="275">
        <v>223</v>
      </c>
      <c r="B932" s="276" t="s">
        <v>991</v>
      </c>
      <c r="C932" s="277" t="s">
        <v>992</v>
      </c>
      <c r="D932" s="278" t="s">
        <v>112</v>
      </c>
      <c r="E932" s="279">
        <v>316.80040000000002</v>
      </c>
      <c r="F932" s="357"/>
      <c r="G932" s="280">
        <f>E932*F932</f>
        <v>0</v>
      </c>
      <c r="H932" s="281">
        <v>1.7000000000000001E-2</v>
      </c>
      <c r="I932" s="282">
        <f>E932*H932</f>
        <v>5.3856068000000006</v>
      </c>
      <c r="J932" s="281"/>
      <c r="K932" s="282">
        <f>E932*J932</f>
        <v>0</v>
      </c>
      <c r="O932" s="274">
        <v>2</v>
      </c>
      <c r="AA932" s="243">
        <v>12</v>
      </c>
      <c r="AB932" s="243">
        <v>0</v>
      </c>
      <c r="AC932" s="243">
        <v>61</v>
      </c>
      <c r="AZ932" s="243">
        <v>2</v>
      </c>
      <c r="BA932" s="243">
        <f>IF(AZ932=1,G932,0)</f>
        <v>0</v>
      </c>
      <c r="BB932" s="243">
        <f>IF(AZ932=2,G932,0)</f>
        <v>0</v>
      </c>
      <c r="BC932" s="243">
        <f>IF(AZ932=3,G932,0)</f>
        <v>0</v>
      </c>
      <c r="BD932" s="243">
        <f>IF(AZ932=4,G932,0)</f>
        <v>0</v>
      </c>
      <c r="BE932" s="243">
        <f>IF(AZ932=5,G932,0)</f>
        <v>0</v>
      </c>
      <c r="CA932" s="274">
        <v>12</v>
      </c>
      <c r="CB932" s="274">
        <v>0</v>
      </c>
    </row>
    <row r="933" spans="1:80" x14ac:dyDescent="0.2">
      <c r="A933" s="283"/>
      <c r="B933" s="286"/>
      <c r="C933" s="287" t="s">
        <v>993</v>
      </c>
      <c r="D933" s="288"/>
      <c r="E933" s="289">
        <v>0</v>
      </c>
      <c r="F933" s="358"/>
      <c r="G933" s="290"/>
      <c r="H933" s="291"/>
      <c r="I933" s="284"/>
      <c r="J933" s="292"/>
      <c r="K933" s="284"/>
      <c r="M933" s="285" t="s">
        <v>993</v>
      </c>
      <c r="O933" s="274"/>
    </row>
    <row r="934" spans="1:80" x14ac:dyDescent="0.2">
      <c r="A934" s="283"/>
      <c r="B934" s="286"/>
      <c r="C934" s="287" t="s">
        <v>994</v>
      </c>
      <c r="D934" s="288"/>
      <c r="E934" s="289">
        <v>0</v>
      </c>
      <c r="F934" s="358"/>
      <c r="G934" s="290"/>
      <c r="H934" s="291"/>
      <c r="I934" s="284"/>
      <c r="J934" s="292"/>
      <c r="K934" s="284"/>
      <c r="M934" s="285" t="s">
        <v>994</v>
      </c>
      <c r="O934" s="274"/>
    </row>
    <row r="935" spans="1:80" x14ac:dyDescent="0.2">
      <c r="A935" s="283"/>
      <c r="B935" s="286"/>
      <c r="C935" s="287" t="s">
        <v>995</v>
      </c>
      <c r="D935" s="288"/>
      <c r="E935" s="289">
        <v>0</v>
      </c>
      <c r="F935" s="358"/>
      <c r="G935" s="290"/>
      <c r="H935" s="291"/>
      <c r="I935" s="284"/>
      <c r="J935" s="292"/>
      <c r="K935" s="284"/>
      <c r="M935" s="285" t="s">
        <v>995</v>
      </c>
      <c r="O935" s="274"/>
    </row>
    <row r="936" spans="1:80" x14ac:dyDescent="0.2">
      <c r="A936" s="283"/>
      <c r="B936" s="286"/>
      <c r="C936" s="287" t="s">
        <v>996</v>
      </c>
      <c r="D936" s="288"/>
      <c r="E936" s="289">
        <v>0</v>
      </c>
      <c r="F936" s="358"/>
      <c r="G936" s="290"/>
      <c r="H936" s="291"/>
      <c r="I936" s="284"/>
      <c r="J936" s="292"/>
      <c r="K936" s="284"/>
      <c r="M936" s="285" t="s">
        <v>996</v>
      </c>
      <c r="O936" s="274"/>
    </row>
    <row r="937" spans="1:80" x14ac:dyDescent="0.2">
      <c r="A937" s="283"/>
      <c r="B937" s="286"/>
      <c r="C937" s="287" t="s">
        <v>997</v>
      </c>
      <c r="D937" s="288"/>
      <c r="E937" s="289">
        <v>0</v>
      </c>
      <c r="F937" s="358"/>
      <c r="G937" s="290"/>
      <c r="H937" s="291"/>
      <c r="I937" s="284"/>
      <c r="J937" s="292"/>
      <c r="K937" s="284"/>
      <c r="M937" s="285" t="s">
        <v>997</v>
      </c>
      <c r="O937" s="274"/>
    </row>
    <row r="938" spans="1:80" x14ac:dyDescent="0.2">
      <c r="A938" s="283"/>
      <c r="B938" s="286"/>
      <c r="C938" s="287" t="s">
        <v>946</v>
      </c>
      <c r="D938" s="288"/>
      <c r="E938" s="289">
        <v>0</v>
      </c>
      <c r="F938" s="358"/>
      <c r="G938" s="290"/>
      <c r="H938" s="291"/>
      <c r="I938" s="284"/>
      <c r="J938" s="292"/>
      <c r="K938" s="284"/>
      <c r="M938" s="285" t="s">
        <v>946</v>
      </c>
      <c r="O938" s="274"/>
    </row>
    <row r="939" spans="1:80" x14ac:dyDescent="0.2">
      <c r="A939" s="283"/>
      <c r="B939" s="286"/>
      <c r="C939" s="287" t="s">
        <v>947</v>
      </c>
      <c r="D939" s="288"/>
      <c r="E939" s="289">
        <v>0</v>
      </c>
      <c r="F939" s="358"/>
      <c r="G939" s="290"/>
      <c r="H939" s="291"/>
      <c r="I939" s="284"/>
      <c r="J939" s="292"/>
      <c r="K939" s="284"/>
      <c r="M939" s="285" t="s">
        <v>947</v>
      </c>
      <c r="O939" s="274"/>
    </row>
    <row r="940" spans="1:80" x14ac:dyDescent="0.2">
      <c r="A940" s="283"/>
      <c r="B940" s="286"/>
      <c r="C940" s="287" t="s">
        <v>948</v>
      </c>
      <c r="D940" s="288"/>
      <c r="E940" s="289">
        <v>0</v>
      </c>
      <c r="F940" s="358"/>
      <c r="G940" s="290"/>
      <c r="H940" s="291"/>
      <c r="I940" s="284"/>
      <c r="J940" s="292"/>
      <c r="K940" s="284"/>
      <c r="M940" s="285" t="s">
        <v>948</v>
      </c>
      <c r="O940" s="274"/>
    </row>
    <row r="941" spans="1:80" x14ac:dyDescent="0.2">
      <c r="A941" s="283"/>
      <c r="B941" s="286"/>
      <c r="C941" s="287" t="s">
        <v>949</v>
      </c>
      <c r="D941" s="288"/>
      <c r="E941" s="289">
        <v>0</v>
      </c>
      <c r="F941" s="358"/>
      <c r="G941" s="290"/>
      <c r="H941" s="291"/>
      <c r="I941" s="284"/>
      <c r="J941" s="292"/>
      <c r="K941" s="284"/>
      <c r="M941" s="285" t="s">
        <v>949</v>
      </c>
      <c r="O941" s="274"/>
    </row>
    <row r="942" spans="1:80" ht="22.5" x14ac:dyDescent="0.2">
      <c r="A942" s="283"/>
      <c r="B942" s="286"/>
      <c r="C942" s="287" t="s">
        <v>950</v>
      </c>
      <c r="D942" s="288"/>
      <c r="E942" s="289">
        <v>0</v>
      </c>
      <c r="F942" s="358"/>
      <c r="G942" s="290"/>
      <c r="H942" s="291"/>
      <c r="I942" s="284"/>
      <c r="J942" s="292"/>
      <c r="K942" s="284"/>
      <c r="M942" s="285" t="s">
        <v>950</v>
      </c>
      <c r="O942" s="274"/>
    </row>
    <row r="943" spans="1:80" x14ac:dyDescent="0.2">
      <c r="A943" s="283"/>
      <c r="B943" s="286"/>
      <c r="C943" s="287" t="s">
        <v>998</v>
      </c>
      <c r="D943" s="288"/>
      <c r="E943" s="289">
        <v>297.11759999999998</v>
      </c>
      <c r="F943" s="358"/>
      <c r="G943" s="290"/>
      <c r="H943" s="291"/>
      <c r="I943" s="284"/>
      <c r="J943" s="292"/>
      <c r="K943" s="284"/>
      <c r="M943" s="285" t="s">
        <v>998</v>
      </c>
      <c r="O943" s="274"/>
    </row>
    <row r="944" spans="1:80" x14ac:dyDescent="0.2">
      <c r="A944" s="283"/>
      <c r="B944" s="286"/>
      <c r="C944" s="287" t="s">
        <v>330</v>
      </c>
      <c r="D944" s="288"/>
      <c r="E944" s="289">
        <v>12.25</v>
      </c>
      <c r="F944" s="358"/>
      <c r="G944" s="290"/>
      <c r="H944" s="291"/>
      <c r="I944" s="284"/>
      <c r="J944" s="292"/>
      <c r="K944" s="284"/>
      <c r="M944" s="285" t="s">
        <v>330</v>
      </c>
      <c r="O944" s="274"/>
    </row>
    <row r="945" spans="1:80" x14ac:dyDescent="0.2">
      <c r="A945" s="283"/>
      <c r="B945" s="286"/>
      <c r="C945" s="287" t="s">
        <v>331</v>
      </c>
      <c r="D945" s="288"/>
      <c r="E945" s="289">
        <v>7.4328000000000003</v>
      </c>
      <c r="F945" s="358"/>
      <c r="G945" s="290"/>
      <c r="H945" s="291"/>
      <c r="I945" s="284"/>
      <c r="J945" s="292"/>
      <c r="K945" s="284"/>
      <c r="M945" s="285" t="s">
        <v>331</v>
      </c>
      <c r="O945" s="274"/>
    </row>
    <row r="946" spans="1:80" x14ac:dyDescent="0.2">
      <c r="A946" s="293"/>
      <c r="B946" s="294" t="s">
        <v>102</v>
      </c>
      <c r="C946" s="295" t="s">
        <v>990</v>
      </c>
      <c r="D946" s="296"/>
      <c r="E946" s="297"/>
      <c r="F946" s="359"/>
      <c r="G946" s="299">
        <f>SUM(G931:G945)</f>
        <v>0</v>
      </c>
      <c r="H946" s="300"/>
      <c r="I946" s="301">
        <f>SUM(I931:I945)</f>
        <v>5.3856068000000006</v>
      </c>
      <c r="J946" s="300"/>
      <c r="K946" s="301">
        <f>SUM(K931:K945)</f>
        <v>0</v>
      </c>
      <c r="O946" s="274">
        <v>4</v>
      </c>
      <c r="BA946" s="302">
        <f>SUM(BA931:BA945)</f>
        <v>0</v>
      </c>
      <c r="BB946" s="302">
        <f>SUM(BB931:BB945)</f>
        <v>0</v>
      </c>
      <c r="BC946" s="302">
        <f>SUM(BC931:BC945)</f>
        <v>0</v>
      </c>
      <c r="BD946" s="302">
        <f>SUM(BD931:BD945)</f>
        <v>0</v>
      </c>
      <c r="BE946" s="302">
        <f>SUM(BE931:BE945)</f>
        <v>0</v>
      </c>
    </row>
    <row r="947" spans="1:80" x14ac:dyDescent="0.2">
      <c r="A947" s="264" t="s">
        <v>98</v>
      </c>
      <c r="B947" s="265" t="s">
        <v>999</v>
      </c>
      <c r="C947" s="266" t="s">
        <v>1000</v>
      </c>
      <c r="D947" s="267"/>
      <c r="E947" s="268"/>
      <c r="F947" s="360"/>
      <c r="G947" s="269"/>
      <c r="H947" s="270"/>
      <c r="I947" s="271"/>
      <c r="J947" s="272"/>
      <c r="K947" s="273"/>
      <c r="O947" s="274">
        <v>1</v>
      </c>
    </row>
    <row r="948" spans="1:80" ht="22.5" x14ac:dyDescent="0.2">
      <c r="A948" s="275">
        <v>224</v>
      </c>
      <c r="B948" s="276" t="s">
        <v>1002</v>
      </c>
      <c r="C948" s="277" t="s">
        <v>1003</v>
      </c>
      <c r="D948" s="278" t="s">
        <v>112</v>
      </c>
      <c r="E948" s="279">
        <v>11.724</v>
      </c>
      <c r="F948" s="357"/>
      <c r="G948" s="280">
        <f>E948*F948</f>
        <v>0</v>
      </c>
      <c r="H948" s="281">
        <v>1.7000000000000001E-2</v>
      </c>
      <c r="I948" s="282">
        <f>E948*H948</f>
        <v>0.19930800000000001</v>
      </c>
      <c r="J948" s="281"/>
      <c r="K948" s="282">
        <f>E948*J948</f>
        <v>0</v>
      </c>
      <c r="O948" s="274">
        <v>2</v>
      </c>
      <c r="AA948" s="243">
        <v>12</v>
      </c>
      <c r="AB948" s="243">
        <v>0</v>
      </c>
      <c r="AC948" s="243">
        <v>62</v>
      </c>
      <c r="AZ948" s="243">
        <v>2</v>
      </c>
      <c r="BA948" s="243">
        <f>IF(AZ948=1,G948,0)</f>
        <v>0</v>
      </c>
      <c r="BB948" s="243">
        <f>IF(AZ948=2,G948,0)</f>
        <v>0</v>
      </c>
      <c r="BC948" s="243">
        <f>IF(AZ948=3,G948,0)</f>
        <v>0</v>
      </c>
      <c r="BD948" s="243">
        <f>IF(AZ948=4,G948,0)</f>
        <v>0</v>
      </c>
      <c r="BE948" s="243">
        <f>IF(AZ948=5,G948,0)</f>
        <v>0</v>
      </c>
      <c r="CA948" s="274">
        <v>12</v>
      </c>
      <c r="CB948" s="274">
        <v>0</v>
      </c>
    </row>
    <row r="949" spans="1:80" ht="22.5" x14ac:dyDescent="0.2">
      <c r="A949" s="283"/>
      <c r="B949" s="286"/>
      <c r="C949" s="287" t="s">
        <v>1004</v>
      </c>
      <c r="D949" s="288"/>
      <c r="E949" s="289">
        <v>0</v>
      </c>
      <c r="F949" s="358"/>
      <c r="G949" s="290"/>
      <c r="H949" s="291"/>
      <c r="I949" s="284"/>
      <c r="J949" s="292"/>
      <c r="K949" s="284"/>
      <c r="M949" s="285" t="s">
        <v>1004</v>
      </c>
      <c r="O949" s="274"/>
    </row>
    <row r="950" spans="1:80" x14ac:dyDescent="0.2">
      <c r="A950" s="283"/>
      <c r="B950" s="286"/>
      <c r="C950" s="287" t="s">
        <v>944</v>
      </c>
      <c r="D950" s="288"/>
      <c r="E950" s="289">
        <v>0</v>
      </c>
      <c r="F950" s="358"/>
      <c r="G950" s="290"/>
      <c r="H950" s="291"/>
      <c r="I950" s="284"/>
      <c r="J950" s="292"/>
      <c r="K950" s="284"/>
      <c r="M950" s="285" t="s">
        <v>944</v>
      </c>
      <c r="O950" s="274"/>
    </row>
    <row r="951" spans="1:80" x14ac:dyDescent="0.2">
      <c r="A951" s="283"/>
      <c r="B951" s="286"/>
      <c r="C951" s="287" t="s">
        <v>945</v>
      </c>
      <c r="D951" s="288"/>
      <c r="E951" s="289">
        <v>0</v>
      </c>
      <c r="F951" s="358"/>
      <c r="G951" s="290"/>
      <c r="H951" s="291"/>
      <c r="I951" s="284"/>
      <c r="J951" s="292"/>
      <c r="K951" s="284"/>
      <c r="M951" s="285" t="s">
        <v>945</v>
      </c>
      <c r="O951" s="274"/>
    </row>
    <row r="952" spans="1:80" x14ac:dyDescent="0.2">
      <c r="A952" s="283"/>
      <c r="B952" s="286"/>
      <c r="C952" s="287" t="s">
        <v>946</v>
      </c>
      <c r="D952" s="288"/>
      <c r="E952" s="289">
        <v>0</v>
      </c>
      <c r="F952" s="358"/>
      <c r="G952" s="290"/>
      <c r="H952" s="291"/>
      <c r="I952" s="284"/>
      <c r="J952" s="292"/>
      <c r="K952" s="284"/>
      <c r="M952" s="285" t="s">
        <v>946</v>
      </c>
      <c r="O952" s="274"/>
    </row>
    <row r="953" spans="1:80" x14ac:dyDescent="0.2">
      <c r="A953" s="283"/>
      <c r="B953" s="286"/>
      <c r="C953" s="287" t="s">
        <v>947</v>
      </c>
      <c r="D953" s="288"/>
      <c r="E953" s="289">
        <v>0</v>
      </c>
      <c r="F953" s="358"/>
      <c r="G953" s="290"/>
      <c r="H953" s="291"/>
      <c r="I953" s="284"/>
      <c r="J953" s="292"/>
      <c r="K953" s="284"/>
      <c r="M953" s="285" t="s">
        <v>947</v>
      </c>
      <c r="O953" s="274"/>
    </row>
    <row r="954" spans="1:80" x14ac:dyDescent="0.2">
      <c r="A954" s="283"/>
      <c r="B954" s="286"/>
      <c r="C954" s="287" t="s">
        <v>948</v>
      </c>
      <c r="D954" s="288"/>
      <c r="E954" s="289">
        <v>0</v>
      </c>
      <c r="F954" s="358"/>
      <c r="G954" s="290"/>
      <c r="H954" s="291"/>
      <c r="I954" s="284"/>
      <c r="J954" s="292"/>
      <c r="K954" s="284"/>
      <c r="M954" s="285" t="s">
        <v>948</v>
      </c>
      <c r="O954" s="274"/>
    </row>
    <row r="955" spans="1:80" x14ac:dyDescent="0.2">
      <c r="A955" s="283"/>
      <c r="B955" s="286"/>
      <c r="C955" s="287" t="s">
        <v>949</v>
      </c>
      <c r="D955" s="288"/>
      <c r="E955" s="289">
        <v>0</v>
      </c>
      <c r="F955" s="358"/>
      <c r="G955" s="290"/>
      <c r="H955" s="291"/>
      <c r="I955" s="284"/>
      <c r="J955" s="292"/>
      <c r="K955" s="284"/>
      <c r="M955" s="285" t="s">
        <v>949</v>
      </c>
      <c r="O955" s="274"/>
    </row>
    <row r="956" spans="1:80" ht="22.5" x14ac:dyDescent="0.2">
      <c r="A956" s="283"/>
      <c r="B956" s="286"/>
      <c r="C956" s="287" t="s">
        <v>950</v>
      </c>
      <c r="D956" s="288"/>
      <c r="E956" s="289">
        <v>0</v>
      </c>
      <c r="F956" s="358"/>
      <c r="G956" s="290"/>
      <c r="H956" s="291"/>
      <c r="I956" s="284"/>
      <c r="J956" s="292"/>
      <c r="K956" s="284"/>
      <c r="M956" s="285" t="s">
        <v>950</v>
      </c>
      <c r="O956" s="274"/>
    </row>
    <row r="957" spans="1:80" x14ac:dyDescent="0.2">
      <c r="A957" s="283"/>
      <c r="B957" s="286"/>
      <c r="C957" s="287" t="s">
        <v>332</v>
      </c>
      <c r="D957" s="288"/>
      <c r="E957" s="289">
        <v>3.762</v>
      </c>
      <c r="F957" s="358"/>
      <c r="G957" s="290"/>
      <c r="H957" s="291"/>
      <c r="I957" s="284"/>
      <c r="J957" s="292"/>
      <c r="K957" s="284"/>
      <c r="M957" s="285" t="s">
        <v>332</v>
      </c>
      <c r="O957" s="274"/>
    </row>
    <row r="958" spans="1:80" x14ac:dyDescent="0.2">
      <c r="A958" s="283"/>
      <c r="B958" s="286"/>
      <c r="C958" s="287" t="s">
        <v>333</v>
      </c>
      <c r="D958" s="288"/>
      <c r="E958" s="289">
        <v>3.762</v>
      </c>
      <c r="F958" s="358"/>
      <c r="G958" s="290"/>
      <c r="H958" s="291"/>
      <c r="I958" s="284"/>
      <c r="J958" s="292"/>
      <c r="K958" s="284"/>
      <c r="M958" s="285" t="s">
        <v>333</v>
      </c>
      <c r="O958" s="274"/>
    </row>
    <row r="959" spans="1:80" x14ac:dyDescent="0.2">
      <c r="A959" s="283"/>
      <c r="B959" s="286"/>
      <c r="C959" s="287" t="s">
        <v>334</v>
      </c>
      <c r="D959" s="288"/>
      <c r="E959" s="289">
        <v>4.2</v>
      </c>
      <c r="F959" s="358"/>
      <c r="G959" s="290"/>
      <c r="H959" s="291"/>
      <c r="I959" s="284"/>
      <c r="J959" s="292"/>
      <c r="K959" s="284"/>
      <c r="M959" s="285" t="s">
        <v>334</v>
      </c>
      <c r="O959" s="274"/>
    </row>
    <row r="960" spans="1:80" x14ac:dyDescent="0.2">
      <c r="A960" s="293"/>
      <c r="B960" s="294" t="s">
        <v>102</v>
      </c>
      <c r="C960" s="295" t="s">
        <v>1001</v>
      </c>
      <c r="D960" s="296"/>
      <c r="E960" s="297"/>
      <c r="F960" s="359"/>
      <c r="G960" s="299">
        <f>SUM(G947:G959)</f>
        <v>0</v>
      </c>
      <c r="H960" s="300"/>
      <c r="I960" s="301">
        <f>SUM(I947:I959)</f>
        <v>0.19930800000000001</v>
      </c>
      <c r="J960" s="300"/>
      <c r="K960" s="301">
        <f>SUM(K947:K959)</f>
        <v>0</v>
      </c>
      <c r="O960" s="274">
        <v>4</v>
      </c>
      <c r="BA960" s="302">
        <f>SUM(BA947:BA959)</f>
        <v>0</v>
      </c>
      <c r="BB960" s="302">
        <f>SUM(BB947:BB959)</f>
        <v>0</v>
      </c>
      <c r="BC960" s="302">
        <f>SUM(BC947:BC959)</f>
        <v>0</v>
      </c>
      <c r="BD960" s="302">
        <f>SUM(BD947:BD959)</f>
        <v>0</v>
      </c>
      <c r="BE960" s="302">
        <f>SUM(BE947:BE959)</f>
        <v>0</v>
      </c>
    </row>
    <row r="961" spans="1:80" x14ac:dyDescent="0.2">
      <c r="A961" s="264" t="s">
        <v>98</v>
      </c>
      <c r="B961" s="265" t="s">
        <v>1005</v>
      </c>
      <c r="C961" s="266" t="s">
        <v>1006</v>
      </c>
      <c r="D961" s="267"/>
      <c r="E961" s="268"/>
      <c r="F961" s="360"/>
      <c r="G961" s="269"/>
      <c r="H961" s="270"/>
      <c r="I961" s="271"/>
      <c r="J961" s="272"/>
      <c r="K961" s="273"/>
      <c r="O961" s="274">
        <v>1</v>
      </c>
    </row>
    <row r="962" spans="1:80" x14ac:dyDescent="0.2">
      <c r="A962" s="275">
        <v>225</v>
      </c>
      <c r="B962" s="276" t="s">
        <v>1008</v>
      </c>
      <c r="C962" s="277" t="s">
        <v>1009</v>
      </c>
      <c r="D962" s="278" t="s">
        <v>112</v>
      </c>
      <c r="E962" s="279">
        <v>1</v>
      </c>
      <c r="F962" s="357"/>
      <c r="G962" s="280">
        <f>E962*F962</f>
        <v>0</v>
      </c>
      <c r="H962" s="281">
        <v>2.1000000000000001E-4</v>
      </c>
      <c r="I962" s="282">
        <f>E962*H962</f>
        <v>2.1000000000000001E-4</v>
      </c>
      <c r="J962" s="281">
        <v>0</v>
      </c>
      <c r="K962" s="282">
        <f>E962*J962</f>
        <v>0</v>
      </c>
      <c r="O962" s="274">
        <v>2</v>
      </c>
      <c r="AA962" s="243">
        <v>1</v>
      </c>
      <c r="AB962" s="243">
        <v>7</v>
      </c>
      <c r="AC962" s="243">
        <v>7</v>
      </c>
      <c r="AZ962" s="243">
        <v>2</v>
      </c>
      <c r="BA962" s="243">
        <f>IF(AZ962=1,G962,0)</f>
        <v>0</v>
      </c>
      <c r="BB962" s="243">
        <f>IF(AZ962=2,G962,0)</f>
        <v>0</v>
      </c>
      <c r="BC962" s="243">
        <f>IF(AZ962=3,G962,0)</f>
        <v>0</v>
      </c>
      <c r="BD962" s="243">
        <f>IF(AZ962=4,G962,0)</f>
        <v>0</v>
      </c>
      <c r="BE962" s="243">
        <f>IF(AZ962=5,G962,0)</f>
        <v>0</v>
      </c>
      <c r="CA962" s="274">
        <v>1</v>
      </c>
      <c r="CB962" s="274">
        <v>7</v>
      </c>
    </row>
    <row r="963" spans="1:80" x14ac:dyDescent="0.2">
      <c r="A963" s="283"/>
      <c r="B963" s="286"/>
      <c r="C963" s="287" t="s">
        <v>588</v>
      </c>
      <c r="D963" s="288"/>
      <c r="E963" s="289">
        <v>1</v>
      </c>
      <c r="F963" s="358"/>
      <c r="G963" s="290"/>
      <c r="H963" s="291"/>
      <c r="I963" s="284"/>
      <c r="J963" s="292"/>
      <c r="K963" s="284"/>
      <c r="M963" s="285" t="s">
        <v>588</v>
      </c>
      <c r="O963" s="274"/>
    </row>
    <row r="964" spans="1:80" x14ac:dyDescent="0.2">
      <c r="A964" s="275">
        <v>226</v>
      </c>
      <c r="B964" s="276" t="s">
        <v>1010</v>
      </c>
      <c r="C964" s="277" t="s">
        <v>1011</v>
      </c>
      <c r="D964" s="278" t="s">
        <v>112</v>
      </c>
      <c r="E964" s="279">
        <v>1</v>
      </c>
      <c r="F964" s="357"/>
      <c r="G964" s="280">
        <f>E964*F964</f>
        <v>0</v>
      </c>
      <c r="H964" s="281">
        <v>5.0400000000000002E-3</v>
      </c>
      <c r="I964" s="282">
        <f>E964*H964</f>
        <v>5.0400000000000002E-3</v>
      </c>
      <c r="J964" s="281">
        <v>0</v>
      </c>
      <c r="K964" s="282">
        <f>E964*J964</f>
        <v>0</v>
      </c>
      <c r="O964" s="274">
        <v>2</v>
      </c>
      <c r="AA964" s="243">
        <v>1</v>
      </c>
      <c r="AB964" s="243">
        <v>7</v>
      </c>
      <c r="AC964" s="243">
        <v>7</v>
      </c>
      <c r="AZ964" s="243">
        <v>2</v>
      </c>
      <c r="BA964" s="243">
        <f>IF(AZ964=1,G964,0)</f>
        <v>0</v>
      </c>
      <c r="BB964" s="243">
        <f>IF(AZ964=2,G964,0)</f>
        <v>0</v>
      </c>
      <c r="BC964" s="243">
        <f>IF(AZ964=3,G964,0)</f>
        <v>0</v>
      </c>
      <c r="BD964" s="243">
        <f>IF(AZ964=4,G964,0)</f>
        <v>0</v>
      </c>
      <c r="BE964" s="243">
        <f>IF(AZ964=5,G964,0)</f>
        <v>0</v>
      </c>
      <c r="CA964" s="274">
        <v>1</v>
      </c>
      <c r="CB964" s="274">
        <v>7</v>
      </c>
    </row>
    <row r="965" spans="1:80" x14ac:dyDescent="0.2">
      <c r="A965" s="283"/>
      <c r="B965" s="286"/>
      <c r="C965" s="287" t="s">
        <v>588</v>
      </c>
      <c r="D965" s="288"/>
      <c r="E965" s="289">
        <v>1</v>
      </c>
      <c r="F965" s="358"/>
      <c r="G965" s="290"/>
      <c r="H965" s="291"/>
      <c r="I965" s="284"/>
      <c r="J965" s="292"/>
      <c r="K965" s="284"/>
      <c r="M965" s="285" t="s">
        <v>588</v>
      </c>
      <c r="O965" s="274"/>
    </row>
    <row r="966" spans="1:80" x14ac:dyDescent="0.2">
      <c r="A966" s="275">
        <v>227</v>
      </c>
      <c r="B966" s="276" t="s">
        <v>1012</v>
      </c>
      <c r="C966" s="277" t="s">
        <v>1013</v>
      </c>
      <c r="D966" s="278" t="s">
        <v>112</v>
      </c>
      <c r="E966" s="279">
        <v>1</v>
      </c>
      <c r="F966" s="357"/>
      <c r="G966" s="280">
        <f>E966*F966</f>
        <v>0</v>
      </c>
      <c r="H966" s="281">
        <v>0</v>
      </c>
      <c r="I966" s="282">
        <f>E966*H966</f>
        <v>0</v>
      </c>
      <c r="J966" s="281">
        <v>0</v>
      </c>
      <c r="K966" s="282">
        <f>E966*J966</f>
        <v>0</v>
      </c>
      <c r="O966" s="274">
        <v>2</v>
      </c>
      <c r="AA966" s="243">
        <v>1</v>
      </c>
      <c r="AB966" s="243">
        <v>7</v>
      </c>
      <c r="AC966" s="243">
        <v>7</v>
      </c>
      <c r="AZ966" s="243">
        <v>2</v>
      </c>
      <c r="BA966" s="243">
        <f>IF(AZ966=1,G966,0)</f>
        <v>0</v>
      </c>
      <c r="BB966" s="243">
        <f>IF(AZ966=2,G966,0)</f>
        <v>0</v>
      </c>
      <c r="BC966" s="243">
        <f>IF(AZ966=3,G966,0)</f>
        <v>0</v>
      </c>
      <c r="BD966" s="243">
        <f>IF(AZ966=4,G966,0)</f>
        <v>0</v>
      </c>
      <c r="BE966" s="243">
        <f>IF(AZ966=5,G966,0)</f>
        <v>0</v>
      </c>
      <c r="CA966" s="274">
        <v>1</v>
      </c>
      <c r="CB966" s="274">
        <v>7</v>
      </c>
    </row>
    <row r="967" spans="1:80" x14ac:dyDescent="0.2">
      <c r="A967" s="283"/>
      <c r="B967" s="286"/>
      <c r="C967" s="287" t="s">
        <v>588</v>
      </c>
      <c r="D967" s="288"/>
      <c r="E967" s="289">
        <v>1</v>
      </c>
      <c r="F967" s="358"/>
      <c r="G967" s="290"/>
      <c r="H967" s="291"/>
      <c r="I967" s="284"/>
      <c r="J967" s="292"/>
      <c r="K967" s="284"/>
      <c r="M967" s="285" t="s">
        <v>588</v>
      </c>
      <c r="O967" s="274"/>
    </row>
    <row r="968" spans="1:80" x14ac:dyDescent="0.2">
      <c r="A968" s="275">
        <v>228</v>
      </c>
      <c r="B968" s="276" t="s">
        <v>1014</v>
      </c>
      <c r="C968" s="277" t="s">
        <v>1015</v>
      </c>
      <c r="D968" s="278" t="s">
        <v>112</v>
      </c>
      <c r="E968" s="279">
        <v>1</v>
      </c>
      <c r="F968" s="357"/>
      <c r="G968" s="280">
        <f>E968*F968</f>
        <v>0</v>
      </c>
      <c r="H968" s="281">
        <v>8.0000000000000004E-4</v>
      </c>
      <c r="I968" s="282">
        <f>E968*H968</f>
        <v>8.0000000000000004E-4</v>
      </c>
      <c r="J968" s="281">
        <v>0</v>
      </c>
      <c r="K968" s="282">
        <f>E968*J968</f>
        <v>0</v>
      </c>
      <c r="O968" s="274">
        <v>2</v>
      </c>
      <c r="AA968" s="243">
        <v>1</v>
      </c>
      <c r="AB968" s="243">
        <v>7</v>
      </c>
      <c r="AC968" s="243">
        <v>7</v>
      </c>
      <c r="AZ968" s="243">
        <v>2</v>
      </c>
      <c r="BA968" s="243">
        <f>IF(AZ968=1,G968,0)</f>
        <v>0</v>
      </c>
      <c r="BB968" s="243">
        <f>IF(AZ968=2,G968,0)</f>
        <v>0</v>
      </c>
      <c r="BC968" s="243">
        <f>IF(AZ968=3,G968,0)</f>
        <v>0</v>
      </c>
      <c r="BD968" s="243">
        <f>IF(AZ968=4,G968,0)</f>
        <v>0</v>
      </c>
      <c r="BE968" s="243">
        <f>IF(AZ968=5,G968,0)</f>
        <v>0</v>
      </c>
      <c r="CA968" s="274">
        <v>1</v>
      </c>
      <c r="CB968" s="274">
        <v>7</v>
      </c>
    </row>
    <row r="969" spans="1:80" x14ac:dyDescent="0.2">
      <c r="A969" s="283"/>
      <c r="B969" s="286"/>
      <c r="C969" s="287" t="s">
        <v>588</v>
      </c>
      <c r="D969" s="288"/>
      <c r="E969" s="289">
        <v>1</v>
      </c>
      <c r="F969" s="358"/>
      <c r="G969" s="290"/>
      <c r="H969" s="291"/>
      <c r="I969" s="284"/>
      <c r="J969" s="292"/>
      <c r="K969" s="284"/>
      <c r="M969" s="285" t="s">
        <v>588</v>
      </c>
      <c r="O969" s="274"/>
    </row>
    <row r="970" spans="1:80" ht="22.5" x14ac:dyDescent="0.2">
      <c r="A970" s="275">
        <v>229</v>
      </c>
      <c r="B970" s="276" t="s">
        <v>1016</v>
      </c>
      <c r="C970" s="277" t="s">
        <v>1017</v>
      </c>
      <c r="D970" s="278" t="s">
        <v>112</v>
      </c>
      <c r="E970" s="279">
        <v>1</v>
      </c>
      <c r="F970" s="357"/>
      <c r="G970" s="280">
        <f>E970*F970</f>
        <v>0</v>
      </c>
      <c r="H970" s="281">
        <v>1.018E-2</v>
      </c>
      <c r="I970" s="282">
        <f>E970*H970</f>
        <v>1.018E-2</v>
      </c>
      <c r="J970" s="281">
        <v>0</v>
      </c>
      <c r="K970" s="282">
        <f>E970*J970</f>
        <v>0</v>
      </c>
      <c r="O970" s="274">
        <v>2</v>
      </c>
      <c r="AA970" s="243">
        <v>2</v>
      </c>
      <c r="AB970" s="243">
        <v>7</v>
      </c>
      <c r="AC970" s="243">
        <v>7</v>
      </c>
      <c r="AZ970" s="243">
        <v>2</v>
      </c>
      <c r="BA970" s="243">
        <f>IF(AZ970=1,G970,0)</f>
        <v>0</v>
      </c>
      <c r="BB970" s="243">
        <f>IF(AZ970=2,G970,0)</f>
        <v>0</v>
      </c>
      <c r="BC970" s="243">
        <f>IF(AZ970=3,G970,0)</f>
        <v>0</v>
      </c>
      <c r="BD970" s="243">
        <f>IF(AZ970=4,G970,0)</f>
        <v>0</v>
      </c>
      <c r="BE970" s="243">
        <f>IF(AZ970=5,G970,0)</f>
        <v>0</v>
      </c>
      <c r="CA970" s="274">
        <v>2</v>
      </c>
      <c r="CB970" s="274">
        <v>7</v>
      </c>
    </row>
    <row r="971" spans="1:80" x14ac:dyDescent="0.2">
      <c r="A971" s="283"/>
      <c r="B971" s="286"/>
      <c r="C971" s="287" t="s">
        <v>588</v>
      </c>
      <c r="D971" s="288"/>
      <c r="E971" s="289">
        <v>1</v>
      </c>
      <c r="F971" s="358"/>
      <c r="G971" s="290"/>
      <c r="H971" s="291"/>
      <c r="I971" s="284"/>
      <c r="J971" s="292"/>
      <c r="K971" s="284"/>
      <c r="M971" s="285" t="s">
        <v>588</v>
      </c>
      <c r="O971" s="274"/>
    </row>
    <row r="972" spans="1:80" x14ac:dyDescent="0.2">
      <c r="A972" s="275">
        <v>230</v>
      </c>
      <c r="B972" s="276" t="s">
        <v>1018</v>
      </c>
      <c r="C972" s="277" t="s">
        <v>1019</v>
      </c>
      <c r="D972" s="278" t="s">
        <v>112</v>
      </c>
      <c r="E972" s="279">
        <v>1.1499999999999999</v>
      </c>
      <c r="F972" s="357"/>
      <c r="G972" s="280">
        <f>E972*F972</f>
        <v>0</v>
      </c>
      <c r="H972" s="281">
        <v>1.9199999999999998E-2</v>
      </c>
      <c r="I972" s="282">
        <f>E972*H972</f>
        <v>2.2079999999999995E-2</v>
      </c>
      <c r="J972" s="281"/>
      <c r="K972" s="282">
        <f>E972*J972</f>
        <v>0</v>
      </c>
      <c r="O972" s="274">
        <v>2</v>
      </c>
      <c r="AA972" s="243">
        <v>3</v>
      </c>
      <c r="AB972" s="243">
        <v>7</v>
      </c>
      <c r="AC972" s="243">
        <v>59764203</v>
      </c>
      <c r="AZ972" s="243">
        <v>2</v>
      </c>
      <c r="BA972" s="243">
        <f>IF(AZ972=1,G972,0)</f>
        <v>0</v>
      </c>
      <c r="BB972" s="243">
        <f>IF(AZ972=2,G972,0)</f>
        <v>0</v>
      </c>
      <c r="BC972" s="243">
        <f>IF(AZ972=3,G972,0)</f>
        <v>0</v>
      </c>
      <c r="BD972" s="243">
        <f>IF(AZ972=4,G972,0)</f>
        <v>0</v>
      </c>
      <c r="BE972" s="243">
        <f>IF(AZ972=5,G972,0)</f>
        <v>0</v>
      </c>
      <c r="CA972" s="274">
        <v>3</v>
      </c>
      <c r="CB972" s="274">
        <v>7</v>
      </c>
    </row>
    <row r="973" spans="1:80" x14ac:dyDescent="0.2">
      <c r="A973" s="283"/>
      <c r="B973" s="286"/>
      <c r="C973" s="287" t="s">
        <v>1020</v>
      </c>
      <c r="D973" s="288"/>
      <c r="E973" s="289">
        <v>1.1499999999999999</v>
      </c>
      <c r="F973" s="358"/>
      <c r="G973" s="290"/>
      <c r="H973" s="291"/>
      <c r="I973" s="284"/>
      <c r="J973" s="292"/>
      <c r="K973" s="284"/>
      <c r="M973" s="285" t="s">
        <v>1020</v>
      </c>
      <c r="O973" s="274"/>
    </row>
    <row r="974" spans="1:80" x14ac:dyDescent="0.2">
      <c r="A974" s="275">
        <v>231</v>
      </c>
      <c r="B974" s="276" t="s">
        <v>1021</v>
      </c>
      <c r="C974" s="277" t="s">
        <v>1022</v>
      </c>
      <c r="D974" s="278" t="s">
        <v>191</v>
      </c>
      <c r="E974" s="279">
        <v>2.8129999999999999E-2</v>
      </c>
      <c r="F974" s="357"/>
      <c r="G974" s="280">
        <f>E974*F974</f>
        <v>0</v>
      </c>
      <c r="H974" s="281">
        <v>0</v>
      </c>
      <c r="I974" s="282">
        <f>E974*H974</f>
        <v>0</v>
      </c>
      <c r="J974" s="281"/>
      <c r="K974" s="282">
        <f>E974*J974</f>
        <v>0</v>
      </c>
      <c r="O974" s="274">
        <v>2</v>
      </c>
      <c r="AA974" s="243">
        <v>7</v>
      </c>
      <c r="AB974" s="243">
        <v>1001</v>
      </c>
      <c r="AC974" s="243">
        <v>5</v>
      </c>
      <c r="AZ974" s="243">
        <v>2</v>
      </c>
      <c r="BA974" s="243">
        <f>IF(AZ974=1,G974,0)</f>
        <v>0</v>
      </c>
      <c r="BB974" s="243">
        <f>IF(AZ974=2,G974,0)</f>
        <v>0</v>
      </c>
      <c r="BC974" s="243">
        <f>IF(AZ974=3,G974,0)</f>
        <v>0</v>
      </c>
      <c r="BD974" s="243">
        <f>IF(AZ974=4,G974,0)</f>
        <v>0</v>
      </c>
      <c r="BE974" s="243">
        <f>IF(AZ974=5,G974,0)</f>
        <v>0</v>
      </c>
      <c r="CA974" s="274">
        <v>7</v>
      </c>
      <c r="CB974" s="274">
        <v>1001</v>
      </c>
    </row>
    <row r="975" spans="1:80" x14ac:dyDescent="0.2">
      <c r="A975" s="293"/>
      <c r="B975" s="294" t="s">
        <v>102</v>
      </c>
      <c r="C975" s="295" t="s">
        <v>1007</v>
      </c>
      <c r="D975" s="296"/>
      <c r="E975" s="297"/>
      <c r="F975" s="359"/>
      <c r="G975" s="299">
        <f>SUM(G961:G974)</f>
        <v>0</v>
      </c>
      <c r="H975" s="300"/>
      <c r="I975" s="301">
        <f>SUM(I961:I974)</f>
        <v>3.8309999999999997E-2</v>
      </c>
      <c r="J975" s="300"/>
      <c r="K975" s="301">
        <f>SUM(K961:K974)</f>
        <v>0</v>
      </c>
      <c r="O975" s="274">
        <v>4</v>
      </c>
      <c r="BA975" s="302">
        <f>SUM(BA961:BA974)</f>
        <v>0</v>
      </c>
      <c r="BB975" s="302">
        <f>SUM(BB961:BB974)</f>
        <v>0</v>
      </c>
      <c r="BC975" s="302">
        <f>SUM(BC961:BC974)</f>
        <v>0</v>
      </c>
      <c r="BD975" s="302">
        <f>SUM(BD961:BD974)</f>
        <v>0</v>
      </c>
      <c r="BE975" s="302">
        <f>SUM(BE961:BE974)</f>
        <v>0</v>
      </c>
    </row>
    <row r="976" spans="1:80" x14ac:dyDescent="0.2">
      <c r="A976" s="264" t="s">
        <v>98</v>
      </c>
      <c r="B976" s="265" t="s">
        <v>1023</v>
      </c>
      <c r="C976" s="266" t="s">
        <v>1024</v>
      </c>
      <c r="D976" s="267"/>
      <c r="E976" s="268"/>
      <c r="F976" s="360"/>
      <c r="G976" s="269"/>
      <c r="H976" s="270"/>
      <c r="I976" s="271"/>
      <c r="J976" s="272"/>
      <c r="K976" s="273"/>
      <c r="O976" s="274">
        <v>1</v>
      </c>
    </row>
    <row r="977" spans="1:80" x14ac:dyDescent="0.2">
      <c r="A977" s="275">
        <v>232</v>
      </c>
      <c r="B977" s="276" t="s">
        <v>1026</v>
      </c>
      <c r="C977" s="277" t="s">
        <v>1027</v>
      </c>
      <c r="D977" s="278" t="s">
        <v>200</v>
      </c>
      <c r="E977" s="279">
        <v>64.8</v>
      </c>
      <c r="F977" s="357"/>
      <c r="G977" s="280">
        <f>E977*F977</f>
        <v>0</v>
      </c>
      <c r="H977" s="281">
        <v>4.7980000000000002E-2</v>
      </c>
      <c r="I977" s="282">
        <f>E977*H977</f>
        <v>3.1091039999999999</v>
      </c>
      <c r="J977" s="281">
        <v>0</v>
      </c>
      <c r="K977" s="282">
        <f>E977*J977</f>
        <v>0</v>
      </c>
      <c r="O977" s="274">
        <v>2</v>
      </c>
      <c r="AA977" s="243">
        <v>1</v>
      </c>
      <c r="AB977" s="243">
        <v>7</v>
      </c>
      <c r="AC977" s="243">
        <v>7</v>
      </c>
      <c r="AZ977" s="243">
        <v>2</v>
      </c>
      <c r="BA977" s="243">
        <f>IF(AZ977=1,G977,0)</f>
        <v>0</v>
      </c>
      <c r="BB977" s="243">
        <f>IF(AZ977=2,G977,0)</f>
        <v>0</v>
      </c>
      <c r="BC977" s="243">
        <f>IF(AZ977=3,G977,0)</f>
        <v>0</v>
      </c>
      <c r="BD977" s="243">
        <f>IF(AZ977=4,G977,0)</f>
        <v>0</v>
      </c>
      <c r="BE977" s="243">
        <f>IF(AZ977=5,G977,0)</f>
        <v>0</v>
      </c>
      <c r="CA977" s="274">
        <v>1</v>
      </c>
      <c r="CB977" s="274">
        <v>7</v>
      </c>
    </row>
    <row r="978" spans="1:80" x14ac:dyDescent="0.2">
      <c r="A978" s="283"/>
      <c r="B978" s="286"/>
      <c r="C978" s="287" t="s">
        <v>1028</v>
      </c>
      <c r="D978" s="288"/>
      <c r="E978" s="289">
        <v>64.8</v>
      </c>
      <c r="F978" s="358"/>
      <c r="G978" s="290"/>
      <c r="H978" s="291"/>
      <c r="I978" s="284"/>
      <c r="J978" s="292"/>
      <c r="K978" s="284"/>
      <c r="M978" s="285" t="s">
        <v>1028</v>
      </c>
      <c r="O978" s="274"/>
    </row>
    <row r="979" spans="1:80" x14ac:dyDescent="0.2">
      <c r="A979" s="275">
        <v>233</v>
      </c>
      <c r="B979" s="276" t="s">
        <v>1029</v>
      </c>
      <c r="C979" s="277" t="s">
        <v>1030</v>
      </c>
      <c r="D979" s="278" t="s">
        <v>200</v>
      </c>
      <c r="E979" s="279">
        <v>71.28</v>
      </c>
      <c r="F979" s="357"/>
      <c r="G979" s="280">
        <f>E979*F979</f>
        <v>0</v>
      </c>
      <c r="H979" s="281">
        <v>1.059E-2</v>
      </c>
      <c r="I979" s="282">
        <f>E979*H979</f>
        <v>0.75485520000000006</v>
      </c>
      <c r="J979" s="281">
        <v>0</v>
      </c>
      <c r="K979" s="282">
        <f>E979*J979</f>
        <v>0</v>
      </c>
      <c r="O979" s="274">
        <v>2</v>
      </c>
      <c r="AA979" s="243">
        <v>1</v>
      </c>
      <c r="AB979" s="243">
        <v>7</v>
      </c>
      <c r="AC979" s="243">
        <v>7</v>
      </c>
      <c r="AZ979" s="243">
        <v>2</v>
      </c>
      <c r="BA979" s="243">
        <f>IF(AZ979=1,G979,0)</f>
        <v>0</v>
      </c>
      <c r="BB979" s="243">
        <f>IF(AZ979=2,G979,0)</f>
        <v>0</v>
      </c>
      <c r="BC979" s="243">
        <f>IF(AZ979=3,G979,0)</f>
        <v>0</v>
      </c>
      <c r="BD979" s="243">
        <f>IF(AZ979=4,G979,0)</f>
        <v>0</v>
      </c>
      <c r="BE979" s="243">
        <f>IF(AZ979=5,G979,0)</f>
        <v>0</v>
      </c>
      <c r="CA979" s="274">
        <v>1</v>
      </c>
      <c r="CB979" s="274">
        <v>7</v>
      </c>
    </row>
    <row r="980" spans="1:80" x14ac:dyDescent="0.2">
      <c r="A980" s="283"/>
      <c r="B980" s="286"/>
      <c r="C980" s="287" t="s">
        <v>1031</v>
      </c>
      <c r="D980" s="288"/>
      <c r="E980" s="289">
        <v>71.28</v>
      </c>
      <c r="F980" s="358"/>
      <c r="G980" s="290"/>
      <c r="H980" s="291"/>
      <c r="I980" s="284"/>
      <c r="J980" s="292"/>
      <c r="K980" s="284"/>
      <c r="M980" s="285" t="s">
        <v>1031</v>
      </c>
      <c r="O980" s="274"/>
    </row>
    <row r="981" spans="1:80" x14ac:dyDescent="0.2">
      <c r="A981" s="275">
        <v>234</v>
      </c>
      <c r="B981" s="276" t="s">
        <v>1032</v>
      </c>
      <c r="C981" s="277" t="s">
        <v>1033</v>
      </c>
      <c r="D981" s="278" t="s">
        <v>200</v>
      </c>
      <c r="E981" s="279">
        <v>3.66</v>
      </c>
      <c r="F981" s="357"/>
      <c r="G981" s="280">
        <f>E981*F981</f>
        <v>0</v>
      </c>
      <c r="H981" s="281">
        <v>1.5970000000000002E-2</v>
      </c>
      <c r="I981" s="282">
        <f>E981*H981</f>
        <v>5.8450200000000008E-2</v>
      </c>
      <c r="J981" s="281">
        <v>0</v>
      </c>
      <c r="K981" s="282">
        <f>E981*J981</f>
        <v>0</v>
      </c>
      <c r="O981" s="274">
        <v>2</v>
      </c>
      <c r="AA981" s="243">
        <v>1</v>
      </c>
      <c r="AB981" s="243">
        <v>7</v>
      </c>
      <c r="AC981" s="243">
        <v>7</v>
      </c>
      <c r="AZ981" s="243">
        <v>2</v>
      </c>
      <c r="BA981" s="243">
        <f>IF(AZ981=1,G981,0)</f>
        <v>0</v>
      </c>
      <c r="BB981" s="243">
        <f>IF(AZ981=2,G981,0)</f>
        <v>0</v>
      </c>
      <c r="BC981" s="243">
        <f>IF(AZ981=3,G981,0)</f>
        <v>0</v>
      </c>
      <c r="BD981" s="243">
        <f>IF(AZ981=4,G981,0)</f>
        <v>0</v>
      </c>
      <c r="BE981" s="243">
        <f>IF(AZ981=5,G981,0)</f>
        <v>0</v>
      </c>
      <c r="CA981" s="274">
        <v>1</v>
      </c>
      <c r="CB981" s="274">
        <v>7</v>
      </c>
    </row>
    <row r="982" spans="1:80" x14ac:dyDescent="0.2">
      <c r="A982" s="283"/>
      <c r="B982" s="286"/>
      <c r="C982" s="287" t="s">
        <v>1034</v>
      </c>
      <c r="D982" s="288"/>
      <c r="E982" s="289">
        <v>3.66</v>
      </c>
      <c r="F982" s="358"/>
      <c r="G982" s="290"/>
      <c r="H982" s="291"/>
      <c r="I982" s="284"/>
      <c r="J982" s="292"/>
      <c r="K982" s="284"/>
      <c r="M982" s="285" t="s">
        <v>1034</v>
      </c>
      <c r="O982" s="274"/>
    </row>
    <row r="983" spans="1:80" x14ac:dyDescent="0.2">
      <c r="A983" s="275">
        <v>235</v>
      </c>
      <c r="B983" s="276" t="s">
        <v>1035</v>
      </c>
      <c r="C983" s="277" t="s">
        <v>1036</v>
      </c>
      <c r="D983" s="278" t="s">
        <v>112</v>
      </c>
      <c r="E983" s="279">
        <v>8.36</v>
      </c>
      <c r="F983" s="357"/>
      <c r="G983" s="280">
        <f>E983*F983</f>
        <v>0</v>
      </c>
      <c r="H983" s="281">
        <v>0.12288</v>
      </c>
      <c r="I983" s="282">
        <f>E983*H983</f>
        <v>1.0272767999999999</v>
      </c>
      <c r="J983" s="281">
        <v>0</v>
      </c>
      <c r="K983" s="282">
        <f>E983*J983</f>
        <v>0</v>
      </c>
      <c r="O983" s="274">
        <v>2</v>
      </c>
      <c r="AA983" s="243">
        <v>1</v>
      </c>
      <c r="AB983" s="243">
        <v>7</v>
      </c>
      <c r="AC983" s="243">
        <v>7</v>
      </c>
      <c r="AZ983" s="243">
        <v>2</v>
      </c>
      <c r="BA983" s="243">
        <f>IF(AZ983=1,G983,0)</f>
        <v>0</v>
      </c>
      <c r="BB983" s="243">
        <f>IF(AZ983=2,G983,0)</f>
        <v>0</v>
      </c>
      <c r="BC983" s="243">
        <f>IF(AZ983=3,G983,0)</f>
        <v>0</v>
      </c>
      <c r="BD983" s="243">
        <f>IF(AZ983=4,G983,0)</f>
        <v>0</v>
      </c>
      <c r="BE983" s="243">
        <f>IF(AZ983=5,G983,0)</f>
        <v>0</v>
      </c>
      <c r="CA983" s="274">
        <v>1</v>
      </c>
      <c r="CB983" s="274">
        <v>7</v>
      </c>
    </row>
    <row r="984" spans="1:80" x14ac:dyDescent="0.2">
      <c r="A984" s="283"/>
      <c r="B984" s="286"/>
      <c r="C984" s="287" t="s">
        <v>1037</v>
      </c>
      <c r="D984" s="288"/>
      <c r="E984" s="289">
        <v>8.36</v>
      </c>
      <c r="F984" s="358"/>
      <c r="G984" s="290"/>
      <c r="H984" s="291"/>
      <c r="I984" s="284"/>
      <c r="J984" s="292"/>
      <c r="K984" s="284"/>
      <c r="M984" s="285" t="s">
        <v>1037</v>
      </c>
      <c r="O984" s="274"/>
    </row>
    <row r="985" spans="1:80" x14ac:dyDescent="0.2">
      <c r="A985" s="275">
        <v>236</v>
      </c>
      <c r="B985" s="276" t="s">
        <v>1038</v>
      </c>
      <c r="C985" s="277" t="s">
        <v>1039</v>
      </c>
      <c r="D985" s="278" t="s">
        <v>200</v>
      </c>
      <c r="E985" s="279">
        <v>285.12</v>
      </c>
      <c r="F985" s="357"/>
      <c r="G985" s="280">
        <f>E985*F985</f>
        <v>0</v>
      </c>
      <c r="H985" s="281">
        <v>1.059E-2</v>
      </c>
      <c r="I985" s="282">
        <f>E985*H985</f>
        <v>3.0194208000000002</v>
      </c>
      <c r="J985" s="281"/>
      <c r="K985" s="282">
        <f>E985*J985</f>
        <v>0</v>
      </c>
      <c r="O985" s="274">
        <v>2</v>
      </c>
      <c r="AA985" s="243">
        <v>12</v>
      </c>
      <c r="AB985" s="243">
        <v>0</v>
      </c>
      <c r="AC985" s="243">
        <v>63</v>
      </c>
      <c r="AZ985" s="243">
        <v>2</v>
      </c>
      <c r="BA985" s="243">
        <f>IF(AZ985=1,G985,0)</f>
        <v>0</v>
      </c>
      <c r="BB985" s="243">
        <f>IF(AZ985=2,G985,0)</f>
        <v>0</v>
      </c>
      <c r="BC985" s="243">
        <f>IF(AZ985=3,G985,0)</f>
        <v>0</v>
      </c>
      <c r="BD985" s="243">
        <f>IF(AZ985=4,G985,0)</f>
        <v>0</v>
      </c>
      <c r="BE985" s="243">
        <f>IF(AZ985=5,G985,0)</f>
        <v>0</v>
      </c>
      <c r="CA985" s="274">
        <v>12</v>
      </c>
      <c r="CB985" s="274">
        <v>0</v>
      </c>
    </row>
    <row r="986" spans="1:80" x14ac:dyDescent="0.2">
      <c r="A986" s="283"/>
      <c r="B986" s="286"/>
      <c r="C986" s="287" t="s">
        <v>1040</v>
      </c>
      <c r="D986" s="288"/>
      <c r="E986" s="289">
        <v>285.12</v>
      </c>
      <c r="F986" s="358"/>
      <c r="G986" s="290"/>
      <c r="H986" s="291"/>
      <c r="I986" s="284"/>
      <c r="J986" s="292"/>
      <c r="K986" s="284"/>
      <c r="M986" s="285" t="s">
        <v>1040</v>
      </c>
      <c r="O986" s="274"/>
    </row>
    <row r="987" spans="1:80" x14ac:dyDescent="0.2">
      <c r="A987" s="275">
        <v>237</v>
      </c>
      <c r="B987" s="276" t="s">
        <v>1041</v>
      </c>
      <c r="C987" s="277" t="s">
        <v>1042</v>
      </c>
      <c r="D987" s="278" t="s">
        <v>112</v>
      </c>
      <c r="E987" s="279">
        <v>8.7780000000000005</v>
      </c>
      <c r="F987" s="357"/>
      <c r="G987" s="280">
        <f>E987*F987</f>
        <v>0</v>
      </c>
      <c r="H987" s="281">
        <v>0.13500000000000001</v>
      </c>
      <c r="I987" s="282">
        <f>E987*H987</f>
        <v>1.1850300000000002</v>
      </c>
      <c r="J987" s="281"/>
      <c r="K987" s="282">
        <f>E987*J987</f>
        <v>0</v>
      </c>
      <c r="O987" s="274">
        <v>2</v>
      </c>
      <c r="AA987" s="243">
        <v>3</v>
      </c>
      <c r="AB987" s="243">
        <v>7</v>
      </c>
      <c r="AC987" s="243">
        <v>58381315</v>
      </c>
      <c r="AZ987" s="243">
        <v>2</v>
      </c>
      <c r="BA987" s="243">
        <f>IF(AZ987=1,G987,0)</f>
        <v>0</v>
      </c>
      <c r="BB987" s="243">
        <f>IF(AZ987=2,G987,0)</f>
        <v>0</v>
      </c>
      <c r="BC987" s="243">
        <f>IF(AZ987=3,G987,0)</f>
        <v>0</v>
      </c>
      <c r="BD987" s="243">
        <f>IF(AZ987=4,G987,0)</f>
        <v>0</v>
      </c>
      <c r="BE987" s="243">
        <f>IF(AZ987=5,G987,0)</f>
        <v>0</v>
      </c>
      <c r="CA987" s="274">
        <v>3</v>
      </c>
      <c r="CB987" s="274">
        <v>7</v>
      </c>
    </row>
    <row r="988" spans="1:80" x14ac:dyDescent="0.2">
      <c r="A988" s="283"/>
      <c r="B988" s="286"/>
      <c r="C988" s="287" t="s">
        <v>1037</v>
      </c>
      <c r="D988" s="288"/>
      <c r="E988" s="289">
        <v>8.36</v>
      </c>
      <c r="F988" s="358"/>
      <c r="G988" s="290"/>
      <c r="H988" s="291"/>
      <c r="I988" s="284"/>
      <c r="J988" s="292"/>
      <c r="K988" s="284"/>
      <c r="M988" s="285" t="s">
        <v>1037</v>
      </c>
      <c r="O988" s="274"/>
    </row>
    <row r="989" spans="1:80" x14ac:dyDescent="0.2">
      <c r="A989" s="283"/>
      <c r="B989" s="286"/>
      <c r="C989" s="287" t="s">
        <v>1043</v>
      </c>
      <c r="D989" s="288"/>
      <c r="E989" s="289">
        <v>0.41799999999999998</v>
      </c>
      <c r="F989" s="358"/>
      <c r="G989" s="290"/>
      <c r="H989" s="291"/>
      <c r="I989" s="284"/>
      <c r="J989" s="292"/>
      <c r="K989" s="284"/>
      <c r="M989" s="285" t="s">
        <v>1043</v>
      </c>
      <c r="O989" s="274"/>
    </row>
    <row r="990" spans="1:80" x14ac:dyDescent="0.2">
      <c r="A990" s="275">
        <v>238</v>
      </c>
      <c r="B990" s="276" t="s">
        <v>1044</v>
      </c>
      <c r="C990" s="277" t="s">
        <v>1045</v>
      </c>
      <c r="D990" s="278" t="s">
        <v>200</v>
      </c>
      <c r="E990" s="279">
        <v>3.843</v>
      </c>
      <c r="F990" s="357"/>
      <c r="G990" s="280">
        <f>E990*F990</f>
        <v>0</v>
      </c>
      <c r="H990" s="281">
        <v>6.0000000000000001E-3</v>
      </c>
      <c r="I990" s="282">
        <f>E990*H990</f>
        <v>2.3057999999999999E-2</v>
      </c>
      <c r="J990" s="281"/>
      <c r="K990" s="282">
        <f>E990*J990</f>
        <v>0</v>
      </c>
      <c r="O990" s="274">
        <v>2</v>
      </c>
      <c r="AA990" s="243">
        <v>3</v>
      </c>
      <c r="AB990" s="243">
        <v>7</v>
      </c>
      <c r="AC990" s="243">
        <v>58386160</v>
      </c>
      <c r="AZ990" s="243">
        <v>2</v>
      </c>
      <c r="BA990" s="243">
        <f>IF(AZ990=1,G990,0)</f>
        <v>0</v>
      </c>
      <c r="BB990" s="243">
        <f>IF(AZ990=2,G990,0)</f>
        <v>0</v>
      </c>
      <c r="BC990" s="243">
        <f>IF(AZ990=3,G990,0)</f>
        <v>0</v>
      </c>
      <c r="BD990" s="243">
        <f>IF(AZ990=4,G990,0)</f>
        <v>0</v>
      </c>
      <c r="BE990" s="243">
        <f>IF(AZ990=5,G990,0)</f>
        <v>0</v>
      </c>
      <c r="CA990" s="274">
        <v>3</v>
      </c>
      <c r="CB990" s="274">
        <v>7</v>
      </c>
    </row>
    <row r="991" spans="1:80" x14ac:dyDescent="0.2">
      <c r="A991" s="283"/>
      <c r="B991" s="286"/>
      <c r="C991" s="287" t="s">
        <v>1034</v>
      </c>
      <c r="D991" s="288"/>
      <c r="E991" s="289">
        <v>3.66</v>
      </c>
      <c r="F991" s="358"/>
      <c r="G991" s="290"/>
      <c r="H991" s="291"/>
      <c r="I991" s="284"/>
      <c r="J991" s="292"/>
      <c r="K991" s="284"/>
      <c r="M991" s="285" t="s">
        <v>1034</v>
      </c>
      <c r="O991" s="274"/>
    </row>
    <row r="992" spans="1:80" x14ac:dyDescent="0.2">
      <c r="A992" s="283"/>
      <c r="B992" s="286"/>
      <c r="C992" s="287" t="s">
        <v>1046</v>
      </c>
      <c r="D992" s="288"/>
      <c r="E992" s="289">
        <v>0.183</v>
      </c>
      <c r="F992" s="358"/>
      <c r="G992" s="290"/>
      <c r="H992" s="291"/>
      <c r="I992" s="284"/>
      <c r="J992" s="292"/>
      <c r="K992" s="284"/>
      <c r="M992" s="285" t="s">
        <v>1046</v>
      </c>
      <c r="O992" s="274"/>
    </row>
    <row r="993" spans="1:80" ht="22.5" x14ac:dyDescent="0.2">
      <c r="A993" s="275">
        <v>239</v>
      </c>
      <c r="B993" s="276" t="s">
        <v>1047</v>
      </c>
      <c r="C993" s="277" t="s">
        <v>1048</v>
      </c>
      <c r="D993" s="278" t="s">
        <v>172</v>
      </c>
      <c r="E993" s="279">
        <v>68.040000000000006</v>
      </c>
      <c r="F993" s="357"/>
      <c r="G993" s="280">
        <f>E993*F993</f>
        <v>0</v>
      </c>
      <c r="H993" s="281">
        <v>0.13800000000000001</v>
      </c>
      <c r="I993" s="282">
        <f>E993*H993</f>
        <v>9.389520000000001</v>
      </c>
      <c r="J993" s="281"/>
      <c r="K993" s="282">
        <f>E993*J993</f>
        <v>0</v>
      </c>
      <c r="O993" s="274">
        <v>2</v>
      </c>
      <c r="AA993" s="243">
        <v>3</v>
      </c>
      <c r="AB993" s="243">
        <v>7</v>
      </c>
      <c r="AC993" s="243">
        <v>5838801012</v>
      </c>
      <c r="AZ993" s="243">
        <v>2</v>
      </c>
      <c r="BA993" s="243">
        <f>IF(AZ993=1,G993,0)</f>
        <v>0</v>
      </c>
      <c r="BB993" s="243">
        <f>IF(AZ993=2,G993,0)</f>
        <v>0</v>
      </c>
      <c r="BC993" s="243">
        <f>IF(AZ993=3,G993,0)</f>
        <v>0</v>
      </c>
      <c r="BD993" s="243">
        <f>IF(AZ993=4,G993,0)</f>
        <v>0</v>
      </c>
      <c r="BE993" s="243">
        <f>IF(AZ993=5,G993,0)</f>
        <v>0</v>
      </c>
      <c r="CA993" s="274">
        <v>3</v>
      </c>
      <c r="CB993" s="274">
        <v>7</v>
      </c>
    </row>
    <row r="994" spans="1:80" x14ac:dyDescent="0.2">
      <c r="A994" s="283"/>
      <c r="B994" s="286"/>
      <c r="C994" s="287" t="s">
        <v>1028</v>
      </c>
      <c r="D994" s="288"/>
      <c r="E994" s="289">
        <v>64.8</v>
      </c>
      <c r="F994" s="358"/>
      <c r="G994" s="290"/>
      <c r="H994" s="291"/>
      <c r="I994" s="284"/>
      <c r="J994" s="292"/>
      <c r="K994" s="284"/>
      <c r="M994" s="285" t="s">
        <v>1028</v>
      </c>
      <c r="O994" s="274"/>
    </row>
    <row r="995" spans="1:80" x14ac:dyDescent="0.2">
      <c r="A995" s="283"/>
      <c r="B995" s="286"/>
      <c r="C995" s="287" t="s">
        <v>1049</v>
      </c>
      <c r="D995" s="288"/>
      <c r="E995" s="289">
        <v>3.24</v>
      </c>
      <c r="F995" s="358"/>
      <c r="G995" s="290"/>
      <c r="H995" s="291"/>
      <c r="I995" s="284"/>
      <c r="J995" s="292"/>
      <c r="K995" s="284"/>
      <c r="M995" s="285" t="s">
        <v>1049</v>
      </c>
      <c r="O995" s="274"/>
    </row>
    <row r="996" spans="1:80" x14ac:dyDescent="0.2">
      <c r="A996" s="275">
        <v>240</v>
      </c>
      <c r="B996" s="276" t="s">
        <v>1050</v>
      </c>
      <c r="C996" s="277" t="s">
        <v>1051</v>
      </c>
      <c r="D996" s="278" t="s">
        <v>191</v>
      </c>
      <c r="E996" s="279">
        <v>18.566714999999999</v>
      </c>
      <c r="F996" s="357"/>
      <c r="G996" s="280">
        <f>E996*F996</f>
        <v>0</v>
      </c>
      <c r="H996" s="281">
        <v>0</v>
      </c>
      <c r="I996" s="282">
        <f>E996*H996</f>
        <v>0</v>
      </c>
      <c r="J996" s="281"/>
      <c r="K996" s="282">
        <f>E996*J996</f>
        <v>0</v>
      </c>
      <c r="O996" s="274">
        <v>2</v>
      </c>
      <c r="AA996" s="243">
        <v>7</v>
      </c>
      <c r="AB996" s="243">
        <v>1001</v>
      </c>
      <c r="AC996" s="243">
        <v>5</v>
      </c>
      <c r="AZ996" s="243">
        <v>2</v>
      </c>
      <c r="BA996" s="243">
        <f>IF(AZ996=1,G996,0)</f>
        <v>0</v>
      </c>
      <c r="BB996" s="243">
        <f>IF(AZ996=2,G996,0)</f>
        <v>0</v>
      </c>
      <c r="BC996" s="243">
        <f>IF(AZ996=3,G996,0)</f>
        <v>0</v>
      </c>
      <c r="BD996" s="243">
        <f>IF(AZ996=4,G996,0)</f>
        <v>0</v>
      </c>
      <c r="BE996" s="243">
        <f>IF(AZ996=5,G996,0)</f>
        <v>0</v>
      </c>
      <c r="CA996" s="274">
        <v>7</v>
      </c>
      <c r="CB996" s="274">
        <v>1001</v>
      </c>
    </row>
    <row r="997" spans="1:80" x14ac:dyDescent="0.2">
      <c r="A997" s="293"/>
      <c r="B997" s="294" t="s">
        <v>102</v>
      </c>
      <c r="C997" s="295" t="s">
        <v>1025</v>
      </c>
      <c r="D997" s="296"/>
      <c r="E997" s="297"/>
      <c r="F997" s="359"/>
      <c r="G997" s="299">
        <f>SUM(G976:G996)</f>
        <v>0</v>
      </c>
      <c r="H997" s="300"/>
      <c r="I997" s="301">
        <f>SUM(I976:I996)</f>
        <v>18.566715000000002</v>
      </c>
      <c r="J997" s="300"/>
      <c r="K997" s="301">
        <f>SUM(K976:K996)</f>
        <v>0</v>
      </c>
      <c r="O997" s="274">
        <v>4</v>
      </c>
      <c r="BA997" s="302">
        <f>SUM(BA976:BA996)</f>
        <v>0</v>
      </c>
      <c r="BB997" s="302">
        <f>SUM(BB976:BB996)</f>
        <v>0</v>
      </c>
      <c r="BC997" s="302">
        <f>SUM(BC976:BC996)</f>
        <v>0</v>
      </c>
      <c r="BD997" s="302">
        <f>SUM(BD976:BD996)</f>
        <v>0</v>
      </c>
      <c r="BE997" s="302">
        <f>SUM(BE976:BE996)</f>
        <v>0</v>
      </c>
    </row>
    <row r="998" spans="1:80" x14ac:dyDescent="0.2">
      <c r="A998" s="264" t="s">
        <v>98</v>
      </c>
      <c r="B998" s="265" t="s">
        <v>1052</v>
      </c>
      <c r="C998" s="266" t="s">
        <v>1053</v>
      </c>
      <c r="D998" s="267"/>
      <c r="E998" s="268"/>
      <c r="F998" s="360"/>
      <c r="G998" s="269"/>
      <c r="H998" s="270"/>
      <c r="I998" s="271"/>
      <c r="J998" s="272"/>
      <c r="K998" s="273"/>
      <c r="O998" s="274">
        <v>1</v>
      </c>
    </row>
    <row r="999" spans="1:80" ht="22.5" x14ac:dyDescent="0.2">
      <c r="A999" s="275">
        <v>241</v>
      </c>
      <c r="B999" s="276" t="s">
        <v>1055</v>
      </c>
      <c r="C999" s="277" t="s">
        <v>1056</v>
      </c>
      <c r="D999" s="278" t="s">
        <v>112</v>
      </c>
      <c r="E999" s="279">
        <v>4.4909999999999997</v>
      </c>
      <c r="F999" s="357"/>
      <c r="G999" s="280">
        <f>E999*F999</f>
        <v>0</v>
      </c>
      <c r="H999" s="281">
        <v>1.7999999999999999E-2</v>
      </c>
      <c r="I999" s="282">
        <f>E999*H999</f>
        <v>8.0837999999999993E-2</v>
      </c>
      <c r="J999" s="281">
        <v>0</v>
      </c>
      <c r="K999" s="282">
        <f>E999*J999</f>
        <v>0</v>
      </c>
      <c r="O999" s="274">
        <v>2</v>
      </c>
      <c r="AA999" s="243">
        <v>1</v>
      </c>
      <c r="AB999" s="243">
        <v>7</v>
      </c>
      <c r="AC999" s="243">
        <v>7</v>
      </c>
      <c r="AZ999" s="243">
        <v>2</v>
      </c>
      <c r="BA999" s="243">
        <f>IF(AZ999=1,G999,0)</f>
        <v>0</v>
      </c>
      <c r="BB999" s="243">
        <f>IF(AZ999=2,G999,0)</f>
        <v>0</v>
      </c>
      <c r="BC999" s="243">
        <f>IF(AZ999=3,G999,0)</f>
        <v>0</v>
      </c>
      <c r="BD999" s="243">
        <f>IF(AZ999=4,G999,0)</f>
        <v>0</v>
      </c>
      <c r="BE999" s="243">
        <f>IF(AZ999=5,G999,0)</f>
        <v>0</v>
      </c>
      <c r="CA999" s="274">
        <v>1</v>
      </c>
      <c r="CB999" s="274">
        <v>7</v>
      </c>
    </row>
    <row r="1000" spans="1:80" x14ac:dyDescent="0.2">
      <c r="A1000" s="283"/>
      <c r="B1000" s="286"/>
      <c r="C1000" s="287" t="s">
        <v>1057</v>
      </c>
      <c r="D1000" s="288"/>
      <c r="E1000" s="289">
        <v>2.988</v>
      </c>
      <c r="F1000" s="358"/>
      <c r="G1000" s="290"/>
      <c r="H1000" s="291"/>
      <c r="I1000" s="284"/>
      <c r="J1000" s="292"/>
      <c r="K1000" s="284"/>
      <c r="M1000" s="285" t="s">
        <v>1057</v>
      </c>
      <c r="O1000" s="274"/>
    </row>
    <row r="1001" spans="1:80" x14ac:dyDescent="0.2">
      <c r="A1001" s="283"/>
      <c r="B1001" s="286"/>
      <c r="C1001" s="287" t="s">
        <v>1058</v>
      </c>
      <c r="D1001" s="288"/>
      <c r="E1001" s="289">
        <v>1.5029999999999999</v>
      </c>
      <c r="F1001" s="358"/>
      <c r="G1001" s="290"/>
      <c r="H1001" s="291"/>
      <c r="I1001" s="284"/>
      <c r="J1001" s="292"/>
      <c r="K1001" s="284"/>
      <c r="M1001" s="285" t="s">
        <v>1058</v>
      </c>
      <c r="O1001" s="274"/>
    </row>
    <row r="1002" spans="1:80" x14ac:dyDescent="0.2">
      <c r="A1002" s="275">
        <v>242</v>
      </c>
      <c r="B1002" s="276" t="s">
        <v>1059</v>
      </c>
      <c r="C1002" s="277" t="s">
        <v>1060</v>
      </c>
      <c r="D1002" s="278" t="s">
        <v>191</v>
      </c>
      <c r="E1002" s="279">
        <v>8.0837999999999993E-2</v>
      </c>
      <c r="F1002" s="357"/>
      <c r="G1002" s="280">
        <f>E1002*F1002</f>
        <v>0</v>
      </c>
      <c r="H1002" s="281">
        <v>0</v>
      </c>
      <c r="I1002" s="282">
        <f>E1002*H1002</f>
        <v>0</v>
      </c>
      <c r="J1002" s="281"/>
      <c r="K1002" s="282">
        <f>E1002*J1002</f>
        <v>0</v>
      </c>
      <c r="O1002" s="274">
        <v>2</v>
      </c>
      <c r="AA1002" s="243">
        <v>7</v>
      </c>
      <c r="AB1002" s="243">
        <v>1001</v>
      </c>
      <c r="AC1002" s="243">
        <v>5</v>
      </c>
      <c r="AZ1002" s="243">
        <v>2</v>
      </c>
      <c r="BA1002" s="243">
        <f>IF(AZ1002=1,G1002,0)</f>
        <v>0</v>
      </c>
      <c r="BB1002" s="243">
        <f>IF(AZ1002=2,G1002,0)</f>
        <v>0</v>
      </c>
      <c r="BC1002" s="243">
        <f>IF(AZ1002=3,G1002,0)</f>
        <v>0</v>
      </c>
      <c r="BD1002" s="243">
        <f>IF(AZ1002=4,G1002,0)</f>
        <v>0</v>
      </c>
      <c r="BE1002" s="243">
        <f>IF(AZ1002=5,G1002,0)</f>
        <v>0</v>
      </c>
      <c r="CA1002" s="274">
        <v>7</v>
      </c>
      <c r="CB1002" s="274">
        <v>1001</v>
      </c>
    </row>
    <row r="1003" spans="1:80" x14ac:dyDescent="0.2">
      <c r="A1003" s="293"/>
      <c r="B1003" s="294" t="s">
        <v>102</v>
      </c>
      <c r="C1003" s="295" t="s">
        <v>1054</v>
      </c>
      <c r="D1003" s="296"/>
      <c r="E1003" s="297"/>
      <c r="F1003" s="359"/>
      <c r="G1003" s="299">
        <f>SUM(G998:G1002)</f>
        <v>0</v>
      </c>
      <c r="H1003" s="300"/>
      <c r="I1003" s="301">
        <f>SUM(I998:I1002)</f>
        <v>8.0837999999999993E-2</v>
      </c>
      <c r="J1003" s="300"/>
      <c r="K1003" s="301">
        <f>SUM(K998:K1002)</f>
        <v>0</v>
      </c>
      <c r="O1003" s="274">
        <v>4</v>
      </c>
      <c r="BA1003" s="302">
        <f>SUM(BA998:BA1002)</f>
        <v>0</v>
      </c>
      <c r="BB1003" s="302">
        <f>SUM(BB998:BB1002)</f>
        <v>0</v>
      </c>
      <c r="BC1003" s="302">
        <f>SUM(BC998:BC1002)</f>
        <v>0</v>
      </c>
      <c r="BD1003" s="302">
        <f>SUM(BD998:BD1002)</f>
        <v>0</v>
      </c>
      <c r="BE1003" s="302">
        <f>SUM(BE998:BE1002)</f>
        <v>0</v>
      </c>
    </row>
    <row r="1004" spans="1:80" x14ac:dyDescent="0.2">
      <c r="A1004" s="264" t="s">
        <v>98</v>
      </c>
      <c r="B1004" s="265" t="s">
        <v>1061</v>
      </c>
      <c r="C1004" s="266" t="s">
        <v>1062</v>
      </c>
      <c r="D1004" s="267"/>
      <c r="E1004" s="268"/>
      <c r="F1004" s="360"/>
      <c r="G1004" s="269"/>
      <c r="H1004" s="270"/>
      <c r="I1004" s="271"/>
      <c r="J1004" s="272"/>
      <c r="K1004" s="273"/>
      <c r="O1004" s="274">
        <v>1</v>
      </c>
    </row>
    <row r="1005" spans="1:80" x14ac:dyDescent="0.2">
      <c r="A1005" s="275">
        <v>243</v>
      </c>
      <c r="B1005" s="276" t="s">
        <v>1064</v>
      </c>
      <c r="C1005" s="277" t="s">
        <v>1065</v>
      </c>
      <c r="D1005" s="278" t="s">
        <v>112</v>
      </c>
      <c r="E1005" s="279">
        <v>6.3</v>
      </c>
      <c r="F1005" s="357"/>
      <c r="G1005" s="280">
        <f>E1005*F1005</f>
        <v>0</v>
      </c>
      <c r="H1005" s="281">
        <v>2.1000000000000001E-4</v>
      </c>
      <c r="I1005" s="282">
        <f>E1005*H1005</f>
        <v>1.323E-3</v>
      </c>
      <c r="J1005" s="281">
        <v>0</v>
      </c>
      <c r="K1005" s="282">
        <f>E1005*J1005</f>
        <v>0</v>
      </c>
      <c r="O1005" s="274">
        <v>2</v>
      </c>
      <c r="AA1005" s="243">
        <v>1</v>
      </c>
      <c r="AB1005" s="243">
        <v>7</v>
      </c>
      <c r="AC1005" s="243">
        <v>7</v>
      </c>
      <c r="AZ1005" s="243">
        <v>2</v>
      </c>
      <c r="BA1005" s="243">
        <f>IF(AZ1005=1,G1005,0)</f>
        <v>0</v>
      </c>
      <c r="BB1005" s="243">
        <f>IF(AZ1005=2,G1005,0)</f>
        <v>0</v>
      </c>
      <c r="BC1005" s="243">
        <f>IF(AZ1005=3,G1005,0)</f>
        <v>0</v>
      </c>
      <c r="BD1005" s="243">
        <f>IF(AZ1005=4,G1005,0)</f>
        <v>0</v>
      </c>
      <c r="BE1005" s="243">
        <f>IF(AZ1005=5,G1005,0)</f>
        <v>0</v>
      </c>
      <c r="CA1005" s="274">
        <v>1</v>
      </c>
      <c r="CB1005" s="274">
        <v>7</v>
      </c>
    </row>
    <row r="1006" spans="1:80" x14ac:dyDescent="0.2">
      <c r="A1006" s="283"/>
      <c r="B1006" s="286"/>
      <c r="C1006" s="287" t="s">
        <v>350</v>
      </c>
      <c r="D1006" s="288"/>
      <c r="E1006" s="289">
        <v>6.3</v>
      </c>
      <c r="F1006" s="358"/>
      <c r="G1006" s="290"/>
      <c r="H1006" s="291"/>
      <c r="I1006" s="284"/>
      <c r="J1006" s="292"/>
      <c r="K1006" s="284"/>
      <c r="M1006" s="285" t="s">
        <v>350</v>
      </c>
      <c r="O1006" s="274"/>
    </row>
    <row r="1007" spans="1:80" x14ac:dyDescent="0.2">
      <c r="A1007" s="275">
        <v>244</v>
      </c>
      <c r="B1007" s="276" t="s">
        <v>1066</v>
      </c>
      <c r="C1007" s="277" t="s">
        <v>1067</v>
      </c>
      <c r="D1007" s="278" t="s">
        <v>172</v>
      </c>
      <c r="E1007" s="279">
        <v>2</v>
      </c>
      <c r="F1007" s="357"/>
      <c r="G1007" s="280">
        <f>E1007*F1007</f>
        <v>0</v>
      </c>
      <c r="H1007" s="281">
        <v>0</v>
      </c>
      <c r="I1007" s="282">
        <f>E1007*H1007</f>
        <v>0</v>
      </c>
      <c r="J1007" s="281">
        <v>0</v>
      </c>
      <c r="K1007" s="282">
        <f>E1007*J1007</f>
        <v>0</v>
      </c>
      <c r="O1007" s="274">
        <v>2</v>
      </c>
      <c r="AA1007" s="243">
        <v>1</v>
      </c>
      <c r="AB1007" s="243">
        <v>7</v>
      </c>
      <c r="AC1007" s="243">
        <v>7</v>
      </c>
      <c r="AZ1007" s="243">
        <v>2</v>
      </c>
      <c r="BA1007" s="243">
        <f>IF(AZ1007=1,G1007,0)</f>
        <v>0</v>
      </c>
      <c r="BB1007" s="243">
        <f>IF(AZ1007=2,G1007,0)</f>
        <v>0</v>
      </c>
      <c r="BC1007" s="243">
        <f>IF(AZ1007=3,G1007,0)</f>
        <v>0</v>
      </c>
      <c r="BD1007" s="243">
        <f>IF(AZ1007=4,G1007,0)</f>
        <v>0</v>
      </c>
      <c r="BE1007" s="243">
        <f>IF(AZ1007=5,G1007,0)</f>
        <v>0</v>
      </c>
      <c r="CA1007" s="274">
        <v>1</v>
      </c>
      <c r="CB1007" s="274">
        <v>7</v>
      </c>
    </row>
    <row r="1008" spans="1:80" x14ac:dyDescent="0.2">
      <c r="A1008" s="275">
        <v>245</v>
      </c>
      <c r="B1008" s="276" t="s">
        <v>1068</v>
      </c>
      <c r="C1008" s="277" t="s">
        <v>1069</v>
      </c>
      <c r="D1008" s="278" t="s">
        <v>172</v>
      </c>
      <c r="E1008" s="279">
        <v>2</v>
      </c>
      <c r="F1008" s="357"/>
      <c r="G1008" s="280">
        <f>E1008*F1008</f>
        <v>0</v>
      </c>
      <c r="H1008" s="281">
        <v>0</v>
      </c>
      <c r="I1008" s="282">
        <f>E1008*H1008</f>
        <v>0</v>
      </c>
      <c r="J1008" s="281">
        <v>0</v>
      </c>
      <c r="K1008" s="282">
        <f>E1008*J1008</f>
        <v>0</v>
      </c>
      <c r="O1008" s="274">
        <v>2</v>
      </c>
      <c r="AA1008" s="243">
        <v>1</v>
      </c>
      <c r="AB1008" s="243">
        <v>7</v>
      </c>
      <c r="AC1008" s="243">
        <v>7</v>
      </c>
      <c r="AZ1008" s="243">
        <v>2</v>
      </c>
      <c r="BA1008" s="243">
        <f>IF(AZ1008=1,G1008,0)</f>
        <v>0</v>
      </c>
      <c r="BB1008" s="243">
        <f>IF(AZ1008=2,G1008,0)</f>
        <v>0</v>
      </c>
      <c r="BC1008" s="243">
        <f>IF(AZ1008=3,G1008,0)</f>
        <v>0</v>
      </c>
      <c r="BD1008" s="243">
        <f>IF(AZ1008=4,G1008,0)</f>
        <v>0</v>
      </c>
      <c r="BE1008" s="243">
        <f>IF(AZ1008=5,G1008,0)</f>
        <v>0</v>
      </c>
      <c r="CA1008" s="274">
        <v>1</v>
      </c>
      <c r="CB1008" s="274">
        <v>7</v>
      </c>
    </row>
    <row r="1009" spans="1:80" x14ac:dyDescent="0.2">
      <c r="A1009" s="275">
        <v>246</v>
      </c>
      <c r="B1009" s="276" t="s">
        <v>1070</v>
      </c>
      <c r="C1009" s="277" t="s">
        <v>1071</v>
      </c>
      <c r="D1009" s="278" t="s">
        <v>112</v>
      </c>
      <c r="E1009" s="279">
        <v>6.3</v>
      </c>
      <c r="F1009" s="357"/>
      <c r="G1009" s="280">
        <f>E1009*F1009</f>
        <v>0</v>
      </c>
      <c r="H1009" s="281">
        <v>5.2399999999999999E-3</v>
      </c>
      <c r="I1009" s="282">
        <f>E1009*H1009</f>
        <v>3.3012E-2</v>
      </c>
      <c r="J1009" s="281">
        <v>0</v>
      </c>
      <c r="K1009" s="282">
        <f>E1009*J1009</f>
        <v>0</v>
      </c>
      <c r="O1009" s="274">
        <v>2</v>
      </c>
      <c r="AA1009" s="243">
        <v>1</v>
      </c>
      <c r="AB1009" s="243">
        <v>7</v>
      </c>
      <c r="AC1009" s="243">
        <v>7</v>
      </c>
      <c r="AZ1009" s="243">
        <v>2</v>
      </c>
      <c r="BA1009" s="243">
        <f>IF(AZ1009=1,G1009,0)</f>
        <v>0</v>
      </c>
      <c r="BB1009" s="243">
        <f>IF(AZ1009=2,G1009,0)</f>
        <v>0</v>
      </c>
      <c r="BC1009" s="243">
        <f>IF(AZ1009=3,G1009,0)</f>
        <v>0</v>
      </c>
      <c r="BD1009" s="243">
        <f>IF(AZ1009=4,G1009,0)</f>
        <v>0</v>
      </c>
      <c r="BE1009" s="243">
        <f>IF(AZ1009=5,G1009,0)</f>
        <v>0</v>
      </c>
      <c r="CA1009" s="274">
        <v>1</v>
      </c>
      <c r="CB1009" s="274">
        <v>7</v>
      </c>
    </row>
    <row r="1010" spans="1:80" x14ac:dyDescent="0.2">
      <c r="A1010" s="283"/>
      <c r="B1010" s="286"/>
      <c r="C1010" s="287" t="s">
        <v>350</v>
      </c>
      <c r="D1010" s="288"/>
      <c r="E1010" s="289">
        <v>6.3</v>
      </c>
      <c r="F1010" s="358"/>
      <c r="G1010" s="290"/>
      <c r="H1010" s="291"/>
      <c r="I1010" s="284"/>
      <c r="J1010" s="292"/>
      <c r="K1010" s="284"/>
      <c r="M1010" s="285" t="s">
        <v>350</v>
      </c>
      <c r="O1010" s="274"/>
    </row>
    <row r="1011" spans="1:80" x14ac:dyDescent="0.2">
      <c r="A1011" s="275">
        <v>247</v>
      </c>
      <c r="B1011" s="276" t="s">
        <v>1072</v>
      </c>
      <c r="C1011" s="277" t="s">
        <v>1073</v>
      </c>
      <c r="D1011" s="278" t="s">
        <v>112</v>
      </c>
      <c r="E1011" s="279">
        <v>6.3</v>
      </c>
      <c r="F1011" s="357"/>
      <c r="G1011" s="280">
        <f>E1011*F1011</f>
        <v>0</v>
      </c>
      <c r="H1011" s="281">
        <v>8.9999999999999998E-4</v>
      </c>
      <c r="I1011" s="282">
        <f>E1011*H1011</f>
        <v>5.6699999999999997E-3</v>
      </c>
      <c r="J1011" s="281">
        <v>0</v>
      </c>
      <c r="K1011" s="282">
        <f>E1011*J1011</f>
        <v>0</v>
      </c>
      <c r="O1011" s="274">
        <v>2</v>
      </c>
      <c r="AA1011" s="243">
        <v>1</v>
      </c>
      <c r="AB1011" s="243">
        <v>7</v>
      </c>
      <c r="AC1011" s="243">
        <v>7</v>
      </c>
      <c r="AZ1011" s="243">
        <v>2</v>
      </c>
      <c r="BA1011" s="243">
        <f>IF(AZ1011=1,G1011,0)</f>
        <v>0</v>
      </c>
      <c r="BB1011" s="243">
        <f>IF(AZ1011=2,G1011,0)</f>
        <v>0</v>
      </c>
      <c r="BC1011" s="243">
        <f>IF(AZ1011=3,G1011,0)</f>
        <v>0</v>
      </c>
      <c r="BD1011" s="243">
        <f>IF(AZ1011=4,G1011,0)</f>
        <v>0</v>
      </c>
      <c r="BE1011" s="243">
        <f>IF(AZ1011=5,G1011,0)</f>
        <v>0</v>
      </c>
      <c r="CA1011" s="274">
        <v>1</v>
      </c>
      <c r="CB1011" s="274">
        <v>7</v>
      </c>
    </row>
    <row r="1012" spans="1:80" x14ac:dyDescent="0.2">
      <c r="A1012" s="283"/>
      <c r="B1012" s="286"/>
      <c r="C1012" s="287" t="s">
        <v>350</v>
      </c>
      <c r="D1012" s="288"/>
      <c r="E1012" s="289">
        <v>6.3</v>
      </c>
      <c r="F1012" s="358"/>
      <c r="G1012" s="290"/>
      <c r="H1012" s="291"/>
      <c r="I1012" s="284"/>
      <c r="J1012" s="292"/>
      <c r="K1012" s="284"/>
      <c r="M1012" s="285" t="s">
        <v>350</v>
      </c>
      <c r="O1012" s="274"/>
    </row>
    <row r="1013" spans="1:80" x14ac:dyDescent="0.2">
      <c r="A1013" s="275">
        <v>248</v>
      </c>
      <c r="B1013" s="276" t="s">
        <v>1074</v>
      </c>
      <c r="C1013" s="277" t="s">
        <v>1075</v>
      </c>
      <c r="D1013" s="278" t="s">
        <v>112</v>
      </c>
      <c r="E1013" s="279">
        <v>6.3</v>
      </c>
      <c r="F1013" s="357"/>
      <c r="G1013" s="280">
        <f>E1013*F1013</f>
        <v>0</v>
      </c>
      <c r="H1013" s="281">
        <v>0</v>
      </c>
      <c r="I1013" s="282">
        <f>E1013*H1013</f>
        <v>0</v>
      </c>
      <c r="J1013" s="281">
        <v>0</v>
      </c>
      <c r="K1013" s="282">
        <f>E1013*J1013</f>
        <v>0</v>
      </c>
      <c r="O1013" s="274">
        <v>2</v>
      </c>
      <c r="AA1013" s="243">
        <v>1</v>
      </c>
      <c r="AB1013" s="243">
        <v>7</v>
      </c>
      <c r="AC1013" s="243">
        <v>7</v>
      </c>
      <c r="AZ1013" s="243">
        <v>2</v>
      </c>
      <c r="BA1013" s="243">
        <f>IF(AZ1013=1,G1013,0)</f>
        <v>0</v>
      </c>
      <c r="BB1013" s="243">
        <f>IF(AZ1013=2,G1013,0)</f>
        <v>0</v>
      </c>
      <c r="BC1013" s="243">
        <f>IF(AZ1013=3,G1013,0)</f>
        <v>0</v>
      </c>
      <c r="BD1013" s="243">
        <f>IF(AZ1013=4,G1013,0)</f>
        <v>0</v>
      </c>
      <c r="BE1013" s="243">
        <f>IF(AZ1013=5,G1013,0)</f>
        <v>0</v>
      </c>
      <c r="CA1013" s="274">
        <v>1</v>
      </c>
      <c r="CB1013" s="274">
        <v>7</v>
      </c>
    </row>
    <row r="1014" spans="1:80" x14ac:dyDescent="0.2">
      <c r="A1014" s="283"/>
      <c r="B1014" s="286"/>
      <c r="C1014" s="287" t="s">
        <v>350</v>
      </c>
      <c r="D1014" s="288"/>
      <c r="E1014" s="289">
        <v>6.3</v>
      </c>
      <c r="F1014" s="358"/>
      <c r="G1014" s="290"/>
      <c r="H1014" s="291"/>
      <c r="I1014" s="284"/>
      <c r="J1014" s="292"/>
      <c r="K1014" s="284"/>
      <c r="M1014" s="285" t="s">
        <v>350</v>
      </c>
      <c r="O1014" s="274"/>
    </row>
    <row r="1015" spans="1:80" x14ac:dyDescent="0.2">
      <c r="A1015" s="275">
        <v>249</v>
      </c>
      <c r="B1015" s="276" t="s">
        <v>1076</v>
      </c>
      <c r="C1015" s="277" t="s">
        <v>1077</v>
      </c>
      <c r="D1015" s="278" t="s">
        <v>112</v>
      </c>
      <c r="E1015" s="279">
        <v>6.93</v>
      </c>
      <c r="F1015" s="357"/>
      <c r="G1015" s="280">
        <f>E1015*F1015</f>
        <v>0</v>
      </c>
      <c r="H1015" s="281">
        <v>1.3599999999999999E-2</v>
      </c>
      <c r="I1015" s="282">
        <f>E1015*H1015</f>
        <v>9.4247999999999985E-2</v>
      </c>
      <c r="J1015" s="281"/>
      <c r="K1015" s="282">
        <f>E1015*J1015</f>
        <v>0</v>
      </c>
      <c r="O1015" s="274">
        <v>2</v>
      </c>
      <c r="AA1015" s="243">
        <v>3</v>
      </c>
      <c r="AB1015" s="243">
        <v>7</v>
      </c>
      <c r="AC1015" s="243">
        <v>59781372712</v>
      </c>
      <c r="AZ1015" s="243">
        <v>2</v>
      </c>
      <c r="BA1015" s="243">
        <f>IF(AZ1015=1,G1015,0)</f>
        <v>0</v>
      </c>
      <c r="BB1015" s="243">
        <f>IF(AZ1015=2,G1015,0)</f>
        <v>0</v>
      </c>
      <c r="BC1015" s="243">
        <f>IF(AZ1015=3,G1015,0)</f>
        <v>0</v>
      </c>
      <c r="BD1015" s="243">
        <f>IF(AZ1015=4,G1015,0)</f>
        <v>0</v>
      </c>
      <c r="BE1015" s="243">
        <f>IF(AZ1015=5,G1015,0)</f>
        <v>0</v>
      </c>
      <c r="CA1015" s="274">
        <v>3</v>
      </c>
      <c r="CB1015" s="274">
        <v>7</v>
      </c>
    </row>
    <row r="1016" spans="1:80" x14ac:dyDescent="0.2">
      <c r="A1016" s="283"/>
      <c r="B1016" s="286"/>
      <c r="C1016" s="287" t="s">
        <v>1078</v>
      </c>
      <c r="D1016" s="288"/>
      <c r="E1016" s="289">
        <v>6.93</v>
      </c>
      <c r="F1016" s="358"/>
      <c r="G1016" s="290"/>
      <c r="H1016" s="291"/>
      <c r="I1016" s="284"/>
      <c r="J1016" s="292"/>
      <c r="K1016" s="284"/>
      <c r="M1016" s="285" t="s">
        <v>1078</v>
      </c>
      <c r="O1016" s="274"/>
    </row>
    <row r="1017" spans="1:80" x14ac:dyDescent="0.2">
      <c r="A1017" s="275">
        <v>250</v>
      </c>
      <c r="B1017" s="276" t="s">
        <v>1079</v>
      </c>
      <c r="C1017" s="277" t="s">
        <v>1080</v>
      </c>
      <c r="D1017" s="278" t="s">
        <v>191</v>
      </c>
      <c r="E1017" s="279">
        <v>0.13425300000000001</v>
      </c>
      <c r="F1017" s="357"/>
      <c r="G1017" s="280">
        <f>E1017*F1017</f>
        <v>0</v>
      </c>
      <c r="H1017" s="281">
        <v>0</v>
      </c>
      <c r="I1017" s="282">
        <f>E1017*H1017</f>
        <v>0</v>
      </c>
      <c r="J1017" s="281"/>
      <c r="K1017" s="282">
        <f>E1017*J1017</f>
        <v>0</v>
      </c>
      <c r="O1017" s="274">
        <v>2</v>
      </c>
      <c r="AA1017" s="243">
        <v>7</v>
      </c>
      <c r="AB1017" s="243">
        <v>1001</v>
      </c>
      <c r="AC1017" s="243">
        <v>5</v>
      </c>
      <c r="AZ1017" s="243">
        <v>2</v>
      </c>
      <c r="BA1017" s="243">
        <f>IF(AZ1017=1,G1017,0)</f>
        <v>0</v>
      </c>
      <c r="BB1017" s="243">
        <f>IF(AZ1017=2,G1017,0)</f>
        <v>0</v>
      </c>
      <c r="BC1017" s="243">
        <f>IF(AZ1017=3,G1017,0)</f>
        <v>0</v>
      </c>
      <c r="BD1017" s="243">
        <f>IF(AZ1017=4,G1017,0)</f>
        <v>0</v>
      </c>
      <c r="BE1017" s="243">
        <f>IF(AZ1017=5,G1017,0)</f>
        <v>0</v>
      </c>
      <c r="CA1017" s="274">
        <v>7</v>
      </c>
      <c r="CB1017" s="274">
        <v>1001</v>
      </c>
    </row>
    <row r="1018" spans="1:80" x14ac:dyDescent="0.2">
      <c r="A1018" s="293"/>
      <c r="B1018" s="294" t="s">
        <v>102</v>
      </c>
      <c r="C1018" s="295" t="s">
        <v>1063</v>
      </c>
      <c r="D1018" s="296"/>
      <c r="E1018" s="297"/>
      <c r="F1018" s="359"/>
      <c r="G1018" s="299">
        <f>SUM(G1004:G1017)</f>
        <v>0</v>
      </c>
      <c r="H1018" s="300"/>
      <c r="I1018" s="301">
        <f>SUM(I1004:I1017)</f>
        <v>0.13425299999999998</v>
      </c>
      <c r="J1018" s="300"/>
      <c r="K1018" s="301">
        <f>SUM(K1004:K1017)</f>
        <v>0</v>
      </c>
      <c r="O1018" s="274">
        <v>4</v>
      </c>
      <c r="BA1018" s="302">
        <f>SUM(BA1004:BA1017)</f>
        <v>0</v>
      </c>
      <c r="BB1018" s="302">
        <f>SUM(BB1004:BB1017)</f>
        <v>0</v>
      </c>
      <c r="BC1018" s="302">
        <f>SUM(BC1004:BC1017)</f>
        <v>0</v>
      </c>
      <c r="BD1018" s="302">
        <f>SUM(BD1004:BD1017)</f>
        <v>0</v>
      </c>
      <c r="BE1018" s="302">
        <f>SUM(BE1004:BE1017)</f>
        <v>0</v>
      </c>
    </row>
    <row r="1019" spans="1:80" x14ac:dyDescent="0.2">
      <c r="A1019" s="264" t="s">
        <v>98</v>
      </c>
      <c r="B1019" s="265" t="s">
        <v>1081</v>
      </c>
      <c r="C1019" s="266" t="s">
        <v>1082</v>
      </c>
      <c r="D1019" s="267"/>
      <c r="E1019" s="268"/>
      <c r="F1019" s="360"/>
      <c r="G1019" s="269"/>
      <c r="H1019" s="270"/>
      <c r="I1019" s="271"/>
      <c r="J1019" s="272"/>
      <c r="K1019" s="273"/>
      <c r="O1019" s="274">
        <v>1</v>
      </c>
    </row>
    <row r="1020" spans="1:80" x14ac:dyDescent="0.2">
      <c r="A1020" s="275">
        <v>251</v>
      </c>
      <c r="B1020" s="276" t="s">
        <v>1084</v>
      </c>
      <c r="C1020" s="277" t="s">
        <v>1085</v>
      </c>
      <c r="D1020" s="278" t="s">
        <v>112</v>
      </c>
      <c r="E1020" s="279">
        <v>9.7439999999999998</v>
      </c>
      <c r="F1020" s="357"/>
      <c r="G1020" s="280">
        <f>E1020*F1020</f>
        <v>0</v>
      </c>
      <c r="H1020" s="281">
        <v>1.4999999999999999E-4</v>
      </c>
      <c r="I1020" s="282">
        <f>E1020*H1020</f>
        <v>1.4615999999999997E-3</v>
      </c>
      <c r="J1020" s="281">
        <v>0</v>
      </c>
      <c r="K1020" s="282">
        <f>E1020*J1020</f>
        <v>0</v>
      </c>
      <c r="O1020" s="274">
        <v>2</v>
      </c>
      <c r="AA1020" s="243">
        <v>1</v>
      </c>
      <c r="AB1020" s="243">
        <v>7</v>
      </c>
      <c r="AC1020" s="243">
        <v>7</v>
      </c>
      <c r="AZ1020" s="243">
        <v>2</v>
      </c>
      <c r="BA1020" s="243">
        <f>IF(AZ1020=1,G1020,0)</f>
        <v>0</v>
      </c>
      <c r="BB1020" s="243">
        <f>IF(AZ1020=2,G1020,0)</f>
        <v>0</v>
      </c>
      <c r="BC1020" s="243">
        <f>IF(AZ1020=3,G1020,0)</f>
        <v>0</v>
      </c>
      <c r="BD1020" s="243">
        <f>IF(AZ1020=4,G1020,0)</f>
        <v>0</v>
      </c>
      <c r="BE1020" s="243">
        <f>IF(AZ1020=5,G1020,0)</f>
        <v>0</v>
      </c>
      <c r="CA1020" s="274">
        <v>1</v>
      </c>
      <c r="CB1020" s="274">
        <v>7</v>
      </c>
    </row>
    <row r="1021" spans="1:80" x14ac:dyDescent="0.2">
      <c r="A1021" s="283"/>
      <c r="B1021" s="286"/>
      <c r="C1021" s="287" t="s">
        <v>1086</v>
      </c>
      <c r="D1021" s="288"/>
      <c r="E1021" s="289">
        <v>6.2249999999999996</v>
      </c>
      <c r="F1021" s="358"/>
      <c r="G1021" s="290"/>
      <c r="H1021" s="291"/>
      <c r="I1021" s="284"/>
      <c r="J1021" s="292"/>
      <c r="K1021" s="284"/>
      <c r="M1021" s="285" t="s">
        <v>1086</v>
      </c>
      <c r="O1021" s="274"/>
    </row>
    <row r="1022" spans="1:80" x14ac:dyDescent="0.2">
      <c r="A1022" s="283"/>
      <c r="B1022" s="286"/>
      <c r="C1022" s="287" t="s">
        <v>1087</v>
      </c>
      <c r="D1022" s="288"/>
      <c r="E1022" s="289">
        <v>3.5190000000000001</v>
      </c>
      <c r="F1022" s="358"/>
      <c r="G1022" s="290"/>
      <c r="H1022" s="291"/>
      <c r="I1022" s="284"/>
      <c r="J1022" s="292"/>
      <c r="K1022" s="284"/>
      <c r="M1022" s="285" t="s">
        <v>1087</v>
      </c>
      <c r="O1022" s="274"/>
    </row>
    <row r="1023" spans="1:80" ht="22.5" x14ac:dyDescent="0.2">
      <c r="A1023" s="275">
        <v>252</v>
      </c>
      <c r="B1023" s="276" t="s">
        <v>1088</v>
      </c>
      <c r="C1023" s="277" t="s">
        <v>1089</v>
      </c>
      <c r="D1023" s="278" t="s">
        <v>112</v>
      </c>
      <c r="E1023" s="279">
        <v>385.33920000000001</v>
      </c>
      <c r="F1023" s="357"/>
      <c r="G1023" s="280">
        <f>E1023*F1023</f>
        <v>0</v>
      </c>
      <c r="H1023" s="281">
        <v>6.0999999999999997E-4</v>
      </c>
      <c r="I1023" s="282">
        <f>E1023*H1023</f>
        <v>0.23505691200000001</v>
      </c>
      <c r="J1023" s="281">
        <v>0</v>
      </c>
      <c r="K1023" s="282">
        <f>E1023*J1023</f>
        <v>0</v>
      </c>
      <c r="O1023" s="274">
        <v>2</v>
      </c>
      <c r="AA1023" s="243">
        <v>1</v>
      </c>
      <c r="AB1023" s="243">
        <v>7</v>
      </c>
      <c r="AC1023" s="243">
        <v>7</v>
      </c>
      <c r="AZ1023" s="243">
        <v>2</v>
      </c>
      <c r="BA1023" s="243">
        <f>IF(AZ1023=1,G1023,0)</f>
        <v>0</v>
      </c>
      <c r="BB1023" s="243">
        <f>IF(AZ1023=2,G1023,0)</f>
        <v>0</v>
      </c>
      <c r="BC1023" s="243">
        <f>IF(AZ1023=3,G1023,0)</f>
        <v>0</v>
      </c>
      <c r="BD1023" s="243">
        <f>IF(AZ1023=4,G1023,0)</f>
        <v>0</v>
      </c>
      <c r="BE1023" s="243">
        <f>IF(AZ1023=5,G1023,0)</f>
        <v>0</v>
      </c>
      <c r="CA1023" s="274">
        <v>1</v>
      </c>
      <c r="CB1023" s="274">
        <v>7</v>
      </c>
    </row>
    <row r="1024" spans="1:80" x14ac:dyDescent="0.2">
      <c r="A1024" s="283"/>
      <c r="B1024" s="286"/>
      <c r="C1024" s="287" t="s">
        <v>1090</v>
      </c>
      <c r="D1024" s="288"/>
      <c r="E1024" s="289">
        <v>0</v>
      </c>
      <c r="F1024" s="358"/>
      <c r="G1024" s="290"/>
      <c r="H1024" s="291"/>
      <c r="I1024" s="284"/>
      <c r="J1024" s="292"/>
      <c r="K1024" s="284"/>
      <c r="M1024" s="285" t="s">
        <v>1090</v>
      </c>
      <c r="O1024" s="274"/>
    </row>
    <row r="1025" spans="1:80" x14ac:dyDescent="0.2">
      <c r="A1025" s="283"/>
      <c r="B1025" s="286"/>
      <c r="C1025" s="287" t="s">
        <v>1091</v>
      </c>
      <c r="D1025" s="288"/>
      <c r="E1025" s="289">
        <v>188.6276</v>
      </c>
      <c r="F1025" s="358"/>
      <c r="G1025" s="290"/>
      <c r="H1025" s="291"/>
      <c r="I1025" s="284"/>
      <c r="J1025" s="292"/>
      <c r="K1025" s="284"/>
      <c r="M1025" s="285" t="s">
        <v>1091</v>
      </c>
      <c r="O1025" s="274"/>
    </row>
    <row r="1026" spans="1:80" x14ac:dyDescent="0.2">
      <c r="A1026" s="283"/>
      <c r="B1026" s="286"/>
      <c r="C1026" s="287" t="s">
        <v>1092</v>
      </c>
      <c r="D1026" s="288"/>
      <c r="E1026" s="289">
        <v>161.6808</v>
      </c>
      <c r="F1026" s="358"/>
      <c r="G1026" s="290"/>
      <c r="H1026" s="291"/>
      <c r="I1026" s="284"/>
      <c r="J1026" s="292"/>
      <c r="K1026" s="284"/>
      <c r="M1026" s="285" t="s">
        <v>1092</v>
      </c>
      <c r="O1026" s="274"/>
    </row>
    <row r="1027" spans="1:80" x14ac:dyDescent="0.2">
      <c r="A1027" s="283"/>
      <c r="B1027" s="286"/>
      <c r="C1027" s="314" t="s">
        <v>123</v>
      </c>
      <c r="D1027" s="288"/>
      <c r="E1027" s="313">
        <v>350.30840000000001</v>
      </c>
      <c r="F1027" s="358"/>
      <c r="G1027" s="290"/>
      <c r="H1027" s="291"/>
      <c r="I1027" s="284"/>
      <c r="J1027" s="292"/>
      <c r="K1027" s="284"/>
      <c r="M1027" s="285" t="s">
        <v>123</v>
      </c>
      <c r="O1027" s="274"/>
    </row>
    <row r="1028" spans="1:80" x14ac:dyDescent="0.2">
      <c r="A1028" s="283"/>
      <c r="B1028" s="286"/>
      <c r="C1028" s="287" t="s">
        <v>1093</v>
      </c>
      <c r="D1028" s="288"/>
      <c r="E1028" s="289">
        <v>35.030799999999999</v>
      </c>
      <c r="F1028" s="358"/>
      <c r="G1028" s="290"/>
      <c r="H1028" s="291"/>
      <c r="I1028" s="284"/>
      <c r="J1028" s="292"/>
      <c r="K1028" s="284"/>
      <c r="M1028" s="285" t="s">
        <v>1093</v>
      </c>
      <c r="O1028" s="274"/>
    </row>
    <row r="1029" spans="1:80" x14ac:dyDescent="0.2">
      <c r="A1029" s="293"/>
      <c r="B1029" s="294" t="s">
        <v>102</v>
      </c>
      <c r="C1029" s="295" t="s">
        <v>1083</v>
      </c>
      <c r="D1029" s="296"/>
      <c r="E1029" s="297"/>
      <c r="F1029" s="359"/>
      <c r="G1029" s="299">
        <f>SUM(G1019:G1028)</f>
        <v>0</v>
      </c>
      <c r="H1029" s="300"/>
      <c r="I1029" s="301">
        <f>SUM(I1019:I1028)</f>
        <v>0.23651851200000001</v>
      </c>
      <c r="J1029" s="300"/>
      <c r="K1029" s="301">
        <f>SUM(K1019:K1028)</f>
        <v>0</v>
      </c>
      <c r="O1029" s="274">
        <v>4</v>
      </c>
      <c r="BA1029" s="302">
        <f>SUM(BA1019:BA1028)</f>
        <v>0</v>
      </c>
      <c r="BB1029" s="302">
        <f>SUM(BB1019:BB1028)</f>
        <v>0</v>
      </c>
      <c r="BC1029" s="302">
        <f>SUM(BC1019:BC1028)</f>
        <v>0</v>
      </c>
      <c r="BD1029" s="302">
        <f>SUM(BD1019:BD1028)</f>
        <v>0</v>
      </c>
      <c r="BE1029" s="302">
        <f>SUM(BE1019:BE1028)</f>
        <v>0</v>
      </c>
    </row>
    <row r="1030" spans="1:80" x14ac:dyDescent="0.2">
      <c r="A1030" s="264" t="s">
        <v>98</v>
      </c>
      <c r="B1030" s="265" t="s">
        <v>1094</v>
      </c>
      <c r="C1030" s="266" t="s">
        <v>1095</v>
      </c>
      <c r="D1030" s="267"/>
      <c r="E1030" s="268"/>
      <c r="F1030" s="360"/>
      <c r="G1030" s="269"/>
      <c r="H1030" s="270"/>
      <c r="I1030" s="271"/>
      <c r="J1030" s="272"/>
      <c r="K1030" s="273"/>
      <c r="O1030" s="274">
        <v>1</v>
      </c>
    </row>
    <row r="1031" spans="1:80" x14ac:dyDescent="0.2">
      <c r="A1031" s="275">
        <v>253</v>
      </c>
      <c r="B1031" s="276" t="s">
        <v>1097</v>
      </c>
      <c r="C1031" s="277" t="s">
        <v>1098</v>
      </c>
      <c r="D1031" s="278" t="s">
        <v>112</v>
      </c>
      <c r="E1031" s="279">
        <v>653.79999999999995</v>
      </c>
      <c r="F1031" s="357"/>
      <c r="G1031" s="280">
        <f>E1031*F1031</f>
        <v>0</v>
      </c>
      <c r="H1031" s="281">
        <v>1.9000000000000001E-4</v>
      </c>
      <c r="I1031" s="282">
        <f>E1031*H1031</f>
        <v>0.124222</v>
      </c>
      <c r="J1031" s="281">
        <v>0</v>
      </c>
      <c r="K1031" s="282">
        <f>E1031*J1031</f>
        <v>0</v>
      </c>
      <c r="O1031" s="274">
        <v>2</v>
      </c>
      <c r="AA1031" s="243">
        <v>1</v>
      </c>
      <c r="AB1031" s="243">
        <v>7</v>
      </c>
      <c r="AC1031" s="243">
        <v>7</v>
      </c>
      <c r="AZ1031" s="243">
        <v>2</v>
      </c>
      <c r="BA1031" s="243">
        <f>IF(AZ1031=1,G1031,0)</f>
        <v>0</v>
      </c>
      <c r="BB1031" s="243">
        <f>IF(AZ1031=2,G1031,0)</f>
        <v>0</v>
      </c>
      <c r="BC1031" s="243">
        <f>IF(AZ1031=3,G1031,0)</f>
        <v>0</v>
      </c>
      <c r="BD1031" s="243">
        <f>IF(AZ1031=4,G1031,0)</f>
        <v>0</v>
      </c>
      <c r="BE1031" s="243">
        <f>IF(AZ1031=5,G1031,0)</f>
        <v>0</v>
      </c>
      <c r="CA1031" s="274">
        <v>1</v>
      </c>
      <c r="CB1031" s="274">
        <v>7</v>
      </c>
    </row>
    <row r="1032" spans="1:80" x14ac:dyDescent="0.2">
      <c r="A1032" s="283"/>
      <c r="B1032" s="286"/>
      <c r="C1032" s="287" t="s">
        <v>1099</v>
      </c>
      <c r="D1032" s="288"/>
      <c r="E1032" s="289">
        <v>28.414999999999999</v>
      </c>
      <c r="F1032" s="358"/>
      <c r="G1032" s="290"/>
      <c r="H1032" s="291"/>
      <c r="I1032" s="284"/>
      <c r="J1032" s="292"/>
      <c r="K1032" s="284"/>
      <c r="M1032" s="285" t="s">
        <v>1099</v>
      </c>
      <c r="O1032" s="274"/>
    </row>
    <row r="1033" spans="1:80" ht="33.75" x14ac:dyDescent="0.2">
      <c r="A1033" s="283"/>
      <c r="B1033" s="286"/>
      <c r="C1033" s="287" t="s">
        <v>1100</v>
      </c>
      <c r="D1033" s="288"/>
      <c r="E1033" s="289">
        <v>586.44929999999999</v>
      </c>
      <c r="F1033" s="358"/>
      <c r="G1033" s="290"/>
      <c r="H1033" s="291"/>
      <c r="I1033" s="284"/>
      <c r="J1033" s="292"/>
      <c r="K1033" s="284"/>
      <c r="M1033" s="285" t="s">
        <v>1100</v>
      </c>
      <c r="O1033" s="274"/>
    </row>
    <row r="1034" spans="1:80" x14ac:dyDescent="0.2">
      <c r="A1034" s="283"/>
      <c r="B1034" s="286"/>
      <c r="C1034" s="287" t="s">
        <v>1101</v>
      </c>
      <c r="D1034" s="288"/>
      <c r="E1034" s="289">
        <v>38.935699999999997</v>
      </c>
      <c r="F1034" s="358"/>
      <c r="G1034" s="290"/>
      <c r="H1034" s="291"/>
      <c r="I1034" s="284"/>
      <c r="J1034" s="292"/>
      <c r="K1034" s="284"/>
      <c r="M1034" s="285" t="s">
        <v>1101</v>
      </c>
      <c r="O1034" s="274"/>
    </row>
    <row r="1035" spans="1:80" x14ac:dyDescent="0.2">
      <c r="A1035" s="275">
        <v>254</v>
      </c>
      <c r="B1035" s="276" t="s">
        <v>1102</v>
      </c>
      <c r="C1035" s="277" t="s">
        <v>1103</v>
      </c>
      <c r="D1035" s="278" t="s">
        <v>112</v>
      </c>
      <c r="E1035" s="279">
        <v>653.79999999999995</v>
      </c>
      <c r="F1035" s="357"/>
      <c r="G1035" s="280">
        <f>E1035*F1035</f>
        <v>0</v>
      </c>
      <c r="H1035" s="281">
        <v>4.6000000000000001E-4</v>
      </c>
      <c r="I1035" s="282">
        <f>E1035*H1035</f>
        <v>0.30074800000000002</v>
      </c>
      <c r="J1035" s="281">
        <v>0</v>
      </c>
      <c r="K1035" s="282">
        <f>E1035*J1035</f>
        <v>0</v>
      </c>
      <c r="O1035" s="274">
        <v>2</v>
      </c>
      <c r="AA1035" s="243">
        <v>1</v>
      </c>
      <c r="AB1035" s="243">
        <v>7</v>
      </c>
      <c r="AC1035" s="243">
        <v>7</v>
      </c>
      <c r="AZ1035" s="243">
        <v>2</v>
      </c>
      <c r="BA1035" s="243">
        <f>IF(AZ1035=1,G1035,0)</f>
        <v>0</v>
      </c>
      <c r="BB1035" s="243">
        <f>IF(AZ1035=2,G1035,0)</f>
        <v>0</v>
      </c>
      <c r="BC1035" s="243">
        <f>IF(AZ1035=3,G1035,0)</f>
        <v>0</v>
      </c>
      <c r="BD1035" s="243">
        <f>IF(AZ1035=4,G1035,0)</f>
        <v>0</v>
      </c>
      <c r="BE1035" s="243">
        <f>IF(AZ1035=5,G1035,0)</f>
        <v>0</v>
      </c>
      <c r="CA1035" s="274">
        <v>1</v>
      </c>
      <c r="CB1035" s="274">
        <v>7</v>
      </c>
    </row>
    <row r="1036" spans="1:80" x14ac:dyDescent="0.2">
      <c r="A1036" s="283"/>
      <c r="B1036" s="286"/>
      <c r="C1036" s="287" t="s">
        <v>1099</v>
      </c>
      <c r="D1036" s="288"/>
      <c r="E1036" s="289">
        <v>28.414999999999999</v>
      </c>
      <c r="F1036" s="358"/>
      <c r="G1036" s="290"/>
      <c r="H1036" s="291"/>
      <c r="I1036" s="284"/>
      <c r="J1036" s="292"/>
      <c r="K1036" s="284"/>
      <c r="M1036" s="285" t="s">
        <v>1099</v>
      </c>
      <c r="O1036" s="274"/>
    </row>
    <row r="1037" spans="1:80" ht="33.75" x14ac:dyDescent="0.2">
      <c r="A1037" s="283"/>
      <c r="B1037" s="286"/>
      <c r="C1037" s="287" t="s">
        <v>1100</v>
      </c>
      <c r="D1037" s="288"/>
      <c r="E1037" s="289">
        <v>586.44929999999999</v>
      </c>
      <c r="F1037" s="358"/>
      <c r="G1037" s="290"/>
      <c r="H1037" s="291"/>
      <c r="I1037" s="284"/>
      <c r="J1037" s="292"/>
      <c r="K1037" s="284"/>
      <c r="M1037" s="285" t="s">
        <v>1100</v>
      </c>
      <c r="O1037" s="274"/>
    </row>
    <row r="1038" spans="1:80" x14ac:dyDescent="0.2">
      <c r="A1038" s="283"/>
      <c r="B1038" s="286"/>
      <c r="C1038" s="287" t="s">
        <v>1101</v>
      </c>
      <c r="D1038" s="288"/>
      <c r="E1038" s="289">
        <v>38.935699999999997</v>
      </c>
      <c r="F1038" s="358"/>
      <c r="G1038" s="290"/>
      <c r="H1038" s="291"/>
      <c r="I1038" s="284"/>
      <c r="J1038" s="292"/>
      <c r="K1038" s="284"/>
      <c r="M1038" s="285" t="s">
        <v>1101</v>
      </c>
      <c r="O1038" s="274"/>
    </row>
    <row r="1039" spans="1:80" ht="22.5" x14ac:dyDescent="0.2">
      <c r="A1039" s="275">
        <v>255</v>
      </c>
      <c r="B1039" s="276" t="s">
        <v>1104</v>
      </c>
      <c r="C1039" s="277" t="s">
        <v>1105</v>
      </c>
      <c r="D1039" s="278" t="s">
        <v>112</v>
      </c>
      <c r="E1039" s="279">
        <v>300</v>
      </c>
      <c r="F1039" s="357"/>
      <c r="G1039" s="280">
        <f>E1039*F1039</f>
        <v>0</v>
      </c>
      <c r="H1039" s="281">
        <v>2.5999999999999998E-4</v>
      </c>
      <c r="I1039" s="282">
        <f>E1039*H1039</f>
        <v>7.8E-2</v>
      </c>
      <c r="J1039" s="281">
        <v>0</v>
      </c>
      <c r="K1039" s="282">
        <f>E1039*J1039</f>
        <v>0</v>
      </c>
      <c r="O1039" s="274">
        <v>2</v>
      </c>
      <c r="AA1039" s="243">
        <v>2</v>
      </c>
      <c r="AB1039" s="243">
        <v>7</v>
      </c>
      <c r="AC1039" s="243">
        <v>7</v>
      </c>
      <c r="AZ1039" s="243">
        <v>2</v>
      </c>
      <c r="BA1039" s="243">
        <f>IF(AZ1039=1,G1039,0)</f>
        <v>0</v>
      </c>
      <c r="BB1039" s="243">
        <f>IF(AZ1039=2,G1039,0)</f>
        <v>0</v>
      </c>
      <c r="BC1039" s="243">
        <f>IF(AZ1039=3,G1039,0)</f>
        <v>0</v>
      </c>
      <c r="BD1039" s="243">
        <f>IF(AZ1039=4,G1039,0)</f>
        <v>0</v>
      </c>
      <c r="BE1039" s="243">
        <f>IF(AZ1039=5,G1039,0)</f>
        <v>0</v>
      </c>
      <c r="CA1039" s="274">
        <v>2</v>
      </c>
      <c r="CB1039" s="274">
        <v>7</v>
      </c>
    </row>
    <row r="1040" spans="1:80" x14ac:dyDescent="0.2">
      <c r="A1040" s="283"/>
      <c r="B1040" s="286"/>
      <c r="C1040" s="287" t="s">
        <v>1106</v>
      </c>
      <c r="D1040" s="288"/>
      <c r="E1040" s="289">
        <v>300</v>
      </c>
      <c r="F1040" s="358"/>
      <c r="G1040" s="290"/>
      <c r="H1040" s="291"/>
      <c r="I1040" s="284"/>
      <c r="J1040" s="292"/>
      <c r="K1040" s="284"/>
      <c r="M1040" s="285" t="s">
        <v>1106</v>
      </c>
      <c r="O1040" s="274"/>
    </row>
    <row r="1041" spans="1:80" x14ac:dyDescent="0.2">
      <c r="A1041" s="293"/>
      <c r="B1041" s="294" t="s">
        <v>102</v>
      </c>
      <c r="C1041" s="295" t="s">
        <v>1096</v>
      </c>
      <c r="D1041" s="296"/>
      <c r="E1041" s="297"/>
      <c r="F1041" s="359"/>
      <c r="G1041" s="299">
        <f>SUM(G1030:G1040)</f>
        <v>0</v>
      </c>
      <c r="H1041" s="300"/>
      <c r="I1041" s="301">
        <f>SUM(I1030:I1040)</f>
        <v>0.50297000000000003</v>
      </c>
      <c r="J1041" s="300"/>
      <c r="K1041" s="301">
        <f>SUM(K1030:K1040)</f>
        <v>0</v>
      </c>
      <c r="O1041" s="274">
        <v>4</v>
      </c>
      <c r="BA1041" s="302">
        <f>SUM(BA1030:BA1040)</f>
        <v>0</v>
      </c>
      <c r="BB1041" s="302">
        <f>SUM(BB1030:BB1040)</f>
        <v>0</v>
      </c>
      <c r="BC1041" s="302">
        <f>SUM(BC1030:BC1040)</f>
        <v>0</v>
      </c>
      <c r="BD1041" s="302">
        <f>SUM(BD1030:BD1040)</f>
        <v>0</v>
      </c>
      <c r="BE1041" s="302">
        <f>SUM(BE1030:BE1040)</f>
        <v>0</v>
      </c>
    </row>
    <row r="1042" spans="1:80" x14ac:dyDescent="0.2">
      <c r="A1042" s="264" t="s">
        <v>98</v>
      </c>
      <c r="B1042" s="265" t="s">
        <v>1107</v>
      </c>
      <c r="C1042" s="266" t="s">
        <v>1108</v>
      </c>
      <c r="D1042" s="267"/>
      <c r="E1042" s="268"/>
      <c r="F1042" s="360"/>
      <c r="G1042" s="269"/>
      <c r="H1042" s="270"/>
      <c r="I1042" s="271"/>
      <c r="J1042" s="272"/>
      <c r="K1042" s="273"/>
      <c r="O1042" s="274">
        <v>1</v>
      </c>
    </row>
    <row r="1043" spans="1:80" ht="22.5" x14ac:dyDescent="0.2">
      <c r="A1043" s="275">
        <v>256</v>
      </c>
      <c r="B1043" s="276" t="s">
        <v>1110</v>
      </c>
      <c r="C1043" s="277" t="s">
        <v>1111</v>
      </c>
      <c r="D1043" s="278" t="s">
        <v>112</v>
      </c>
      <c r="E1043" s="279">
        <v>297.11759999999998</v>
      </c>
      <c r="F1043" s="357"/>
      <c r="G1043" s="280">
        <f>E1043*F1043</f>
        <v>0</v>
      </c>
      <c r="H1043" s="281">
        <v>3.82E-3</v>
      </c>
      <c r="I1043" s="282">
        <f>E1043*H1043</f>
        <v>1.1349892319999999</v>
      </c>
      <c r="J1043" s="281">
        <v>0</v>
      </c>
      <c r="K1043" s="282">
        <f>E1043*J1043</f>
        <v>0</v>
      </c>
      <c r="O1043" s="274">
        <v>2</v>
      </c>
      <c r="AA1043" s="243">
        <v>1</v>
      </c>
      <c r="AB1043" s="243">
        <v>7</v>
      </c>
      <c r="AC1043" s="243">
        <v>7</v>
      </c>
      <c r="AZ1043" s="243">
        <v>2</v>
      </c>
      <c r="BA1043" s="243">
        <f>IF(AZ1043=1,G1043,0)</f>
        <v>0</v>
      </c>
      <c r="BB1043" s="243">
        <f>IF(AZ1043=2,G1043,0)</f>
        <v>0</v>
      </c>
      <c r="BC1043" s="243">
        <f>IF(AZ1043=3,G1043,0)</f>
        <v>0</v>
      </c>
      <c r="BD1043" s="243">
        <f>IF(AZ1043=4,G1043,0)</f>
        <v>0</v>
      </c>
      <c r="BE1043" s="243">
        <f>IF(AZ1043=5,G1043,0)</f>
        <v>0</v>
      </c>
      <c r="CA1043" s="274">
        <v>1</v>
      </c>
      <c r="CB1043" s="274">
        <v>7</v>
      </c>
    </row>
    <row r="1044" spans="1:80" x14ac:dyDescent="0.2">
      <c r="A1044" s="283"/>
      <c r="B1044" s="286"/>
      <c r="C1044" s="287" t="s">
        <v>998</v>
      </c>
      <c r="D1044" s="288"/>
      <c r="E1044" s="289">
        <v>297.11759999999998</v>
      </c>
      <c r="F1044" s="358"/>
      <c r="G1044" s="290"/>
      <c r="H1044" s="291"/>
      <c r="I1044" s="284"/>
      <c r="J1044" s="292"/>
      <c r="K1044" s="284"/>
      <c r="M1044" s="285" t="s">
        <v>998</v>
      </c>
      <c r="O1044" s="274"/>
    </row>
    <row r="1045" spans="1:80" x14ac:dyDescent="0.2">
      <c r="A1045" s="275">
        <v>257</v>
      </c>
      <c r="B1045" s="276" t="s">
        <v>1112</v>
      </c>
      <c r="C1045" s="277" t="s">
        <v>1113</v>
      </c>
      <c r="D1045" s="278" t="s">
        <v>191</v>
      </c>
      <c r="E1045" s="279">
        <v>1.1349892319999999</v>
      </c>
      <c r="F1045" s="357"/>
      <c r="G1045" s="280">
        <f>E1045*F1045</f>
        <v>0</v>
      </c>
      <c r="H1045" s="281">
        <v>0</v>
      </c>
      <c r="I1045" s="282">
        <f>E1045*H1045</f>
        <v>0</v>
      </c>
      <c r="J1045" s="281"/>
      <c r="K1045" s="282">
        <f>E1045*J1045</f>
        <v>0</v>
      </c>
      <c r="O1045" s="274">
        <v>2</v>
      </c>
      <c r="AA1045" s="243">
        <v>7</v>
      </c>
      <c r="AB1045" s="243">
        <v>1001</v>
      </c>
      <c r="AC1045" s="243">
        <v>5</v>
      </c>
      <c r="AZ1045" s="243">
        <v>2</v>
      </c>
      <c r="BA1045" s="243">
        <f>IF(AZ1045=1,G1045,0)</f>
        <v>0</v>
      </c>
      <c r="BB1045" s="243">
        <f>IF(AZ1045=2,G1045,0)</f>
        <v>0</v>
      </c>
      <c r="BC1045" s="243">
        <f>IF(AZ1045=3,G1045,0)</f>
        <v>0</v>
      </c>
      <c r="BD1045" s="243">
        <f>IF(AZ1045=4,G1045,0)</f>
        <v>0</v>
      </c>
      <c r="BE1045" s="243">
        <f>IF(AZ1045=5,G1045,0)</f>
        <v>0</v>
      </c>
      <c r="CA1045" s="274">
        <v>7</v>
      </c>
      <c r="CB1045" s="274">
        <v>1001</v>
      </c>
    </row>
    <row r="1046" spans="1:80" x14ac:dyDescent="0.2">
      <c r="A1046" s="293"/>
      <c r="B1046" s="294" t="s">
        <v>102</v>
      </c>
      <c r="C1046" s="295" t="s">
        <v>1109</v>
      </c>
      <c r="D1046" s="296"/>
      <c r="E1046" s="297"/>
      <c r="F1046" s="359"/>
      <c r="G1046" s="299">
        <f>SUM(G1042:G1045)</f>
        <v>0</v>
      </c>
      <c r="H1046" s="300"/>
      <c r="I1046" s="301">
        <f>SUM(I1042:I1045)</f>
        <v>1.1349892319999999</v>
      </c>
      <c r="J1046" s="300"/>
      <c r="K1046" s="301">
        <f>SUM(K1042:K1045)</f>
        <v>0</v>
      </c>
      <c r="O1046" s="274">
        <v>4</v>
      </c>
      <c r="BA1046" s="302">
        <f>SUM(BA1042:BA1045)</f>
        <v>0</v>
      </c>
      <c r="BB1046" s="302">
        <f>SUM(BB1042:BB1045)</f>
        <v>0</v>
      </c>
      <c r="BC1046" s="302">
        <f>SUM(BC1042:BC1045)</f>
        <v>0</v>
      </c>
      <c r="BD1046" s="302">
        <f>SUM(BD1042:BD1045)</f>
        <v>0</v>
      </c>
      <c r="BE1046" s="302">
        <f>SUM(BE1042:BE1045)</f>
        <v>0</v>
      </c>
    </row>
    <row r="1047" spans="1:80" x14ac:dyDescent="0.2">
      <c r="A1047" s="264" t="s">
        <v>98</v>
      </c>
      <c r="B1047" s="265" t="s">
        <v>1114</v>
      </c>
      <c r="C1047" s="266" t="s">
        <v>1115</v>
      </c>
      <c r="D1047" s="267"/>
      <c r="E1047" s="268"/>
      <c r="F1047" s="360"/>
      <c r="G1047" s="269"/>
      <c r="H1047" s="270"/>
      <c r="I1047" s="271"/>
      <c r="J1047" s="272"/>
      <c r="K1047" s="273"/>
      <c r="O1047" s="274">
        <v>1</v>
      </c>
    </row>
    <row r="1048" spans="1:80" ht="22.5" x14ac:dyDescent="0.2">
      <c r="A1048" s="275">
        <v>258</v>
      </c>
      <c r="B1048" s="276" t="s">
        <v>1117</v>
      </c>
      <c r="C1048" s="277" t="s">
        <v>1118</v>
      </c>
      <c r="D1048" s="278" t="s">
        <v>172</v>
      </c>
      <c r="E1048" s="279">
        <v>2</v>
      </c>
      <c r="F1048" s="357"/>
      <c r="G1048" s="280">
        <f>E1048*F1048</f>
        <v>0</v>
      </c>
      <c r="H1048" s="281">
        <v>0</v>
      </c>
      <c r="I1048" s="282">
        <f>E1048*H1048</f>
        <v>0</v>
      </c>
      <c r="J1048" s="281">
        <v>0</v>
      </c>
      <c r="K1048" s="282">
        <f>E1048*J1048</f>
        <v>0</v>
      </c>
      <c r="O1048" s="274">
        <v>2</v>
      </c>
      <c r="AA1048" s="243">
        <v>1</v>
      </c>
      <c r="AB1048" s="243">
        <v>9</v>
      </c>
      <c r="AC1048" s="243">
        <v>9</v>
      </c>
      <c r="AZ1048" s="243">
        <v>4</v>
      </c>
      <c r="BA1048" s="243">
        <f>IF(AZ1048=1,G1048,0)</f>
        <v>0</v>
      </c>
      <c r="BB1048" s="243">
        <f>IF(AZ1048=2,G1048,0)</f>
        <v>0</v>
      </c>
      <c r="BC1048" s="243">
        <f>IF(AZ1048=3,G1048,0)</f>
        <v>0</v>
      </c>
      <c r="BD1048" s="243">
        <f>IF(AZ1048=4,G1048,0)</f>
        <v>0</v>
      </c>
      <c r="BE1048" s="243">
        <f>IF(AZ1048=5,G1048,0)</f>
        <v>0</v>
      </c>
      <c r="CA1048" s="274">
        <v>1</v>
      </c>
      <c r="CB1048" s="274">
        <v>9</v>
      </c>
    </row>
    <row r="1049" spans="1:80" x14ac:dyDescent="0.2">
      <c r="A1049" s="275">
        <v>259</v>
      </c>
      <c r="B1049" s="276" t="s">
        <v>1119</v>
      </c>
      <c r="C1049" s="277" t="s">
        <v>1120</v>
      </c>
      <c r="D1049" s="278" t="s">
        <v>172</v>
      </c>
      <c r="E1049" s="279">
        <v>1</v>
      </c>
      <c r="F1049" s="357"/>
      <c r="G1049" s="280">
        <f>E1049*F1049</f>
        <v>0</v>
      </c>
      <c r="H1049" s="281">
        <v>0</v>
      </c>
      <c r="I1049" s="282">
        <f>E1049*H1049</f>
        <v>0</v>
      </c>
      <c r="J1049" s="281">
        <v>0</v>
      </c>
      <c r="K1049" s="282">
        <f>E1049*J1049</f>
        <v>0</v>
      </c>
      <c r="O1049" s="274">
        <v>2</v>
      </c>
      <c r="AA1049" s="243">
        <v>1</v>
      </c>
      <c r="AB1049" s="243">
        <v>9</v>
      </c>
      <c r="AC1049" s="243">
        <v>9</v>
      </c>
      <c r="AZ1049" s="243">
        <v>4</v>
      </c>
      <c r="BA1049" s="243">
        <f>IF(AZ1049=1,G1049,0)</f>
        <v>0</v>
      </c>
      <c r="BB1049" s="243">
        <f>IF(AZ1049=2,G1049,0)</f>
        <v>0</v>
      </c>
      <c r="BC1049" s="243">
        <f>IF(AZ1049=3,G1049,0)</f>
        <v>0</v>
      </c>
      <c r="BD1049" s="243">
        <f>IF(AZ1049=4,G1049,0)</f>
        <v>0</v>
      </c>
      <c r="BE1049" s="243">
        <f>IF(AZ1049=5,G1049,0)</f>
        <v>0</v>
      </c>
      <c r="CA1049" s="274">
        <v>1</v>
      </c>
      <c r="CB1049" s="274">
        <v>9</v>
      </c>
    </row>
    <row r="1050" spans="1:80" x14ac:dyDescent="0.2">
      <c r="A1050" s="275">
        <v>260</v>
      </c>
      <c r="B1050" s="276" t="s">
        <v>1121</v>
      </c>
      <c r="C1050" s="277" t="s">
        <v>1122</v>
      </c>
      <c r="D1050" s="278" t="s">
        <v>172</v>
      </c>
      <c r="E1050" s="279">
        <v>3</v>
      </c>
      <c r="F1050" s="357"/>
      <c r="G1050" s="280">
        <f>E1050*F1050</f>
        <v>0</v>
      </c>
      <c r="H1050" s="281">
        <v>0</v>
      </c>
      <c r="I1050" s="282">
        <f>E1050*H1050</f>
        <v>0</v>
      </c>
      <c r="J1050" s="281">
        <v>0</v>
      </c>
      <c r="K1050" s="282">
        <f>E1050*J1050</f>
        <v>0</v>
      </c>
      <c r="O1050" s="274">
        <v>2</v>
      </c>
      <c r="AA1050" s="243">
        <v>1</v>
      </c>
      <c r="AB1050" s="243">
        <v>9</v>
      </c>
      <c r="AC1050" s="243">
        <v>9</v>
      </c>
      <c r="AZ1050" s="243">
        <v>4</v>
      </c>
      <c r="BA1050" s="243">
        <f>IF(AZ1050=1,G1050,0)</f>
        <v>0</v>
      </c>
      <c r="BB1050" s="243">
        <f>IF(AZ1050=2,G1050,0)</f>
        <v>0</v>
      </c>
      <c r="BC1050" s="243">
        <f>IF(AZ1050=3,G1050,0)</f>
        <v>0</v>
      </c>
      <c r="BD1050" s="243">
        <f>IF(AZ1050=4,G1050,0)</f>
        <v>0</v>
      </c>
      <c r="BE1050" s="243">
        <f>IF(AZ1050=5,G1050,0)</f>
        <v>0</v>
      </c>
      <c r="CA1050" s="274">
        <v>1</v>
      </c>
      <c r="CB1050" s="274">
        <v>9</v>
      </c>
    </row>
    <row r="1051" spans="1:80" ht="22.5" x14ac:dyDescent="0.2">
      <c r="A1051" s="275">
        <v>261</v>
      </c>
      <c r="B1051" s="276" t="s">
        <v>1123</v>
      </c>
      <c r="C1051" s="277" t="s">
        <v>1124</v>
      </c>
      <c r="D1051" s="278" t="s">
        <v>172</v>
      </c>
      <c r="E1051" s="279">
        <v>29</v>
      </c>
      <c r="F1051" s="357"/>
      <c r="G1051" s="280">
        <f>E1051*F1051</f>
        <v>0</v>
      </c>
      <c r="H1051" s="281">
        <v>0</v>
      </c>
      <c r="I1051" s="282">
        <f>E1051*H1051</f>
        <v>0</v>
      </c>
      <c r="J1051" s="281">
        <v>0</v>
      </c>
      <c r="K1051" s="282">
        <f>E1051*J1051</f>
        <v>0</v>
      </c>
      <c r="O1051" s="274">
        <v>2</v>
      </c>
      <c r="AA1051" s="243">
        <v>1</v>
      </c>
      <c r="AB1051" s="243">
        <v>9</v>
      </c>
      <c r="AC1051" s="243">
        <v>9</v>
      </c>
      <c r="AZ1051" s="243">
        <v>4</v>
      </c>
      <c r="BA1051" s="243">
        <f>IF(AZ1051=1,G1051,0)</f>
        <v>0</v>
      </c>
      <c r="BB1051" s="243">
        <f>IF(AZ1051=2,G1051,0)</f>
        <v>0</v>
      </c>
      <c r="BC1051" s="243">
        <f>IF(AZ1051=3,G1051,0)</f>
        <v>0</v>
      </c>
      <c r="BD1051" s="243">
        <f>IF(AZ1051=4,G1051,0)</f>
        <v>0</v>
      </c>
      <c r="BE1051" s="243">
        <f>IF(AZ1051=5,G1051,0)</f>
        <v>0</v>
      </c>
      <c r="CA1051" s="274">
        <v>1</v>
      </c>
      <c r="CB1051" s="274">
        <v>9</v>
      </c>
    </row>
    <row r="1052" spans="1:80" ht="22.5" x14ac:dyDescent="0.2">
      <c r="A1052" s="275">
        <v>262</v>
      </c>
      <c r="B1052" s="276" t="s">
        <v>1125</v>
      </c>
      <c r="C1052" s="277" t="s">
        <v>1126</v>
      </c>
      <c r="D1052" s="278" t="s">
        <v>200</v>
      </c>
      <c r="E1052" s="279">
        <v>160</v>
      </c>
      <c r="F1052" s="357"/>
      <c r="G1052" s="280">
        <f>E1052*F1052</f>
        <v>0</v>
      </c>
      <c r="H1052" s="281">
        <v>0</v>
      </c>
      <c r="I1052" s="282">
        <f>E1052*H1052</f>
        <v>0</v>
      </c>
      <c r="J1052" s="281">
        <v>0</v>
      </c>
      <c r="K1052" s="282">
        <f>E1052*J1052</f>
        <v>0</v>
      </c>
      <c r="O1052" s="274">
        <v>2</v>
      </c>
      <c r="AA1052" s="243">
        <v>1</v>
      </c>
      <c r="AB1052" s="243">
        <v>9</v>
      </c>
      <c r="AC1052" s="243">
        <v>9</v>
      </c>
      <c r="AZ1052" s="243">
        <v>4</v>
      </c>
      <c r="BA1052" s="243">
        <f>IF(AZ1052=1,G1052,0)</f>
        <v>0</v>
      </c>
      <c r="BB1052" s="243">
        <f>IF(AZ1052=2,G1052,0)</f>
        <v>0</v>
      </c>
      <c r="BC1052" s="243">
        <f>IF(AZ1052=3,G1052,0)</f>
        <v>0</v>
      </c>
      <c r="BD1052" s="243">
        <f>IF(AZ1052=4,G1052,0)</f>
        <v>0</v>
      </c>
      <c r="BE1052" s="243">
        <f>IF(AZ1052=5,G1052,0)</f>
        <v>0</v>
      </c>
      <c r="CA1052" s="274">
        <v>1</v>
      </c>
      <c r="CB1052" s="274">
        <v>9</v>
      </c>
    </row>
    <row r="1053" spans="1:80" x14ac:dyDescent="0.2">
      <c r="A1053" s="275">
        <v>263</v>
      </c>
      <c r="B1053" s="276" t="s">
        <v>1127</v>
      </c>
      <c r="C1053" s="277" t="s">
        <v>1128</v>
      </c>
      <c r="D1053" s="278" t="s">
        <v>200</v>
      </c>
      <c r="E1053" s="279">
        <v>30</v>
      </c>
      <c r="F1053" s="357"/>
      <c r="G1053" s="280">
        <f>E1053*F1053</f>
        <v>0</v>
      </c>
      <c r="H1053" s="281">
        <v>0</v>
      </c>
      <c r="I1053" s="282">
        <f>E1053*H1053</f>
        <v>0</v>
      </c>
      <c r="J1053" s="281">
        <v>0</v>
      </c>
      <c r="K1053" s="282">
        <f>E1053*J1053</f>
        <v>0</v>
      </c>
      <c r="O1053" s="274">
        <v>2</v>
      </c>
      <c r="AA1053" s="243">
        <v>1</v>
      </c>
      <c r="AB1053" s="243">
        <v>9</v>
      </c>
      <c r="AC1053" s="243">
        <v>9</v>
      </c>
      <c r="AZ1053" s="243">
        <v>4</v>
      </c>
      <c r="BA1053" s="243">
        <f>IF(AZ1053=1,G1053,0)</f>
        <v>0</v>
      </c>
      <c r="BB1053" s="243">
        <f>IF(AZ1053=2,G1053,0)</f>
        <v>0</v>
      </c>
      <c r="BC1053" s="243">
        <f>IF(AZ1053=3,G1053,0)</f>
        <v>0</v>
      </c>
      <c r="BD1053" s="243">
        <f>IF(AZ1053=4,G1053,0)</f>
        <v>0</v>
      </c>
      <c r="BE1053" s="243">
        <f>IF(AZ1053=5,G1053,0)</f>
        <v>0</v>
      </c>
      <c r="CA1053" s="274">
        <v>1</v>
      </c>
      <c r="CB1053" s="274">
        <v>9</v>
      </c>
    </row>
    <row r="1054" spans="1:80" x14ac:dyDescent="0.2">
      <c r="A1054" s="275">
        <v>264</v>
      </c>
      <c r="B1054" s="276" t="s">
        <v>1129</v>
      </c>
      <c r="C1054" s="277" t="s">
        <v>1130</v>
      </c>
      <c r="D1054" s="278" t="s">
        <v>628</v>
      </c>
      <c r="E1054" s="279">
        <v>1</v>
      </c>
      <c r="F1054" s="357"/>
      <c r="G1054" s="280">
        <f>E1054*F1054</f>
        <v>0</v>
      </c>
      <c r="H1054" s="281">
        <v>0</v>
      </c>
      <c r="I1054" s="282">
        <f>E1054*H1054</f>
        <v>0</v>
      </c>
      <c r="J1054" s="281"/>
      <c r="K1054" s="282">
        <f>E1054*J1054</f>
        <v>0</v>
      </c>
      <c r="O1054" s="274">
        <v>2</v>
      </c>
      <c r="AA1054" s="243">
        <v>12</v>
      </c>
      <c r="AB1054" s="243">
        <v>0</v>
      </c>
      <c r="AC1054" s="243">
        <v>64</v>
      </c>
      <c r="AZ1054" s="243">
        <v>4</v>
      </c>
      <c r="BA1054" s="243">
        <f>IF(AZ1054=1,G1054,0)</f>
        <v>0</v>
      </c>
      <c r="BB1054" s="243">
        <f>IF(AZ1054=2,G1054,0)</f>
        <v>0</v>
      </c>
      <c r="BC1054" s="243">
        <f>IF(AZ1054=3,G1054,0)</f>
        <v>0</v>
      </c>
      <c r="BD1054" s="243">
        <f>IF(AZ1054=4,G1054,0)</f>
        <v>0</v>
      </c>
      <c r="BE1054" s="243">
        <f>IF(AZ1054=5,G1054,0)</f>
        <v>0</v>
      </c>
      <c r="CA1054" s="274">
        <v>12</v>
      </c>
      <c r="CB1054" s="274">
        <v>0</v>
      </c>
    </row>
    <row r="1055" spans="1:80" x14ac:dyDescent="0.2">
      <c r="A1055" s="275">
        <v>265</v>
      </c>
      <c r="B1055" s="276" t="s">
        <v>1131</v>
      </c>
      <c r="C1055" s="277" t="s">
        <v>1132</v>
      </c>
      <c r="D1055" s="278" t="s">
        <v>628</v>
      </c>
      <c r="E1055" s="279">
        <v>1</v>
      </c>
      <c r="F1055" s="357"/>
      <c r="G1055" s="280">
        <f>E1055*F1055</f>
        <v>0</v>
      </c>
      <c r="H1055" s="281">
        <v>0</v>
      </c>
      <c r="I1055" s="282">
        <f>E1055*H1055</f>
        <v>0</v>
      </c>
      <c r="J1055" s="281"/>
      <c r="K1055" s="282">
        <f>E1055*J1055</f>
        <v>0</v>
      </c>
      <c r="O1055" s="274">
        <v>2</v>
      </c>
      <c r="AA1055" s="243">
        <v>12</v>
      </c>
      <c r="AB1055" s="243">
        <v>0</v>
      </c>
      <c r="AC1055" s="243">
        <v>65</v>
      </c>
      <c r="AZ1055" s="243">
        <v>4</v>
      </c>
      <c r="BA1055" s="243">
        <f>IF(AZ1055=1,G1055,0)</f>
        <v>0</v>
      </c>
      <c r="BB1055" s="243">
        <f>IF(AZ1055=2,G1055,0)</f>
        <v>0</v>
      </c>
      <c r="BC1055" s="243">
        <f>IF(AZ1055=3,G1055,0)</f>
        <v>0</v>
      </c>
      <c r="BD1055" s="243">
        <f>IF(AZ1055=4,G1055,0)</f>
        <v>0</v>
      </c>
      <c r="BE1055" s="243">
        <f>IF(AZ1055=5,G1055,0)</f>
        <v>0</v>
      </c>
      <c r="CA1055" s="274">
        <v>12</v>
      </c>
      <c r="CB1055" s="274">
        <v>0</v>
      </c>
    </row>
    <row r="1056" spans="1:80" x14ac:dyDescent="0.2">
      <c r="A1056" s="293"/>
      <c r="B1056" s="294" t="s">
        <v>102</v>
      </c>
      <c r="C1056" s="295" t="s">
        <v>1116</v>
      </c>
      <c r="D1056" s="296"/>
      <c r="E1056" s="297"/>
      <c r="F1056" s="359"/>
      <c r="G1056" s="299">
        <f>SUM(G1047:G1055)</f>
        <v>0</v>
      </c>
      <c r="H1056" s="300"/>
      <c r="I1056" s="301">
        <f>SUM(I1047:I1055)</f>
        <v>0</v>
      </c>
      <c r="J1056" s="300"/>
      <c r="K1056" s="301">
        <f>SUM(K1047:K1055)</f>
        <v>0</v>
      </c>
      <c r="O1056" s="274">
        <v>4</v>
      </c>
      <c r="BA1056" s="302">
        <f>SUM(BA1047:BA1055)</f>
        <v>0</v>
      </c>
      <c r="BB1056" s="302">
        <f>SUM(BB1047:BB1055)</f>
        <v>0</v>
      </c>
      <c r="BC1056" s="302">
        <f>SUM(BC1047:BC1055)</f>
        <v>0</v>
      </c>
      <c r="BD1056" s="302">
        <f>SUM(BD1047:BD1055)</f>
        <v>0</v>
      </c>
      <c r="BE1056" s="302">
        <f>SUM(BE1047:BE1055)</f>
        <v>0</v>
      </c>
    </row>
    <row r="1057" spans="1:80" x14ac:dyDescent="0.2">
      <c r="A1057" s="264" t="s">
        <v>98</v>
      </c>
      <c r="B1057" s="265" t="s">
        <v>1133</v>
      </c>
      <c r="C1057" s="266" t="s">
        <v>1134</v>
      </c>
      <c r="D1057" s="267"/>
      <c r="E1057" s="268"/>
      <c r="F1057" s="360"/>
      <c r="G1057" s="269"/>
      <c r="H1057" s="270"/>
      <c r="I1057" s="271"/>
      <c r="J1057" s="272"/>
      <c r="K1057" s="273"/>
      <c r="O1057" s="274">
        <v>1</v>
      </c>
    </row>
    <row r="1058" spans="1:80" x14ac:dyDescent="0.2">
      <c r="A1058" s="275">
        <v>266</v>
      </c>
      <c r="B1058" s="276" t="s">
        <v>1136</v>
      </c>
      <c r="C1058" s="277" t="s">
        <v>1137</v>
      </c>
      <c r="D1058" s="278" t="s">
        <v>172</v>
      </c>
      <c r="E1058" s="279">
        <v>2</v>
      </c>
      <c r="F1058" s="357"/>
      <c r="G1058" s="280">
        <f>E1058*F1058</f>
        <v>0</v>
      </c>
      <c r="H1058" s="281">
        <v>0</v>
      </c>
      <c r="I1058" s="282">
        <f>E1058*H1058</f>
        <v>0</v>
      </c>
      <c r="J1058" s="281">
        <v>0</v>
      </c>
      <c r="K1058" s="282">
        <f>E1058*J1058</f>
        <v>0</v>
      </c>
      <c r="O1058" s="274">
        <v>2</v>
      </c>
      <c r="AA1058" s="243">
        <v>1</v>
      </c>
      <c r="AB1058" s="243">
        <v>9</v>
      </c>
      <c r="AC1058" s="243">
        <v>9</v>
      </c>
      <c r="AZ1058" s="243">
        <v>4</v>
      </c>
      <c r="BA1058" s="243">
        <f>IF(AZ1058=1,G1058,0)</f>
        <v>0</v>
      </c>
      <c r="BB1058" s="243">
        <f>IF(AZ1058=2,G1058,0)</f>
        <v>0</v>
      </c>
      <c r="BC1058" s="243">
        <f>IF(AZ1058=3,G1058,0)</f>
        <v>0</v>
      </c>
      <c r="BD1058" s="243">
        <f>IF(AZ1058=4,G1058,0)</f>
        <v>0</v>
      </c>
      <c r="BE1058" s="243">
        <f>IF(AZ1058=5,G1058,0)</f>
        <v>0</v>
      </c>
      <c r="CA1058" s="274">
        <v>1</v>
      </c>
      <c r="CB1058" s="274">
        <v>9</v>
      </c>
    </row>
    <row r="1059" spans="1:80" ht="22.5" x14ac:dyDescent="0.2">
      <c r="A1059" s="275">
        <v>267</v>
      </c>
      <c r="B1059" s="276" t="s">
        <v>1138</v>
      </c>
      <c r="C1059" s="277" t="s">
        <v>1139</v>
      </c>
      <c r="D1059" s="278" t="s">
        <v>172</v>
      </c>
      <c r="E1059" s="279">
        <v>30</v>
      </c>
      <c r="F1059" s="357"/>
      <c r="G1059" s="280">
        <f>E1059*F1059</f>
        <v>0</v>
      </c>
      <c r="H1059" s="281">
        <v>0</v>
      </c>
      <c r="I1059" s="282">
        <f>E1059*H1059</f>
        <v>0</v>
      </c>
      <c r="J1059" s="281">
        <v>0</v>
      </c>
      <c r="K1059" s="282">
        <f>E1059*J1059</f>
        <v>0</v>
      </c>
      <c r="O1059" s="274">
        <v>2</v>
      </c>
      <c r="AA1059" s="243">
        <v>1</v>
      </c>
      <c r="AB1059" s="243">
        <v>9</v>
      </c>
      <c r="AC1059" s="243">
        <v>9</v>
      </c>
      <c r="AZ1059" s="243">
        <v>4</v>
      </c>
      <c r="BA1059" s="243">
        <f>IF(AZ1059=1,G1059,0)</f>
        <v>0</v>
      </c>
      <c r="BB1059" s="243">
        <f>IF(AZ1059=2,G1059,0)</f>
        <v>0</v>
      </c>
      <c r="BC1059" s="243">
        <f>IF(AZ1059=3,G1059,0)</f>
        <v>0</v>
      </c>
      <c r="BD1059" s="243">
        <f>IF(AZ1059=4,G1059,0)</f>
        <v>0</v>
      </c>
      <c r="BE1059" s="243">
        <f>IF(AZ1059=5,G1059,0)</f>
        <v>0</v>
      </c>
      <c r="CA1059" s="274">
        <v>1</v>
      </c>
      <c r="CB1059" s="274">
        <v>9</v>
      </c>
    </row>
    <row r="1060" spans="1:80" x14ac:dyDescent="0.2">
      <c r="A1060" s="275">
        <v>268</v>
      </c>
      <c r="B1060" s="276" t="s">
        <v>1140</v>
      </c>
      <c r="C1060" s="277" t="s">
        <v>1141</v>
      </c>
      <c r="D1060" s="278" t="s">
        <v>200</v>
      </c>
      <c r="E1060" s="279">
        <v>200</v>
      </c>
      <c r="F1060" s="357"/>
      <c r="G1060" s="280">
        <f>E1060*F1060</f>
        <v>0</v>
      </c>
      <c r="H1060" s="281">
        <v>0</v>
      </c>
      <c r="I1060" s="282">
        <f>E1060*H1060</f>
        <v>0</v>
      </c>
      <c r="J1060" s="281">
        <v>0</v>
      </c>
      <c r="K1060" s="282">
        <f>E1060*J1060</f>
        <v>0</v>
      </c>
      <c r="O1060" s="274">
        <v>2</v>
      </c>
      <c r="AA1060" s="243">
        <v>1</v>
      </c>
      <c r="AB1060" s="243">
        <v>9</v>
      </c>
      <c r="AC1060" s="243">
        <v>9</v>
      </c>
      <c r="AZ1060" s="243">
        <v>4</v>
      </c>
      <c r="BA1060" s="243">
        <f>IF(AZ1060=1,G1060,0)</f>
        <v>0</v>
      </c>
      <c r="BB1060" s="243">
        <f>IF(AZ1060=2,G1060,0)</f>
        <v>0</v>
      </c>
      <c r="BC1060" s="243">
        <f>IF(AZ1060=3,G1060,0)</f>
        <v>0</v>
      </c>
      <c r="BD1060" s="243">
        <f>IF(AZ1060=4,G1060,0)</f>
        <v>0</v>
      </c>
      <c r="BE1060" s="243">
        <f>IF(AZ1060=5,G1060,0)</f>
        <v>0</v>
      </c>
      <c r="CA1060" s="274">
        <v>1</v>
      </c>
      <c r="CB1060" s="274">
        <v>9</v>
      </c>
    </row>
    <row r="1061" spans="1:80" ht="22.5" x14ac:dyDescent="0.2">
      <c r="A1061" s="275">
        <v>269</v>
      </c>
      <c r="B1061" s="276" t="s">
        <v>1142</v>
      </c>
      <c r="C1061" s="277" t="s">
        <v>1143</v>
      </c>
      <c r="D1061" s="278" t="s">
        <v>172</v>
      </c>
      <c r="E1061" s="279">
        <v>11</v>
      </c>
      <c r="F1061" s="357"/>
      <c r="G1061" s="280">
        <f>E1061*F1061</f>
        <v>0</v>
      </c>
      <c r="H1061" s="281">
        <v>0</v>
      </c>
      <c r="I1061" s="282">
        <f>E1061*H1061</f>
        <v>0</v>
      </c>
      <c r="J1061" s="281">
        <v>0</v>
      </c>
      <c r="K1061" s="282">
        <f>E1061*J1061</f>
        <v>0</v>
      </c>
      <c r="O1061" s="274">
        <v>2</v>
      </c>
      <c r="AA1061" s="243">
        <v>1</v>
      </c>
      <c r="AB1061" s="243">
        <v>9</v>
      </c>
      <c r="AC1061" s="243">
        <v>9</v>
      </c>
      <c r="AZ1061" s="243">
        <v>4</v>
      </c>
      <c r="BA1061" s="243">
        <f>IF(AZ1061=1,G1061,0)</f>
        <v>0</v>
      </c>
      <c r="BB1061" s="243">
        <f>IF(AZ1061=2,G1061,0)</f>
        <v>0</v>
      </c>
      <c r="BC1061" s="243">
        <f>IF(AZ1061=3,G1061,0)</f>
        <v>0</v>
      </c>
      <c r="BD1061" s="243">
        <f>IF(AZ1061=4,G1061,0)</f>
        <v>0</v>
      </c>
      <c r="BE1061" s="243">
        <f>IF(AZ1061=5,G1061,0)</f>
        <v>0</v>
      </c>
      <c r="CA1061" s="274">
        <v>1</v>
      </c>
      <c r="CB1061" s="274">
        <v>9</v>
      </c>
    </row>
    <row r="1062" spans="1:80" ht="22.5" x14ac:dyDescent="0.2">
      <c r="A1062" s="275">
        <v>270</v>
      </c>
      <c r="B1062" s="276" t="s">
        <v>1144</v>
      </c>
      <c r="C1062" s="277" t="s">
        <v>1145</v>
      </c>
      <c r="D1062" s="278" t="s">
        <v>172</v>
      </c>
      <c r="E1062" s="279">
        <v>25</v>
      </c>
      <c r="F1062" s="357"/>
      <c r="G1062" s="280">
        <f>E1062*F1062</f>
        <v>0</v>
      </c>
      <c r="H1062" s="281">
        <v>0</v>
      </c>
      <c r="I1062" s="282">
        <f>E1062*H1062</f>
        <v>0</v>
      </c>
      <c r="J1062" s="281">
        <v>0</v>
      </c>
      <c r="K1062" s="282">
        <f>E1062*J1062</f>
        <v>0</v>
      </c>
      <c r="O1062" s="274">
        <v>2</v>
      </c>
      <c r="AA1062" s="243">
        <v>1</v>
      </c>
      <c r="AB1062" s="243">
        <v>9</v>
      </c>
      <c r="AC1062" s="243">
        <v>9</v>
      </c>
      <c r="AZ1062" s="243">
        <v>4</v>
      </c>
      <c r="BA1062" s="243">
        <f>IF(AZ1062=1,G1062,0)</f>
        <v>0</v>
      </c>
      <c r="BB1062" s="243">
        <f>IF(AZ1062=2,G1062,0)</f>
        <v>0</v>
      </c>
      <c r="BC1062" s="243">
        <f>IF(AZ1062=3,G1062,0)</f>
        <v>0</v>
      </c>
      <c r="BD1062" s="243">
        <f>IF(AZ1062=4,G1062,0)</f>
        <v>0</v>
      </c>
      <c r="BE1062" s="243">
        <f>IF(AZ1062=5,G1062,0)</f>
        <v>0</v>
      </c>
      <c r="CA1062" s="274">
        <v>1</v>
      </c>
      <c r="CB1062" s="274">
        <v>9</v>
      </c>
    </row>
    <row r="1063" spans="1:80" x14ac:dyDescent="0.2">
      <c r="A1063" s="275">
        <v>271</v>
      </c>
      <c r="B1063" s="276" t="s">
        <v>1146</v>
      </c>
      <c r="C1063" s="277" t="s">
        <v>1147</v>
      </c>
      <c r="D1063" s="278" t="s">
        <v>172</v>
      </c>
      <c r="E1063" s="279">
        <v>1</v>
      </c>
      <c r="F1063" s="357"/>
      <c r="G1063" s="280">
        <f>E1063*F1063</f>
        <v>0</v>
      </c>
      <c r="H1063" s="281">
        <v>0</v>
      </c>
      <c r="I1063" s="282">
        <f>E1063*H1063</f>
        <v>0</v>
      </c>
      <c r="J1063" s="281">
        <v>0</v>
      </c>
      <c r="K1063" s="282">
        <f>E1063*J1063</f>
        <v>0</v>
      </c>
      <c r="O1063" s="274">
        <v>2</v>
      </c>
      <c r="AA1063" s="243">
        <v>1</v>
      </c>
      <c r="AB1063" s="243">
        <v>9</v>
      </c>
      <c r="AC1063" s="243">
        <v>9</v>
      </c>
      <c r="AZ1063" s="243">
        <v>4</v>
      </c>
      <c r="BA1063" s="243">
        <f>IF(AZ1063=1,G1063,0)</f>
        <v>0</v>
      </c>
      <c r="BB1063" s="243">
        <f>IF(AZ1063=2,G1063,0)</f>
        <v>0</v>
      </c>
      <c r="BC1063" s="243">
        <f>IF(AZ1063=3,G1063,0)</f>
        <v>0</v>
      </c>
      <c r="BD1063" s="243">
        <f>IF(AZ1063=4,G1063,0)</f>
        <v>0</v>
      </c>
      <c r="BE1063" s="243">
        <f>IF(AZ1063=5,G1063,0)</f>
        <v>0</v>
      </c>
      <c r="CA1063" s="274">
        <v>1</v>
      </c>
      <c r="CB1063" s="274">
        <v>9</v>
      </c>
    </row>
    <row r="1064" spans="1:80" x14ac:dyDescent="0.2">
      <c r="A1064" s="275">
        <v>272</v>
      </c>
      <c r="B1064" s="276" t="s">
        <v>1148</v>
      </c>
      <c r="C1064" s="277" t="s">
        <v>1149</v>
      </c>
      <c r="D1064" s="278" t="s">
        <v>172</v>
      </c>
      <c r="E1064" s="279">
        <v>1</v>
      </c>
      <c r="F1064" s="357"/>
      <c r="G1064" s="280">
        <f>E1064*F1064</f>
        <v>0</v>
      </c>
      <c r="H1064" s="281">
        <v>0</v>
      </c>
      <c r="I1064" s="282">
        <f>E1064*H1064</f>
        <v>0</v>
      </c>
      <c r="J1064" s="281">
        <v>0</v>
      </c>
      <c r="K1064" s="282">
        <f>E1064*J1064</f>
        <v>0</v>
      </c>
      <c r="O1064" s="274">
        <v>2</v>
      </c>
      <c r="AA1064" s="243">
        <v>1</v>
      </c>
      <c r="AB1064" s="243">
        <v>9</v>
      </c>
      <c r="AC1064" s="243">
        <v>9</v>
      </c>
      <c r="AZ1064" s="243">
        <v>4</v>
      </c>
      <c r="BA1064" s="243">
        <f>IF(AZ1064=1,G1064,0)</f>
        <v>0</v>
      </c>
      <c r="BB1064" s="243">
        <f>IF(AZ1064=2,G1064,0)</f>
        <v>0</v>
      </c>
      <c r="BC1064" s="243">
        <f>IF(AZ1064=3,G1064,0)</f>
        <v>0</v>
      </c>
      <c r="BD1064" s="243">
        <f>IF(AZ1064=4,G1064,0)</f>
        <v>0</v>
      </c>
      <c r="BE1064" s="243">
        <f>IF(AZ1064=5,G1064,0)</f>
        <v>0</v>
      </c>
      <c r="CA1064" s="274">
        <v>1</v>
      </c>
      <c r="CB1064" s="274">
        <v>9</v>
      </c>
    </row>
    <row r="1065" spans="1:80" x14ac:dyDescent="0.2">
      <c r="A1065" s="293"/>
      <c r="B1065" s="294" t="s">
        <v>102</v>
      </c>
      <c r="C1065" s="295" t="s">
        <v>1135</v>
      </c>
      <c r="D1065" s="296"/>
      <c r="E1065" s="297"/>
      <c r="F1065" s="359"/>
      <c r="G1065" s="299">
        <f>SUM(G1057:G1064)</f>
        <v>0</v>
      </c>
      <c r="H1065" s="300"/>
      <c r="I1065" s="301">
        <f>SUM(I1057:I1064)</f>
        <v>0</v>
      </c>
      <c r="J1065" s="300"/>
      <c r="K1065" s="301">
        <f>SUM(K1057:K1064)</f>
        <v>0</v>
      </c>
      <c r="O1065" s="274">
        <v>4</v>
      </c>
      <c r="BA1065" s="302">
        <f>SUM(BA1057:BA1064)</f>
        <v>0</v>
      </c>
      <c r="BB1065" s="302">
        <f>SUM(BB1057:BB1064)</f>
        <v>0</v>
      </c>
      <c r="BC1065" s="302">
        <f>SUM(BC1057:BC1064)</f>
        <v>0</v>
      </c>
      <c r="BD1065" s="302">
        <f>SUM(BD1057:BD1064)</f>
        <v>0</v>
      </c>
      <c r="BE1065" s="302">
        <f>SUM(BE1057:BE1064)</f>
        <v>0</v>
      </c>
    </row>
    <row r="1066" spans="1:80" x14ac:dyDescent="0.2">
      <c r="A1066" s="264" t="s">
        <v>98</v>
      </c>
      <c r="B1066" s="265" t="s">
        <v>1150</v>
      </c>
      <c r="C1066" s="266" t="s">
        <v>1151</v>
      </c>
      <c r="D1066" s="267"/>
      <c r="E1066" s="268"/>
      <c r="F1066" s="360"/>
      <c r="G1066" s="269"/>
      <c r="H1066" s="270"/>
      <c r="I1066" s="271"/>
      <c r="J1066" s="272"/>
      <c r="K1066" s="273"/>
      <c r="O1066" s="274">
        <v>1</v>
      </c>
    </row>
    <row r="1067" spans="1:80" ht="22.5" x14ac:dyDescent="0.2">
      <c r="A1067" s="275">
        <v>273</v>
      </c>
      <c r="B1067" s="276" t="s">
        <v>1153</v>
      </c>
      <c r="C1067" s="277" t="s">
        <v>1154</v>
      </c>
      <c r="D1067" s="278" t="s">
        <v>112</v>
      </c>
      <c r="E1067" s="279">
        <v>0.28999999999999998</v>
      </c>
      <c r="F1067" s="357"/>
      <c r="G1067" s="280">
        <f>E1067*F1067</f>
        <v>0</v>
      </c>
      <c r="H1067" s="281">
        <v>0</v>
      </c>
      <c r="I1067" s="282">
        <f>E1067*H1067</f>
        <v>0</v>
      </c>
      <c r="J1067" s="281">
        <v>0</v>
      </c>
      <c r="K1067" s="282">
        <f>E1067*J1067</f>
        <v>0</v>
      </c>
      <c r="O1067" s="274">
        <v>2</v>
      </c>
      <c r="AA1067" s="243">
        <v>1</v>
      </c>
      <c r="AB1067" s="243">
        <v>9</v>
      </c>
      <c r="AC1067" s="243">
        <v>9</v>
      </c>
      <c r="AZ1067" s="243">
        <v>4</v>
      </c>
      <c r="BA1067" s="243">
        <f>IF(AZ1067=1,G1067,0)</f>
        <v>0</v>
      </c>
      <c r="BB1067" s="243">
        <f>IF(AZ1067=2,G1067,0)</f>
        <v>0</v>
      </c>
      <c r="BC1067" s="243">
        <f>IF(AZ1067=3,G1067,0)</f>
        <v>0</v>
      </c>
      <c r="BD1067" s="243">
        <f>IF(AZ1067=4,G1067,0)</f>
        <v>0</v>
      </c>
      <c r="BE1067" s="243">
        <f>IF(AZ1067=5,G1067,0)</f>
        <v>0</v>
      </c>
      <c r="CA1067" s="274">
        <v>1</v>
      </c>
      <c r="CB1067" s="274">
        <v>9</v>
      </c>
    </row>
    <row r="1068" spans="1:80" x14ac:dyDescent="0.2">
      <c r="A1068" s="283"/>
      <c r="B1068" s="286"/>
      <c r="C1068" s="287" t="s">
        <v>1155</v>
      </c>
      <c r="D1068" s="288"/>
      <c r="E1068" s="289">
        <v>0.2</v>
      </c>
      <c r="F1068" s="358"/>
      <c r="G1068" s="290"/>
      <c r="H1068" s="291"/>
      <c r="I1068" s="284"/>
      <c r="J1068" s="292"/>
      <c r="K1068" s="284"/>
      <c r="M1068" s="285" t="s">
        <v>1155</v>
      </c>
      <c r="O1068" s="274"/>
    </row>
    <row r="1069" spans="1:80" x14ac:dyDescent="0.2">
      <c r="A1069" s="283"/>
      <c r="B1069" s="286"/>
      <c r="C1069" s="287" t="s">
        <v>1156</v>
      </c>
      <c r="D1069" s="288"/>
      <c r="E1069" s="289">
        <v>0.09</v>
      </c>
      <c r="F1069" s="358"/>
      <c r="G1069" s="290"/>
      <c r="H1069" s="291"/>
      <c r="I1069" s="284"/>
      <c r="J1069" s="292"/>
      <c r="K1069" s="284"/>
      <c r="M1069" s="285" t="s">
        <v>1156</v>
      </c>
      <c r="O1069" s="274"/>
    </row>
    <row r="1070" spans="1:80" x14ac:dyDescent="0.2">
      <c r="A1070" s="293"/>
      <c r="B1070" s="294" t="s">
        <v>102</v>
      </c>
      <c r="C1070" s="295" t="s">
        <v>1152</v>
      </c>
      <c r="D1070" s="296"/>
      <c r="E1070" s="297"/>
      <c r="F1070" s="359"/>
      <c r="G1070" s="299">
        <f>SUM(G1066:G1069)</f>
        <v>0</v>
      </c>
      <c r="H1070" s="300"/>
      <c r="I1070" s="301">
        <f>SUM(I1066:I1069)</f>
        <v>0</v>
      </c>
      <c r="J1070" s="300"/>
      <c r="K1070" s="301">
        <f>SUM(K1066:K1069)</f>
        <v>0</v>
      </c>
      <c r="O1070" s="274">
        <v>4</v>
      </c>
      <c r="BA1070" s="302">
        <f>SUM(BA1066:BA1069)</f>
        <v>0</v>
      </c>
      <c r="BB1070" s="302">
        <f>SUM(BB1066:BB1069)</f>
        <v>0</v>
      </c>
      <c r="BC1070" s="302">
        <f>SUM(BC1066:BC1069)</f>
        <v>0</v>
      </c>
      <c r="BD1070" s="302">
        <f>SUM(BD1066:BD1069)</f>
        <v>0</v>
      </c>
      <c r="BE1070" s="302">
        <f>SUM(BE1066:BE1069)</f>
        <v>0</v>
      </c>
    </row>
    <row r="1071" spans="1:80" x14ac:dyDescent="0.2">
      <c r="A1071" s="264" t="s">
        <v>98</v>
      </c>
      <c r="B1071" s="265" t="s">
        <v>1157</v>
      </c>
      <c r="C1071" s="266" t="s">
        <v>1158</v>
      </c>
      <c r="D1071" s="267"/>
      <c r="E1071" s="268"/>
      <c r="F1071" s="360"/>
      <c r="G1071" s="269"/>
      <c r="H1071" s="270"/>
      <c r="I1071" s="271"/>
      <c r="J1071" s="272"/>
      <c r="K1071" s="273"/>
      <c r="O1071" s="274">
        <v>1</v>
      </c>
    </row>
    <row r="1072" spans="1:80" x14ac:dyDescent="0.2">
      <c r="A1072" s="275">
        <v>274</v>
      </c>
      <c r="B1072" s="276" t="s">
        <v>1160</v>
      </c>
      <c r="C1072" s="277" t="s">
        <v>1161</v>
      </c>
      <c r="D1072" s="278" t="s">
        <v>191</v>
      </c>
      <c r="E1072" s="279">
        <v>279.52944450000001</v>
      </c>
      <c r="F1072" s="357"/>
      <c r="G1072" s="280">
        <f>E1072*F1072</f>
        <v>0</v>
      </c>
      <c r="H1072" s="281">
        <v>0</v>
      </c>
      <c r="I1072" s="282">
        <f>E1072*H1072</f>
        <v>0</v>
      </c>
      <c r="J1072" s="281"/>
      <c r="K1072" s="282">
        <f>E1072*J1072</f>
        <v>0</v>
      </c>
      <c r="O1072" s="274">
        <v>2</v>
      </c>
      <c r="AA1072" s="243">
        <v>8</v>
      </c>
      <c r="AB1072" s="243">
        <v>0</v>
      </c>
      <c r="AC1072" s="243">
        <v>3</v>
      </c>
      <c r="AZ1072" s="243">
        <v>1</v>
      </c>
      <c r="BA1072" s="243">
        <f>IF(AZ1072=1,G1072,0)</f>
        <v>0</v>
      </c>
      <c r="BB1072" s="243">
        <f>IF(AZ1072=2,G1072,0)</f>
        <v>0</v>
      </c>
      <c r="BC1072" s="243">
        <f>IF(AZ1072=3,G1072,0)</f>
        <v>0</v>
      </c>
      <c r="BD1072" s="243">
        <f>IF(AZ1072=4,G1072,0)</f>
        <v>0</v>
      </c>
      <c r="BE1072" s="243">
        <f>IF(AZ1072=5,G1072,0)</f>
        <v>0</v>
      </c>
      <c r="CA1072" s="274">
        <v>8</v>
      </c>
      <c r="CB1072" s="274">
        <v>0</v>
      </c>
    </row>
    <row r="1073" spans="1:80" x14ac:dyDescent="0.2">
      <c r="A1073" s="275">
        <v>275</v>
      </c>
      <c r="B1073" s="276" t="s">
        <v>1162</v>
      </c>
      <c r="C1073" s="277" t="s">
        <v>1163</v>
      </c>
      <c r="D1073" s="278" t="s">
        <v>191</v>
      </c>
      <c r="E1073" s="279">
        <v>279.52944450000001</v>
      </c>
      <c r="F1073" s="357"/>
      <c r="G1073" s="280">
        <f>E1073*F1073</f>
        <v>0</v>
      </c>
      <c r="H1073" s="281">
        <v>0</v>
      </c>
      <c r="I1073" s="282">
        <f>E1073*H1073</f>
        <v>0</v>
      </c>
      <c r="J1073" s="281"/>
      <c r="K1073" s="282">
        <f>E1073*J1073</f>
        <v>0</v>
      </c>
      <c r="O1073" s="274">
        <v>2</v>
      </c>
      <c r="AA1073" s="243">
        <v>8</v>
      </c>
      <c r="AB1073" s="243">
        <v>0</v>
      </c>
      <c r="AC1073" s="243">
        <v>3</v>
      </c>
      <c r="AZ1073" s="243">
        <v>1</v>
      </c>
      <c r="BA1073" s="243">
        <f>IF(AZ1073=1,G1073,0)</f>
        <v>0</v>
      </c>
      <c r="BB1073" s="243">
        <f>IF(AZ1073=2,G1073,0)</f>
        <v>0</v>
      </c>
      <c r="BC1073" s="243">
        <f>IF(AZ1073=3,G1073,0)</f>
        <v>0</v>
      </c>
      <c r="BD1073" s="243">
        <f>IF(AZ1073=4,G1073,0)</f>
        <v>0</v>
      </c>
      <c r="BE1073" s="243">
        <f>IF(AZ1073=5,G1073,0)</f>
        <v>0</v>
      </c>
      <c r="CA1073" s="274">
        <v>8</v>
      </c>
      <c r="CB1073" s="274">
        <v>0</v>
      </c>
    </row>
    <row r="1074" spans="1:80" x14ac:dyDescent="0.2">
      <c r="A1074" s="275">
        <v>276</v>
      </c>
      <c r="B1074" s="276" t="s">
        <v>1164</v>
      </c>
      <c r="C1074" s="277" t="s">
        <v>1165</v>
      </c>
      <c r="D1074" s="278" t="s">
        <v>191</v>
      </c>
      <c r="E1074" s="279">
        <v>139.76472225000001</v>
      </c>
      <c r="F1074" s="357"/>
      <c r="G1074" s="280">
        <f>E1074*F1074</f>
        <v>0</v>
      </c>
      <c r="H1074" s="281">
        <v>0</v>
      </c>
      <c r="I1074" s="282">
        <f>E1074*H1074</f>
        <v>0</v>
      </c>
      <c r="J1074" s="281"/>
      <c r="K1074" s="282">
        <f>E1074*J1074</f>
        <v>0</v>
      </c>
      <c r="O1074" s="274">
        <v>2</v>
      </c>
      <c r="AA1074" s="243">
        <v>8</v>
      </c>
      <c r="AB1074" s="243">
        <v>0</v>
      </c>
      <c r="AC1074" s="243">
        <v>3</v>
      </c>
      <c r="AZ1074" s="243">
        <v>1</v>
      </c>
      <c r="BA1074" s="243">
        <f>IF(AZ1074=1,G1074,0)</f>
        <v>0</v>
      </c>
      <c r="BB1074" s="243">
        <f>IF(AZ1074=2,G1074,0)</f>
        <v>0</v>
      </c>
      <c r="BC1074" s="243">
        <f>IF(AZ1074=3,G1074,0)</f>
        <v>0</v>
      </c>
      <c r="BD1074" s="243">
        <f>IF(AZ1074=4,G1074,0)</f>
        <v>0</v>
      </c>
      <c r="BE1074" s="243">
        <f>IF(AZ1074=5,G1074,0)</f>
        <v>0</v>
      </c>
      <c r="CA1074" s="274">
        <v>8</v>
      </c>
      <c r="CB1074" s="274">
        <v>0</v>
      </c>
    </row>
    <row r="1075" spans="1:80" x14ac:dyDescent="0.2">
      <c r="A1075" s="275">
        <v>277</v>
      </c>
      <c r="B1075" s="276" t="s">
        <v>1166</v>
      </c>
      <c r="C1075" s="277" t="s">
        <v>1167</v>
      </c>
      <c r="D1075" s="278" t="s">
        <v>191</v>
      </c>
      <c r="E1075" s="279">
        <v>559.05888900000002</v>
      </c>
      <c r="F1075" s="357"/>
      <c r="G1075" s="280">
        <f>E1075*F1075</f>
        <v>0</v>
      </c>
      <c r="H1075" s="281">
        <v>0</v>
      </c>
      <c r="I1075" s="282">
        <f>E1075*H1075</f>
        <v>0</v>
      </c>
      <c r="J1075" s="281"/>
      <c r="K1075" s="282">
        <f>E1075*J1075</f>
        <v>0</v>
      </c>
      <c r="O1075" s="274">
        <v>2</v>
      </c>
      <c r="AA1075" s="243">
        <v>8</v>
      </c>
      <c r="AB1075" s="243">
        <v>0</v>
      </c>
      <c r="AC1075" s="243">
        <v>3</v>
      </c>
      <c r="AZ1075" s="243">
        <v>1</v>
      </c>
      <c r="BA1075" s="243">
        <f>IF(AZ1075=1,G1075,0)</f>
        <v>0</v>
      </c>
      <c r="BB1075" s="243">
        <f>IF(AZ1075=2,G1075,0)</f>
        <v>0</v>
      </c>
      <c r="BC1075" s="243">
        <f>IF(AZ1075=3,G1075,0)</f>
        <v>0</v>
      </c>
      <c r="BD1075" s="243">
        <f>IF(AZ1075=4,G1075,0)</f>
        <v>0</v>
      </c>
      <c r="BE1075" s="243">
        <f>IF(AZ1075=5,G1075,0)</f>
        <v>0</v>
      </c>
      <c r="CA1075" s="274">
        <v>8</v>
      </c>
      <c r="CB1075" s="274">
        <v>0</v>
      </c>
    </row>
    <row r="1076" spans="1:80" x14ac:dyDescent="0.2">
      <c r="A1076" s="275">
        <v>278</v>
      </c>
      <c r="B1076" s="276" t="s">
        <v>1168</v>
      </c>
      <c r="C1076" s="277" t="s">
        <v>1169</v>
      </c>
      <c r="D1076" s="278" t="s">
        <v>191</v>
      </c>
      <c r="E1076" s="279">
        <v>139.76472225000001</v>
      </c>
      <c r="F1076" s="357"/>
      <c r="G1076" s="280">
        <f>E1076*F1076</f>
        <v>0</v>
      </c>
      <c r="H1076" s="281">
        <v>0</v>
      </c>
      <c r="I1076" s="282">
        <f>E1076*H1076</f>
        <v>0</v>
      </c>
      <c r="J1076" s="281"/>
      <c r="K1076" s="282">
        <f>E1076*J1076</f>
        <v>0</v>
      </c>
      <c r="O1076" s="274">
        <v>2</v>
      </c>
      <c r="AA1076" s="243">
        <v>8</v>
      </c>
      <c r="AB1076" s="243">
        <v>0</v>
      </c>
      <c r="AC1076" s="243">
        <v>3</v>
      </c>
      <c r="AZ1076" s="243">
        <v>1</v>
      </c>
      <c r="BA1076" s="243">
        <f>IF(AZ1076=1,G1076,0)</f>
        <v>0</v>
      </c>
      <c r="BB1076" s="243">
        <f>IF(AZ1076=2,G1076,0)</f>
        <v>0</v>
      </c>
      <c r="BC1076" s="243">
        <f>IF(AZ1076=3,G1076,0)</f>
        <v>0</v>
      </c>
      <c r="BD1076" s="243">
        <f>IF(AZ1076=4,G1076,0)</f>
        <v>0</v>
      </c>
      <c r="BE1076" s="243">
        <f>IF(AZ1076=5,G1076,0)</f>
        <v>0</v>
      </c>
      <c r="CA1076" s="274">
        <v>8</v>
      </c>
      <c r="CB1076" s="274">
        <v>0</v>
      </c>
    </row>
    <row r="1077" spans="1:80" x14ac:dyDescent="0.2">
      <c r="A1077" s="275">
        <v>279</v>
      </c>
      <c r="B1077" s="276" t="s">
        <v>1170</v>
      </c>
      <c r="C1077" s="277" t="s">
        <v>1171</v>
      </c>
      <c r="D1077" s="278" t="s">
        <v>191</v>
      </c>
      <c r="E1077" s="279">
        <v>559.05888900000002</v>
      </c>
      <c r="F1077" s="357"/>
      <c r="G1077" s="280">
        <f>E1077*F1077</f>
        <v>0</v>
      </c>
      <c r="H1077" s="281">
        <v>0</v>
      </c>
      <c r="I1077" s="282">
        <f>E1077*H1077</f>
        <v>0</v>
      </c>
      <c r="J1077" s="281"/>
      <c r="K1077" s="282">
        <f>E1077*J1077</f>
        <v>0</v>
      </c>
      <c r="O1077" s="274">
        <v>2</v>
      </c>
      <c r="AA1077" s="243">
        <v>8</v>
      </c>
      <c r="AB1077" s="243">
        <v>0</v>
      </c>
      <c r="AC1077" s="243">
        <v>3</v>
      </c>
      <c r="AZ1077" s="243">
        <v>1</v>
      </c>
      <c r="BA1077" s="243">
        <f>IF(AZ1077=1,G1077,0)</f>
        <v>0</v>
      </c>
      <c r="BB1077" s="243">
        <f>IF(AZ1077=2,G1077,0)</f>
        <v>0</v>
      </c>
      <c r="BC1077" s="243">
        <f>IF(AZ1077=3,G1077,0)</f>
        <v>0</v>
      </c>
      <c r="BD1077" s="243">
        <f>IF(AZ1077=4,G1077,0)</f>
        <v>0</v>
      </c>
      <c r="BE1077" s="243">
        <f>IF(AZ1077=5,G1077,0)</f>
        <v>0</v>
      </c>
      <c r="CA1077" s="274">
        <v>8</v>
      </c>
      <c r="CB1077" s="274">
        <v>0</v>
      </c>
    </row>
    <row r="1078" spans="1:80" x14ac:dyDescent="0.2">
      <c r="A1078" s="275">
        <v>280</v>
      </c>
      <c r="B1078" s="276" t="s">
        <v>1172</v>
      </c>
      <c r="C1078" s="277" t="s">
        <v>1173</v>
      </c>
      <c r="D1078" s="278" t="s">
        <v>191</v>
      </c>
      <c r="E1078" s="279">
        <v>139.76472225000001</v>
      </c>
      <c r="F1078" s="357"/>
      <c r="G1078" s="280">
        <f>E1078*F1078</f>
        <v>0</v>
      </c>
      <c r="H1078" s="281">
        <v>0</v>
      </c>
      <c r="I1078" s="282">
        <f>E1078*H1078</f>
        <v>0</v>
      </c>
      <c r="J1078" s="281"/>
      <c r="K1078" s="282">
        <f>E1078*J1078</f>
        <v>0</v>
      </c>
      <c r="O1078" s="274">
        <v>2</v>
      </c>
      <c r="AA1078" s="243">
        <v>8</v>
      </c>
      <c r="AB1078" s="243">
        <v>0</v>
      </c>
      <c r="AC1078" s="243">
        <v>3</v>
      </c>
      <c r="AZ1078" s="243">
        <v>1</v>
      </c>
      <c r="BA1078" s="243">
        <f>IF(AZ1078=1,G1078,0)</f>
        <v>0</v>
      </c>
      <c r="BB1078" s="243">
        <f>IF(AZ1078=2,G1078,0)</f>
        <v>0</v>
      </c>
      <c r="BC1078" s="243">
        <f>IF(AZ1078=3,G1078,0)</f>
        <v>0</v>
      </c>
      <c r="BD1078" s="243">
        <f>IF(AZ1078=4,G1078,0)</f>
        <v>0</v>
      </c>
      <c r="BE1078" s="243">
        <f>IF(AZ1078=5,G1078,0)</f>
        <v>0</v>
      </c>
      <c r="CA1078" s="274">
        <v>8</v>
      </c>
      <c r="CB1078" s="274">
        <v>0</v>
      </c>
    </row>
    <row r="1079" spans="1:80" x14ac:dyDescent="0.2">
      <c r="A1079" s="293"/>
      <c r="B1079" s="294" t="s">
        <v>102</v>
      </c>
      <c r="C1079" s="295" t="s">
        <v>1159</v>
      </c>
      <c r="D1079" s="296"/>
      <c r="E1079" s="297"/>
      <c r="F1079" s="298"/>
      <c r="G1079" s="299">
        <f>SUM(G1071:G1078)</f>
        <v>0</v>
      </c>
      <c r="H1079" s="300"/>
      <c r="I1079" s="301">
        <f>SUM(I1071:I1078)</f>
        <v>0</v>
      </c>
      <c r="J1079" s="300"/>
      <c r="K1079" s="301">
        <f>SUM(K1071:K1078)</f>
        <v>0</v>
      </c>
      <c r="O1079" s="274">
        <v>4</v>
      </c>
      <c r="BA1079" s="302">
        <f>SUM(BA1071:BA1078)</f>
        <v>0</v>
      </c>
      <c r="BB1079" s="302">
        <f>SUM(BB1071:BB1078)</f>
        <v>0</v>
      </c>
      <c r="BC1079" s="302">
        <f>SUM(BC1071:BC1078)</f>
        <v>0</v>
      </c>
      <c r="BD1079" s="302">
        <f>SUM(BD1071:BD1078)</f>
        <v>0</v>
      </c>
      <c r="BE1079" s="302">
        <f>SUM(BE1071:BE1078)</f>
        <v>0</v>
      </c>
    </row>
    <row r="1080" spans="1:80" x14ac:dyDescent="0.2">
      <c r="E1080" s="243"/>
    </row>
    <row r="1081" spans="1:80" x14ac:dyDescent="0.2">
      <c r="E1081" s="243"/>
    </row>
    <row r="1082" spans="1:80" x14ac:dyDescent="0.2">
      <c r="E1082" s="243"/>
    </row>
    <row r="1083" spans="1:80" x14ac:dyDescent="0.2">
      <c r="E1083" s="243"/>
    </row>
    <row r="1084" spans="1:80" x14ac:dyDescent="0.2">
      <c r="E1084" s="243"/>
    </row>
    <row r="1085" spans="1:80" x14ac:dyDescent="0.2">
      <c r="E1085" s="243"/>
    </row>
    <row r="1086" spans="1:80" x14ac:dyDescent="0.2">
      <c r="E1086" s="243"/>
    </row>
    <row r="1087" spans="1:80" x14ac:dyDescent="0.2">
      <c r="E1087" s="243"/>
    </row>
    <row r="1088" spans="1:80" x14ac:dyDescent="0.2">
      <c r="E1088" s="243"/>
    </row>
    <row r="1089" spans="1:7" x14ac:dyDescent="0.2">
      <c r="E1089" s="243"/>
    </row>
    <row r="1090" spans="1:7" x14ac:dyDescent="0.2">
      <c r="E1090" s="243"/>
    </row>
    <row r="1091" spans="1:7" x14ac:dyDescent="0.2">
      <c r="E1091" s="243"/>
    </row>
    <row r="1092" spans="1:7" x14ac:dyDescent="0.2">
      <c r="E1092" s="243"/>
    </row>
    <row r="1093" spans="1:7" x14ac:dyDescent="0.2">
      <c r="E1093" s="243"/>
    </row>
    <row r="1094" spans="1:7" x14ac:dyDescent="0.2">
      <c r="E1094" s="243"/>
    </row>
    <row r="1095" spans="1:7" x14ac:dyDescent="0.2">
      <c r="E1095" s="243"/>
    </row>
    <row r="1096" spans="1:7" x14ac:dyDescent="0.2">
      <c r="E1096" s="243"/>
    </row>
    <row r="1097" spans="1:7" x14ac:dyDescent="0.2">
      <c r="E1097" s="243"/>
    </row>
    <row r="1098" spans="1:7" x14ac:dyDescent="0.2">
      <c r="E1098" s="243"/>
    </row>
    <row r="1099" spans="1:7" x14ac:dyDescent="0.2">
      <c r="E1099" s="243"/>
    </row>
    <row r="1100" spans="1:7" x14ac:dyDescent="0.2">
      <c r="E1100" s="243"/>
    </row>
    <row r="1101" spans="1:7" x14ac:dyDescent="0.2">
      <c r="E1101" s="243"/>
    </row>
    <row r="1102" spans="1:7" x14ac:dyDescent="0.2">
      <c r="E1102" s="243"/>
    </row>
    <row r="1103" spans="1:7" x14ac:dyDescent="0.2">
      <c r="A1103" s="292"/>
      <c r="B1103" s="292"/>
      <c r="C1103" s="292"/>
      <c r="D1103" s="292"/>
      <c r="E1103" s="292"/>
      <c r="F1103" s="292"/>
      <c r="G1103" s="292"/>
    </row>
    <row r="1104" spans="1:7" x14ac:dyDescent="0.2">
      <c r="A1104" s="292"/>
      <c r="B1104" s="292"/>
      <c r="C1104" s="292"/>
      <c r="D1104" s="292"/>
      <c r="E1104" s="292"/>
      <c r="F1104" s="292"/>
      <c r="G1104" s="292"/>
    </row>
    <row r="1105" spans="1:7" x14ac:dyDescent="0.2">
      <c r="A1105" s="292"/>
      <c r="B1105" s="292"/>
      <c r="C1105" s="292"/>
      <c r="D1105" s="292"/>
      <c r="E1105" s="292"/>
      <c r="F1105" s="292"/>
      <c r="G1105" s="292"/>
    </row>
    <row r="1106" spans="1:7" x14ac:dyDescent="0.2">
      <c r="A1106" s="292"/>
      <c r="B1106" s="292"/>
      <c r="C1106" s="292"/>
      <c r="D1106" s="292"/>
      <c r="E1106" s="292"/>
      <c r="F1106" s="292"/>
      <c r="G1106" s="292"/>
    </row>
    <row r="1107" spans="1:7" x14ac:dyDescent="0.2">
      <c r="E1107" s="243"/>
    </row>
    <row r="1108" spans="1:7" x14ac:dyDescent="0.2">
      <c r="E1108" s="243"/>
    </row>
    <row r="1109" spans="1:7" x14ac:dyDescent="0.2">
      <c r="E1109" s="243"/>
    </row>
    <row r="1110" spans="1:7" x14ac:dyDescent="0.2">
      <c r="E1110" s="243"/>
    </row>
    <row r="1111" spans="1:7" x14ac:dyDescent="0.2">
      <c r="E1111" s="243"/>
    </row>
    <row r="1112" spans="1:7" x14ac:dyDescent="0.2">
      <c r="E1112" s="243"/>
    </row>
    <row r="1113" spans="1:7" x14ac:dyDescent="0.2">
      <c r="E1113" s="243"/>
    </row>
    <row r="1114" spans="1:7" x14ac:dyDescent="0.2">
      <c r="E1114" s="243"/>
    </row>
    <row r="1115" spans="1:7" x14ac:dyDescent="0.2">
      <c r="E1115" s="243"/>
    </row>
    <row r="1116" spans="1:7" x14ac:dyDescent="0.2">
      <c r="E1116" s="243"/>
    </row>
    <row r="1117" spans="1:7" x14ac:dyDescent="0.2">
      <c r="E1117" s="243"/>
    </row>
    <row r="1118" spans="1:7" x14ac:dyDescent="0.2">
      <c r="E1118" s="243"/>
    </row>
    <row r="1119" spans="1:7" x14ac:dyDescent="0.2">
      <c r="E1119" s="243"/>
    </row>
    <row r="1120" spans="1:7" x14ac:dyDescent="0.2">
      <c r="E1120" s="243"/>
    </row>
    <row r="1121" spans="5:5" x14ac:dyDescent="0.2">
      <c r="E1121" s="243"/>
    </row>
    <row r="1122" spans="5:5" x14ac:dyDescent="0.2">
      <c r="E1122" s="243"/>
    </row>
    <row r="1123" spans="5:5" x14ac:dyDescent="0.2">
      <c r="E1123" s="243"/>
    </row>
    <row r="1124" spans="5:5" x14ac:dyDescent="0.2">
      <c r="E1124" s="243"/>
    </row>
    <row r="1125" spans="5:5" x14ac:dyDescent="0.2">
      <c r="E1125" s="243"/>
    </row>
    <row r="1126" spans="5:5" x14ac:dyDescent="0.2">
      <c r="E1126" s="243"/>
    </row>
    <row r="1127" spans="5:5" x14ac:dyDescent="0.2">
      <c r="E1127" s="243"/>
    </row>
    <row r="1128" spans="5:5" x14ac:dyDescent="0.2">
      <c r="E1128" s="243"/>
    </row>
    <row r="1129" spans="5:5" x14ac:dyDescent="0.2">
      <c r="E1129" s="243"/>
    </row>
    <row r="1130" spans="5:5" x14ac:dyDescent="0.2">
      <c r="E1130" s="243"/>
    </row>
    <row r="1131" spans="5:5" x14ac:dyDescent="0.2">
      <c r="E1131" s="243"/>
    </row>
    <row r="1132" spans="5:5" x14ac:dyDescent="0.2">
      <c r="E1132" s="243"/>
    </row>
    <row r="1133" spans="5:5" x14ac:dyDescent="0.2">
      <c r="E1133" s="243"/>
    </row>
    <row r="1134" spans="5:5" x14ac:dyDescent="0.2">
      <c r="E1134" s="243"/>
    </row>
    <row r="1135" spans="5:5" x14ac:dyDescent="0.2">
      <c r="E1135" s="243"/>
    </row>
    <row r="1136" spans="5:5" x14ac:dyDescent="0.2">
      <c r="E1136" s="243"/>
    </row>
    <row r="1137" spans="1:7" x14ac:dyDescent="0.2">
      <c r="E1137" s="243"/>
    </row>
    <row r="1138" spans="1:7" x14ac:dyDescent="0.2">
      <c r="A1138" s="303"/>
      <c r="B1138" s="303"/>
    </row>
    <row r="1139" spans="1:7" x14ac:dyDescent="0.2">
      <c r="A1139" s="292"/>
      <c r="B1139" s="292"/>
      <c r="C1139" s="304"/>
      <c r="D1139" s="304"/>
      <c r="E1139" s="305"/>
      <c r="F1139" s="304"/>
      <c r="G1139" s="306"/>
    </row>
    <row r="1140" spans="1:7" x14ac:dyDescent="0.2">
      <c r="A1140" s="307"/>
      <c r="B1140" s="307"/>
      <c r="C1140" s="292"/>
      <c r="D1140" s="292"/>
      <c r="E1140" s="308"/>
      <c r="F1140" s="292"/>
      <c r="G1140" s="292"/>
    </row>
    <row r="1141" spans="1:7" x14ac:dyDescent="0.2">
      <c r="A1141" s="292"/>
      <c r="B1141" s="292"/>
      <c r="C1141" s="292"/>
      <c r="D1141" s="292"/>
      <c r="E1141" s="308"/>
      <c r="F1141" s="292"/>
      <c r="G1141" s="292"/>
    </row>
    <row r="1142" spans="1:7" x14ac:dyDescent="0.2">
      <c r="A1142" s="292"/>
      <c r="B1142" s="292"/>
      <c r="C1142" s="292"/>
      <c r="D1142" s="292"/>
      <c r="E1142" s="308"/>
      <c r="F1142" s="292"/>
      <c r="G1142" s="292"/>
    </row>
    <row r="1143" spans="1:7" x14ac:dyDescent="0.2">
      <c r="A1143" s="292"/>
      <c r="B1143" s="292"/>
      <c r="C1143" s="292"/>
      <c r="D1143" s="292"/>
      <c r="E1143" s="308"/>
      <c r="F1143" s="292"/>
      <c r="G1143" s="292"/>
    </row>
    <row r="1144" spans="1:7" x14ac:dyDescent="0.2">
      <c r="A1144" s="292"/>
      <c r="B1144" s="292"/>
      <c r="C1144" s="292"/>
      <c r="D1144" s="292"/>
      <c r="E1144" s="308"/>
      <c r="F1144" s="292"/>
      <c r="G1144" s="292"/>
    </row>
    <row r="1145" spans="1:7" x14ac:dyDescent="0.2">
      <c r="A1145" s="292"/>
      <c r="B1145" s="292"/>
      <c r="C1145" s="292"/>
      <c r="D1145" s="292"/>
      <c r="E1145" s="308"/>
      <c r="F1145" s="292"/>
      <c r="G1145" s="292"/>
    </row>
    <row r="1146" spans="1:7" x14ac:dyDescent="0.2">
      <c r="A1146" s="292"/>
      <c r="B1146" s="292"/>
      <c r="C1146" s="292"/>
      <c r="D1146" s="292"/>
      <c r="E1146" s="308"/>
      <c r="F1146" s="292"/>
      <c r="G1146" s="292"/>
    </row>
    <row r="1147" spans="1:7" x14ac:dyDescent="0.2">
      <c r="A1147" s="292"/>
      <c r="B1147" s="292"/>
      <c r="C1147" s="292"/>
      <c r="D1147" s="292"/>
      <c r="E1147" s="308"/>
      <c r="F1147" s="292"/>
      <c r="G1147" s="292"/>
    </row>
    <row r="1148" spans="1:7" x14ac:dyDescent="0.2">
      <c r="A1148" s="292"/>
      <c r="B1148" s="292"/>
      <c r="C1148" s="292"/>
      <c r="D1148" s="292"/>
      <c r="E1148" s="308"/>
      <c r="F1148" s="292"/>
      <c r="G1148" s="292"/>
    </row>
    <row r="1149" spans="1:7" x14ac:dyDescent="0.2">
      <c r="A1149" s="292"/>
      <c r="B1149" s="292"/>
      <c r="C1149" s="292"/>
      <c r="D1149" s="292"/>
      <c r="E1149" s="308"/>
      <c r="F1149" s="292"/>
      <c r="G1149" s="292"/>
    </row>
    <row r="1150" spans="1:7" x14ac:dyDescent="0.2">
      <c r="A1150" s="292"/>
      <c r="B1150" s="292"/>
      <c r="C1150" s="292"/>
      <c r="D1150" s="292"/>
      <c r="E1150" s="308"/>
      <c r="F1150" s="292"/>
      <c r="G1150" s="292"/>
    </row>
    <row r="1151" spans="1:7" x14ac:dyDescent="0.2">
      <c r="A1151" s="292"/>
      <c r="B1151" s="292"/>
      <c r="C1151" s="292"/>
      <c r="D1151" s="292"/>
      <c r="E1151" s="308"/>
      <c r="F1151" s="292"/>
      <c r="G1151" s="292"/>
    </row>
    <row r="1152" spans="1:7" x14ac:dyDescent="0.2">
      <c r="A1152" s="292"/>
      <c r="B1152" s="292"/>
      <c r="C1152" s="292"/>
      <c r="D1152" s="292"/>
      <c r="E1152" s="308"/>
      <c r="F1152" s="292"/>
      <c r="G1152" s="292"/>
    </row>
  </sheetData>
  <sheetProtection algorithmName="SHA-512" hashValue="TMyfyRTLljOkn/QPc4XP6ZhheS5kL4swbe4Q9izlRYv17aLsbkQf4U9O9kfzsu99oo3DFtMdxfrgcOfhsO8fyg==" saltValue="uwZYSLWqruuXXdlfG2KYFg==" spinCount="100000" sheet="1"/>
  <mergeCells count="715">
    <mergeCell ref="C1068:D1068"/>
    <mergeCell ref="C1069:D1069"/>
    <mergeCell ref="C1044:D1044"/>
    <mergeCell ref="C1032:D1032"/>
    <mergeCell ref="C1033:D1033"/>
    <mergeCell ref="C1034:D1034"/>
    <mergeCell ref="C1036:D1036"/>
    <mergeCell ref="C1037:D1037"/>
    <mergeCell ref="C1038:D1038"/>
    <mergeCell ref="C1040:D1040"/>
    <mergeCell ref="C1021:D1021"/>
    <mergeCell ref="C1022:D1022"/>
    <mergeCell ref="C1024:D1024"/>
    <mergeCell ref="C1025:D1025"/>
    <mergeCell ref="C1026:D1026"/>
    <mergeCell ref="C1027:D1027"/>
    <mergeCell ref="C1028:D1028"/>
    <mergeCell ref="C1006:D1006"/>
    <mergeCell ref="C1010:D1010"/>
    <mergeCell ref="C1012:D1012"/>
    <mergeCell ref="C1014:D1014"/>
    <mergeCell ref="C1016:D1016"/>
    <mergeCell ref="C992:D992"/>
    <mergeCell ref="C994:D994"/>
    <mergeCell ref="C995:D995"/>
    <mergeCell ref="C1000:D1000"/>
    <mergeCell ref="C1001:D1001"/>
    <mergeCell ref="C978:D978"/>
    <mergeCell ref="C980:D980"/>
    <mergeCell ref="C982:D982"/>
    <mergeCell ref="C984:D984"/>
    <mergeCell ref="C986:D986"/>
    <mergeCell ref="C988:D988"/>
    <mergeCell ref="C989:D989"/>
    <mergeCell ref="C991:D991"/>
    <mergeCell ref="C963:D963"/>
    <mergeCell ref="C965:D965"/>
    <mergeCell ref="C967:D967"/>
    <mergeCell ref="C969:D969"/>
    <mergeCell ref="C971:D971"/>
    <mergeCell ref="C973:D973"/>
    <mergeCell ref="C955:D955"/>
    <mergeCell ref="C956:D956"/>
    <mergeCell ref="C957:D957"/>
    <mergeCell ref="C958:D958"/>
    <mergeCell ref="C959:D959"/>
    <mergeCell ref="C944:D944"/>
    <mergeCell ref="C945:D945"/>
    <mergeCell ref="C949:D949"/>
    <mergeCell ref="C950:D950"/>
    <mergeCell ref="C951:D951"/>
    <mergeCell ref="C952:D952"/>
    <mergeCell ref="C953:D953"/>
    <mergeCell ref="C954:D954"/>
    <mergeCell ref="C938:D938"/>
    <mergeCell ref="C939:D939"/>
    <mergeCell ref="C940:D940"/>
    <mergeCell ref="C941:D941"/>
    <mergeCell ref="C942:D942"/>
    <mergeCell ref="C943:D943"/>
    <mergeCell ref="C925:D925"/>
    <mergeCell ref="C927:D927"/>
    <mergeCell ref="C928:D928"/>
    <mergeCell ref="C933:D933"/>
    <mergeCell ref="C934:D934"/>
    <mergeCell ref="C935:D935"/>
    <mergeCell ref="C936:D936"/>
    <mergeCell ref="C937:D937"/>
    <mergeCell ref="C918:D918"/>
    <mergeCell ref="C919:D919"/>
    <mergeCell ref="C920:D920"/>
    <mergeCell ref="C922:D922"/>
    <mergeCell ref="C923:D923"/>
    <mergeCell ref="C924:D924"/>
    <mergeCell ref="C911:D911"/>
    <mergeCell ref="C912:D912"/>
    <mergeCell ref="C913:D913"/>
    <mergeCell ref="C914:D914"/>
    <mergeCell ref="C916:D916"/>
    <mergeCell ref="C917:D917"/>
    <mergeCell ref="C904:D904"/>
    <mergeCell ref="C905:D905"/>
    <mergeCell ref="C906:D906"/>
    <mergeCell ref="C907:D907"/>
    <mergeCell ref="C909:D909"/>
    <mergeCell ref="C910:D910"/>
    <mergeCell ref="C896:D896"/>
    <mergeCell ref="C897:D897"/>
    <mergeCell ref="C899:D899"/>
    <mergeCell ref="C901:D901"/>
    <mergeCell ref="C902:D902"/>
    <mergeCell ref="C903:D903"/>
    <mergeCell ref="C890:D890"/>
    <mergeCell ref="C891:D891"/>
    <mergeCell ref="C892:D892"/>
    <mergeCell ref="C893:D893"/>
    <mergeCell ref="C894:D894"/>
    <mergeCell ref="C895:D895"/>
    <mergeCell ref="C883:D883"/>
    <mergeCell ref="C884:D884"/>
    <mergeCell ref="C885:D885"/>
    <mergeCell ref="C886:D886"/>
    <mergeCell ref="C887:D887"/>
    <mergeCell ref="C889:D889"/>
    <mergeCell ref="C876:D876"/>
    <mergeCell ref="C877:D877"/>
    <mergeCell ref="C879:D879"/>
    <mergeCell ref="C880:D880"/>
    <mergeCell ref="C881:D881"/>
    <mergeCell ref="C882:D882"/>
    <mergeCell ref="C868:D868"/>
    <mergeCell ref="C869:D869"/>
    <mergeCell ref="C870:D870"/>
    <mergeCell ref="C872:D872"/>
    <mergeCell ref="C873:D873"/>
    <mergeCell ref="C874:D874"/>
    <mergeCell ref="C860:D860"/>
    <mergeCell ref="C862:D862"/>
    <mergeCell ref="C863:D863"/>
    <mergeCell ref="C864:D864"/>
    <mergeCell ref="C866:D866"/>
    <mergeCell ref="C867:D867"/>
    <mergeCell ref="C853:D853"/>
    <mergeCell ref="C855:D855"/>
    <mergeCell ref="C856:D856"/>
    <mergeCell ref="C857:D857"/>
    <mergeCell ref="C858:D858"/>
    <mergeCell ref="C859:D859"/>
    <mergeCell ref="C840:D840"/>
    <mergeCell ref="C841:D841"/>
    <mergeCell ref="C842:D842"/>
    <mergeCell ref="C847:D847"/>
    <mergeCell ref="C848:D848"/>
    <mergeCell ref="C850:D850"/>
    <mergeCell ref="C851:D851"/>
    <mergeCell ref="C852:D852"/>
    <mergeCell ref="C826:D826"/>
    <mergeCell ref="C827:D827"/>
    <mergeCell ref="C828:D828"/>
    <mergeCell ref="C829:D829"/>
    <mergeCell ref="C830:D830"/>
    <mergeCell ref="C831:D831"/>
    <mergeCell ref="C832:D832"/>
    <mergeCell ref="C833:D833"/>
    <mergeCell ref="C834:D834"/>
    <mergeCell ref="C814:D814"/>
    <mergeCell ref="C816:D816"/>
    <mergeCell ref="C817:D817"/>
    <mergeCell ref="C819:D819"/>
    <mergeCell ref="C821:D821"/>
    <mergeCell ref="C835:D835"/>
    <mergeCell ref="C836:D836"/>
    <mergeCell ref="C838:D838"/>
    <mergeCell ref="C839:D839"/>
    <mergeCell ref="C805:D805"/>
    <mergeCell ref="C807:D807"/>
    <mergeCell ref="C808:D808"/>
    <mergeCell ref="C810:D810"/>
    <mergeCell ref="C811:D811"/>
    <mergeCell ref="C813:D813"/>
    <mergeCell ref="C797:D797"/>
    <mergeCell ref="C798:D798"/>
    <mergeCell ref="C800:D800"/>
    <mergeCell ref="C801:D801"/>
    <mergeCell ref="C802:D802"/>
    <mergeCell ref="C804:D804"/>
    <mergeCell ref="C781:D781"/>
    <mergeCell ref="C786:D786"/>
    <mergeCell ref="C787:D787"/>
    <mergeCell ref="C788:D788"/>
    <mergeCell ref="C791:D791"/>
    <mergeCell ref="C792:D792"/>
    <mergeCell ref="C793:D793"/>
    <mergeCell ref="C794:D794"/>
    <mergeCell ref="C768:D768"/>
    <mergeCell ref="C770:D770"/>
    <mergeCell ref="C772:D772"/>
    <mergeCell ref="C773:D773"/>
    <mergeCell ref="C774:D774"/>
    <mergeCell ref="C775:D775"/>
    <mergeCell ref="C777:D777"/>
    <mergeCell ref="C779:D779"/>
    <mergeCell ref="C760:D760"/>
    <mergeCell ref="C761:D761"/>
    <mergeCell ref="C739:D739"/>
    <mergeCell ref="C740:D740"/>
    <mergeCell ref="C752:D752"/>
    <mergeCell ref="C754:D754"/>
    <mergeCell ref="C730:D730"/>
    <mergeCell ref="C731:D731"/>
    <mergeCell ref="C732:D732"/>
    <mergeCell ref="C734:D734"/>
    <mergeCell ref="C736:D736"/>
    <mergeCell ref="C737:D737"/>
    <mergeCell ref="C722:D722"/>
    <mergeCell ref="C723:D723"/>
    <mergeCell ref="C725:D725"/>
    <mergeCell ref="C726:D726"/>
    <mergeCell ref="C728:D728"/>
    <mergeCell ref="C729:D729"/>
    <mergeCell ref="C708:D708"/>
    <mergeCell ref="C709:D709"/>
    <mergeCell ref="C714:D714"/>
    <mergeCell ref="C715:D715"/>
    <mergeCell ref="C717:D717"/>
    <mergeCell ref="C718:D718"/>
    <mergeCell ref="C720:D720"/>
    <mergeCell ref="C721:D721"/>
    <mergeCell ref="C700:D700"/>
    <mergeCell ref="C701:D701"/>
    <mergeCell ref="C702:D702"/>
    <mergeCell ref="C704:D704"/>
    <mergeCell ref="C705:D705"/>
    <mergeCell ref="C706:D706"/>
    <mergeCell ref="C691:D691"/>
    <mergeCell ref="C692:D692"/>
    <mergeCell ref="C694:D694"/>
    <mergeCell ref="C695:D695"/>
    <mergeCell ref="C697:D697"/>
    <mergeCell ref="C698:D698"/>
    <mergeCell ref="C682:D682"/>
    <mergeCell ref="C683:D683"/>
    <mergeCell ref="C685:D685"/>
    <mergeCell ref="C686:D686"/>
    <mergeCell ref="C688:D688"/>
    <mergeCell ref="C689:D689"/>
    <mergeCell ref="C665:D665"/>
    <mergeCell ref="C666:D666"/>
    <mergeCell ref="C667:D667"/>
    <mergeCell ref="C670:D670"/>
    <mergeCell ref="C671:D671"/>
    <mergeCell ref="C672:D672"/>
    <mergeCell ref="C673:D673"/>
    <mergeCell ref="C674:D674"/>
    <mergeCell ref="C676:D676"/>
    <mergeCell ref="C656:D656"/>
    <mergeCell ref="C657:D657"/>
    <mergeCell ref="C658:D658"/>
    <mergeCell ref="C659:D659"/>
    <mergeCell ref="C660:D660"/>
    <mergeCell ref="C677:D677"/>
    <mergeCell ref="C678:D678"/>
    <mergeCell ref="C679:D679"/>
    <mergeCell ref="C680:D680"/>
    <mergeCell ref="C649:D649"/>
    <mergeCell ref="C650:D650"/>
    <mergeCell ref="C651:D651"/>
    <mergeCell ref="C652:D652"/>
    <mergeCell ref="C654:D654"/>
    <mergeCell ref="C655:D655"/>
    <mergeCell ref="C641:D641"/>
    <mergeCell ref="C642:D642"/>
    <mergeCell ref="C643:D643"/>
    <mergeCell ref="C645:D645"/>
    <mergeCell ref="C646:D646"/>
    <mergeCell ref="C648:D648"/>
    <mergeCell ref="C632:D632"/>
    <mergeCell ref="C634:D634"/>
    <mergeCell ref="C635:D635"/>
    <mergeCell ref="C636:D636"/>
    <mergeCell ref="C639:D639"/>
    <mergeCell ref="C640:D640"/>
    <mergeCell ref="C620:D620"/>
    <mergeCell ref="C621:D621"/>
    <mergeCell ref="C628:D628"/>
    <mergeCell ref="C629:D629"/>
    <mergeCell ref="C630:D630"/>
    <mergeCell ref="C631:D631"/>
    <mergeCell ref="C613:D613"/>
    <mergeCell ref="C615:D615"/>
    <mergeCell ref="C616:D616"/>
    <mergeCell ref="C617:D617"/>
    <mergeCell ref="C618:D618"/>
    <mergeCell ref="C619:D619"/>
    <mergeCell ref="C605:D605"/>
    <mergeCell ref="C606:D606"/>
    <mergeCell ref="C607:D607"/>
    <mergeCell ref="C608:D608"/>
    <mergeCell ref="C609:D609"/>
    <mergeCell ref="C611:D611"/>
    <mergeCell ref="C586:D586"/>
    <mergeCell ref="C591:D591"/>
    <mergeCell ref="C593:D593"/>
    <mergeCell ref="C595:D595"/>
    <mergeCell ref="C597:D597"/>
    <mergeCell ref="C599:D599"/>
    <mergeCell ref="C602:D602"/>
    <mergeCell ref="C603:D603"/>
    <mergeCell ref="C576:D576"/>
    <mergeCell ref="C578:D578"/>
    <mergeCell ref="C579:D579"/>
    <mergeCell ref="C581:D581"/>
    <mergeCell ref="C582:D582"/>
    <mergeCell ref="C584:D584"/>
    <mergeCell ref="C566:D566"/>
    <mergeCell ref="C567:D567"/>
    <mergeCell ref="C568:D568"/>
    <mergeCell ref="C570:D570"/>
    <mergeCell ref="C572:D572"/>
    <mergeCell ref="C574:D574"/>
    <mergeCell ref="C560:D560"/>
    <mergeCell ref="C561:D561"/>
    <mergeCell ref="C562:D562"/>
    <mergeCell ref="C563:D563"/>
    <mergeCell ref="C564:D564"/>
    <mergeCell ref="C565:D565"/>
    <mergeCell ref="C554:D554"/>
    <mergeCell ref="C555:D555"/>
    <mergeCell ref="C556:D556"/>
    <mergeCell ref="C557:D557"/>
    <mergeCell ref="C558:D558"/>
    <mergeCell ref="C559:D559"/>
    <mergeCell ref="C546:D546"/>
    <mergeCell ref="C548:D548"/>
    <mergeCell ref="C550:D550"/>
    <mergeCell ref="C551:D551"/>
    <mergeCell ref="C552:D552"/>
    <mergeCell ref="C553:D553"/>
    <mergeCell ref="C538:D538"/>
    <mergeCell ref="C539:D539"/>
    <mergeCell ref="C542:D542"/>
    <mergeCell ref="C543:D543"/>
    <mergeCell ref="C544:D544"/>
    <mergeCell ref="C545:D545"/>
    <mergeCell ref="C527:D527"/>
    <mergeCell ref="C528:D528"/>
    <mergeCell ref="C530:D530"/>
    <mergeCell ref="C532:D532"/>
    <mergeCell ref="C534:D534"/>
    <mergeCell ref="C536:D536"/>
    <mergeCell ref="C517:D517"/>
    <mergeCell ref="C518:D518"/>
    <mergeCell ref="C520:D520"/>
    <mergeCell ref="C521:D521"/>
    <mergeCell ref="C523:D523"/>
    <mergeCell ref="C525:D525"/>
    <mergeCell ref="C506:D506"/>
    <mergeCell ref="C507:D507"/>
    <mergeCell ref="C509:D509"/>
    <mergeCell ref="C511:D511"/>
    <mergeCell ref="C512:D512"/>
    <mergeCell ref="C514:D514"/>
    <mergeCell ref="C515:D515"/>
    <mergeCell ref="C516:D516"/>
    <mergeCell ref="C488:D488"/>
    <mergeCell ref="C491:D491"/>
    <mergeCell ref="C498:D498"/>
    <mergeCell ref="C500:D500"/>
    <mergeCell ref="C502:D502"/>
    <mergeCell ref="C474:D474"/>
    <mergeCell ref="C478:D478"/>
    <mergeCell ref="C479:D479"/>
    <mergeCell ref="C481:D481"/>
    <mergeCell ref="C483:D483"/>
    <mergeCell ref="C486:D486"/>
    <mergeCell ref="C465:D465"/>
    <mergeCell ref="C466:D466"/>
    <mergeCell ref="C467:D467"/>
    <mergeCell ref="C468:D468"/>
    <mergeCell ref="C470:D470"/>
    <mergeCell ref="C453:D453"/>
    <mergeCell ref="C457:D457"/>
    <mergeCell ref="C458:D458"/>
    <mergeCell ref="C459:D459"/>
    <mergeCell ref="C460:D460"/>
    <mergeCell ref="C461:D461"/>
    <mergeCell ref="C446:D446"/>
    <mergeCell ref="C448:D448"/>
    <mergeCell ref="C449:D449"/>
    <mergeCell ref="C450:D450"/>
    <mergeCell ref="C451:D451"/>
    <mergeCell ref="C452:D452"/>
    <mergeCell ref="C439:D439"/>
    <mergeCell ref="C440:D440"/>
    <mergeCell ref="C442:D442"/>
    <mergeCell ref="C443:D443"/>
    <mergeCell ref="C444:D444"/>
    <mergeCell ref="C445:D445"/>
    <mergeCell ref="C424:D424"/>
    <mergeCell ref="C425:D425"/>
    <mergeCell ref="C426:D426"/>
    <mergeCell ref="C427:D427"/>
    <mergeCell ref="C429:D429"/>
    <mergeCell ref="C430:D430"/>
    <mergeCell ref="C417:D417"/>
    <mergeCell ref="C418:D418"/>
    <mergeCell ref="C419:D419"/>
    <mergeCell ref="C421:D421"/>
    <mergeCell ref="C422:D422"/>
    <mergeCell ref="C423:D423"/>
    <mergeCell ref="C411:D411"/>
    <mergeCell ref="C412:D412"/>
    <mergeCell ref="C413:D413"/>
    <mergeCell ref="C414:D414"/>
    <mergeCell ref="C415:D415"/>
    <mergeCell ref="C416:D416"/>
    <mergeCell ref="C403:D403"/>
    <mergeCell ref="C405:D405"/>
    <mergeCell ref="C406:D406"/>
    <mergeCell ref="C407:D407"/>
    <mergeCell ref="C408:D408"/>
    <mergeCell ref="C409:D409"/>
    <mergeCell ref="C395:D395"/>
    <mergeCell ref="C396:D396"/>
    <mergeCell ref="C397:D397"/>
    <mergeCell ref="C398:D398"/>
    <mergeCell ref="C400:D400"/>
    <mergeCell ref="C401:D401"/>
    <mergeCell ref="C388:D388"/>
    <mergeCell ref="C389:D389"/>
    <mergeCell ref="C390:D390"/>
    <mergeCell ref="C391:D391"/>
    <mergeCell ref="C393:D393"/>
    <mergeCell ref="C394:D394"/>
    <mergeCell ref="C382:D382"/>
    <mergeCell ref="C383:D383"/>
    <mergeCell ref="C384:D384"/>
    <mergeCell ref="C385:D385"/>
    <mergeCell ref="C386:D386"/>
    <mergeCell ref="C387:D387"/>
    <mergeCell ref="C375:D375"/>
    <mergeCell ref="C376:D376"/>
    <mergeCell ref="C378:D378"/>
    <mergeCell ref="C379:D379"/>
    <mergeCell ref="C380:D380"/>
    <mergeCell ref="C381:D381"/>
    <mergeCell ref="C369:D369"/>
    <mergeCell ref="C370:D370"/>
    <mergeCell ref="C371:D371"/>
    <mergeCell ref="C372:D372"/>
    <mergeCell ref="C373:D373"/>
    <mergeCell ref="C374:D374"/>
    <mergeCell ref="C362:D362"/>
    <mergeCell ref="C363:D363"/>
    <mergeCell ref="C364:D364"/>
    <mergeCell ref="C365:D365"/>
    <mergeCell ref="C366:D366"/>
    <mergeCell ref="C367:D367"/>
    <mergeCell ref="C356:D356"/>
    <mergeCell ref="C357:D357"/>
    <mergeCell ref="C358:D358"/>
    <mergeCell ref="C359:D359"/>
    <mergeCell ref="C360:D360"/>
    <mergeCell ref="C361:D361"/>
    <mergeCell ref="C349:D349"/>
    <mergeCell ref="C350:D350"/>
    <mergeCell ref="C351:D351"/>
    <mergeCell ref="C352:D352"/>
    <mergeCell ref="C353:D353"/>
    <mergeCell ref="C354:D354"/>
    <mergeCell ref="C341:D341"/>
    <mergeCell ref="C342:D342"/>
    <mergeCell ref="C343:D343"/>
    <mergeCell ref="C344:D344"/>
    <mergeCell ref="C346:D346"/>
    <mergeCell ref="C348:D348"/>
    <mergeCell ref="C335:D335"/>
    <mergeCell ref="C336:D336"/>
    <mergeCell ref="C337:D337"/>
    <mergeCell ref="C338:D338"/>
    <mergeCell ref="C339:D339"/>
    <mergeCell ref="C340:D340"/>
    <mergeCell ref="C328:D328"/>
    <mergeCell ref="C329:D329"/>
    <mergeCell ref="C330:D330"/>
    <mergeCell ref="C331:D331"/>
    <mergeCell ref="C333:D333"/>
    <mergeCell ref="C334:D334"/>
    <mergeCell ref="C322:D322"/>
    <mergeCell ref="C323:D323"/>
    <mergeCell ref="C324:D324"/>
    <mergeCell ref="C325:D325"/>
    <mergeCell ref="C326:D326"/>
    <mergeCell ref="C327:D327"/>
    <mergeCell ref="C315:D315"/>
    <mergeCell ref="C316:D316"/>
    <mergeCell ref="C317:D317"/>
    <mergeCell ref="C318:D318"/>
    <mergeCell ref="C319:D319"/>
    <mergeCell ref="C321:D321"/>
    <mergeCell ref="C309:D309"/>
    <mergeCell ref="C310:D310"/>
    <mergeCell ref="C311:D311"/>
    <mergeCell ref="C312:D312"/>
    <mergeCell ref="C313:D313"/>
    <mergeCell ref="C314:D314"/>
    <mergeCell ref="C303:D303"/>
    <mergeCell ref="C304:D304"/>
    <mergeCell ref="C305:D305"/>
    <mergeCell ref="C306:D306"/>
    <mergeCell ref="C307:D307"/>
    <mergeCell ref="C308:D308"/>
    <mergeCell ref="C297:D297"/>
    <mergeCell ref="C298:D298"/>
    <mergeCell ref="C299:D299"/>
    <mergeCell ref="C300:D300"/>
    <mergeCell ref="C301:D301"/>
    <mergeCell ref="C302:D302"/>
    <mergeCell ref="C290:D290"/>
    <mergeCell ref="C291:D291"/>
    <mergeCell ref="C292:D292"/>
    <mergeCell ref="C293:D293"/>
    <mergeCell ref="C294:D294"/>
    <mergeCell ref="C295:D295"/>
    <mergeCell ref="C281:D281"/>
    <mergeCell ref="C282:D282"/>
    <mergeCell ref="C284:D284"/>
    <mergeCell ref="C285:D285"/>
    <mergeCell ref="C287:D287"/>
    <mergeCell ref="C289:D289"/>
    <mergeCell ref="C270:D270"/>
    <mergeCell ref="C274:D274"/>
    <mergeCell ref="C275:D275"/>
    <mergeCell ref="C276:D276"/>
    <mergeCell ref="C277:D277"/>
    <mergeCell ref="C278:D278"/>
    <mergeCell ref="C279:D279"/>
    <mergeCell ref="C280:D280"/>
    <mergeCell ref="C262:D262"/>
    <mergeCell ref="C263:D263"/>
    <mergeCell ref="C264:D264"/>
    <mergeCell ref="C265:D265"/>
    <mergeCell ref="C266:D266"/>
    <mergeCell ref="C268:D268"/>
    <mergeCell ref="C256:D256"/>
    <mergeCell ref="C257:D257"/>
    <mergeCell ref="C258:D258"/>
    <mergeCell ref="C259:D259"/>
    <mergeCell ref="C260:D260"/>
    <mergeCell ref="C261:D261"/>
    <mergeCell ref="C248:D248"/>
    <mergeCell ref="C249:D249"/>
    <mergeCell ref="C250:D250"/>
    <mergeCell ref="C251:D251"/>
    <mergeCell ref="C252:D252"/>
    <mergeCell ref="C254:D254"/>
    <mergeCell ref="C240:D240"/>
    <mergeCell ref="C242:D242"/>
    <mergeCell ref="C244:D244"/>
    <mergeCell ref="C245:D245"/>
    <mergeCell ref="C246:D246"/>
    <mergeCell ref="C247:D247"/>
    <mergeCell ref="C232:D232"/>
    <mergeCell ref="C233:D233"/>
    <mergeCell ref="C234:D234"/>
    <mergeCell ref="C235:D235"/>
    <mergeCell ref="C236:D236"/>
    <mergeCell ref="C238:D238"/>
    <mergeCell ref="C225:D225"/>
    <mergeCell ref="C226:D226"/>
    <mergeCell ref="C228:D228"/>
    <mergeCell ref="C229:D229"/>
    <mergeCell ref="C230:D230"/>
    <mergeCell ref="C231:D231"/>
    <mergeCell ref="C216:D216"/>
    <mergeCell ref="C218:D218"/>
    <mergeCell ref="C219:D219"/>
    <mergeCell ref="C220:D220"/>
    <mergeCell ref="C221:D221"/>
    <mergeCell ref="C222:D222"/>
    <mergeCell ref="C223:D223"/>
    <mergeCell ref="C224:D224"/>
    <mergeCell ref="C205:D205"/>
    <mergeCell ref="C206:D206"/>
    <mergeCell ref="C207:D207"/>
    <mergeCell ref="C209:D209"/>
    <mergeCell ref="C211:D211"/>
    <mergeCell ref="C212:D212"/>
    <mergeCell ref="C188:D188"/>
    <mergeCell ref="C189:D189"/>
    <mergeCell ref="C194:D194"/>
    <mergeCell ref="C195:D195"/>
    <mergeCell ref="C197:D197"/>
    <mergeCell ref="C199:D199"/>
    <mergeCell ref="C201:D201"/>
    <mergeCell ref="C203:D203"/>
    <mergeCell ref="C175:D175"/>
    <mergeCell ref="C176:D176"/>
    <mergeCell ref="C177:D177"/>
    <mergeCell ref="C181:D181"/>
    <mergeCell ref="C182:D182"/>
    <mergeCell ref="C183:D183"/>
    <mergeCell ref="C185:D185"/>
    <mergeCell ref="C187:D187"/>
    <mergeCell ref="C169:D169"/>
    <mergeCell ref="C170:D170"/>
    <mergeCell ref="C171:D171"/>
    <mergeCell ref="C172:D172"/>
    <mergeCell ref="C173:D173"/>
    <mergeCell ref="C174:D174"/>
    <mergeCell ref="C162:D162"/>
    <mergeCell ref="C163:D163"/>
    <mergeCell ref="C164:D164"/>
    <mergeCell ref="C165:D165"/>
    <mergeCell ref="C166:D166"/>
    <mergeCell ref="C168:D168"/>
    <mergeCell ref="C155:D155"/>
    <mergeCell ref="C157:D157"/>
    <mergeCell ref="C158:D158"/>
    <mergeCell ref="C159:D159"/>
    <mergeCell ref="C160:D160"/>
    <mergeCell ref="C161:D161"/>
    <mergeCell ref="C149:D149"/>
    <mergeCell ref="C150:D150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48:D148"/>
    <mergeCell ref="C136:D136"/>
    <mergeCell ref="C137:D137"/>
    <mergeCell ref="C138:D138"/>
    <mergeCell ref="C139:D139"/>
    <mergeCell ref="C140:D140"/>
    <mergeCell ref="C142:D142"/>
    <mergeCell ref="C129:D129"/>
    <mergeCell ref="C130:D130"/>
    <mergeCell ref="C131:D131"/>
    <mergeCell ref="C132:D132"/>
    <mergeCell ref="C134:D134"/>
    <mergeCell ref="C135:D135"/>
    <mergeCell ref="C123:D123"/>
    <mergeCell ref="C124:D124"/>
    <mergeCell ref="C125:D125"/>
    <mergeCell ref="C126:D126"/>
    <mergeCell ref="C127:D127"/>
    <mergeCell ref="C128:D128"/>
    <mergeCell ref="C116:D116"/>
    <mergeCell ref="C117:D117"/>
    <mergeCell ref="C118:D118"/>
    <mergeCell ref="C119:D119"/>
    <mergeCell ref="C120:D120"/>
    <mergeCell ref="C121:D121"/>
    <mergeCell ref="C109:D109"/>
    <mergeCell ref="C110:D110"/>
    <mergeCell ref="C111:D111"/>
    <mergeCell ref="C112:D112"/>
    <mergeCell ref="C114:D114"/>
    <mergeCell ref="C115:D115"/>
    <mergeCell ref="C102:D102"/>
    <mergeCell ref="C103:D103"/>
    <mergeCell ref="C105:D105"/>
    <mergeCell ref="C106:D106"/>
    <mergeCell ref="C107:D107"/>
    <mergeCell ref="C108:D108"/>
    <mergeCell ref="C95:D95"/>
    <mergeCell ref="C96:D96"/>
    <mergeCell ref="C97:D97"/>
    <mergeCell ref="C99:D99"/>
    <mergeCell ref="C100:D100"/>
    <mergeCell ref="C101:D101"/>
    <mergeCell ref="C86:D86"/>
    <mergeCell ref="C88:D88"/>
    <mergeCell ref="C90:D90"/>
    <mergeCell ref="C92:D92"/>
    <mergeCell ref="C93:D93"/>
    <mergeCell ref="C94:D94"/>
    <mergeCell ref="C71:D71"/>
    <mergeCell ref="C72:D72"/>
    <mergeCell ref="C74:D74"/>
    <mergeCell ref="C76:D76"/>
    <mergeCell ref="C78:D78"/>
    <mergeCell ref="C80:D80"/>
    <mergeCell ref="C82:D82"/>
    <mergeCell ref="C84:D84"/>
    <mergeCell ref="C53:D53"/>
    <mergeCell ref="C57:D57"/>
    <mergeCell ref="C59:D59"/>
    <mergeCell ref="C61:D61"/>
    <mergeCell ref="C62:D62"/>
    <mergeCell ref="C64:D64"/>
    <mergeCell ref="C66:D66"/>
    <mergeCell ref="C45:D45"/>
    <mergeCell ref="C46:D46"/>
    <mergeCell ref="C47:D47"/>
    <mergeCell ref="C48:D48"/>
    <mergeCell ref="C50:D50"/>
    <mergeCell ref="C51:D51"/>
    <mergeCell ref="C37:D37"/>
    <mergeCell ref="C38:D38"/>
    <mergeCell ref="C40:D40"/>
    <mergeCell ref="C41:D41"/>
    <mergeCell ref="C43:D43"/>
    <mergeCell ref="C44:D44"/>
    <mergeCell ref="C30:D30"/>
    <mergeCell ref="C31:D31"/>
    <mergeCell ref="C32:D32"/>
    <mergeCell ref="C33:D33"/>
    <mergeCell ref="C34:D34"/>
    <mergeCell ref="C35:D35"/>
    <mergeCell ref="C22:D22"/>
    <mergeCell ref="C23:D23"/>
    <mergeCell ref="C24:D24"/>
    <mergeCell ref="C25:D25"/>
    <mergeCell ref="C27:D27"/>
    <mergeCell ref="C28:D28"/>
    <mergeCell ref="C16:D16"/>
    <mergeCell ref="C17:D17"/>
    <mergeCell ref="C18:D18"/>
    <mergeCell ref="C19:D19"/>
    <mergeCell ref="C20:D20"/>
    <mergeCell ref="C21:D21"/>
    <mergeCell ref="A1:G1"/>
    <mergeCell ref="A3:B3"/>
    <mergeCell ref="A4:B4"/>
    <mergeCell ref="E4:G4"/>
    <mergeCell ref="C9:D9"/>
    <mergeCell ref="C11:D11"/>
    <mergeCell ref="C13:D13"/>
    <mergeCell ref="C15:D15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topLeftCell="A25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3" t="s">
        <v>32</v>
      </c>
      <c r="B1" s="84"/>
      <c r="C1" s="84"/>
      <c r="D1" s="84"/>
      <c r="E1" s="84"/>
      <c r="F1" s="84"/>
      <c r="G1" s="84"/>
    </row>
    <row r="2" spans="1:57" ht="12.75" customHeight="1" x14ac:dyDescent="0.2">
      <c r="A2" s="85" t="s">
        <v>33</v>
      </c>
      <c r="B2" s="86"/>
      <c r="C2" s="87" t="s">
        <v>99</v>
      </c>
      <c r="D2" s="87" t="s">
        <v>1178</v>
      </c>
      <c r="E2" s="88"/>
      <c r="F2" s="89" t="s">
        <v>34</v>
      </c>
      <c r="G2" s="90"/>
    </row>
    <row r="3" spans="1:57" ht="3" hidden="1" customHeight="1" x14ac:dyDescent="0.2">
      <c r="A3" s="91"/>
      <c r="B3" s="92"/>
      <c r="C3" s="93"/>
      <c r="D3" s="93"/>
      <c r="E3" s="94"/>
      <c r="F3" s="95"/>
      <c r="G3" s="96"/>
    </row>
    <row r="4" spans="1:57" ht="12" customHeight="1" x14ac:dyDescent="0.2">
      <c r="A4" s="97" t="s">
        <v>35</v>
      </c>
      <c r="B4" s="92"/>
      <c r="C4" s="93"/>
      <c r="D4" s="93"/>
      <c r="E4" s="94"/>
      <c r="F4" s="95" t="s">
        <v>36</v>
      </c>
      <c r="G4" s="98"/>
    </row>
    <row r="5" spans="1:57" ht="12.95" customHeight="1" x14ac:dyDescent="0.2">
      <c r="A5" s="99" t="s">
        <v>1177</v>
      </c>
      <c r="B5" s="100"/>
      <c r="C5" s="101" t="s">
        <v>1178</v>
      </c>
      <c r="D5" s="102"/>
      <c r="E5" s="100"/>
      <c r="F5" s="95" t="s">
        <v>37</v>
      </c>
      <c r="G5" s="96"/>
    </row>
    <row r="6" spans="1:57" ht="12.95" customHeight="1" x14ac:dyDescent="0.2">
      <c r="A6" s="97" t="s">
        <v>38</v>
      </c>
      <c r="B6" s="92"/>
      <c r="C6" s="93"/>
      <c r="D6" s="93"/>
      <c r="E6" s="94"/>
      <c r="F6" s="103" t="s">
        <v>39</v>
      </c>
      <c r="G6" s="104">
        <v>0</v>
      </c>
      <c r="O6" s="105"/>
    </row>
    <row r="7" spans="1:57" ht="12.95" customHeight="1" x14ac:dyDescent="0.2">
      <c r="A7" s="106" t="s">
        <v>103</v>
      </c>
      <c r="B7" s="107"/>
      <c r="C7" s="108" t="s">
        <v>104</v>
      </c>
      <c r="D7" s="109"/>
      <c r="E7" s="109"/>
      <c r="F7" s="110" t="s">
        <v>40</v>
      </c>
      <c r="G7" s="104">
        <f>IF(G6=0,,ROUND((F30+F32)/G6,1))</f>
        <v>0</v>
      </c>
    </row>
    <row r="8" spans="1:57" x14ac:dyDescent="0.2">
      <c r="A8" s="111" t="s">
        <v>41</v>
      </c>
      <c r="B8" s="95"/>
      <c r="C8" s="112" t="s">
        <v>1175</v>
      </c>
      <c r="D8" s="112"/>
      <c r="E8" s="113"/>
      <c r="F8" s="114" t="s">
        <v>42</v>
      </c>
      <c r="G8" s="115"/>
      <c r="H8" s="116"/>
      <c r="I8" s="117"/>
    </row>
    <row r="9" spans="1:57" x14ac:dyDescent="0.2">
      <c r="A9" s="111" t="s">
        <v>43</v>
      </c>
      <c r="B9" s="95"/>
      <c r="C9" s="112"/>
      <c r="D9" s="112"/>
      <c r="E9" s="113"/>
      <c r="F9" s="95"/>
      <c r="G9" s="118"/>
      <c r="H9" s="119"/>
    </row>
    <row r="10" spans="1:57" x14ac:dyDescent="0.2">
      <c r="A10" s="111" t="s">
        <v>44</v>
      </c>
      <c r="B10" s="95"/>
      <c r="C10" s="112" t="s">
        <v>1174</v>
      </c>
      <c r="D10" s="112"/>
      <c r="E10" s="112"/>
      <c r="F10" s="120"/>
      <c r="G10" s="121"/>
      <c r="H10" s="122"/>
    </row>
    <row r="11" spans="1:57" ht="13.5" customHeight="1" x14ac:dyDescent="0.2">
      <c r="A11" s="111" t="s">
        <v>45</v>
      </c>
      <c r="B11" s="95"/>
      <c r="C11" s="112"/>
      <c r="D11" s="112"/>
      <c r="E11" s="112"/>
      <c r="F11" s="123" t="s">
        <v>46</v>
      </c>
      <c r="G11" s="124"/>
      <c r="H11" s="119"/>
      <c r="BA11" s="125"/>
      <c r="BB11" s="125"/>
      <c r="BC11" s="125"/>
      <c r="BD11" s="125"/>
      <c r="BE11" s="125"/>
    </row>
    <row r="12" spans="1:57" ht="12.75" customHeight="1" x14ac:dyDescent="0.2">
      <c r="A12" s="126" t="s">
        <v>47</v>
      </c>
      <c r="B12" s="92"/>
      <c r="C12" s="127"/>
      <c r="D12" s="127"/>
      <c r="E12" s="127"/>
      <c r="F12" s="128" t="s">
        <v>48</v>
      </c>
      <c r="G12" s="129"/>
      <c r="H12" s="119"/>
    </row>
    <row r="13" spans="1:57" ht="28.5" customHeight="1" thickBot="1" x14ac:dyDescent="0.25">
      <c r="A13" s="130" t="s">
        <v>49</v>
      </c>
      <c r="B13" s="131"/>
      <c r="C13" s="131"/>
      <c r="D13" s="131"/>
      <c r="E13" s="132"/>
      <c r="F13" s="132"/>
      <c r="G13" s="133"/>
      <c r="H13" s="119"/>
    </row>
    <row r="14" spans="1:57" ht="17.25" customHeight="1" thickBot="1" x14ac:dyDescent="0.25">
      <c r="A14" s="134" t="s">
        <v>50</v>
      </c>
      <c r="B14" s="135"/>
      <c r="C14" s="136"/>
      <c r="D14" s="137" t="s">
        <v>51</v>
      </c>
      <c r="E14" s="138"/>
      <c r="F14" s="138"/>
      <c r="G14" s="136"/>
    </row>
    <row r="15" spans="1:57" ht="15.95" customHeight="1" x14ac:dyDescent="0.2">
      <c r="A15" s="139"/>
      <c r="B15" s="140" t="s">
        <v>52</v>
      </c>
      <c r="C15" s="141">
        <f>'SO 02 1 Rek'!E8</f>
        <v>0</v>
      </c>
      <c r="D15" s="142">
        <f>'SO 02 1 Rek'!A16</f>
        <v>0</v>
      </c>
      <c r="E15" s="143"/>
      <c r="F15" s="144"/>
      <c r="G15" s="141">
        <f>'SO 02 1 Rek'!I16</f>
        <v>0</v>
      </c>
    </row>
    <row r="16" spans="1:57" ht="15.95" customHeight="1" x14ac:dyDescent="0.2">
      <c r="A16" s="139" t="s">
        <v>53</v>
      </c>
      <c r="B16" s="140" t="s">
        <v>54</v>
      </c>
      <c r="C16" s="141">
        <f>'SO 02 1 Rek'!F8</f>
        <v>0</v>
      </c>
      <c r="D16" s="91"/>
      <c r="E16" s="145"/>
      <c r="F16" s="146"/>
      <c r="G16" s="141"/>
    </row>
    <row r="17" spans="1:7" ht="15.95" customHeight="1" x14ac:dyDescent="0.2">
      <c r="A17" s="139" t="s">
        <v>55</v>
      </c>
      <c r="B17" s="140" t="s">
        <v>56</v>
      </c>
      <c r="C17" s="141">
        <f>'SO 02 1 Rek'!H8</f>
        <v>0</v>
      </c>
      <c r="D17" s="91"/>
      <c r="E17" s="145"/>
      <c r="F17" s="146"/>
      <c r="G17" s="141"/>
    </row>
    <row r="18" spans="1:7" ht="15.95" customHeight="1" x14ac:dyDescent="0.2">
      <c r="A18" s="147" t="s">
        <v>57</v>
      </c>
      <c r="B18" s="148" t="s">
        <v>58</v>
      </c>
      <c r="C18" s="141">
        <f>'SO 02 1 Rek'!G8</f>
        <v>0</v>
      </c>
      <c r="D18" s="91"/>
      <c r="E18" s="145"/>
      <c r="F18" s="146"/>
      <c r="G18" s="141"/>
    </row>
    <row r="19" spans="1:7" ht="15.95" customHeight="1" x14ac:dyDescent="0.2">
      <c r="A19" s="149" t="s">
        <v>59</v>
      </c>
      <c r="B19" s="140"/>
      <c r="C19" s="141">
        <f>SUM(C15:C18)</f>
        <v>0</v>
      </c>
      <c r="D19" s="91"/>
      <c r="E19" s="145"/>
      <c r="F19" s="146"/>
      <c r="G19" s="141"/>
    </row>
    <row r="20" spans="1:7" ht="15.95" customHeight="1" x14ac:dyDescent="0.2">
      <c r="A20" s="149"/>
      <c r="B20" s="140"/>
      <c r="C20" s="141"/>
      <c r="D20" s="91"/>
      <c r="E20" s="145"/>
      <c r="F20" s="146"/>
      <c r="G20" s="141"/>
    </row>
    <row r="21" spans="1:7" ht="15.95" customHeight="1" x14ac:dyDescent="0.2">
      <c r="A21" s="149" t="s">
        <v>29</v>
      </c>
      <c r="B21" s="140"/>
      <c r="C21" s="141">
        <f>'SO 02 1 Rek'!I8</f>
        <v>0</v>
      </c>
      <c r="D21" s="91"/>
      <c r="E21" s="145"/>
      <c r="F21" s="146"/>
      <c r="G21" s="141"/>
    </row>
    <row r="22" spans="1:7" ht="15.95" customHeight="1" x14ac:dyDescent="0.2">
      <c r="A22" s="150" t="s">
        <v>60</v>
      </c>
      <c r="B22" s="119"/>
      <c r="C22" s="141">
        <f>C19+C21</f>
        <v>0</v>
      </c>
      <c r="D22" s="91" t="s">
        <v>61</v>
      </c>
      <c r="E22" s="145"/>
      <c r="F22" s="146"/>
      <c r="G22" s="141">
        <f>G23-SUM(G15:G21)</f>
        <v>0</v>
      </c>
    </row>
    <row r="23" spans="1:7" ht="15.95" customHeight="1" thickBot="1" x14ac:dyDescent="0.25">
      <c r="A23" s="151" t="s">
        <v>62</v>
      </c>
      <c r="B23" s="152"/>
      <c r="C23" s="153">
        <f>C22+G23</f>
        <v>0</v>
      </c>
      <c r="D23" s="154" t="s">
        <v>63</v>
      </c>
      <c r="E23" s="155"/>
      <c r="F23" s="156"/>
      <c r="G23" s="141">
        <f>'SO 02 1 Rek'!H14</f>
        <v>0</v>
      </c>
    </row>
    <row r="24" spans="1:7" x14ac:dyDescent="0.2">
      <c r="A24" s="157" t="s">
        <v>64</v>
      </c>
      <c r="B24" s="158"/>
      <c r="C24" s="159"/>
      <c r="D24" s="158" t="s">
        <v>65</v>
      </c>
      <c r="E24" s="158"/>
      <c r="F24" s="160" t="s">
        <v>66</v>
      </c>
      <c r="G24" s="161"/>
    </row>
    <row r="25" spans="1:7" x14ac:dyDescent="0.2">
      <c r="A25" s="150" t="s">
        <v>67</v>
      </c>
      <c r="B25" s="119"/>
      <c r="C25" s="162"/>
      <c r="D25" s="119" t="s">
        <v>67</v>
      </c>
      <c r="F25" s="163" t="s">
        <v>67</v>
      </c>
      <c r="G25" s="164"/>
    </row>
    <row r="26" spans="1:7" ht="37.5" customHeight="1" x14ac:dyDescent="0.2">
      <c r="A26" s="150" t="s">
        <v>68</v>
      </c>
      <c r="B26" s="165"/>
      <c r="C26" s="162"/>
      <c r="D26" s="119" t="s">
        <v>68</v>
      </c>
      <c r="F26" s="163" t="s">
        <v>68</v>
      </c>
      <c r="G26" s="164"/>
    </row>
    <row r="27" spans="1:7" x14ac:dyDescent="0.2">
      <c r="A27" s="150"/>
      <c r="B27" s="166"/>
      <c r="C27" s="162"/>
      <c r="D27" s="119"/>
      <c r="F27" s="163"/>
      <c r="G27" s="164"/>
    </row>
    <row r="28" spans="1:7" x14ac:dyDescent="0.2">
      <c r="A28" s="150" t="s">
        <v>69</v>
      </c>
      <c r="B28" s="119"/>
      <c r="C28" s="162"/>
      <c r="D28" s="163" t="s">
        <v>70</v>
      </c>
      <c r="E28" s="162"/>
      <c r="F28" s="167" t="s">
        <v>70</v>
      </c>
      <c r="G28" s="164"/>
    </row>
    <row r="29" spans="1:7" ht="69" customHeight="1" x14ac:dyDescent="0.2">
      <c r="A29" s="150"/>
      <c r="B29" s="119"/>
      <c r="C29" s="168"/>
      <c r="D29" s="169"/>
      <c r="E29" s="168"/>
      <c r="F29" s="119"/>
      <c r="G29" s="164"/>
    </row>
    <row r="30" spans="1:7" x14ac:dyDescent="0.2">
      <c r="A30" s="170" t="s">
        <v>11</v>
      </c>
      <c r="B30" s="171"/>
      <c r="C30" s="172">
        <v>21</v>
      </c>
      <c r="D30" s="171" t="s">
        <v>71</v>
      </c>
      <c r="E30" s="173"/>
      <c r="F30" s="174">
        <f>C23-F32</f>
        <v>0</v>
      </c>
      <c r="G30" s="175"/>
    </row>
    <row r="31" spans="1:7" x14ac:dyDescent="0.2">
      <c r="A31" s="170" t="s">
        <v>72</v>
      </c>
      <c r="B31" s="171"/>
      <c r="C31" s="172">
        <f>C30</f>
        <v>21</v>
      </c>
      <c r="D31" s="171" t="s">
        <v>73</v>
      </c>
      <c r="E31" s="173"/>
      <c r="F31" s="174">
        <f>ROUND(PRODUCT(F30,C31/100),0)</f>
        <v>0</v>
      </c>
      <c r="G31" s="175"/>
    </row>
    <row r="32" spans="1:7" x14ac:dyDescent="0.2">
      <c r="A32" s="170" t="s">
        <v>11</v>
      </c>
      <c r="B32" s="171"/>
      <c r="C32" s="172">
        <v>0</v>
      </c>
      <c r="D32" s="171" t="s">
        <v>73</v>
      </c>
      <c r="E32" s="173"/>
      <c r="F32" s="174">
        <v>0</v>
      </c>
      <c r="G32" s="175"/>
    </row>
    <row r="33" spans="1:8" x14ac:dyDescent="0.2">
      <c r="A33" s="170" t="s">
        <v>72</v>
      </c>
      <c r="B33" s="176"/>
      <c r="C33" s="177">
        <f>C32</f>
        <v>0</v>
      </c>
      <c r="D33" s="171" t="s">
        <v>73</v>
      </c>
      <c r="E33" s="146"/>
      <c r="F33" s="174">
        <f>ROUND(PRODUCT(F32,C33/100),0)</f>
        <v>0</v>
      </c>
      <c r="G33" s="175"/>
    </row>
    <row r="34" spans="1:8" s="183" customFormat="1" ht="19.5" customHeight="1" thickBot="1" x14ac:dyDescent="0.3">
      <c r="A34" s="178" t="s">
        <v>74</v>
      </c>
      <c r="B34" s="179"/>
      <c r="C34" s="179"/>
      <c r="D34" s="179"/>
      <c r="E34" s="180"/>
      <c r="F34" s="181">
        <f>ROUND(SUM(F30:F33),0)</f>
        <v>0</v>
      </c>
      <c r="G34" s="182"/>
    </row>
    <row r="36" spans="1:8" x14ac:dyDescent="0.2">
      <c r="A36" s="2" t="s">
        <v>75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184"/>
      <c r="C37" s="184"/>
      <c r="D37" s="184"/>
      <c r="E37" s="184"/>
      <c r="F37" s="184"/>
      <c r="G37" s="184"/>
      <c r="H37" s="1" t="s">
        <v>1</v>
      </c>
    </row>
    <row r="38" spans="1:8" ht="12.75" customHeight="1" x14ac:dyDescent="0.2">
      <c r="A38" s="185"/>
      <c r="B38" s="184"/>
      <c r="C38" s="184"/>
      <c r="D38" s="184"/>
      <c r="E38" s="184"/>
      <c r="F38" s="184"/>
      <c r="G38" s="184"/>
      <c r="H38" s="1" t="s">
        <v>1</v>
      </c>
    </row>
    <row r="39" spans="1:8" x14ac:dyDescent="0.2">
      <c r="A39" s="185"/>
      <c r="B39" s="184"/>
      <c r="C39" s="184"/>
      <c r="D39" s="184"/>
      <c r="E39" s="184"/>
      <c r="F39" s="184"/>
      <c r="G39" s="184"/>
      <c r="H39" s="1" t="s">
        <v>1</v>
      </c>
    </row>
    <row r="40" spans="1:8" x14ac:dyDescent="0.2">
      <c r="A40" s="185"/>
      <c r="B40" s="184"/>
      <c r="C40" s="184"/>
      <c r="D40" s="184"/>
      <c r="E40" s="184"/>
      <c r="F40" s="184"/>
      <c r="G40" s="184"/>
      <c r="H40" s="1" t="s">
        <v>1</v>
      </c>
    </row>
    <row r="41" spans="1:8" x14ac:dyDescent="0.2">
      <c r="A41" s="185"/>
      <c r="B41" s="184"/>
      <c r="C41" s="184"/>
      <c r="D41" s="184"/>
      <c r="E41" s="184"/>
      <c r="F41" s="184"/>
      <c r="G41" s="184"/>
      <c r="H41" s="1" t="s">
        <v>1</v>
      </c>
    </row>
    <row r="42" spans="1:8" x14ac:dyDescent="0.2">
      <c r="A42" s="185"/>
      <c r="B42" s="184"/>
      <c r="C42" s="184"/>
      <c r="D42" s="184"/>
      <c r="E42" s="184"/>
      <c r="F42" s="184"/>
      <c r="G42" s="184"/>
      <c r="H42" s="1" t="s">
        <v>1</v>
      </c>
    </row>
    <row r="43" spans="1:8" x14ac:dyDescent="0.2">
      <c r="A43" s="185"/>
      <c r="B43" s="184"/>
      <c r="C43" s="184"/>
      <c r="D43" s="184"/>
      <c r="E43" s="184"/>
      <c r="F43" s="184"/>
      <c r="G43" s="184"/>
      <c r="H43" s="1" t="s">
        <v>1</v>
      </c>
    </row>
    <row r="44" spans="1:8" ht="12.75" customHeight="1" x14ac:dyDescent="0.2">
      <c r="A44" s="185"/>
      <c r="B44" s="184"/>
      <c r="C44" s="184"/>
      <c r="D44" s="184"/>
      <c r="E44" s="184"/>
      <c r="F44" s="184"/>
      <c r="G44" s="184"/>
      <c r="H44" s="1" t="s">
        <v>1</v>
      </c>
    </row>
    <row r="45" spans="1:8" ht="12.75" customHeight="1" x14ac:dyDescent="0.2">
      <c r="A45" s="185"/>
      <c r="B45" s="184"/>
      <c r="C45" s="184"/>
      <c r="D45" s="184"/>
      <c r="E45" s="184"/>
      <c r="F45" s="184"/>
      <c r="G45" s="184"/>
      <c r="H45" s="1" t="s">
        <v>1</v>
      </c>
    </row>
    <row r="46" spans="1:8" x14ac:dyDescent="0.2">
      <c r="B46" s="186"/>
      <c r="C46" s="186"/>
      <c r="D46" s="186"/>
      <c r="E46" s="186"/>
      <c r="F46" s="186"/>
      <c r="G46" s="186"/>
    </row>
    <row r="47" spans="1:8" x14ac:dyDescent="0.2">
      <c r="B47" s="186"/>
      <c r="C47" s="186"/>
      <c r="D47" s="186"/>
      <c r="E47" s="186"/>
      <c r="F47" s="186"/>
      <c r="G47" s="186"/>
    </row>
    <row r="48" spans="1:8" x14ac:dyDescent="0.2">
      <c r="B48" s="186"/>
      <c r="C48" s="186"/>
      <c r="D48" s="186"/>
      <c r="E48" s="186"/>
      <c r="F48" s="186"/>
      <c r="G48" s="186"/>
    </row>
    <row r="49" spans="2:7" x14ac:dyDescent="0.2">
      <c r="B49" s="186"/>
      <c r="C49" s="186"/>
      <c r="D49" s="186"/>
      <c r="E49" s="186"/>
      <c r="F49" s="186"/>
      <c r="G49" s="186"/>
    </row>
    <row r="50" spans="2:7" x14ac:dyDescent="0.2">
      <c r="B50" s="186"/>
      <c r="C50" s="186"/>
      <c r="D50" s="186"/>
      <c r="E50" s="186"/>
      <c r="F50" s="186"/>
      <c r="G50" s="186"/>
    </row>
    <row r="51" spans="2:7" x14ac:dyDescent="0.2">
      <c r="B51" s="186"/>
      <c r="C51" s="186"/>
      <c r="D51" s="186"/>
      <c r="E51" s="186"/>
      <c r="F51" s="186"/>
      <c r="G51" s="186"/>
    </row>
  </sheetData>
  <mergeCells count="18"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65"/>
  <sheetViews>
    <sheetView workbookViewId="0">
      <selection sqref="A1:B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187" t="s">
        <v>2</v>
      </c>
      <c r="B1" s="188"/>
      <c r="C1" s="189" t="s">
        <v>105</v>
      </c>
      <c r="D1" s="190"/>
      <c r="E1" s="191"/>
      <c r="F1" s="190"/>
      <c r="G1" s="192" t="s">
        <v>76</v>
      </c>
      <c r="H1" s="193" t="s">
        <v>99</v>
      </c>
      <c r="I1" s="194"/>
    </row>
    <row r="2" spans="1:57" ht="13.5" thickBot="1" x14ac:dyDescent="0.25">
      <c r="A2" s="195" t="s">
        <v>77</v>
      </c>
      <c r="B2" s="196"/>
      <c r="C2" s="197" t="s">
        <v>1179</v>
      </c>
      <c r="D2" s="198"/>
      <c r="E2" s="199"/>
      <c r="F2" s="198"/>
      <c r="G2" s="200" t="s">
        <v>1178</v>
      </c>
      <c r="H2" s="201"/>
      <c r="I2" s="202"/>
    </row>
    <row r="3" spans="1:57" ht="13.5" thickTop="1" x14ac:dyDescent="0.2">
      <c r="F3" s="119"/>
    </row>
    <row r="4" spans="1:57" ht="19.5" customHeight="1" x14ac:dyDescent="0.25">
      <c r="A4" s="203" t="s">
        <v>78</v>
      </c>
      <c r="B4" s="204"/>
      <c r="C4" s="204"/>
      <c r="D4" s="204"/>
      <c r="E4" s="205"/>
      <c r="F4" s="204"/>
      <c r="G4" s="204"/>
      <c r="H4" s="204"/>
      <c r="I4" s="204"/>
    </row>
    <row r="5" spans="1:57" ht="13.5" thickBot="1" x14ac:dyDescent="0.25"/>
    <row r="6" spans="1:57" s="119" customFormat="1" ht="13.5" thickBot="1" x14ac:dyDescent="0.25">
      <c r="A6" s="206"/>
      <c r="B6" s="207" t="s">
        <v>79</v>
      </c>
      <c r="C6" s="207"/>
      <c r="D6" s="208"/>
      <c r="E6" s="209" t="s">
        <v>25</v>
      </c>
      <c r="F6" s="210" t="s">
        <v>26</v>
      </c>
      <c r="G6" s="210" t="s">
        <v>27</v>
      </c>
      <c r="H6" s="210" t="s">
        <v>28</v>
      </c>
      <c r="I6" s="211" t="s">
        <v>29</v>
      </c>
    </row>
    <row r="7" spans="1:57" s="119" customFormat="1" ht="13.5" thickBot="1" x14ac:dyDescent="0.25">
      <c r="A7" s="309" t="str">
        <f>'SO 02 1 Pol'!B7</f>
        <v>01</v>
      </c>
      <c r="B7" s="55" t="str">
        <f>'SO 02 1 Pol'!C7</f>
        <v>Vedlejší rozpočtové náklady</v>
      </c>
      <c r="D7" s="212"/>
      <c r="E7" s="310">
        <f>'SO 02 1 Pol'!BA18</f>
        <v>0</v>
      </c>
      <c r="F7" s="311">
        <f>'SO 02 1 Pol'!BB18</f>
        <v>0</v>
      </c>
      <c r="G7" s="311">
        <f>'SO 02 1 Pol'!BC18</f>
        <v>0</v>
      </c>
      <c r="H7" s="311">
        <f>'SO 02 1 Pol'!BD18</f>
        <v>0</v>
      </c>
      <c r="I7" s="312">
        <f>'SO 02 1 Pol'!BE18</f>
        <v>0</v>
      </c>
    </row>
    <row r="8" spans="1:57" s="4" customFormat="1" ht="13.5" thickBot="1" x14ac:dyDescent="0.25">
      <c r="A8" s="213"/>
      <c r="B8" s="214" t="s">
        <v>80</v>
      </c>
      <c r="C8" s="214"/>
      <c r="D8" s="215"/>
      <c r="E8" s="216">
        <f>SUM(E7:E7)</f>
        <v>0</v>
      </c>
      <c r="F8" s="217">
        <f>SUM(F7:F7)</f>
        <v>0</v>
      </c>
      <c r="G8" s="217">
        <f>SUM(G7:G7)</f>
        <v>0</v>
      </c>
      <c r="H8" s="217">
        <f>SUM(H7:H7)</f>
        <v>0</v>
      </c>
      <c r="I8" s="218">
        <f>SUM(I7:I7)</f>
        <v>0</v>
      </c>
    </row>
    <row r="9" spans="1:57" x14ac:dyDescent="0.2">
      <c r="A9" s="119"/>
      <c r="B9" s="119"/>
      <c r="C9" s="119"/>
      <c r="D9" s="119"/>
      <c r="E9" s="119"/>
      <c r="F9" s="119"/>
      <c r="G9" s="119"/>
      <c r="H9" s="119"/>
      <c r="I9" s="119"/>
    </row>
    <row r="10" spans="1:57" ht="19.5" customHeight="1" x14ac:dyDescent="0.25">
      <c r="A10" s="204" t="s">
        <v>81</v>
      </c>
      <c r="B10" s="204"/>
      <c r="C10" s="204"/>
      <c r="D10" s="204"/>
      <c r="E10" s="204"/>
      <c r="F10" s="204"/>
      <c r="G10" s="219"/>
      <c r="H10" s="204"/>
      <c r="I10" s="204"/>
      <c r="BA10" s="125"/>
      <c r="BB10" s="125"/>
      <c r="BC10" s="125"/>
      <c r="BD10" s="125"/>
      <c r="BE10" s="125"/>
    </row>
    <row r="11" spans="1:57" ht="13.5" thickBot="1" x14ac:dyDescent="0.25"/>
    <row r="12" spans="1:57" x14ac:dyDescent="0.2">
      <c r="A12" s="157" t="s">
        <v>82</v>
      </c>
      <c r="B12" s="158"/>
      <c r="C12" s="158"/>
      <c r="D12" s="220"/>
      <c r="E12" s="221" t="s">
        <v>83</v>
      </c>
      <c r="F12" s="222" t="s">
        <v>12</v>
      </c>
      <c r="G12" s="223" t="s">
        <v>84</v>
      </c>
      <c r="H12" s="224"/>
      <c r="I12" s="225" t="s">
        <v>83</v>
      </c>
    </row>
    <row r="13" spans="1:57" x14ac:dyDescent="0.2">
      <c r="A13" s="149"/>
      <c r="B13" s="140"/>
      <c r="C13" s="140"/>
      <c r="D13" s="226"/>
      <c r="E13" s="227"/>
      <c r="F13" s="228"/>
      <c r="G13" s="229">
        <f>CHOOSE(BA13+1,E8+F8,E8+F8+H8,E8+F8+G8+H8,E8,F8,H8,G8,H8+G8,0)</f>
        <v>0</v>
      </c>
      <c r="H13" s="230"/>
      <c r="I13" s="231">
        <f>E13+F13*G13/100</f>
        <v>0</v>
      </c>
      <c r="BA13" s="1">
        <v>8</v>
      </c>
    </row>
    <row r="14" spans="1:57" ht="13.5" thickBot="1" x14ac:dyDescent="0.25">
      <c r="A14" s="232"/>
      <c r="B14" s="233" t="s">
        <v>85</v>
      </c>
      <c r="C14" s="234"/>
      <c r="D14" s="235"/>
      <c r="E14" s="236"/>
      <c r="F14" s="237"/>
      <c r="G14" s="237"/>
      <c r="H14" s="238">
        <f>SUM(I13:I13)</f>
        <v>0</v>
      </c>
      <c r="I14" s="239"/>
    </row>
    <row r="16" spans="1:57" x14ac:dyDescent="0.2">
      <c r="B16" s="4"/>
      <c r="F16" s="240"/>
      <c r="G16" s="241"/>
      <c r="H16" s="241"/>
      <c r="I16" s="39"/>
    </row>
    <row r="17" spans="6:9" x14ac:dyDescent="0.2">
      <c r="F17" s="240"/>
      <c r="G17" s="241"/>
      <c r="H17" s="241"/>
      <c r="I17" s="39"/>
    </row>
    <row r="18" spans="6:9" x14ac:dyDescent="0.2">
      <c r="F18" s="240"/>
      <c r="G18" s="241"/>
      <c r="H18" s="241"/>
      <c r="I18" s="39"/>
    </row>
    <row r="19" spans="6:9" x14ac:dyDescent="0.2">
      <c r="F19" s="240"/>
      <c r="G19" s="241"/>
      <c r="H19" s="241"/>
      <c r="I19" s="39"/>
    </row>
    <row r="20" spans="6:9" x14ac:dyDescent="0.2">
      <c r="F20" s="240"/>
      <c r="G20" s="241"/>
      <c r="H20" s="241"/>
      <c r="I20" s="39"/>
    </row>
    <row r="21" spans="6:9" x14ac:dyDescent="0.2">
      <c r="F21" s="240"/>
      <c r="G21" s="241"/>
      <c r="H21" s="241"/>
      <c r="I21" s="39"/>
    </row>
    <row r="22" spans="6:9" x14ac:dyDescent="0.2">
      <c r="F22" s="240"/>
      <c r="G22" s="241"/>
      <c r="H22" s="241"/>
      <c r="I22" s="39"/>
    </row>
    <row r="23" spans="6:9" x14ac:dyDescent="0.2">
      <c r="F23" s="240"/>
      <c r="G23" s="241"/>
      <c r="H23" s="241"/>
      <c r="I23" s="39"/>
    </row>
    <row r="24" spans="6:9" x14ac:dyDescent="0.2">
      <c r="F24" s="240"/>
      <c r="G24" s="241"/>
      <c r="H24" s="241"/>
      <c r="I24" s="39"/>
    </row>
    <row r="25" spans="6:9" x14ac:dyDescent="0.2">
      <c r="F25" s="240"/>
      <c r="G25" s="241"/>
      <c r="H25" s="241"/>
      <c r="I25" s="39"/>
    </row>
    <row r="26" spans="6:9" x14ac:dyDescent="0.2">
      <c r="F26" s="240"/>
      <c r="G26" s="241"/>
      <c r="H26" s="241"/>
      <c r="I26" s="39"/>
    </row>
    <row r="27" spans="6:9" x14ac:dyDescent="0.2">
      <c r="F27" s="240"/>
      <c r="G27" s="241"/>
      <c r="H27" s="241"/>
      <c r="I27" s="39"/>
    </row>
    <row r="28" spans="6:9" x14ac:dyDescent="0.2">
      <c r="F28" s="240"/>
      <c r="G28" s="241"/>
      <c r="H28" s="241"/>
      <c r="I28" s="39"/>
    </row>
    <row r="29" spans="6:9" x14ac:dyDescent="0.2">
      <c r="F29" s="240"/>
      <c r="G29" s="241"/>
      <c r="H29" s="241"/>
      <c r="I29" s="39"/>
    </row>
    <row r="30" spans="6:9" x14ac:dyDescent="0.2">
      <c r="F30" s="240"/>
      <c r="G30" s="241"/>
      <c r="H30" s="241"/>
      <c r="I30" s="39"/>
    </row>
    <row r="31" spans="6:9" x14ac:dyDescent="0.2">
      <c r="F31" s="240"/>
      <c r="G31" s="241"/>
      <c r="H31" s="241"/>
      <c r="I31" s="39"/>
    </row>
    <row r="32" spans="6:9" x14ac:dyDescent="0.2">
      <c r="F32" s="240"/>
      <c r="G32" s="241"/>
      <c r="H32" s="241"/>
      <c r="I32" s="39"/>
    </row>
    <row r="33" spans="6:9" x14ac:dyDescent="0.2">
      <c r="F33" s="240"/>
      <c r="G33" s="241"/>
      <c r="H33" s="241"/>
      <c r="I33" s="39"/>
    </row>
    <row r="34" spans="6:9" x14ac:dyDescent="0.2">
      <c r="F34" s="240"/>
      <c r="G34" s="241"/>
      <c r="H34" s="241"/>
      <c r="I34" s="39"/>
    </row>
    <row r="35" spans="6:9" x14ac:dyDescent="0.2">
      <c r="F35" s="240"/>
      <c r="G35" s="241"/>
      <c r="H35" s="241"/>
      <c r="I35" s="39"/>
    </row>
    <row r="36" spans="6:9" x14ac:dyDescent="0.2">
      <c r="F36" s="240"/>
      <c r="G36" s="241"/>
      <c r="H36" s="241"/>
      <c r="I36" s="39"/>
    </row>
    <row r="37" spans="6:9" x14ac:dyDescent="0.2">
      <c r="F37" s="240"/>
      <c r="G37" s="241"/>
      <c r="H37" s="241"/>
      <c r="I37" s="39"/>
    </row>
    <row r="38" spans="6:9" x14ac:dyDescent="0.2">
      <c r="F38" s="240"/>
      <c r="G38" s="241"/>
      <c r="H38" s="241"/>
      <c r="I38" s="39"/>
    </row>
    <row r="39" spans="6:9" x14ac:dyDescent="0.2">
      <c r="F39" s="240"/>
      <c r="G39" s="241"/>
      <c r="H39" s="241"/>
      <c r="I39" s="39"/>
    </row>
    <row r="40" spans="6:9" x14ac:dyDescent="0.2">
      <c r="F40" s="240"/>
      <c r="G40" s="241"/>
      <c r="H40" s="241"/>
      <c r="I40" s="39"/>
    </row>
    <row r="41" spans="6:9" x14ac:dyDescent="0.2">
      <c r="F41" s="240"/>
      <c r="G41" s="241"/>
      <c r="H41" s="241"/>
      <c r="I41" s="39"/>
    </row>
    <row r="42" spans="6:9" x14ac:dyDescent="0.2">
      <c r="F42" s="240"/>
      <c r="G42" s="241"/>
      <c r="H42" s="241"/>
      <c r="I42" s="39"/>
    </row>
    <row r="43" spans="6:9" x14ac:dyDescent="0.2">
      <c r="F43" s="240"/>
      <c r="G43" s="241"/>
      <c r="H43" s="241"/>
      <c r="I43" s="39"/>
    </row>
    <row r="44" spans="6:9" x14ac:dyDescent="0.2">
      <c r="F44" s="240"/>
      <c r="G44" s="241"/>
      <c r="H44" s="241"/>
      <c r="I44" s="39"/>
    </row>
    <row r="45" spans="6:9" x14ac:dyDescent="0.2">
      <c r="F45" s="240"/>
      <c r="G45" s="241"/>
      <c r="H45" s="241"/>
      <c r="I45" s="39"/>
    </row>
    <row r="46" spans="6:9" x14ac:dyDescent="0.2">
      <c r="F46" s="240"/>
      <c r="G46" s="241"/>
      <c r="H46" s="241"/>
      <c r="I46" s="39"/>
    </row>
    <row r="47" spans="6:9" x14ac:dyDescent="0.2">
      <c r="F47" s="240"/>
      <c r="G47" s="241"/>
      <c r="H47" s="241"/>
      <c r="I47" s="39"/>
    </row>
    <row r="48" spans="6:9" x14ac:dyDescent="0.2">
      <c r="F48" s="240"/>
      <c r="G48" s="241"/>
      <c r="H48" s="241"/>
      <c r="I48" s="39"/>
    </row>
    <row r="49" spans="6:9" x14ac:dyDescent="0.2">
      <c r="F49" s="240"/>
      <c r="G49" s="241"/>
      <c r="H49" s="241"/>
      <c r="I49" s="39"/>
    </row>
    <row r="50" spans="6:9" x14ac:dyDescent="0.2">
      <c r="F50" s="240"/>
      <c r="G50" s="241"/>
      <c r="H50" s="241"/>
      <c r="I50" s="39"/>
    </row>
    <row r="51" spans="6:9" x14ac:dyDescent="0.2">
      <c r="F51" s="240"/>
      <c r="G51" s="241"/>
      <c r="H51" s="241"/>
      <c r="I51" s="39"/>
    </row>
    <row r="52" spans="6:9" x14ac:dyDescent="0.2">
      <c r="F52" s="240"/>
      <c r="G52" s="241"/>
      <c r="H52" s="241"/>
      <c r="I52" s="39"/>
    </row>
    <row r="53" spans="6:9" x14ac:dyDescent="0.2">
      <c r="F53" s="240"/>
      <c r="G53" s="241"/>
      <c r="H53" s="241"/>
      <c r="I53" s="39"/>
    </row>
    <row r="54" spans="6:9" x14ac:dyDescent="0.2">
      <c r="F54" s="240"/>
      <c r="G54" s="241"/>
      <c r="H54" s="241"/>
      <c r="I54" s="39"/>
    </row>
    <row r="55" spans="6:9" x14ac:dyDescent="0.2">
      <c r="F55" s="240"/>
      <c r="G55" s="241"/>
      <c r="H55" s="241"/>
      <c r="I55" s="39"/>
    </row>
    <row r="56" spans="6:9" x14ac:dyDescent="0.2">
      <c r="F56" s="240"/>
      <c r="G56" s="241"/>
      <c r="H56" s="241"/>
      <c r="I56" s="39"/>
    </row>
    <row r="57" spans="6:9" x14ac:dyDescent="0.2">
      <c r="F57" s="240"/>
      <c r="G57" s="241"/>
      <c r="H57" s="241"/>
      <c r="I57" s="39"/>
    </row>
    <row r="58" spans="6:9" x14ac:dyDescent="0.2">
      <c r="F58" s="240"/>
      <c r="G58" s="241"/>
      <c r="H58" s="241"/>
      <c r="I58" s="39"/>
    </row>
    <row r="59" spans="6:9" x14ac:dyDescent="0.2">
      <c r="F59" s="240"/>
      <c r="G59" s="241"/>
      <c r="H59" s="241"/>
      <c r="I59" s="39"/>
    </row>
    <row r="60" spans="6:9" x14ac:dyDescent="0.2">
      <c r="F60" s="240"/>
      <c r="G60" s="241"/>
      <c r="H60" s="241"/>
      <c r="I60" s="39"/>
    </row>
    <row r="61" spans="6:9" x14ac:dyDescent="0.2">
      <c r="F61" s="240"/>
      <c r="G61" s="241"/>
      <c r="H61" s="241"/>
      <c r="I61" s="39"/>
    </row>
    <row r="62" spans="6:9" x14ac:dyDescent="0.2">
      <c r="F62" s="240"/>
      <c r="G62" s="241"/>
      <c r="H62" s="241"/>
      <c r="I62" s="39"/>
    </row>
    <row r="63" spans="6:9" x14ac:dyDescent="0.2">
      <c r="F63" s="240"/>
      <c r="G63" s="241"/>
      <c r="H63" s="241"/>
      <c r="I63" s="39"/>
    </row>
    <row r="64" spans="6:9" x14ac:dyDescent="0.2">
      <c r="F64" s="240"/>
      <c r="G64" s="241"/>
      <c r="H64" s="241"/>
      <c r="I64" s="39"/>
    </row>
    <row r="65" spans="6:9" x14ac:dyDescent="0.2">
      <c r="F65" s="240"/>
      <c r="G65" s="241"/>
      <c r="H65" s="241"/>
      <c r="I65" s="39"/>
    </row>
  </sheetData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E11" sqref="E11"/>
    </sheetView>
  </sheetViews>
  <sheetFormatPr defaultRowHeight="12.75" x14ac:dyDescent="0.2"/>
  <cols>
    <col min="1" max="1" width="4.7109375" style="317" customWidth="1"/>
    <col min="2" max="2" width="42.140625" style="317" customWidth="1"/>
    <col min="3" max="3" width="9.140625" style="319"/>
    <col min="4" max="16384" width="9.140625" style="317"/>
  </cols>
  <sheetData>
    <row r="1" spans="1:6" x14ac:dyDescent="0.2">
      <c r="B1" s="318" t="s">
        <v>1208</v>
      </c>
      <c r="D1" s="319"/>
      <c r="E1" s="320"/>
      <c r="F1" s="320"/>
    </row>
    <row r="2" spans="1:6" x14ac:dyDescent="0.2">
      <c r="B2" s="318" t="s">
        <v>1209</v>
      </c>
      <c r="D2" s="319"/>
      <c r="E2" s="320"/>
      <c r="F2" s="320"/>
    </row>
    <row r="3" spans="1:6" x14ac:dyDescent="0.2">
      <c r="B3" s="318" t="s">
        <v>1210</v>
      </c>
      <c r="D3" s="319"/>
      <c r="E3" s="320"/>
      <c r="F3" s="320"/>
    </row>
    <row r="4" spans="1:6" ht="15.75" x14ac:dyDescent="0.25">
      <c r="B4" s="321" t="s">
        <v>1211</v>
      </c>
      <c r="D4" s="319"/>
      <c r="E4" s="320"/>
      <c r="F4" s="320"/>
    </row>
    <row r="5" spans="1:6" x14ac:dyDescent="0.2">
      <c r="B5" s="322" t="s">
        <v>1212</v>
      </c>
      <c r="D5" s="319"/>
      <c r="E5" s="320"/>
      <c r="F5" s="320"/>
    </row>
    <row r="6" spans="1:6" ht="15.75" x14ac:dyDescent="0.25">
      <c r="B6" s="321"/>
      <c r="D6" s="319"/>
      <c r="E6" s="320"/>
      <c r="F6" s="320"/>
    </row>
    <row r="7" spans="1:6" ht="15.75" x14ac:dyDescent="0.25">
      <c r="B7" s="321"/>
      <c r="D7" s="319"/>
      <c r="E7" s="320"/>
      <c r="F7" s="320"/>
    </row>
    <row r="8" spans="1:6" ht="15.75" x14ac:dyDescent="0.25">
      <c r="B8" s="321"/>
      <c r="D8" s="319"/>
      <c r="E8" s="320"/>
      <c r="F8" s="320"/>
    </row>
    <row r="9" spans="1:6" x14ac:dyDescent="0.2">
      <c r="B9" s="322" t="s">
        <v>1213</v>
      </c>
      <c r="C9" s="319" t="s">
        <v>90</v>
      </c>
      <c r="D9" s="319" t="s">
        <v>1214</v>
      </c>
      <c r="E9" s="320"/>
      <c r="F9" s="320"/>
    </row>
    <row r="10" spans="1:6" x14ac:dyDescent="0.2">
      <c r="B10" s="318"/>
      <c r="D10" s="319"/>
      <c r="E10" s="320"/>
      <c r="F10" s="320"/>
    </row>
    <row r="11" spans="1:6" x14ac:dyDescent="0.2">
      <c r="A11" s="319">
        <v>1</v>
      </c>
      <c r="B11" s="323" t="s">
        <v>1215</v>
      </c>
      <c r="C11" s="325" t="s">
        <v>101</v>
      </c>
      <c r="D11" s="325">
        <v>1</v>
      </c>
      <c r="E11" s="361"/>
      <c r="F11" s="326">
        <f>SUM(D11*E11)</f>
        <v>0</v>
      </c>
    </row>
    <row r="12" spans="1:6" x14ac:dyDescent="0.2">
      <c r="A12" s="319">
        <v>2</v>
      </c>
      <c r="B12" s="323" t="s">
        <v>1216</v>
      </c>
      <c r="C12" s="330" t="s">
        <v>200</v>
      </c>
      <c r="D12" s="325">
        <v>55</v>
      </c>
      <c r="E12" s="361"/>
      <c r="F12" s="326">
        <f>SUM(D12*E12)</f>
        <v>0</v>
      </c>
    </row>
    <row r="13" spans="1:6" x14ac:dyDescent="0.2">
      <c r="A13" s="319">
        <v>3</v>
      </c>
      <c r="B13" s="323" t="s">
        <v>1217</v>
      </c>
      <c r="C13" s="330" t="s">
        <v>200</v>
      </c>
      <c r="D13" s="325">
        <v>10</v>
      </c>
      <c r="E13" s="361"/>
      <c r="F13" s="326">
        <f>SUM(D13*E13)</f>
        <v>0</v>
      </c>
    </row>
    <row r="14" spans="1:6" x14ac:dyDescent="0.2">
      <c r="A14" s="319">
        <v>4</v>
      </c>
      <c r="B14" s="327" t="s">
        <v>1218</v>
      </c>
      <c r="C14" s="328" t="s">
        <v>101</v>
      </c>
      <c r="D14" s="328">
        <v>12</v>
      </c>
      <c r="E14" s="362"/>
      <c r="F14" s="326">
        <f t="shared" ref="F14:F20" si="0">SUM(D14*E14)</f>
        <v>0</v>
      </c>
    </row>
    <row r="15" spans="1:6" x14ac:dyDescent="0.2">
      <c r="A15" s="319">
        <v>5</v>
      </c>
      <c r="B15" s="327" t="s">
        <v>1219</v>
      </c>
      <c r="C15" s="328" t="s">
        <v>101</v>
      </c>
      <c r="D15" s="328">
        <v>2</v>
      </c>
      <c r="E15" s="362"/>
      <c r="F15" s="326">
        <f t="shared" si="0"/>
        <v>0</v>
      </c>
    </row>
    <row r="16" spans="1:6" x14ac:dyDescent="0.2">
      <c r="A16" s="319">
        <v>6</v>
      </c>
      <c r="B16" s="327" t="s">
        <v>1220</v>
      </c>
      <c r="C16" s="328" t="s">
        <v>101</v>
      </c>
      <c r="D16" s="328">
        <v>1</v>
      </c>
      <c r="E16" s="362"/>
      <c r="F16" s="326">
        <f t="shared" si="0"/>
        <v>0</v>
      </c>
    </row>
    <row r="17" spans="1:6" x14ac:dyDescent="0.2">
      <c r="A17" s="319">
        <v>7</v>
      </c>
      <c r="B17" s="323" t="s">
        <v>1221</v>
      </c>
      <c r="C17" s="330" t="s">
        <v>101</v>
      </c>
      <c r="D17" s="325">
        <v>12</v>
      </c>
      <c r="E17" s="361"/>
      <c r="F17" s="326">
        <f t="shared" si="0"/>
        <v>0</v>
      </c>
    </row>
    <row r="18" spans="1:6" x14ac:dyDescent="0.2">
      <c r="A18" s="319">
        <v>8</v>
      </c>
      <c r="B18" s="329" t="s">
        <v>1222</v>
      </c>
      <c r="C18" s="330" t="s">
        <v>101</v>
      </c>
      <c r="D18" s="325">
        <v>3</v>
      </c>
      <c r="E18" s="361"/>
      <c r="F18" s="326">
        <f t="shared" si="0"/>
        <v>0</v>
      </c>
    </row>
    <row r="19" spans="1:6" x14ac:dyDescent="0.2">
      <c r="A19" s="319">
        <v>9</v>
      </c>
      <c r="B19" s="327" t="s">
        <v>1223</v>
      </c>
      <c r="C19" s="328" t="s">
        <v>200</v>
      </c>
      <c r="D19" s="328">
        <v>10</v>
      </c>
      <c r="E19" s="362"/>
      <c r="F19" s="326">
        <f t="shared" si="0"/>
        <v>0</v>
      </c>
    </row>
    <row r="20" spans="1:6" x14ac:dyDescent="0.2">
      <c r="A20" s="319">
        <v>10</v>
      </c>
      <c r="B20" s="327" t="s">
        <v>1224</v>
      </c>
      <c r="C20" s="328" t="s">
        <v>101</v>
      </c>
      <c r="D20" s="328">
        <v>1</v>
      </c>
      <c r="E20" s="362"/>
      <c r="F20" s="326">
        <f t="shared" si="0"/>
        <v>0</v>
      </c>
    </row>
    <row r="21" spans="1:6" x14ac:dyDescent="0.2">
      <c r="D21" s="319"/>
      <c r="E21" s="320"/>
      <c r="F21" s="320"/>
    </row>
    <row r="22" spans="1:6" x14ac:dyDescent="0.2">
      <c r="B22" s="327"/>
      <c r="C22" s="328"/>
      <c r="D22" s="328"/>
      <c r="E22" s="320"/>
      <c r="F22" s="320"/>
    </row>
    <row r="23" spans="1:6" x14ac:dyDescent="0.2">
      <c r="B23" s="327" t="s">
        <v>1225</v>
      </c>
      <c r="D23" s="319"/>
      <c r="E23" s="320"/>
      <c r="F23" s="320">
        <f>SUM(F11:F21)</f>
        <v>0</v>
      </c>
    </row>
  </sheetData>
  <sheetProtection algorithmName="SHA-512" hashValue="Kk0uLEhJ+1Nyn5KUYvShNcUDfKxONLAtsOxAu4cfkfplEemWmLLwymu5gOHn6XNRidhexSzJnLHM2NVziXRxAg==" saltValue="RbLM9t0ihK/u+gvRFZgez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E10" sqref="E10"/>
    </sheetView>
  </sheetViews>
  <sheetFormatPr defaultRowHeight="12.75" x14ac:dyDescent="0.2"/>
  <cols>
    <col min="2" max="2" width="34.28515625" customWidth="1"/>
    <col min="6" max="6" width="12" customWidth="1"/>
  </cols>
  <sheetData>
    <row r="1" spans="1:6" x14ac:dyDescent="0.2">
      <c r="A1" s="319"/>
      <c r="B1" s="318" t="s">
        <v>1226</v>
      </c>
      <c r="C1" s="319"/>
      <c r="D1" s="319"/>
      <c r="E1" s="331"/>
      <c r="F1" s="331"/>
    </row>
    <row r="2" spans="1:6" x14ac:dyDescent="0.2">
      <c r="A2" s="319"/>
      <c r="B2" s="318" t="s">
        <v>1227</v>
      </c>
      <c r="C2" s="319"/>
      <c r="D2" s="319"/>
      <c r="E2" s="331"/>
      <c r="F2" s="331"/>
    </row>
    <row r="3" spans="1:6" x14ac:dyDescent="0.2">
      <c r="A3" s="319"/>
      <c r="B3" s="318" t="s">
        <v>1228</v>
      </c>
      <c r="C3" s="319"/>
      <c r="D3" s="319"/>
      <c r="E3" s="331"/>
      <c r="F3" s="331"/>
    </row>
    <row r="4" spans="1:6" ht="15" x14ac:dyDescent="0.25">
      <c r="A4" s="319"/>
      <c r="B4" s="332"/>
      <c r="C4" s="319"/>
      <c r="D4" s="333"/>
      <c r="E4" s="320"/>
      <c r="F4" s="334"/>
    </row>
    <row r="5" spans="1:6" ht="15" x14ac:dyDescent="0.25">
      <c r="A5" s="319"/>
      <c r="B5" s="335"/>
      <c r="C5" s="319"/>
      <c r="D5" s="333"/>
      <c r="E5" s="320"/>
      <c r="F5" s="334"/>
    </row>
    <row r="6" spans="1:6" x14ac:dyDescent="0.2">
      <c r="A6" s="319"/>
      <c r="C6" s="319"/>
      <c r="D6" s="333"/>
      <c r="E6" s="320"/>
      <c r="F6" s="334"/>
    </row>
    <row r="7" spans="1:6" x14ac:dyDescent="0.2">
      <c r="A7" s="319"/>
      <c r="B7" t="s">
        <v>1229</v>
      </c>
      <c r="C7" s="319"/>
      <c r="D7" s="333"/>
      <c r="E7" s="320"/>
      <c r="F7" s="334"/>
    </row>
    <row r="8" spans="1:6" x14ac:dyDescent="0.2">
      <c r="A8" s="319"/>
      <c r="C8" s="319"/>
      <c r="D8" s="333"/>
      <c r="E8" s="320"/>
      <c r="F8" s="334"/>
    </row>
    <row r="9" spans="1:6" x14ac:dyDescent="0.2">
      <c r="A9" s="319"/>
      <c r="B9" s="324" t="s">
        <v>1230</v>
      </c>
      <c r="C9" s="325" t="s">
        <v>1231</v>
      </c>
      <c r="D9" s="325" t="s">
        <v>1232</v>
      </c>
      <c r="E9" s="326"/>
      <c r="F9" s="336"/>
    </row>
    <row r="10" spans="1:6" x14ac:dyDescent="0.2">
      <c r="A10" s="319">
        <v>1</v>
      </c>
      <c r="B10" s="323" t="s">
        <v>1233</v>
      </c>
      <c r="C10" s="330" t="s">
        <v>200</v>
      </c>
      <c r="D10" s="325">
        <v>260</v>
      </c>
      <c r="E10" s="361"/>
      <c r="F10" s="337">
        <f>SUM(D10*E10)</f>
        <v>0</v>
      </c>
    </row>
    <row r="11" spans="1:6" x14ac:dyDescent="0.2">
      <c r="A11" s="319">
        <f>SUM(A10+1)</f>
        <v>2</v>
      </c>
      <c r="B11" s="323" t="s">
        <v>1234</v>
      </c>
      <c r="C11" s="330" t="s">
        <v>200</v>
      </c>
      <c r="D11" s="325">
        <v>40</v>
      </c>
      <c r="E11" s="361"/>
      <c r="F11" s="337">
        <f t="shared" ref="F11:F17" si="0">SUM(D11*E11)</f>
        <v>0</v>
      </c>
    </row>
    <row r="12" spans="1:6" x14ac:dyDescent="0.2">
      <c r="A12" s="319">
        <f>SUM(A11+1)</f>
        <v>3</v>
      </c>
      <c r="B12" s="323" t="s">
        <v>1235</v>
      </c>
      <c r="C12" s="330" t="s">
        <v>200</v>
      </c>
      <c r="D12" s="325">
        <v>130</v>
      </c>
      <c r="E12" s="361"/>
      <c r="F12" s="337">
        <f t="shared" si="0"/>
        <v>0</v>
      </c>
    </row>
    <row r="13" spans="1:6" x14ac:dyDescent="0.2">
      <c r="A13" s="319">
        <f>SUM(A12+1)</f>
        <v>4</v>
      </c>
      <c r="B13" s="323" t="s">
        <v>1236</v>
      </c>
      <c r="C13" s="330" t="s">
        <v>101</v>
      </c>
      <c r="D13" s="325">
        <v>106</v>
      </c>
      <c r="E13" s="361"/>
      <c r="F13" s="337">
        <f t="shared" si="0"/>
        <v>0</v>
      </c>
    </row>
    <row r="14" spans="1:6" x14ac:dyDescent="0.2">
      <c r="A14" s="319">
        <f t="shared" ref="A14:A21" si="1">SUM(A13+1)</f>
        <v>5</v>
      </c>
      <c r="B14" s="323" t="s">
        <v>1237</v>
      </c>
      <c r="C14" s="330" t="s">
        <v>101</v>
      </c>
      <c r="D14" s="325">
        <v>2</v>
      </c>
      <c r="E14" s="361"/>
      <c r="F14" s="337">
        <f t="shared" si="0"/>
        <v>0</v>
      </c>
    </row>
    <row r="15" spans="1:6" x14ac:dyDescent="0.2">
      <c r="A15" s="319">
        <f t="shared" si="1"/>
        <v>6</v>
      </c>
      <c r="B15" s="323" t="s">
        <v>1238</v>
      </c>
      <c r="C15" s="330" t="s">
        <v>101</v>
      </c>
      <c r="D15" s="325">
        <v>12</v>
      </c>
      <c r="E15" s="361"/>
      <c r="F15" s="337">
        <f t="shared" si="0"/>
        <v>0</v>
      </c>
    </row>
    <row r="16" spans="1:6" x14ac:dyDescent="0.2">
      <c r="A16" s="319">
        <f t="shared" si="1"/>
        <v>7</v>
      </c>
      <c r="B16" t="s">
        <v>1239</v>
      </c>
      <c r="C16" s="319" t="s">
        <v>101</v>
      </c>
      <c r="D16" s="319">
        <v>12</v>
      </c>
      <c r="E16" s="362"/>
      <c r="F16" s="337">
        <f t="shared" si="0"/>
        <v>0</v>
      </c>
    </row>
    <row r="17" spans="1:6" x14ac:dyDescent="0.2">
      <c r="A17" s="319">
        <f t="shared" si="1"/>
        <v>8</v>
      </c>
      <c r="B17" t="s">
        <v>1240</v>
      </c>
      <c r="C17" s="319" t="s">
        <v>101</v>
      </c>
      <c r="D17" s="319">
        <v>12</v>
      </c>
      <c r="E17" s="362"/>
      <c r="F17" s="337">
        <f t="shared" si="0"/>
        <v>0</v>
      </c>
    </row>
    <row r="18" spans="1:6" x14ac:dyDescent="0.2">
      <c r="A18" s="319">
        <f t="shared" si="1"/>
        <v>9</v>
      </c>
      <c r="B18" t="s">
        <v>1241</v>
      </c>
      <c r="C18" s="319" t="s">
        <v>101</v>
      </c>
      <c r="D18" s="319">
        <v>24</v>
      </c>
      <c r="E18" s="362"/>
      <c r="F18" s="337">
        <f>SUM(D18*E18)</f>
        <v>0</v>
      </c>
    </row>
    <row r="19" spans="1:6" x14ac:dyDescent="0.2">
      <c r="A19" s="319">
        <f t="shared" si="1"/>
        <v>10</v>
      </c>
      <c r="B19" t="s">
        <v>1242</v>
      </c>
      <c r="C19" s="319" t="s">
        <v>101</v>
      </c>
      <c r="D19" s="319">
        <v>6</v>
      </c>
      <c r="E19" s="362"/>
      <c r="F19" s="337">
        <f>SUM(D19*E19)</f>
        <v>0</v>
      </c>
    </row>
    <row r="20" spans="1:6" x14ac:dyDescent="0.2">
      <c r="A20" s="319">
        <f t="shared" si="1"/>
        <v>11</v>
      </c>
      <c r="B20" t="s">
        <v>1243</v>
      </c>
      <c r="C20" s="319" t="s">
        <v>1244</v>
      </c>
      <c r="D20" s="319">
        <v>10</v>
      </c>
      <c r="E20" s="363"/>
      <c r="F20" s="326">
        <f>SUM(D20*E20)</f>
        <v>0</v>
      </c>
    </row>
    <row r="21" spans="1:6" x14ac:dyDescent="0.2">
      <c r="A21" s="319">
        <f t="shared" si="1"/>
        <v>12</v>
      </c>
      <c r="B21" t="s">
        <v>1245</v>
      </c>
      <c r="C21" s="319" t="s">
        <v>101</v>
      </c>
      <c r="D21" s="319">
        <v>1</v>
      </c>
      <c r="E21" s="363"/>
      <c r="F21" s="326">
        <f>SUM(D21*E21)</f>
        <v>0</v>
      </c>
    </row>
    <row r="22" spans="1:6" x14ac:dyDescent="0.2">
      <c r="A22" s="319"/>
      <c r="C22" s="319"/>
      <c r="D22" s="319"/>
      <c r="E22" s="320"/>
      <c r="F22" s="334"/>
    </row>
    <row r="23" spans="1:6" x14ac:dyDescent="0.2">
      <c r="A23" s="319"/>
      <c r="C23" s="319"/>
      <c r="D23" s="319"/>
      <c r="E23" s="320"/>
      <c r="F23" s="334"/>
    </row>
    <row r="24" spans="1:6" x14ac:dyDescent="0.2">
      <c r="A24" s="319"/>
      <c r="C24" s="319"/>
      <c r="D24" s="319"/>
      <c r="E24" s="320"/>
      <c r="F24" s="334"/>
    </row>
    <row r="25" spans="1:6" x14ac:dyDescent="0.2">
      <c r="A25" s="319"/>
      <c r="B25" t="s">
        <v>1225</v>
      </c>
      <c r="C25" s="319"/>
      <c r="D25" s="319"/>
      <c r="E25" s="320"/>
      <c r="F25" s="334">
        <f>SUM(F10:F21)</f>
        <v>0</v>
      </c>
    </row>
  </sheetData>
  <sheetProtection algorithmName="SHA-512" hashValue="/Zvl/+pHU+gv6wrB4WQklq4vMkhEhZ3HFI4XGweSVB5RkA7Rx6gZrbFl7Sb3KgVhGrRrpewsJncYDQ0QDFbYqQ==" saltValue="j9Sc+EWjT/ec8O4/yPUAq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CB91"/>
  <sheetViews>
    <sheetView showGridLines="0" showZeros="0" zoomScaleNormal="100" zoomScaleSheetLayoutView="100" workbookViewId="0">
      <selection activeCell="F8" sqref="F8"/>
    </sheetView>
  </sheetViews>
  <sheetFormatPr defaultRowHeight="12.75" x14ac:dyDescent="0.2"/>
  <cols>
    <col min="1" max="1" width="4.42578125" style="243" customWidth="1"/>
    <col min="2" max="2" width="11.5703125" style="243" customWidth="1"/>
    <col min="3" max="3" width="40.42578125" style="243" customWidth="1"/>
    <col min="4" max="4" width="5.5703125" style="243" customWidth="1"/>
    <col min="5" max="5" width="8.5703125" style="257" customWidth="1"/>
    <col min="6" max="6" width="9.85546875" style="243" customWidth="1"/>
    <col min="7" max="7" width="13.85546875" style="243" customWidth="1"/>
    <col min="8" max="8" width="11.7109375" style="243" hidden="1" customWidth="1"/>
    <col min="9" max="9" width="11.5703125" style="243" hidden="1" customWidth="1"/>
    <col min="10" max="10" width="11" style="243" hidden="1" customWidth="1"/>
    <col min="11" max="11" width="10.42578125" style="243" hidden="1" customWidth="1"/>
    <col min="12" max="12" width="75.42578125" style="243" customWidth="1"/>
    <col min="13" max="13" width="45.28515625" style="243" customWidth="1"/>
    <col min="14" max="16384" width="9.140625" style="243"/>
  </cols>
  <sheetData>
    <row r="1" spans="1:80" ht="15.75" x14ac:dyDescent="0.25">
      <c r="A1" s="242" t="s">
        <v>1207</v>
      </c>
      <c r="B1" s="242"/>
      <c r="C1" s="242"/>
      <c r="D1" s="242"/>
      <c r="E1" s="242"/>
      <c r="F1" s="242"/>
      <c r="G1" s="242"/>
    </row>
    <row r="2" spans="1:80" ht="14.25" customHeight="1" thickBot="1" x14ac:dyDescent="0.25">
      <c r="B2" s="244"/>
      <c r="C2" s="245"/>
      <c r="D2" s="245"/>
      <c r="E2" s="246"/>
      <c r="F2" s="245"/>
      <c r="G2" s="245"/>
    </row>
    <row r="3" spans="1:80" ht="13.5" thickTop="1" x14ac:dyDescent="0.2">
      <c r="A3" s="187" t="s">
        <v>2</v>
      </c>
      <c r="B3" s="188"/>
      <c r="C3" s="189" t="s">
        <v>105</v>
      </c>
      <c r="D3" s="247"/>
      <c r="E3" s="248" t="s">
        <v>86</v>
      </c>
      <c r="F3" s="249" t="str">
        <f>'SO 02 1 Rek'!H1</f>
        <v>1</v>
      </c>
      <c r="G3" s="250"/>
    </row>
    <row r="4" spans="1:80" ht="13.5" thickBot="1" x14ac:dyDescent="0.25">
      <c r="A4" s="251" t="s">
        <v>77</v>
      </c>
      <c r="B4" s="196"/>
      <c r="C4" s="197" t="s">
        <v>1179</v>
      </c>
      <c r="D4" s="252"/>
      <c r="E4" s="253" t="str">
        <f>'SO 02 1 Rek'!G2</f>
        <v>Vedlejší náklady</v>
      </c>
      <c r="F4" s="254"/>
      <c r="G4" s="255"/>
    </row>
    <row r="5" spans="1:80" ht="13.5" thickTop="1" x14ac:dyDescent="0.2">
      <c r="A5" s="256"/>
      <c r="G5" s="258"/>
    </row>
    <row r="6" spans="1:80" ht="27" customHeight="1" x14ac:dyDescent="0.2">
      <c r="A6" s="259" t="s">
        <v>87</v>
      </c>
      <c r="B6" s="260" t="s">
        <v>88</v>
      </c>
      <c r="C6" s="260" t="s">
        <v>89</v>
      </c>
      <c r="D6" s="260" t="s">
        <v>90</v>
      </c>
      <c r="E6" s="261" t="s">
        <v>91</v>
      </c>
      <c r="F6" s="260" t="s">
        <v>92</v>
      </c>
      <c r="G6" s="262" t="s">
        <v>93</v>
      </c>
      <c r="H6" s="263" t="s">
        <v>94</v>
      </c>
      <c r="I6" s="263" t="s">
        <v>95</v>
      </c>
      <c r="J6" s="263" t="s">
        <v>96</v>
      </c>
      <c r="K6" s="263" t="s">
        <v>97</v>
      </c>
    </row>
    <row r="7" spans="1:80" x14ac:dyDescent="0.2">
      <c r="A7" s="264" t="s">
        <v>98</v>
      </c>
      <c r="B7" s="265" t="s">
        <v>1180</v>
      </c>
      <c r="C7" s="266" t="s">
        <v>1181</v>
      </c>
      <c r="D7" s="267"/>
      <c r="E7" s="268"/>
      <c r="F7" s="268"/>
      <c r="G7" s="269"/>
      <c r="H7" s="270"/>
      <c r="I7" s="271"/>
      <c r="J7" s="272"/>
      <c r="K7" s="273"/>
      <c r="O7" s="274">
        <v>1</v>
      </c>
    </row>
    <row r="8" spans="1:80" ht="22.5" x14ac:dyDescent="0.2">
      <c r="A8" s="275">
        <v>1</v>
      </c>
      <c r="B8" s="276" t="s">
        <v>1180</v>
      </c>
      <c r="C8" s="277" t="s">
        <v>1183</v>
      </c>
      <c r="D8" s="278" t="s">
        <v>628</v>
      </c>
      <c r="E8" s="279">
        <v>1</v>
      </c>
      <c r="F8" s="357"/>
      <c r="G8" s="280">
        <f>E8*F8</f>
        <v>0</v>
      </c>
      <c r="H8" s="281">
        <v>0</v>
      </c>
      <c r="I8" s="282">
        <f>E8*H8</f>
        <v>0</v>
      </c>
      <c r="J8" s="281">
        <v>0</v>
      </c>
      <c r="K8" s="282">
        <f>E8*J8</f>
        <v>0</v>
      </c>
      <c r="O8" s="274">
        <v>2</v>
      </c>
      <c r="AA8" s="243">
        <v>1</v>
      </c>
      <c r="AB8" s="243">
        <v>1</v>
      </c>
      <c r="AC8" s="243">
        <v>1</v>
      </c>
      <c r="AZ8" s="243">
        <v>1</v>
      </c>
      <c r="BA8" s="243">
        <f>IF(AZ8=1,G8,0)</f>
        <v>0</v>
      </c>
      <c r="BB8" s="243">
        <f>IF(AZ8=2,G8,0)</f>
        <v>0</v>
      </c>
      <c r="BC8" s="243">
        <f>IF(AZ8=3,G8,0)</f>
        <v>0</v>
      </c>
      <c r="BD8" s="243">
        <f>IF(AZ8=4,G8,0)</f>
        <v>0</v>
      </c>
      <c r="BE8" s="243">
        <f>IF(AZ8=5,G8,0)</f>
        <v>0</v>
      </c>
      <c r="CA8" s="274">
        <v>1</v>
      </c>
      <c r="CB8" s="274">
        <v>1</v>
      </c>
    </row>
    <row r="9" spans="1:80" ht="22.5" x14ac:dyDescent="0.2">
      <c r="A9" s="275">
        <v>2</v>
      </c>
      <c r="B9" s="276" t="s">
        <v>1184</v>
      </c>
      <c r="C9" s="277" t="s">
        <v>1185</v>
      </c>
      <c r="D9" s="278" t="s">
        <v>628</v>
      </c>
      <c r="E9" s="279">
        <v>1</v>
      </c>
      <c r="F9" s="357"/>
      <c r="G9" s="280">
        <f>E9*F9</f>
        <v>0</v>
      </c>
      <c r="H9" s="281">
        <v>0</v>
      </c>
      <c r="I9" s="282">
        <f>E9*H9</f>
        <v>0</v>
      </c>
      <c r="J9" s="281">
        <v>0</v>
      </c>
      <c r="K9" s="282">
        <f>E9*J9</f>
        <v>0</v>
      </c>
      <c r="O9" s="274">
        <v>2</v>
      </c>
      <c r="AA9" s="243">
        <v>1</v>
      </c>
      <c r="AB9" s="243">
        <v>1</v>
      </c>
      <c r="AC9" s="243">
        <v>1</v>
      </c>
      <c r="AZ9" s="243">
        <v>1</v>
      </c>
      <c r="BA9" s="243">
        <f>IF(AZ9=1,G9,0)</f>
        <v>0</v>
      </c>
      <c r="BB9" s="243">
        <f>IF(AZ9=2,G9,0)</f>
        <v>0</v>
      </c>
      <c r="BC9" s="243">
        <f>IF(AZ9=3,G9,0)</f>
        <v>0</v>
      </c>
      <c r="BD9" s="243">
        <f>IF(AZ9=4,G9,0)</f>
        <v>0</v>
      </c>
      <c r="BE9" s="243">
        <f>IF(AZ9=5,G9,0)</f>
        <v>0</v>
      </c>
      <c r="CA9" s="274">
        <v>1</v>
      </c>
      <c r="CB9" s="274">
        <v>1</v>
      </c>
    </row>
    <row r="10" spans="1:80" ht="22.5" x14ac:dyDescent="0.2">
      <c r="A10" s="275">
        <v>3</v>
      </c>
      <c r="B10" s="276" t="s">
        <v>1186</v>
      </c>
      <c r="C10" s="277" t="s">
        <v>1187</v>
      </c>
      <c r="D10" s="278" t="s">
        <v>628</v>
      </c>
      <c r="E10" s="279">
        <v>1</v>
      </c>
      <c r="F10" s="357"/>
      <c r="G10" s="280">
        <f>E10*F10</f>
        <v>0</v>
      </c>
      <c r="H10" s="281">
        <v>0</v>
      </c>
      <c r="I10" s="282">
        <f>E10*H10</f>
        <v>0</v>
      </c>
      <c r="J10" s="281">
        <v>0</v>
      </c>
      <c r="K10" s="282">
        <f>E10*J10</f>
        <v>0</v>
      </c>
      <c r="O10" s="274">
        <v>2</v>
      </c>
      <c r="AA10" s="243">
        <v>1</v>
      </c>
      <c r="AB10" s="243">
        <v>1</v>
      </c>
      <c r="AC10" s="243">
        <v>1</v>
      </c>
      <c r="AZ10" s="243">
        <v>1</v>
      </c>
      <c r="BA10" s="243">
        <f>IF(AZ10=1,G10,0)</f>
        <v>0</v>
      </c>
      <c r="BB10" s="243">
        <f>IF(AZ10=2,G10,0)</f>
        <v>0</v>
      </c>
      <c r="BC10" s="243">
        <f>IF(AZ10=3,G10,0)</f>
        <v>0</v>
      </c>
      <c r="BD10" s="243">
        <f>IF(AZ10=4,G10,0)</f>
        <v>0</v>
      </c>
      <c r="BE10" s="243">
        <f>IF(AZ10=5,G10,0)</f>
        <v>0</v>
      </c>
      <c r="CA10" s="274">
        <v>1</v>
      </c>
      <c r="CB10" s="274">
        <v>1</v>
      </c>
    </row>
    <row r="11" spans="1:80" x14ac:dyDescent="0.2">
      <c r="A11" s="275">
        <v>4</v>
      </c>
      <c r="B11" s="276" t="s">
        <v>1188</v>
      </c>
      <c r="C11" s="277" t="s">
        <v>1189</v>
      </c>
      <c r="D11" s="278" t="s">
        <v>628</v>
      </c>
      <c r="E11" s="279">
        <v>1</v>
      </c>
      <c r="F11" s="357"/>
      <c r="G11" s="280">
        <f>E11*F11</f>
        <v>0</v>
      </c>
      <c r="H11" s="281">
        <v>0</v>
      </c>
      <c r="I11" s="282">
        <f>E11*H11</f>
        <v>0</v>
      </c>
      <c r="J11" s="281">
        <v>0</v>
      </c>
      <c r="K11" s="282">
        <f>E11*J11</f>
        <v>0</v>
      </c>
      <c r="O11" s="274">
        <v>2</v>
      </c>
      <c r="AA11" s="243">
        <v>1</v>
      </c>
      <c r="AB11" s="243">
        <v>1</v>
      </c>
      <c r="AC11" s="243">
        <v>1</v>
      </c>
      <c r="AZ11" s="243">
        <v>1</v>
      </c>
      <c r="BA11" s="243">
        <f>IF(AZ11=1,G11,0)</f>
        <v>0</v>
      </c>
      <c r="BB11" s="243">
        <f>IF(AZ11=2,G11,0)</f>
        <v>0</v>
      </c>
      <c r="BC11" s="243">
        <f>IF(AZ11=3,G11,0)</f>
        <v>0</v>
      </c>
      <c r="BD11" s="243">
        <f>IF(AZ11=4,G11,0)</f>
        <v>0</v>
      </c>
      <c r="BE11" s="243">
        <f>IF(AZ11=5,G11,0)</f>
        <v>0</v>
      </c>
      <c r="CA11" s="274">
        <v>1</v>
      </c>
      <c r="CB11" s="274">
        <v>1</v>
      </c>
    </row>
    <row r="12" spans="1:80" ht="22.5" x14ac:dyDescent="0.2">
      <c r="A12" s="275">
        <v>5</v>
      </c>
      <c r="B12" s="276" t="s">
        <v>1190</v>
      </c>
      <c r="C12" s="277" t="s">
        <v>1191</v>
      </c>
      <c r="D12" s="278" t="s">
        <v>628</v>
      </c>
      <c r="E12" s="279">
        <v>1</v>
      </c>
      <c r="F12" s="357"/>
      <c r="G12" s="280">
        <f>E12*F12</f>
        <v>0</v>
      </c>
      <c r="H12" s="281">
        <v>0</v>
      </c>
      <c r="I12" s="282">
        <f>E12*H12</f>
        <v>0</v>
      </c>
      <c r="J12" s="281">
        <v>0</v>
      </c>
      <c r="K12" s="282">
        <f>E12*J12</f>
        <v>0</v>
      </c>
      <c r="O12" s="274">
        <v>2</v>
      </c>
      <c r="AA12" s="243">
        <v>1</v>
      </c>
      <c r="AB12" s="243">
        <v>1</v>
      </c>
      <c r="AC12" s="243">
        <v>1</v>
      </c>
      <c r="AZ12" s="243">
        <v>1</v>
      </c>
      <c r="BA12" s="243">
        <f>IF(AZ12=1,G12,0)</f>
        <v>0</v>
      </c>
      <c r="BB12" s="243">
        <f>IF(AZ12=2,G12,0)</f>
        <v>0</v>
      </c>
      <c r="BC12" s="243">
        <f>IF(AZ12=3,G12,0)</f>
        <v>0</v>
      </c>
      <c r="BD12" s="243">
        <f>IF(AZ12=4,G12,0)</f>
        <v>0</v>
      </c>
      <c r="BE12" s="243">
        <f>IF(AZ12=5,G12,0)</f>
        <v>0</v>
      </c>
      <c r="CA12" s="274">
        <v>1</v>
      </c>
      <c r="CB12" s="274">
        <v>1</v>
      </c>
    </row>
    <row r="13" spans="1:80" ht="22.5" x14ac:dyDescent="0.2">
      <c r="A13" s="275">
        <v>6</v>
      </c>
      <c r="B13" s="276" t="s">
        <v>1192</v>
      </c>
      <c r="C13" s="277" t="s">
        <v>1193</v>
      </c>
      <c r="D13" s="278" t="s">
        <v>628</v>
      </c>
      <c r="E13" s="279">
        <v>1</v>
      </c>
      <c r="F13" s="357"/>
      <c r="G13" s="280">
        <f>E13*F13</f>
        <v>0</v>
      </c>
      <c r="H13" s="281">
        <v>0</v>
      </c>
      <c r="I13" s="282">
        <f>E13*H13</f>
        <v>0</v>
      </c>
      <c r="J13" s="281">
        <v>0</v>
      </c>
      <c r="K13" s="282">
        <f>E13*J13</f>
        <v>0</v>
      </c>
      <c r="O13" s="274">
        <v>2</v>
      </c>
      <c r="AA13" s="243">
        <v>1</v>
      </c>
      <c r="AB13" s="243">
        <v>1</v>
      </c>
      <c r="AC13" s="243">
        <v>1</v>
      </c>
      <c r="AZ13" s="243">
        <v>1</v>
      </c>
      <c r="BA13" s="243">
        <f>IF(AZ13=1,G13,0)</f>
        <v>0</v>
      </c>
      <c r="BB13" s="243">
        <f>IF(AZ13=2,G13,0)</f>
        <v>0</v>
      </c>
      <c r="BC13" s="243">
        <f>IF(AZ13=3,G13,0)</f>
        <v>0</v>
      </c>
      <c r="BD13" s="243">
        <f>IF(AZ13=4,G13,0)</f>
        <v>0</v>
      </c>
      <c r="BE13" s="243">
        <f>IF(AZ13=5,G13,0)</f>
        <v>0</v>
      </c>
      <c r="CA13" s="274">
        <v>1</v>
      </c>
      <c r="CB13" s="274">
        <v>1</v>
      </c>
    </row>
    <row r="14" spans="1:80" x14ac:dyDescent="0.2">
      <c r="A14" s="275">
        <v>7</v>
      </c>
      <c r="B14" s="276" t="s">
        <v>1194</v>
      </c>
      <c r="C14" s="277" t="s">
        <v>1195</v>
      </c>
      <c r="D14" s="278" t="s">
        <v>628</v>
      </c>
      <c r="E14" s="279">
        <v>1</v>
      </c>
      <c r="F14" s="357"/>
      <c r="G14" s="280">
        <f>E14*F14</f>
        <v>0</v>
      </c>
      <c r="H14" s="281">
        <v>0</v>
      </c>
      <c r="I14" s="282">
        <f>E14*H14</f>
        <v>0</v>
      </c>
      <c r="J14" s="281">
        <v>0</v>
      </c>
      <c r="K14" s="282">
        <f>E14*J14</f>
        <v>0</v>
      </c>
      <c r="O14" s="274">
        <v>2</v>
      </c>
      <c r="AA14" s="243">
        <v>1</v>
      </c>
      <c r="AB14" s="243">
        <v>1</v>
      </c>
      <c r="AC14" s="243">
        <v>1</v>
      </c>
      <c r="AZ14" s="243">
        <v>1</v>
      </c>
      <c r="BA14" s="243">
        <f>IF(AZ14=1,G14,0)</f>
        <v>0</v>
      </c>
      <c r="BB14" s="243">
        <f>IF(AZ14=2,G14,0)</f>
        <v>0</v>
      </c>
      <c r="BC14" s="243">
        <f>IF(AZ14=3,G14,0)</f>
        <v>0</v>
      </c>
      <c r="BD14" s="243">
        <f>IF(AZ14=4,G14,0)</f>
        <v>0</v>
      </c>
      <c r="BE14" s="243">
        <f>IF(AZ14=5,G14,0)</f>
        <v>0</v>
      </c>
      <c r="CA14" s="274">
        <v>1</v>
      </c>
      <c r="CB14" s="274">
        <v>1</v>
      </c>
    </row>
    <row r="15" spans="1:80" x14ac:dyDescent="0.2">
      <c r="A15" s="275">
        <v>8</v>
      </c>
      <c r="B15" s="276" t="s">
        <v>1196</v>
      </c>
      <c r="C15" s="277" t="s">
        <v>1197</v>
      </c>
      <c r="D15" s="278" t="s">
        <v>628</v>
      </c>
      <c r="E15" s="279">
        <v>1</v>
      </c>
      <c r="F15" s="357"/>
      <c r="G15" s="280">
        <f>E15*F15</f>
        <v>0</v>
      </c>
      <c r="H15" s="281">
        <v>0</v>
      </c>
      <c r="I15" s="282">
        <f>E15*H15</f>
        <v>0</v>
      </c>
      <c r="J15" s="281">
        <v>0</v>
      </c>
      <c r="K15" s="282">
        <f>E15*J15</f>
        <v>0</v>
      </c>
      <c r="O15" s="274">
        <v>2</v>
      </c>
      <c r="AA15" s="243">
        <v>1</v>
      </c>
      <c r="AB15" s="243">
        <v>1</v>
      </c>
      <c r="AC15" s="243">
        <v>1</v>
      </c>
      <c r="AZ15" s="243">
        <v>1</v>
      </c>
      <c r="BA15" s="243">
        <f>IF(AZ15=1,G15,0)</f>
        <v>0</v>
      </c>
      <c r="BB15" s="243">
        <f>IF(AZ15=2,G15,0)</f>
        <v>0</v>
      </c>
      <c r="BC15" s="243">
        <f>IF(AZ15=3,G15,0)</f>
        <v>0</v>
      </c>
      <c r="BD15" s="243">
        <f>IF(AZ15=4,G15,0)</f>
        <v>0</v>
      </c>
      <c r="BE15" s="243">
        <f>IF(AZ15=5,G15,0)</f>
        <v>0</v>
      </c>
      <c r="CA15" s="274">
        <v>1</v>
      </c>
      <c r="CB15" s="274">
        <v>1</v>
      </c>
    </row>
    <row r="16" spans="1:80" ht="22.5" x14ac:dyDescent="0.2">
      <c r="A16" s="275">
        <v>9</v>
      </c>
      <c r="B16" s="276" t="s">
        <v>1198</v>
      </c>
      <c r="C16" s="277" t="s">
        <v>1199</v>
      </c>
      <c r="D16" s="278" t="s">
        <v>628</v>
      </c>
      <c r="E16" s="279">
        <v>1</v>
      </c>
      <c r="F16" s="357"/>
      <c r="G16" s="280">
        <f>E16*F16</f>
        <v>0</v>
      </c>
      <c r="H16" s="281">
        <v>0</v>
      </c>
      <c r="I16" s="282">
        <f>E16*H16</f>
        <v>0</v>
      </c>
      <c r="J16" s="281">
        <v>0</v>
      </c>
      <c r="K16" s="282">
        <f>E16*J16</f>
        <v>0</v>
      </c>
      <c r="O16" s="274">
        <v>2</v>
      </c>
      <c r="AA16" s="243">
        <v>1</v>
      </c>
      <c r="AB16" s="243">
        <v>1</v>
      </c>
      <c r="AC16" s="243">
        <v>1</v>
      </c>
      <c r="AZ16" s="243">
        <v>1</v>
      </c>
      <c r="BA16" s="243">
        <f>IF(AZ16=1,G16,0)</f>
        <v>0</v>
      </c>
      <c r="BB16" s="243">
        <f>IF(AZ16=2,G16,0)</f>
        <v>0</v>
      </c>
      <c r="BC16" s="243">
        <f>IF(AZ16=3,G16,0)</f>
        <v>0</v>
      </c>
      <c r="BD16" s="243">
        <f>IF(AZ16=4,G16,0)</f>
        <v>0</v>
      </c>
      <c r="BE16" s="243">
        <f>IF(AZ16=5,G16,0)</f>
        <v>0</v>
      </c>
      <c r="CA16" s="274">
        <v>1</v>
      </c>
      <c r="CB16" s="274">
        <v>1</v>
      </c>
    </row>
    <row r="17" spans="1:80" ht="22.5" x14ac:dyDescent="0.2">
      <c r="A17" s="275">
        <v>10</v>
      </c>
      <c r="B17" s="276" t="s">
        <v>1200</v>
      </c>
      <c r="C17" s="277" t="s">
        <v>1201</v>
      </c>
      <c r="D17" s="278" t="s">
        <v>628</v>
      </c>
      <c r="E17" s="279">
        <v>1</v>
      </c>
      <c r="F17" s="357"/>
      <c r="G17" s="280">
        <f>E17*F17</f>
        <v>0</v>
      </c>
      <c r="H17" s="281">
        <v>0</v>
      </c>
      <c r="I17" s="282">
        <f>E17*H17</f>
        <v>0</v>
      </c>
      <c r="J17" s="281">
        <v>0</v>
      </c>
      <c r="K17" s="282">
        <f>E17*J17</f>
        <v>0</v>
      </c>
      <c r="O17" s="274">
        <v>2</v>
      </c>
      <c r="AA17" s="243">
        <v>1</v>
      </c>
      <c r="AB17" s="243">
        <v>1</v>
      </c>
      <c r="AC17" s="243">
        <v>1</v>
      </c>
      <c r="AZ17" s="243">
        <v>1</v>
      </c>
      <c r="BA17" s="243">
        <f>IF(AZ17=1,G17,0)</f>
        <v>0</v>
      </c>
      <c r="BB17" s="243">
        <f>IF(AZ17=2,G17,0)</f>
        <v>0</v>
      </c>
      <c r="BC17" s="243">
        <f>IF(AZ17=3,G17,0)</f>
        <v>0</v>
      </c>
      <c r="BD17" s="243">
        <f>IF(AZ17=4,G17,0)</f>
        <v>0</v>
      </c>
      <c r="BE17" s="243">
        <f>IF(AZ17=5,G17,0)</f>
        <v>0</v>
      </c>
      <c r="CA17" s="274">
        <v>1</v>
      </c>
      <c r="CB17" s="274">
        <v>1</v>
      </c>
    </row>
    <row r="18" spans="1:80" x14ac:dyDescent="0.2">
      <c r="A18" s="293"/>
      <c r="B18" s="294" t="s">
        <v>102</v>
      </c>
      <c r="C18" s="295" t="s">
        <v>1182</v>
      </c>
      <c r="D18" s="296"/>
      <c r="E18" s="297"/>
      <c r="F18" s="298"/>
      <c r="G18" s="299">
        <f>SUM(G7:G17)</f>
        <v>0</v>
      </c>
      <c r="H18" s="300"/>
      <c r="I18" s="301">
        <f>SUM(I7:I17)</f>
        <v>0</v>
      </c>
      <c r="J18" s="300"/>
      <c r="K18" s="301">
        <f>SUM(K7:K17)</f>
        <v>0</v>
      </c>
      <c r="O18" s="274">
        <v>4</v>
      </c>
      <c r="BA18" s="302">
        <f>SUM(BA7:BA17)</f>
        <v>0</v>
      </c>
      <c r="BB18" s="302">
        <f>SUM(BB7:BB17)</f>
        <v>0</v>
      </c>
      <c r="BC18" s="302">
        <f>SUM(BC7:BC17)</f>
        <v>0</v>
      </c>
      <c r="BD18" s="302">
        <f>SUM(BD7:BD17)</f>
        <v>0</v>
      </c>
      <c r="BE18" s="302">
        <f>SUM(BE7:BE17)</f>
        <v>0</v>
      </c>
    </row>
    <row r="19" spans="1:80" x14ac:dyDescent="0.2">
      <c r="E19" s="243"/>
    </row>
    <row r="20" spans="1:80" x14ac:dyDescent="0.2">
      <c r="E20" s="243"/>
    </row>
    <row r="21" spans="1:80" x14ac:dyDescent="0.2">
      <c r="E21" s="243"/>
    </row>
    <row r="22" spans="1:80" x14ac:dyDescent="0.2">
      <c r="E22" s="243"/>
    </row>
    <row r="23" spans="1:80" x14ac:dyDescent="0.2">
      <c r="E23" s="243"/>
    </row>
    <row r="24" spans="1:80" x14ac:dyDescent="0.2">
      <c r="E24" s="243"/>
    </row>
    <row r="25" spans="1:80" x14ac:dyDescent="0.2">
      <c r="E25" s="243"/>
    </row>
    <row r="26" spans="1:80" x14ac:dyDescent="0.2">
      <c r="E26" s="243"/>
    </row>
    <row r="27" spans="1:80" x14ac:dyDescent="0.2">
      <c r="E27" s="243"/>
    </row>
    <row r="28" spans="1:80" x14ac:dyDescent="0.2">
      <c r="E28" s="243"/>
    </row>
    <row r="29" spans="1:80" x14ac:dyDescent="0.2">
      <c r="E29" s="243"/>
    </row>
    <row r="30" spans="1:80" x14ac:dyDescent="0.2">
      <c r="E30" s="243"/>
    </row>
    <row r="31" spans="1:80" x14ac:dyDescent="0.2">
      <c r="E31" s="243"/>
    </row>
    <row r="32" spans="1:80" x14ac:dyDescent="0.2">
      <c r="E32" s="243"/>
    </row>
    <row r="33" spans="1:7" x14ac:dyDescent="0.2">
      <c r="E33" s="243"/>
    </row>
    <row r="34" spans="1:7" x14ac:dyDescent="0.2">
      <c r="E34" s="243"/>
    </row>
    <row r="35" spans="1:7" x14ac:dyDescent="0.2">
      <c r="E35" s="243"/>
    </row>
    <row r="36" spans="1:7" x14ac:dyDescent="0.2">
      <c r="E36" s="243"/>
    </row>
    <row r="37" spans="1:7" x14ac:dyDescent="0.2">
      <c r="E37" s="243"/>
    </row>
    <row r="38" spans="1:7" x14ac:dyDescent="0.2">
      <c r="E38" s="243"/>
    </row>
    <row r="39" spans="1:7" x14ac:dyDescent="0.2">
      <c r="E39" s="243"/>
    </row>
    <row r="40" spans="1:7" x14ac:dyDescent="0.2">
      <c r="E40" s="243"/>
    </row>
    <row r="41" spans="1:7" x14ac:dyDescent="0.2">
      <c r="E41" s="243"/>
    </row>
    <row r="42" spans="1:7" x14ac:dyDescent="0.2">
      <c r="A42" s="292"/>
      <c r="B42" s="292"/>
      <c r="C42" s="292"/>
      <c r="D42" s="292"/>
      <c r="E42" s="292"/>
      <c r="F42" s="292"/>
      <c r="G42" s="292"/>
    </row>
    <row r="43" spans="1:7" x14ac:dyDescent="0.2">
      <c r="A43" s="292"/>
      <c r="B43" s="292"/>
      <c r="C43" s="292"/>
      <c r="D43" s="292"/>
      <c r="E43" s="292"/>
      <c r="F43" s="292"/>
      <c r="G43" s="292"/>
    </row>
    <row r="44" spans="1:7" x14ac:dyDescent="0.2">
      <c r="A44" s="292"/>
      <c r="B44" s="292"/>
      <c r="C44" s="292"/>
      <c r="D44" s="292"/>
      <c r="E44" s="292"/>
      <c r="F44" s="292"/>
      <c r="G44" s="292"/>
    </row>
    <row r="45" spans="1:7" x14ac:dyDescent="0.2">
      <c r="A45" s="292"/>
      <c r="B45" s="292"/>
      <c r="C45" s="292"/>
      <c r="D45" s="292"/>
      <c r="E45" s="292"/>
      <c r="F45" s="292"/>
      <c r="G45" s="292"/>
    </row>
    <row r="46" spans="1:7" x14ac:dyDescent="0.2">
      <c r="E46" s="243"/>
    </row>
    <row r="47" spans="1:7" x14ac:dyDescent="0.2">
      <c r="E47" s="243"/>
    </row>
    <row r="48" spans="1:7" x14ac:dyDescent="0.2">
      <c r="E48" s="243"/>
    </row>
    <row r="49" spans="5:5" x14ac:dyDescent="0.2">
      <c r="E49" s="243"/>
    </row>
    <row r="50" spans="5:5" x14ac:dyDescent="0.2">
      <c r="E50" s="243"/>
    </row>
    <row r="51" spans="5:5" x14ac:dyDescent="0.2">
      <c r="E51" s="243"/>
    </row>
    <row r="52" spans="5:5" x14ac:dyDescent="0.2">
      <c r="E52" s="243"/>
    </row>
    <row r="53" spans="5:5" x14ac:dyDescent="0.2">
      <c r="E53" s="243"/>
    </row>
    <row r="54" spans="5:5" x14ac:dyDescent="0.2">
      <c r="E54" s="243"/>
    </row>
    <row r="55" spans="5:5" x14ac:dyDescent="0.2">
      <c r="E55" s="243"/>
    </row>
    <row r="56" spans="5:5" x14ac:dyDescent="0.2">
      <c r="E56" s="243"/>
    </row>
    <row r="57" spans="5:5" x14ac:dyDescent="0.2">
      <c r="E57" s="243"/>
    </row>
    <row r="58" spans="5:5" x14ac:dyDescent="0.2">
      <c r="E58" s="243"/>
    </row>
    <row r="59" spans="5:5" x14ac:dyDescent="0.2">
      <c r="E59" s="243"/>
    </row>
    <row r="60" spans="5:5" x14ac:dyDescent="0.2">
      <c r="E60" s="243"/>
    </row>
    <row r="61" spans="5:5" x14ac:dyDescent="0.2">
      <c r="E61" s="243"/>
    </row>
    <row r="62" spans="5:5" x14ac:dyDescent="0.2">
      <c r="E62" s="243"/>
    </row>
    <row r="63" spans="5:5" x14ac:dyDescent="0.2">
      <c r="E63" s="243"/>
    </row>
    <row r="64" spans="5:5" x14ac:dyDescent="0.2">
      <c r="E64" s="243"/>
    </row>
    <row r="65" spans="1:7" x14ac:dyDescent="0.2">
      <c r="E65" s="243"/>
    </row>
    <row r="66" spans="1:7" x14ac:dyDescent="0.2">
      <c r="E66" s="243"/>
    </row>
    <row r="67" spans="1:7" x14ac:dyDescent="0.2">
      <c r="E67" s="243"/>
    </row>
    <row r="68" spans="1:7" x14ac:dyDescent="0.2">
      <c r="E68" s="243"/>
    </row>
    <row r="69" spans="1:7" x14ac:dyDescent="0.2">
      <c r="E69" s="243"/>
    </row>
    <row r="70" spans="1:7" x14ac:dyDescent="0.2">
      <c r="E70" s="243"/>
    </row>
    <row r="71" spans="1:7" x14ac:dyDescent="0.2">
      <c r="E71" s="243"/>
    </row>
    <row r="72" spans="1:7" x14ac:dyDescent="0.2">
      <c r="E72" s="243"/>
    </row>
    <row r="73" spans="1:7" x14ac:dyDescent="0.2">
      <c r="E73" s="243"/>
    </row>
    <row r="74" spans="1:7" x14ac:dyDescent="0.2">
      <c r="E74" s="243"/>
    </row>
    <row r="75" spans="1:7" x14ac:dyDescent="0.2">
      <c r="E75" s="243"/>
    </row>
    <row r="76" spans="1:7" x14ac:dyDescent="0.2">
      <c r="E76" s="243"/>
    </row>
    <row r="77" spans="1:7" x14ac:dyDescent="0.2">
      <c r="A77" s="303"/>
      <c r="B77" s="303"/>
    </row>
    <row r="78" spans="1:7" x14ac:dyDescent="0.2">
      <c r="A78" s="292"/>
      <c r="B78" s="292"/>
      <c r="C78" s="304"/>
      <c r="D78" s="304"/>
      <c r="E78" s="305"/>
      <c r="F78" s="304"/>
      <c r="G78" s="306"/>
    </row>
    <row r="79" spans="1:7" x14ac:dyDescent="0.2">
      <c r="A79" s="307"/>
      <c r="B79" s="307"/>
      <c r="C79" s="292"/>
      <c r="D79" s="292"/>
      <c r="E79" s="308"/>
      <c r="F79" s="292"/>
      <c r="G79" s="292"/>
    </row>
    <row r="80" spans="1:7" x14ac:dyDescent="0.2">
      <c r="A80" s="292"/>
      <c r="B80" s="292"/>
      <c r="C80" s="292"/>
      <c r="D80" s="292"/>
      <c r="E80" s="308"/>
      <c r="F80" s="292"/>
      <c r="G80" s="292"/>
    </row>
    <row r="81" spans="1:7" x14ac:dyDescent="0.2">
      <c r="A81" s="292"/>
      <c r="B81" s="292"/>
      <c r="C81" s="292"/>
      <c r="D81" s="292"/>
      <c r="E81" s="308"/>
      <c r="F81" s="292"/>
      <c r="G81" s="292"/>
    </row>
    <row r="82" spans="1:7" x14ac:dyDescent="0.2">
      <c r="A82" s="292"/>
      <c r="B82" s="292"/>
      <c r="C82" s="292"/>
      <c r="D82" s="292"/>
      <c r="E82" s="308"/>
      <c r="F82" s="292"/>
      <c r="G82" s="292"/>
    </row>
    <row r="83" spans="1:7" x14ac:dyDescent="0.2">
      <c r="A83" s="292"/>
      <c r="B83" s="292"/>
      <c r="C83" s="292"/>
      <c r="D83" s="292"/>
      <c r="E83" s="308"/>
      <c r="F83" s="292"/>
      <c r="G83" s="292"/>
    </row>
    <row r="84" spans="1:7" x14ac:dyDescent="0.2">
      <c r="A84" s="292"/>
      <c r="B84" s="292"/>
      <c r="C84" s="292"/>
      <c r="D84" s="292"/>
      <c r="E84" s="308"/>
      <c r="F84" s="292"/>
      <c r="G84" s="292"/>
    </row>
    <row r="85" spans="1:7" x14ac:dyDescent="0.2">
      <c r="A85" s="292"/>
      <c r="B85" s="292"/>
      <c r="C85" s="292"/>
      <c r="D85" s="292"/>
      <c r="E85" s="308"/>
      <c r="F85" s="292"/>
      <c r="G85" s="292"/>
    </row>
    <row r="86" spans="1:7" x14ac:dyDescent="0.2">
      <c r="A86" s="292"/>
      <c r="B86" s="292"/>
      <c r="C86" s="292"/>
      <c r="D86" s="292"/>
      <c r="E86" s="308"/>
      <c r="F86" s="292"/>
      <c r="G86" s="292"/>
    </row>
    <row r="87" spans="1:7" x14ac:dyDescent="0.2">
      <c r="A87" s="292"/>
      <c r="B87" s="292"/>
      <c r="C87" s="292"/>
      <c r="D87" s="292"/>
      <c r="E87" s="308"/>
      <c r="F87" s="292"/>
      <c r="G87" s="292"/>
    </row>
    <row r="88" spans="1:7" x14ac:dyDescent="0.2">
      <c r="A88" s="292"/>
      <c r="B88" s="292"/>
      <c r="C88" s="292"/>
      <c r="D88" s="292"/>
      <c r="E88" s="308"/>
      <c r="F88" s="292"/>
      <c r="G88" s="292"/>
    </row>
    <row r="89" spans="1:7" x14ac:dyDescent="0.2">
      <c r="A89" s="292"/>
      <c r="B89" s="292"/>
      <c r="C89" s="292"/>
      <c r="D89" s="292"/>
      <c r="E89" s="308"/>
      <c r="F89" s="292"/>
      <c r="G89" s="292"/>
    </row>
    <row r="90" spans="1:7" x14ac:dyDescent="0.2">
      <c r="A90" s="292"/>
      <c r="B90" s="292"/>
      <c r="C90" s="292"/>
      <c r="D90" s="292"/>
      <c r="E90" s="308"/>
      <c r="F90" s="292"/>
      <c r="G90" s="292"/>
    </row>
    <row r="91" spans="1:7" x14ac:dyDescent="0.2">
      <c r="A91" s="292"/>
      <c r="B91" s="292"/>
      <c r="C91" s="292"/>
      <c r="D91" s="292"/>
      <c r="E91" s="308"/>
      <c r="F91" s="292"/>
      <c r="G91" s="292"/>
    </row>
  </sheetData>
  <sheetProtection algorithmName="SHA-512" hashValue="wyrZYaQZHmENkb5MC3uN0XQhjIMT7BB9mKQJN9MyfpQj+lJUwsnHigUjvCJwuJkp/6rUNLkaHF4uZuGAz8bqOA==" saltValue="oBfiF8OpmBcFJ828NcIxCA==" spinCount="100000" sheet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32</vt:i4>
      </vt:variant>
    </vt:vector>
  </HeadingPairs>
  <TitlesOfParts>
    <vt:vector size="41" baseType="lpstr">
      <vt:lpstr>Stavba</vt:lpstr>
      <vt:lpstr>SO 01 1 1 KL</vt:lpstr>
      <vt:lpstr>SO 01 1 1 Rek</vt:lpstr>
      <vt:lpstr>SO 01 1 1 Pol</vt:lpstr>
      <vt:lpstr>SO 02 1 KL</vt:lpstr>
      <vt:lpstr>SO 02 1 Rek</vt:lpstr>
      <vt:lpstr>SO 01 1 Pol Elektro</vt:lpstr>
      <vt:lpstr>SO 01 1 Pol Hrom</vt:lpstr>
      <vt:lpstr>SO 02 1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'SO 01 1 1 Pol'!Názvy_tisku</vt:lpstr>
      <vt:lpstr>'SO 01 1 1 Rek'!Názvy_tisku</vt:lpstr>
      <vt:lpstr>'SO 02 1 Pol'!Názvy_tisku</vt:lpstr>
      <vt:lpstr>'SO 02 1 Rek'!Názvy_tisku</vt:lpstr>
      <vt:lpstr>Stavba!Objednatel</vt:lpstr>
      <vt:lpstr>Stavba!Objekt</vt:lpstr>
      <vt:lpstr>'SO 01 1 1 KL'!Oblast_tisku</vt:lpstr>
      <vt:lpstr>'SO 01 1 1 Pol'!Oblast_tisku</vt:lpstr>
      <vt:lpstr>'SO 01 1 1 Rek'!Oblast_tisku</vt:lpstr>
      <vt:lpstr>'SO 02 1 KL'!Oblast_tisku</vt:lpstr>
      <vt:lpstr>'SO 02 1 Pol'!Oblast_tisku</vt:lpstr>
      <vt:lpstr>'SO 02 1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Stavba!SoucetDilu</vt:lpstr>
      <vt:lpstr>Stavba!StavbaCelkem</vt:lpstr>
      <vt:lpstr>Stavba!Zhotovitel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Šafář</dc:creator>
  <cp:lastModifiedBy>Pavel Šafář</cp:lastModifiedBy>
  <dcterms:created xsi:type="dcterms:W3CDTF">2017-04-26T05:53:47Z</dcterms:created>
  <dcterms:modified xsi:type="dcterms:W3CDTF">2017-04-26T06:05:48Z</dcterms:modified>
</cp:coreProperties>
</file>