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M:\12. ŠKS\@VZMR\2026 - Čakovice - V3\1.návrh_z předchozí verze\"/>
    </mc:Choice>
  </mc:AlternateContent>
  <xr:revisionPtr revIDLastSave="0" documentId="13_ncr:1_{BD719BC2-34A5-4CFD-A7CF-3FE2A34048E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kapitulace stavby" sheetId="1" r:id="rId1"/>
    <sheet name="25P-AUS003 - Štětí - Čako..." sheetId="2" r:id="rId2"/>
  </sheets>
  <definedNames>
    <definedName name="_xlnm._FilterDatabase" localSheetId="1" hidden="1">'25P-AUS003 - Štětí - Čako...'!$C$126:$K$402</definedName>
    <definedName name="_xlnm.Print_Titles" localSheetId="1">'25P-AUS003 - Štětí - Čako...'!$126:$126</definedName>
    <definedName name="_xlnm.Print_Titles" localSheetId="0">'Rekapitulace stavby'!$92:$92</definedName>
    <definedName name="_xlnm.Print_Area" localSheetId="1">'25P-AUS003 - Štětí - Čako...'!$C$4:$J$76,'25P-AUS003 - Štětí - Čako...'!$C$82:$J$110,'25P-AUS003 - Štětí - Čako...'!$C$116:$K$402</definedName>
    <definedName name="_xlnm.Print_Area" localSheetId="0">'Rekapitulace stavby'!$D$4:$AO$76,'Rekapitulace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 s="1"/>
  <c r="BI399" i="2"/>
  <c r="BH399" i="2"/>
  <c r="BG399" i="2"/>
  <c r="BF399" i="2"/>
  <c r="T399" i="2"/>
  <c r="T398" i="2" s="1"/>
  <c r="R399" i="2"/>
  <c r="R398" i="2" s="1"/>
  <c r="P399" i="2"/>
  <c r="P398" i="2" s="1"/>
  <c r="BI395" i="2"/>
  <c r="BH395" i="2"/>
  <c r="BG395" i="2"/>
  <c r="BF395" i="2"/>
  <c r="T395" i="2"/>
  <c r="T394" i="2" s="1"/>
  <c r="R395" i="2"/>
  <c r="R394" i="2" s="1"/>
  <c r="P395" i="2"/>
  <c r="P394" i="2" s="1"/>
  <c r="BI392" i="2"/>
  <c r="BH392" i="2"/>
  <c r="BG392" i="2"/>
  <c r="BF392" i="2"/>
  <c r="T392" i="2"/>
  <c r="T391" i="2" s="1"/>
  <c r="R392" i="2"/>
  <c r="R391" i="2"/>
  <c r="R390" i="2" s="1"/>
  <c r="P392" i="2"/>
  <c r="P391" i="2" s="1"/>
  <c r="BI387" i="2"/>
  <c r="BH387" i="2"/>
  <c r="BG387" i="2"/>
  <c r="BF387" i="2"/>
  <c r="T387" i="2"/>
  <c r="R387" i="2"/>
  <c r="P387" i="2"/>
  <c r="BI385" i="2"/>
  <c r="BH385" i="2"/>
  <c r="BG385" i="2"/>
  <c r="BF385" i="2"/>
  <c r="T385" i="2"/>
  <c r="R385" i="2"/>
  <c r="P385" i="2"/>
  <c r="BI372" i="2"/>
  <c r="BH372" i="2"/>
  <c r="BG372" i="2"/>
  <c r="BF372" i="2"/>
  <c r="T372" i="2"/>
  <c r="R372" i="2"/>
  <c r="P372" i="2"/>
  <c r="BI369" i="2"/>
  <c r="BH369" i="2"/>
  <c r="BG369" i="2"/>
  <c r="BF369" i="2"/>
  <c r="T369" i="2"/>
  <c r="R369" i="2"/>
  <c r="P369" i="2"/>
  <c r="BI363" i="2"/>
  <c r="BH363" i="2"/>
  <c r="BG363" i="2"/>
  <c r="BF363" i="2"/>
  <c r="T363" i="2"/>
  <c r="R363" i="2"/>
  <c r="P363" i="2"/>
  <c r="BI359" i="2"/>
  <c r="BH359" i="2"/>
  <c r="BG359" i="2"/>
  <c r="BF359" i="2"/>
  <c r="T359" i="2"/>
  <c r="R359" i="2"/>
  <c r="P359" i="2"/>
  <c r="BI356" i="2"/>
  <c r="BH356" i="2"/>
  <c r="BG356" i="2"/>
  <c r="BF356" i="2"/>
  <c r="T356" i="2"/>
  <c r="R356" i="2"/>
  <c r="P356" i="2"/>
  <c r="BI353" i="2"/>
  <c r="BH353" i="2"/>
  <c r="BG353" i="2"/>
  <c r="BF353" i="2"/>
  <c r="T353" i="2"/>
  <c r="R353" i="2"/>
  <c r="P353" i="2"/>
  <c r="BI350" i="2"/>
  <c r="BH350" i="2"/>
  <c r="BG350" i="2"/>
  <c r="BF350" i="2"/>
  <c r="T350" i="2"/>
  <c r="R350" i="2"/>
  <c r="P350" i="2"/>
  <c r="BI347" i="2"/>
  <c r="BH347" i="2"/>
  <c r="BG347" i="2"/>
  <c r="BF347" i="2"/>
  <c r="T347" i="2"/>
  <c r="R347" i="2"/>
  <c r="P347" i="2"/>
  <c r="BI344" i="2"/>
  <c r="BH344" i="2"/>
  <c r="BG344" i="2"/>
  <c r="BF344" i="2"/>
  <c r="T344" i="2"/>
  <c r="R344" i="2"/>
  <c r="P344" i="2"/>
  <c r="BI341" i="2"/>
  <c r="BH341" i="2"/>
  <c r="BG341" i="2"/>
  <c r="BF341" i="2"/>
  <c r="T341" i="2"/>
  <c r="R341" i="2"/>
  <c r="P341" i="2"/>
  <c r="BI337" i="2"/>
  <c r="BH337" i="2"/>
  <c r="BG337" i="2"/>
  <c r="BF337" i="2"/>
  <c r="T337" i="2"/>
  <c r="R337" i="2"/>
  <c r="P337" i="2"/>
  <c r="BI335" i="2"/>
  <c r="BH335" i="2"/>
  <c r="BG335" i="2"/>
  <c r="BF335" i="2"/>
  <c r="T335" i="2"/>
  <c r="R335" i="2"/>
  <c r="P335" i="2"/>
  <c r="BI330" i="2"/>
  <c r="BH330" i="2"/>
  <c r="BG330" i="2"/>
  <c r="BF330" i="2"/>
  <c r="T330" i="2"/>
  <c r="R330" i="2"/>
  <c r="P330" i="2"/>
  <c r="BI325" i="2"/>
  <c r="BH325" i="2"/>
  <c r="BG325" i="2"/>
  <c r="BF325" i="2"/>
  <c r="T325" i="2"/>
  <c r="T324" i="2"/>
  <c r="R325" i="2"/>
  <c r="R324" i="2"/>
  <c r="P325" i="2"/>
  <c r="P324" i="2"/>
  <c r="BI321" i="2"/>
  <c r="BH321" i="2"/>
  <c r="BG321" i="2"/>
  <c r="BF321" i="2"/>
  <c r="T321" i="2"/>
  <c r="R321" i="2"/>
  <c r="P321" i="2"/>
  <c r="BI318" i="2"/>
  <c r="BH318" i="2"/>
  <c r="BG318" i="2"/>
  <c r="BF318" i="2"/>
  <c r="T318" i="2"/>
  <c r="R318" i="2"/>
  <c r="P318" i="2"/>
  <c r="BI313" i="2"/>
  <c r="BH313" i="2"/>
  <c r="BG313" i="2"/>
  <c r="BF313" i="2"/>
  <c r="T313" i="2"/>
  <c r="R313" i="2"/>
  <c r="P313" i="2"/>
  <c r="BI311" i="2"/>
  <c r="BH311" i="2"/>
  <c r="BG311" i="2"/>
  <c r="BF311" i="2"/>
  <c r="T311" i="2"/>
  <c r="R311" i="2"/>
  <c r="P311" i="2"/>
  <c r="BI306" i="2"/>
  <c r="BH306" i="2"/>
  <c r="BG306" i="2"/>
  <c r="BF306" i="2"/>
  <c r="T306" i="2"/>
  <c r="R306" i="2"/>
  <c r="P306" i="2"/>
  <c r="BI302" i="2"/>
  <c r="BH302" i="2"/>
  <c r="BG302" i="2"/>
  <c r="BF302" i="2"/>
  <c r="T302" i="2"/>
  <c r="R302" i="2"/>
  <c r="P302" i="2"/>
  <c r="BI296" i="2"/>
  <c r="BH296" i="2"/>
  <c r="BG296" i="2"/>
  <c r="BF296" i="2"/>
  <c r="T296" i="2"/>
  <c r="R296" i="2"/>
  <c r="P296" i="2"/>
  <c r="BI290" i="2"/>
  <c r="BH290" i="2"/>
  <c r="BG290" i="2"/>
  <c r="BF290" i="2"/>
  <c r="T290" i="2"/>
  <c r="T289" i="2" s="1"/>
  <c r="R290" i="2"/>
  <c r="R289" i="2" s="1"/>
  <c r="P290" i="2"/>
  <c r="P289" i="2" s="1"/>
  <c r="BI242" i="2"/>
  <c r="BH242" i="2"/>
  <c r="BG242" i="2"/>
  <c r="BF242" i="2"/>
  <c r="T242" i="2"/>
  <c r="R242" i="2"/>
  <c r="P242" i="2"/>
  <c r="BI236" i="2"/>
  <c r="BH236" i="2"/>
  <c r="BG236" i="2"/>
  <c r="BF236" i="2"/>
  <c r="T236" i="2"/>
  <c r="T235" i="2" s="1"/>
  <c r="R236" i="2"/>
  <c r="R235" i="2" s="1"/>
  <c r="P236" i="2"/>
  <c r="P235" i="2" s="1"/>
  <c r="BI229" i="2"/>
  <c r="BH229" i="2"/>
  <c r="BG229" i="2"/>
  <c r="BF229" i="2"/>
  <c r="T229" i="2"/>
  <c r="R229" i="2"/>
  <c r="P229" i="2"/>
  <c r="BI221" i="2"/>
  <c r="BH221" i="2"/>
  <c r="BG221" i="2"/>
  <c r="BF221" i="2"/>
  <c r="T221" i="2"/>
  <c r="R221" i="2"/>
  <c r="P221" i="2"/>
  <c r="BI213" i="2"/>
  <c r="BH213" i="2"/>
  <c r="BG213" i="2"/>
  <c r="BF213" i="2"/>
  <c r="T213" i="2"/>
  <c r="R213" i="2"/>
  <c r="P213" i="2"/>
  <c r="BI205" i="2"/>
  <c r="BH205" i="2"/>
  <c r="BG205" i="2"/>
  <c r="BF205" i="2"/>
  <c r="T205" i="2"/>
  <c r="R205" i="2"/>
  <c r="P205" i="2"/>
  <c r="BI198" i="2"/>
  <c r="BH198" i="2"/>
  <c r="BG198" i="2"/>
  <c r="BF198" i="2"/>
  <c r="T198" i="2"/>
  <c r="R198" i="2"/>
  <c r="P198" i="2"/>
  <c r="BI195" i="2"/>
  <c r="BH195" i="2"/>
  <c r="BG195" i="2"/>
  <c r="BF195" i="2"/>
  <c r="T195" i="2"/>
  <c r="R195" i="2"/>
  <c r="P195" i="2"/>
  <c r="BI189" i="2"/>
  <c r="BH189" i="2"/>
  <c r="BG189" i="2"/>
  <c r="BF189" i="2"/>
  <c r="T189" i="2"/>
  <c r="R189" i="2"/>
  <c r="P189" i="2"/>
  <c r="BI183" i="2"/>
  <c r="BH183" i="2"/>
  <c r="BG183" i="2"/>
  <c r="BF183" i="2"/>
  <c r="T183" i="2"/>
  <c r="R183" i="2"/>
  <c r="P183" i="2"/>
  <c r="BI175" i="2"/>
  <c r="BH175" i="2"/>
  <c r="BG175" i="2"/>
  <c r="BF175" i="2"/>
  <c r="T175" i="2"/>
  <c r="R175" i="2"/>
  <c r="P175" i="2"/>
  <c r="BI172" i="2"/>
  <c r="BH172" i="2"/>
  <c r="BG172" i="2"/>
  <c r="BF172" i="2"/>
  <c r="T172" i="2"/>
  <c r="R172" i="2"/>
  <c r="P172" i="2"/>
  <c r="BI168" i="2"/>
  <c r="BH168" i="2"/>
  <c r="BG168" i="2"/>
  <c r="BF168" i="2"/>
  <c r="T168" i="2"/>
  <c r="R168" i="2"/>
  <c r="P168" i="2"/>
  <c r="BI162" i="2"/>
  <c r="BH162" i="2"/>
  <c r="BG162" i="2"/>
  <c r="BF162" i="2"/>
  <c r="T162" i="2"/>
  <c r="R162" i="2"/>
  <c r="P162" i="2"/>
  <c r="BI156" i="2"/>
  <c r="BH156" i="2"/>
  <c r="BG156" i="2"/>
  <c r="BF156" i="2"/>
  <c r="T156" i="2"/>
  <c r="R156" i="2"/>
  <c r="P156" i="2"/>
  <c r="BI148" i="2"/>
  <c r="BH148" i="2"/>
  <c r="BG148" i="2"/>
  <c r="BF148" i="2"/>
  <c r="T148" i="2"/>
  <c r="R148" i="2"/>
  <c r="P148" i="2"/>
  <c r="BI142" i="2"/>
  <c r="BH142" i="2"/>
  <c r="BG142" i="2"/>
  <c r="BF142" i="2"/>
  <c r="T142" i="2"/>
  <c r="R142" i="2"/>
  <c r="P142" i="2"/>
  <c r="BI136" i="2"/>
  <c r="BH136" i="2"/>
  <c r="BG136" i="2"/>
  <c r="BF136" i="2"/>
  <c r="T136" i="2"/>
  <c r="R136" i="2"/>
  <c r="P136" i="2"/>
  <c r="BI130" i="2"/>
  <c r="BH130" i="2"/>
  <c r="BG130" i="2"/>
  <c r="BF130" i="2"/>
  <c r="T130" i="2"/>
  <c r="R130" i="2"/>
  <c r="P130" i="2"/>
  <c r="F121" i="2"/>
  <c r="E119" i="2"/>
  <c r="F87" i="2"/>
  <c r="E85" i="2"/>
  <c r="J22" i="2"/>
  <c r="E22" i="2"/>
  <c r="J124" i="2"/>
  <c r="J21" i="2"/>
  <c r="J19" i="2"/>
  <c r="E19" i="2"/>
  <c r="J89" i="2"/>
  <c r="J18" i="2"/>
  <c r="J16" i="2"/>
  <c r="E16" i="2"/>
  <c r="F124" i="2"/>
  <c r="J15" i="2"/>
  <c r="J13" i="2"/>
  <c r="E13" i="2"/>
  <c r="F123" i="2"/>
  <c r="J12" i="2"/>
  <c r="J10" i="2"/>
  <c r="J121" i="2" s="1"/>
  <c r="L90" i="1"/>
  <c r="AM90" i="1"/>
  <c r="AM89" i="1"/>
  <c r="L89" i="1"/>
  <c r="AM87" i="1"/>
  <c r="L87" i="1"/>
  <c r="L85" i="1"/>
  <c r="L84" i="1"/>
  <c r="J399" i="2"/>
  <c r="J395" i="2"/>
  <c r="J392" i="2"/>
  <c r="BK387" i="2"/>
  <c r="J385" i="2"/>
  <c r="BK363" i="2"/>
  <c r="BK347" i="2"/>
  <c r="J337" i="2"/>
  <c r="J330" i="2"/>
  <c r="BK313" i="2"/>
  <c r="BK311" i="2"/>
  <c r="J236" i="2"/>
  <c r="BK213" i="2"/>
  <c r="BK205" i="2"/>
  <c r="J198" i="2"/>
  <c r="J175" i="2"/>
  <c r="BK172" i="2"/>
  <c r="BK168" i="2"/>
  <c r="BK156" i="2"/>
  <c r="BK148" i="2"/>
  <c r="BK142" i="2"/>
  <c r="J136" i="2"/>
  <c r="AS94" i="1"/>
  <c r="BK399" i="2"/>
  <c r="J387" i="2"/>
  <c r="BK385" i="2"/>
  <c r="J363" i="2"/>
  <c r="J356" i="2"/>
  <c r="J353" i="2"/>
  <c r="J350" i="2"/>
  <c r="BK325" i="2"/>
  <c r="J306" i="2"/>
  <c r="J296" i="2"/>
  <c r="BK242" i="2"/>
  <c r="BK229" i="2"/>
  <c r="BK221" i="2"/>
  <c r="J195" i="2"/>
  <c r="BK183" i="2"/>
  <c r="J162" i="2"/>
  <c r="J142" i="2"/>
  <c r="BK395" i="2"/>
  <c r="BK392" i="2"/>
  <c r="BK372" i="2"/>
  <c r="J359" i="2"/>
  <c r="BK356" i="2"/>
  <c r="BK353" i="2"/>
  <c r="BK350" i="2"/>
  <c r="J344" i="2"/>
  <c r="BK341" i="2"/>
  <c r="BK330" i="2"/>
  <c r="J325" i="2"/>
  <c r="J318" i="2"/>
  <c r="BK302" i="2"/>
  <c r="J290" i="2"/>
  <c r="BK236" i="2"/>
  <c r="BK189" i="2"/>
  <c r="J168" i="2"/>
  <c r="BK130" i="2"/>
  <c r="J372" i="2"/>
  <c r="J369" i="2"/>
  <c r="BK359" i="2"/>
  <c r="J341" i="2"/>
  <c r="BK335" i="2"/>
  <c r="BK321" i="2"/>
  <c r="J313" i="2"/>
  <c r="BK306" i="2"/>
  <c r="J302" i="2"/>
  <c r="J242" i="2"/>
  <c r="J221" i="2"/>
  <c r="BK198" i="2"/>
  <c r="BK195" i="2"/>
  <c r="J189" i="2"/>
  <c r="BK175" i="2"/>
  <c r="BK162" i="2"/>
  <c r="J156" i="2"/>
  <c r="BK369" i="2"/>
  <c r="J347" i="2"/>
  <c r="BK344" i="2"/>
  <c r="BK337" i="2"/>
  <c r="J335" i="2"/>
  <c r="J321" i="2"/>
  <c r="BK318" i="2"/>
  <c r="J311" i="2"/>
  <c r="BK296" i="2"/>
  <c r="BK290" i="2"/>
  <c r="J229" i="2"/>
  <c r="J213" i="2"/>
  <c r="J205" i="2"/>
  <c r="J183" i="2"/>
  <c r="J172" i="2"/>
  <c r="J148" i="2"/>
  <c r="BK136" i="2"/>
  <c r="J130" i="2"/>
  <c r="T390" i="2" l="1"/>
  <c r="P390" i="2"/>
  <c r="P129" i="2"/>
  <c r="R204" i="2"/>
  <c r="T204" i="2"/>
  <c r="P305" i="2"/>
  <c r="P329" i="2"/>
  <c r="T329" i="2"/>
  <c r="R362" i="2"/>
  <c r="T129" i="2"/>
  <c r="R305" i="2"/>
  <c r="R329" i="2"/>
  <c r="T340" i="2"/>
  <c r="BK204" i="2"/>
  <c r="J204" i="2"/>
  <c r="J97" i="2"/>
  <c r="BK305" i="2"/>
  <c r="J305" i="2"/>
  <c r="J100" i="2"/>
  <c r="BK340" i="2"/>
  <c r="J340" i="2" s="1"/>
  <c r="J104" i="2" s="1"/>
  <c r="BK362" i="2"/>
  <c r="J362" i="2"/>
  <c r="J105" i="2" s="1"/>
  <c r="BK129" i="2"/>
  <c r="J129" i="2"/>
  <c r="J96" i="2"/>
  <c r="P204" i="2"/>
  <c r="T305" i="2"/>
  <c r="BK329" i="2"/>
  <c r="J329" i="2"/>
  <c r="J103" i="2" s="1"/>
  <c r="P340" i="2"/>
  <c r="T362" i="2"/>
  <c r="R129" i="2"/>
  <c r="R128" i="2" s="1"/>
  <c r="R340" i="2"/>
  <c r="P362" i="2"/>
  <c r="J87" i="2"/>
  <c r="J123" i="2"/>
  <c r="BE142" i="2"/>
  <c r="BE156" i="2"/>
  <c r="BE168" i="2"/>
  <c r="BE175" i="2"/>
  <c r="BE189" i="2"/>
  <c r="BE198" i="2"/>
  <c r="BE221" i="2"/>
  <c r="BE313" i="2"/>
  <c r="BE325" i="2"/>
  <c r="BE353" i="2"/>
  <c r="BE363" i="2"/>
  <c r="F89" i="2"/>
  <c r="J90" i="2"/>
  <c r="BE136" i="2"/>
  <c r="BE172" i="2"/>
  <c r="BE213" i="2"/>
  <c r="BE236" i="2"/>
  <c r="BE311" i="2"/>
  <c r="BE318" i="2"/>
  <c r="BE330" i="2"/>
  <c r="BE337" i="2"/>
  <c r="BE347" i="2"/>
  <c r="BE356" i="2"/>
  <c r="BE148" i="2"/>
  <c r="BE183" i="2"/>
  <c r="BE205" i="2"/>
  <c r="BE242" i="2"/>
  <c r="BE385" i="2"/>
  <c r="BK235" i="2"/>
  <c r="J235" i="2" s="1"/>
  <c r="J98" i="2" s="1"/>
  <c r="BK289" i="2"/>
  <c r="J289" i="2"/>
  <c r="J99" i="2" s="1"/>
  <c r="BK324" i="2"/>
  <c r="J324" i="2" s="1"/>
  <c r="J101" i="2" s="1"/>
  <c r="BK394" i="2"/>
  <c r="J394" i="2"/>
  <c r="J108" i="2" s="1"/>
  <c r="F90" i="2"/>
  <c r="BE290" i="2"/>
  <c r="BE302" i="2"/>
  <c r="BE321" i="2"/>
  <c r="BE344" i="2"/>
  <c r="BE372" i="2"/>
  <c r="BK398" i="2"/>
  <c r="J398" i="2" s="1"/>
  <c r="J109" i="2" s="1"/>
  <c r="BE130" i="2"/>
  <c r="BE162" i="2"/>
  <c r="BE195" i="2"/>
  <c r="BE229" i="2"/>
  <c r="BE296" i="2"/>
  <c r="BE306" i="2"/>
  <c r="BE335" i="2"/>
  <c r="BE341" i="2"/>
  <c r="BE350" i="2"/>
  <c r="BE359" i="2"/>
  <c r="BE369" i="2"/>
  <c r="BE387" i="2"/>
  <c r="BE392" i="2"/>
  <c r="BE395" i="2"/>
  <c r="BE399" i="2"/>
  <c r="BK391" i="2"/>
  <c r="BK390" i="2" s="1"/>
  <c r="J390" i="2" s="1"/>
  <c r="J106" i="2" s="1"/>
  <c r="F32" i="2"/>
  <c r="BA95" i="1" s="1"/>
  <c r="BA94" i="1" s="1"/>
  <c r="AW94" i="1" s="1"/>
  <c r="AK30" i="1" s="1"/>
  <c r="F33" i="2"/>
  <c r="BB95" i="1"/>
  <c r="BB94" i="1" s="1"/>
  <c r="AX94" i="1" s="1"/>
  <c r="F34" i="2"/>
  <c r="BC95" i="1"/>
  <c r="BC94" i="1" s="1"/>
  <c r="W32" i="1" s="1"/>
  <c r="F35" i="2"/>
  <c r="BD95" i="1"/>
  <c r="BD94" i="1" s="1"/>
  <c r="W33" i="1" s="1"/>
  <c r="J32" i="2"/>
  <c r="AW95" i="1"/>
  <c r="T128" i="2" l="1"/>
  <c r="T328" i="2"/>
  <c r="P328" i="2"/>
  <c r="R328" i="2"/>
  <c r="R127" i="2" s="1"/>
  <c r="P128" i="2"/>
  <c r="P127" i="2" s="1"/>
  <c r="AU95" i="1" s="1"/>
  <c r="AU94" i="1" s="1"/>
  <c r="BK328" i="2"/>
  <c r="J328" i="2"/>
  <c r="J102" i="2" s="1"/>
  <c r="BK128" i="2"/>
  <c r="J128" i="2" s="1"/>
  <c r="J95" i="2" s="1"/>
  <c r="J391" i="2"/>
  <c r="J107" i="2"/>
  <c r="AY94" i="1"/>
  <c r="J31" i="2"/>
  <c r="AV95" i="1"/>
  <c r="AT95" i="1" s="1"/>
  <c r="W30" i="1"/>
  <c r="W31" i="1"/>
  <c r="F31" i="2"/>
  <c r="AZ95" i="1" s="1"/>
  <c r="AZ94" i="1" s="1"/>
  <c r="W29" i="1" s="1"/>
  <c r="T127" i="2" l="1"/>
  <c r="BK127" i="2"/>
  <c r="J127" i="2"/>
  <c r="J94" i="2" s="1"/>
  <c r="AV94" i="1"/>
  <c r="AK29" i="1" s="1"/>
  <c r="AT94" i="1" l="1"/>
  <c r="J28" i="2"/>
  <c r="AG95" i="1"/>
  <c r="AN95" i="1" s="1"/>
  <c r="J37" i="2" l="1"/>
  <c r="AG94" i="1"/>
  <c r="AK26" i="1"/>
  <c r="AK35" i="1"/>
  <c r="AN94" i="1" l="1"/>
</calcChain>
</file>

<file path=xl/sharedStrings.xml><?xml version="1.0" encoding="utf-8"?>
<sst xmlns="http://schemas.openxmlformats.org/spreadsheetml/2006/main" count="2667" uniqueCount="500">
  <si>
    <t>Export Komplet</t>
  </si>
  <si>
    <t/>
  </si>
  <si>
    <t>2.0</t>
  </si>
  <si>
    <t>ZAMOK</t>
  </si>
  <si>
    <t>False</t>
  </si>
  <si>
    <t>{5d767106-730e-47d7-b181-261747aee2a9}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</si>
  <si>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</si>
  <si>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</si>
  <si>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</si>
  <si>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</si>
  <si>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</si>
  <si>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</si>
  <si>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</si>
  <si>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</si>
  <si>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25P-AUS003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</si>
  <si>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</si>
  <si>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</si>
  <si>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Štětí - Čakovice - sklad a zázemí pro dětské hřiště</t>
  </si>
  <si>
    <t>KSO:</t>
  </si>
  <si>
    <t>CC-CZ:</t>
  </si>
  <si>
    <t>Místo:</t>
  </si>
  <si>
    <t xml:space="preserve"> </t>
  </si>
  <si>
    <t>Datum: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</si>
  <si>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</si>
  <si>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</si>
  <si>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</si>
  <si>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</si>
  <si>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</si>
  <si>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</si>
  <si>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</si>
  <si>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</si>
  <si>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</si>
  <si>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</si>
  <si>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</si>
  <si>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</si>
  <si>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</si>
  <si>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</si>
  <si>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</si>
  <si>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</si>
  <si>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</si>
  <si>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</si>
  <si>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</si>
  <si>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</si>
  <si>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</si>
  <si>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</si>
  <si>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</si>
  <si>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</si>
  <si>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</si>
  <si>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</si>
  <si>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</si>
  <si>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</si>
  <si>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</si>
  <si>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</si>
  <si>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</si>
  <si>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</si>
  <si>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</si>
  <si>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</si>
  <si>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</si>
  <si>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</si>
  <si>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</si>
  <si>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</si>
  <si>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</si>
  <si>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</si>
  <si>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</si>
  <si>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</si>
  <si>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</si>
  <si>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</si>
  <si>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</si>
  <si>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</si>
  <si>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</si>
  <si>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</si>
  <si>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</si>
  <si>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</si>
  <si>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</si>
  <si>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</si>
  <si>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</si>
  <si>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</si>
  <si>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</si>
  <si>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</si>
  <si>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</si>
  <si>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</si>
  <si>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</si>
  <si>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</si>
  <si>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</si>
  <si>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</si>
  <si>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</si>
  <si>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</si>
  <si>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</si>
  <si>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</si>
  <si>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</si>
  <si>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</si>
  <si>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9 - Ostatní konstrukce a práce, bourání</t>
  </si>
  <si>
    <t xml:space="preserve">    998 - Přesun hmot</t>
  </si>
  <si>
    <t>PSV - Práce a dodávky PSV</t>
  </si>
  <si>
    <t xml:space="preserve">    762 - Konstrukce tesařské</t>
  </si>
  <si>
    <t xml:space="preserve">    764 - Konstrukce klempířské</t>
  </si>
  <si>
    <t xml:space="preserve">    767 - Konstrukce zámečnické</t>
  </si>
  <si>
    <t>VRN - Vedlejší rozpočtové náklady</t>
  </si>
  <si>
    <t xml:space="preserve">    VRN4 - Inženýrská činnost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</si>
  <si>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</si>
  <si>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</si>
  <si>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</si>
  <si>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</si>
  <si>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</si>
  <si>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</si>
  <si>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</si>
  <si>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</si>
  <si>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</si>
  <si>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</si>
  <si>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</si>
  <si>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</si>
  <si>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</si>
  <si>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</si>
  <si>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</si>
  <si>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</si>
  <si>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HSV</t>
  </si>
  <si>
    <t>Práce a dodávky HSV</t>
  </si>
  <si>
    <t>ROZPOCET</t>
  </si>
  <si>
    <t>Zemní práce</t>
  </si>
  <si>
    <t>K</t>
  </si>
  <si>
    <t>121151103</t>
  </si>
  <si>
    <t>Sejmutí ornice plochy do 100 m2 tl vrstvy do 200 mm strojně</t>
  </si>
  <si>
    <t>m2</t>
  </si>
  <si>
    <t>CS ÚRS 2025 01</t>
  </si>
  <si>
    <t>4</t>
  </si>
  <si>
    <t>252194171</t>
  </si>
  <si>
    <t>PP</t>
  </si>
  <si>
    <t>Sejmutí ornice strojně při souvislé ploše do 100 m2, tl. vrstvy do 200 mm</t>
  </si>
  <si>
    <t>Online PSC</t>
  </si>
  <si>
    <t>https://podminky.urs.cz/item/CS_URS_2025_01/121151103</t>
  </si>
  <si>
    <t>VV</t>
  </si>
  <si>
    <t>plochy výstavby</t>
  </si>
  <si>
    <t>16,00*8,00</t>
  </si>
  <si>
    <t>Součet</t>
  </si>
  <si>
    <t>132251101</t>
  </si>
  <si>
    <t>Hloubení rýh nezapažených š do 800 mm v hornině třídy těžitelnosti I skupiny 3 objem do 20 m3 strojně</t>
  </si>
  <si>
    <t>m3</t>
  </si>
  <si>
    <t>-1204570221</t>
  </si>
  <si>
    <t>Hloubení nezapažených rýh šířky do 800 mm strojně s urovnáním dna do předepsaného profilu a spádu v hornině třídy těžitelnosti I skupiny 3 do 20 m3</t>
  </si>
  <si>
    <t>https://podminky.urs.cz/item/CS_URS_2025_01/132251101</t>
  </si>
  <si>
    <t>pro základ buňky</t>
  </si>
  <si>
    <t>(7,305+5,405)*2*0,40*0,80</t>
  </si>
  <si>
    <t>3</t>
  </si>
  <si>
    <t>133251101</t>
  </si>
  <si>
    <t>Hloubení šachet nezapažených v hornině třídy těžitelnosti I skupiny 3 objem do 20 m3</t>
  </si>
  <si>
    <t>-769539947</t>
  </si>
  <si>
    <t>Hloubení nezapažených šachet strojně v hornině třídy těžitelnosti I skupiny 3 do 20 m3</t>
  </si>
  <si>
    <t>https://podminky.urs.cz/item/CS_URS_2025_01/133251101</t>
  </si>
  <si>
    <t>patky</t>
  </si>
  <si>
    <t>1,00*1,00*0,80*6</t>
  </si>
  <si>
    <t>162351103</t>
  </si>
  <si>
    <t>Vodorovné přemístění přes 50 do 500 m výkopku/sypaniny z horniny třídy těžitelnosti I skupiny 1 až 3</t>
  </si>
  <si>
    <t>-666258437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</si>
  <si>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</si>
  <si>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https://podminky.urs.cz/item/CS_URS_2025_01/162351103</t>
  </si>
  <si>
    <t>ornice</t>
  </si>
  <si>
    <t>128,00*0,20</t>
  </si>
  <si>
    <t>ornice pro zpětní úpravy</t>
  </si>
  <si>
    <t>46,87*0,20</t>
  </si>
  <si>
    <t>5</t>
  </si>
  <si>
    <t>162751117</t>
  </si>
  <si>
    <t>Vodorovné přemístění přes 9 000 do 10000 m výkopku/sypaniny z horniny třídy těžitelnosti I skupiny 1 až 3</t>
  </si>
  <si>
    <t>-1321936550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</si>
  <si>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</si>
  <si>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https://podminky.urs.cz/item/CS_URS_2025_01/162751117</t>
  </si>
  <si>
    <t>odvoz na skládku</t>
  </si>
  <si>
    <t>8,134+4,80</t>
  </si>
  <si>
    <t>6</t>
  </si>
  <si>
    <t>167151101</t>
  </si>
  <si>
    <t>Nakládání výkopku z hornin třídy těžitelnosti I skupiny 1 až 3 do 100 m3</t>
  </si>
  <si>
    <t>1200136530</t>
  </si>
  <si>
    <t>Nakládání, skládání a překládání neulehlého výkopku nebo sypaniny strojně nakládání, množství do 100 m3, z horniny třídy těžitelnosti I, skupiny 1 až 3</t>
  </si>
  <si>
    <t>https://podminky.urs.cz/item/CS_URS_2025_01/167151101</t>
  </si>
  <si>
    <t>7</t>
  </si>
  <si>
    <t>171201221</t>
  </si>
  <si>
    <t>Poplatek za uložení na skládce (skládkovné) zeminy a kamení kód odpadu 17 05 04</t>
  </si>
  <si>
    <t>t</t>
  </si>
  <si>
    <t>-1019572533</t>
  </si>
  <si>
    <t>Poplatek za uložení stavebního odpadu na skládce (skládkovné) zeminy a kamení zatříděného do Katalogu odpadů pod kódem 17 05 04</t>
  </si>
  <si>
    <t>https://podminky.urs.cz/item/CS_URS_2025_01/171201221</t>
  </si>
  <si>
    <t>12,934*0,36 'Přepočtené koeficientem množství</t>
  </si>
  <si>
    <t>8</t>
  </si>
  <si>
    <t>171201231</t>
  </si>
  <si>
    <t>Poplatek za uložení zeminy a kamení na recyklační skládce (skládkovné) kód odpadu 17 05 04</t>
  </si>
  <si>
    <t>1449647215</t>
  </si>
  <si>
    <t>Poplatek za uložení stavebního odpadu na recyklační skládce (skládkovné) zeminy a kamení zatříděného do Katalogu odpadů pod kódem 17 05 04</t>
  </si>
  <si>
    <t>https://podminky.urs.cz/item/CS_URS_2025_01/171201231</t>
  </si>
  <si>
    <t>9</t>
  </si>
  <si>
    <t>171251201</t>
  </si>
  <si>
    <t>Uložení sypaniny na skládky nebo meziskládky</t>
  </si>
  <si>
    <t>-1352127367</t>
  </si>
  <si>
    <t>Uložení sypaniny na skládky nebo meziskládky bez hutnění s upravením uložené sypaniny do předepsaného tvaru</t>
  </si>
  <si>
    <t>https://podminky.urs.cz/item/CS_URS_2025_01/171251201</t>
  </si>
  <si>
    <t>25,60</t>
  </si>
  <si>
    <t>zemina</t>
  </si>
  <si>
    <t>12,934</t>
  </si>
  <si>
    <t>10</t>
  </si>
  <si>
    <t>181311103</t>
  </si>
  <si>
    <t>Rozprostření ornice tl vrstvy do 200 mm v rovině nebo ve svahu do 1:5 ručně</t>
  </si>
  <si>
    <t>-457291677</t>
  </si>
  <si>
    <t>Rozprostření a urovnání ornice v rovině nebo ve svahu sklonu do 1:5 ručně při souvislé ploše, tl. vrstvy do 200 mm</t>
  </si>
  <si>
    <t>https://podminky.urs.cz/item/CS_URS_2025_01/181311103</t>
  </si>
  <si>
    <t>kolem objektu</t>
  </si>
  <si>
    <t>16,00*8,00-6,10*13,3</t>
  </si>
  <si>
    <t>11</t>
  </si>
  <si>
    <t>181411141</t>
  </si>
  <si>
    <t>Založení parterového trávníku výsevem pl do 1000 m2 v rovině a ve svahu do 1:5</t>
  </si>
  <si>
    <t>-2054737047</t>
  </si>
  <si>
    <t>Založení trávníku na půdě předem připravené plochy do 1000 m2 výsevem včetně utažení parterového v rovině nebo na svahu do 1:5</t>
  </si>
  <si>
    <t>https://podminky.urs.cz/item/CS_URS_2025_01/181411141</t>
  </si>
  <si>
    <t>M</t>
  </si>
  <si>
    <t>00572420</t>
  </si>
  <si>
    <t>osivo směs travní parková okrasná</t>
  </si>
  <si>
    <t>kg</t>
  </si>
  <si>
    <t>-1756925868</t>
  </si>
  <si>
    <t>46,87*0,02 'Přepočtené koeficientem množství</t>
  </si>
  <si>
    <t>13</t>
  </si>
  <si>
    <t>181951112</t>
  </si>
  <si>
    <t>Úprava pláně v hornině třídy těžitelnosti I skupiny 1 až 3 se zhutněním strojně</t>
  </si>
  <si>
    <t>723900003</t>
  </si>
  <si>
    <t>Úprava pláně vyrovnáním výškových rozdílů strojně v hornině třídy těžitelnosti I, skupiny 1 až 3 se zhutněním</t>
  </si>
  <si>
    <t>https://podminky.urs.cz/item/CS_URS_2025_01/181951112</t>
  </si>
  <si>
    <t>plocha</t>
  </si>
  <si>
    <t>6,00*6,00</t>
  </si>
  <si>
    <t>Zakládání</t>
  </si>
  <si>
    <t>14</t>
  </si>
  <si>
    <t>274313611</t>
  </si>
  <si>
    <t>Základové pay z betonu tř. C 16/20</t>
  </si>
  <si>
    <t>-656216437</t>
  </si>
  <si>
    <t>Základy z betonu prostého pasy betonu kamenem neprokládaného tř. C 16/20</t>
  </si>
  <si>
    <t>https://podminky.urs.cz/item/CS_URS_2025_01/274313611</t>
  </si>
  <si>
    <t>(7,305+5,405)*2*0,40*0,50</t>
  </si>
  <si>
    <t>do výkopu</t>
  </si>
  <si>
    <t>5,084*0,15</t>
  </si>
  <si>
    <t>15</t>
  </si>
  <si>
    <t>275313611</t>
  </si>
  <si>
    <t>Základové patky z betonu tř. C 16/20</t>
  </si>
  <si>
    <t>1102240676</t>
  </si>
  <si>
    <t>Základy z betonu prostého patky a bloky z betonu kamenem neprokládaného tř. C 16/20</t>
  </si>
  <si>
    <t>https://podminky.urs.cz/item/CS_URS_2025_01/275313611</t>
  </si>
  <si>
    <t>1,00*1,00*0,50*6</t>
  </si>
  <si>
    <t>3,00*0,15</t>
  </si>
  <si>
    <t>16</t>
  </si>
  <si>
    <t>279113134</t>
  </si>
  <si>
    <t>Základová zeď tl přes 250 do 300 mm z tvárnic ztraceného bednění včetně výplně z betonu tř. C 16/20</t>
  </si>
  <si>
    <t>-104067452</t>
  </si>
  <si>
    <t>Základové zdi z tvárnic ztraceného bednění včetně výplně z betonu bez zvláštních nároků na vliv prostředí třídy C 16/20, tloušťky zdiva přes 250 do 300 mm</t>
  </si>
  <si>
    <t>https://podminky.urs.cz/item/CS_URS_2025_01/279113134</t>
  </si>
  <si>
    <t>pasy</t>
  </si>
  <si>
    <t>(7,305+6,205)*2*0,50</t>
  </si>
  <si>
    <t>0,40*0,50*2*6</t>
  </si>
  <si>
    <t>17</t>
  </si>
  <si>
    <t>279361821</t>
  </si>
  <si>
    <t>Výztuž základových zdí nosných betonářskou ocelí 10 505</t>
  </si>
  <si>
    <t>-1469626069</t>
  </si>
  <si>
    <t>Výztuž základových zdí nosných svislých nebo odkloněných od svislice, rovinných nebo oblých, deskových nebo žebrových, včetně výztuže jejich žeber z betonářské oceli 10 505 (R) nebo BSt 500</t>
  </si>
  <si>
    <t>https://podminky.urs.cz/item/CS_URS_2025_01/279361821</t>
  </si>
  <si>
    <t>15,91*0,30*0,08</t>
  </si>
  <si>
    <t>Svislé a kompletní konstrukce</t>
  </si>
  <si>
    <t>18</t>
  </si>
  <si>
    <t>380 - 1</t>
  </si>
  <si>
    <t>kontejner- stávající</t>
  </si>
  <si>
    <t>ks</t>
  </si>
  <si>
    <t>1909281786</t>
  </si>
  <si>
    <t>kontejner</t>
  </si>
  <si>
    <t>stávající kontejner - odpláštění delší stěny pro napojení dalších vč likvidace materiálu</t>
  </si>
  <si>
    <t>položení nové podlahové krytiny Classic Imperial bežová tl 1,5 mm R 9</t>
  </si>
  <si>
    <t>19</t>
  </si>
  <si>
    <t>380 - 2</t>
  </si>
  <si>
    <t>2083361795</t>
  </si>
  <si>
    <t>model</t>
  </si>
  <si>
    <t>způsob provedení - nemontováno</t>
  </si>
  <si>
    <t>konrejnerová vnější výška - 2591 mm</t>
  </si>
  <si>
    <t>výška vnitřního prostoru -  2340 mm</t>
  </si>
  <si>
    <t>provedení střešního rámu - standartní provedení</t>
  </si>
  <si>
    <t>provedení rohového sloupku - standartní provedení</t>
  </si>
  <si>
    <t>provedení podlahové konstrukce - standartní provedení</t>
  </si>
  <si>
    <t>lakování</t>
  </si>
  <si>
    <t>barva konttejneru  - RAL 5010 - enciánová modrá</t>
  </si>
  <si>
    <t>vnitřní prostor</t>
  </si>
  <si>
    <t>vnitřní dekor - dřevotřísková deska světlý dub</t>
  </si>
  <si>
    <t>vnitřní dekor stropu - dřevotřísková deska bílá</t>
  </si>
  <si>
    <t>izolace</t>
  </si>
  <si>
    <t>stěnová izolace - minerální vlna 60 mm</t>
  </si>
  <si>
    <t>střešní izolace - minerální vlna 100 mm</t>
  </si>
  <si>
    <t>podlahová izolace - minerální vlona 60 mm</t>
  </si>
  <si>
    <t>elektro</t>
  </si>
  <si>
    <t>provedení elektrické přípojky vč zapuštění CEE, vč rozvodné skříně</t>
  </si>
  <si>
    <t>elektro - CZ norma ( 400 V / 32 A/5 -polový</t>
  </si>
  <si>
    <t>provedení podlahové konstrukce</t>
  </si>
  <si>
    <t>rozteč kapes pro vysokozdvižný vozík - 2050 mm</t>
  </si>
  <si>
    <t>podlahová deska - podlahová deska Standart</t>
  </si>
  <si>
    <t>vybavení</t>
  </si>
  <si>
    <t>7 ks kancelářské okno s otočným / sklápěcím kováním a roletami</t>
  </si>
  <si>
    <t>vnější rozměr 945 x 1200 mm</t>
  </si>
  <si>
    <t>světlost okenního otvoru - 821 x 1076 mm</t>
  </si>
  <si>
    <t>výška parapetu - 870 mm nad horním okrajem podlahy ( FOK )</t>
  </si>
  <si>
    <t>rolety s plastovými lamelami</t>
  </si>
  <si>
    <t>izolační prosklení s plynovou výplní</t>
  </si>
  <si>
    <t>elektrické vybavení</t>
  </si>
  <si>
    <t>1 ks zásuvka jednoduchá 350 mm nad horním okrejem podlahy ( HOP )</t>
  </si>
  <si>
    <t>4 ks zásuvka dvojitá 350 mm nad horním okrejem podlahy ( HOP )</t>
  </si>
  <si>
    <t>1 ks vypínač 1150mm nad horním okrajem podlahy ( HOP )</t>
  </si>
  <si>
    <t>1 ks E - konvektor 2 kW</t>
  </si>
  <si>
    <t xml:space="preserve">osvětlení </t>
  </si>
  <si>
    <t>4 ks přisazení světlo LED 36 W</t>
  </si>
  <si>
    <t>dodatečné vybavení</t>
  </si>
  <si>
    <t>spojovací materiál</t>
  </si>
  <si>
    <t xml:space="preserve">2 GAR Vnější spojovací materiál 0,8" / 10"  / 16"  / 20" </t>
  </si>
  <si>
    <t>2 ks CEE sppjovací kabel, 32 A / 5pólový, 1,5 běž m</t>
  </si>
  <si>
    <t>2 ks podelný spojovací materiál 20</t>
  </si>
  <si>
    <t>počet kontejnerů</t>
  </si>
  <si>
    <t>Komunikace pozemní</t>
  </si>
  <si>
    <t>20</t>
  </si>
  <si>
    <t>564750001</t>
  </si>
  <si>
    <t>Podklad z kameniva hrubého drceného vel. 8-16 mm plochy do 100 m2 tl 150 mm</t>
  </si>
  <si>
    <t>2065484337</t>
  </si>
  <si>
    <t>Podklad nebo kryt z kameniva hrubého drceného vel. 8-16 mm s rozprostřením a zhutněním plochy jednotlivě do 100 m2, po zhutnění tl. 150 mm</t>
  </si>
  <si>
    <t>https://podminky.urs.cz/item/CS_URS_2025_01/564750001</t>
  </si>
  <si>
    <t>596211130</t>
  </si>
  <si>
    <t>Kladení zámkové dlažby komunikací pro pěší ručně tl 60 mm skupiny C pl do 50 m2</t>
  </si>
  <si>
    <t>1729164184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</si>
  <si>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C, pro plochy do 50 m2</t>
  </si>
  <si>
    <t>https://podminky.urs.cz/item/CS_URS_2025_01/596211130</t>
  </si>
  <si>
    <t>22</t>
  </si>
  <si>
    <t>59245018</t>
  </si>
  <si>
    <t>dlažba skladebná betonová 200x100mm tl 60mm přírodní</t>
  </si>
  <si>
    <t>1489640685</t>
  </si>
  <si>
    <t>36*1,1 'Přepočtené koeficientem množství</t>
  </si>
  <si>
    <t>Ostatní konstrukce a práce, bourání</t>
  </si>
  <si>
    <t>23</t>
  </si>
  <si>
    <t>916331112</t>
  </si>
  <si>
    <t>Osazení zahradního obrubníku betonového do lože z betonu s boční opěrou</t>
  </si>
  <si>
    <t>m</t>
  </si>
  <si>
    <t>-152778449</t>
  </si>
  <si>
    <t>Osazení zahradního obrubníku betonového s ložem tl. od 50 do 100 mm z betonu prostého tř. C 12/15 s boční opěrou z betonu prostého tř. C 12/15</t>
  </si>
  <si>
    <t>https://podminky.urs.cz/item/CS_URS_2025_01/916331112</t>
  </si>
  <si>
    <t>(6,00+6,00)*2</t>
  </si>
  <si>
    <t>24</t>
  </si>
  <si>
    <t>59217001</t>
  </si>
  <si>
    <t>obrubník zahradní betonový 1000x50x250mm</t>
  </si>
  <si>
    <t>143699993</t>
  </si>
  <si>
    <t>25</t>
  </si>
  <si>
    <t>916991121</t>
  </si>
  <si>
    <t>Lože pod obrubníky, krajníky nebo obruby z dlažebních kostek z betonu prostého</t>
  </si>
  <si>
    <t>-237644036</t>
  </si>
  <si>
    <t>https://podminky.urs.cz/item/CS_URS_2025_01/916991121</t>
  </si>
  <si>
    <t>24,00*0,10*0,15</t>
  </si>
  <si>
    <t>26</t>
  </si>
  <si>
    <t>953961214</t>
  </si>
  <si>
    <t>Kotva chemickou patronou M 16 hl 125 mm do betonu, ŽB nebo kamene s vyvrtáním otvoru</t>
  </si>
  <si>
    <t>kus</t>
  </si>
  <si>
    <t>-1361345332</t>
  </si>
  <si>
    <t>Kotva chemická s vyvrtáním otvoru do betonu, železobetonu nebo tvrdého kamene chemická patrona, velikost M 16, hloubka 125 mm</t>
  </si>
  <si>
    <t>https://podminky.urs.cz/item/CS_URS_2025_01/953961214</t>
  </si>
  <si>
    <t>27</t>
  </si>
  <si>
    <t>953965133</t>
  </si>
  <si>
    <t>Kotevní šroub pro chemické kotvy M 16 dl 300 mm</t>
  </si>
  <si>
    <t>-1868662390</t>
  </si>
  <si>
    <t>Kotva chemická s vyvrtáním otvoru kotevní šrouby pro chemické kotvy, velikost M 16, délka 300 mm</t>
  </si>
  <si>
    <t>https://podminky.urs.cz/item/CS_URS_2025_01/953965133</t>
  </si>
  <si>
    <t>998</t>
  </si>
  <si>
    <t>Přesun hmot</t>
  </si>
  <si>
    <t>28</t>
  </si>
  <si>
    <t>998011001</t>
  </si>
  <si>
    <t>Přesun hmot pro budovy zděné v do 6 m</t>
  </si>
  <si>
    <t>-1073645546</t>
  </si>
  <si>
    <t>Přesun hmot pro budovy občanské výstavby, bydlení, výrobu a služby s nosnou svislou konstrukcí zděnou z cihel, tvárnic nebo kamene vodorovná dopravní vzdálenost do 100 m základní pro budovy výšky do 6 m</t>
  </si>
  <si>
    <t>https://podminky.urs.cz/item/CS_URS_2025_01/998011001</t>
  </si>
  <si>
    <t>PSV</t>
  </si>
  <si>
    <t>Práce a dodávky PSV</t>
  </si>
  <si>
    <t>762</t>
  </si>
  <si>
    <t>Konstrukce tesařské</t>
  </si>
  <si>
    <t>29</t>
  </si>
  <si>
    <t>762222141</t>
  </si>
  <si>
    <t>Montáž zábradlí rovného osové vzdálenosti sloupků do 1500 mm</t>
  </si>
  <si>
    <t>-1469536224</t>
  </si>
  <si>
    <t>Montáž zábradlí osové vzdálenosti sloupků do 1500 mm rovného</t>
  </si>
  <si>
    <t>https://podminky.urs.cz/item/CS_URS_2025_01/762222141</t>
  </si>
  <si>
    <t>12,00</t>
  </si>
  <si>
    <t>30</t>
  </si>
  <si>
    <t>615zábradlí</t>
  </si>
  <si>
    <t>zábradlí dřevěné - dodávka materiálu, výroba a povrchová úprava</t>
  </si>
  <si>
    <t>32</t>
  </si>
  <si>
    <t>-1286131560</t>
  </si>
  <si>
    <t>31</t>
  </si>
  <si>
    <t>998762311</t>
  </si>
  <si>
    <t>Přesun hmot procentní pro kce tesařské ruční v objektech v do 6 m</t>
  </si>
  <si>
    <t>%</t>
  </si>
  <si>
    <t>209505320</t>
  </si>
  <si>
    <t>Přesun hmot pro konstrukce tesařské stanovený procentní sazbou (%) z ceny vodorovná dopravní vzdálenost do 50 m ruční (bez užití mechanizace) v objektech výšky do 6 m</t>
  </si>
  <si>
    <t>https://podminky.urs.cz/item/CS_URS_2025_01/998762311</t>
  </si>
  <si>
    <t>764</t>
  </si>
  <si>
    <t>Konstrukce klempířské</t>
  </si>
  <si>
    <t>764212634</t>
  </si>
  <si>
    <t>Oplechování štítu závětrnou lištou z Pz s povrchovou úpravou rš 330 mm</t>
  </si>
  <si>
    <t>-1087265259</t>
  </si>
  <si>
    <t>Oplechování střešních prvků z pozinkovaného plechu s povrchovou úpravou štítu závětrnou lištou rš 330 mm</t>
  </si>
  <si>
    <t>https://podminky.urs.cz/item/CS_URS_2025_01/764212634</t>
  </si>
  <si>
    <t>33</t>
  </si>
  <si>
    <t>764212663</t>
  </si>
  <si>
    <t>Oplechování rovné okapové hrany z Pz s povrchovou úpravou rš 250 mm</t>
  </si>
  <si>
    <t>-110309595</t>
  </si>
  <si>
    <t>Oplechování střešních prvků z pozinkovaného plechu s povrchovou úpravou okapu střechy rovné okapovým plechem rš 250 mm</t>
  </si>
  <si>
    <t>https://podminky.urs.cz/item/CS_URS_2025_01/764212663</t>
  </si>
  <si>
    <t>34</t>
  </si>
  <si>
    <t>764311605</t>
  </si>
  <si>
    <t>Lemování rovných zdí střech s krytinou prejzovou nebo vlnitou z Pz s povrchovou úpravou rš 400 mm</t>
  </si>
  <si>
    <t>1581166311</t>
  </si>
  <si>
    <t>Lemování zdí z pozinkovaného plechu s povrchovou úpravou boční nebo horní rovné, střech s krytinou prejzovou nebo vlnitou rš 400 mm</t>
  </si>
  <si>
    <t>https://podminky.urs.cz/item/CS_URS_2025_01/764311605</t>
  </si>
  <si>
    <t>35</t>
  </si>
  <si>
    <t>764511602</t>
  </si>
  <si>
    <t>Žlab podokapní půlkruhový z Pz s povrchovou úpravou rš 330 mm</t>
  </si>
  <si>
    <t>-531907622</t>
  </si>
  <si>
    <t>Žlab podokapní z pozinkovaného plechu s povrchovou úpravou včetně háků a čel půlkruhový rš 330 mm</t>
  </si>
  <si>
    <t>https://podminky.urs.cz/item/CS_URS_2025_01/764511602</t>
  </si>
  <si>
    <t>36</t>
  </si>
  <si>
    <t>764511642</t>
  </si>
  <si>
    <t>Kotlík oválný (trychtýřový) pro podokapní žlaby z Pz s povrchovou úpravou 330/100 mm</t>
  </si>
  <si>
    <t>-1015106123</t>
  </si>
  <si>
    <t>Žlab podokapní z pozinkovaného plechu s povrchovou úpravou kotlík oválný (trychtýřový), rš žlabu/průměr svodu 330/100 mm</t>
  </si>
  <si>
    <t>https://podminky.urs.cz/item/CS_URS_2025_01/764511642</t>
  </si>
  <si>
    <t>37</t>
  </si>
  <si>
    <t>764518622</t>
  </si>
  <si>
    <t>Svody kruhové včetně objímek, kolen, odskoků z Pz s povrchovou úpravou průměru 100 mm</t>
  </si>
  <si>
    <t>-1002700115</t>
  </si>
  <si>
    <t>Svod z pozinkovaného plechu s upraveným povrchem včetně objímek, kolen a odskoků kruhový, průměru 100 mm</t>
  </si>
  <si>
    <t>https://podminky.urs.cz/item/CS_URS_2025_01/764518622</t>
  </si>
  <si>
    <t>38</t>
  </si>
  <si>
    <t>998764311</t>
  </si>
  <si>
    <t>Přesun hmot procentní pro konstrukce klempířské ruční v objektech v do 6 m</t>
  </si>
  <si>
    <t>1003414760</t>
  </si>
  <si>
    <t>Přesun hmot pro konstrukce klempířské stanovený procentní sazbou (%) z ceny vodorovná dopravní vzdálenost do 50 m ruční (bez užtití mechanizace) v objektech výšky do 6 m</t>
  </si>
  <si>
    <t>https://podminky.urs.cz/item/CS_URS_2025_01/998764311</t>
  </si>
  <si>
    <t>767</t>
  </si>
  <si>
    <t>Konstrukce zámečnické</t>
  </si>
  <si>
    <t>39</t>
  </si>
  <si>
    <t>767391112</t>
  </si>
  <si>
    <t>Montáž krytiny z tvarovaných plechů šroubováním</t>
  </si>
  <si>
    <t>-1883151506</t>
  </si>
  <si>
    <t>Montáž krytiny z tvarovaných plechů trapézových nebo vlnitých, uchycených šroubováním</t>
  </si>
  <si>
    <t>https://podminky.urs.cz/item/CS_URS_2025_01/767391112</t>
  </si>
  <si>
    <t>střecha</t>
  </si>
  <si>
    <t>6,10*6,20</t>
  </si>
  <si>
    <t>40</t>
  </si>
  <si>
    <t>15484341</t>
  </si>
  <si>
    <t>plech trapézový 60/235 PES 25µm tl 0,88mm</t>
  </si>
  <si>
    <t>1437715875</t>
  </si>
  <si>
    <t>37,82*1,133 'Přepočtené koeficientem množství</t>
  </si>
  <si>
    <t>41</t>
  </si>
  <si>
    <t>767995114</t>
  </si>
  <si>
    <t>Montáž atypických zámečnických konstrukcí hmotnosti přes 20 do 50 kg</t>
  </si>
  <si>
    <t>2014712359</t>
  </si>
  <si>
    <t>Montáž ostatních atypických zámečnických konstrukcí hmotnosti přes 20 do 50 kg</t>
  </si>
  <si>
    <t>https://podminky.urs.cz/item/CS_URS_2025_01/767995114</t>
  </si>
  <si>
    <t>OK přístřešku</t>
  </si>
  <si>
    <t>Ja 100 / 5</t>
  </si>
  <si>
    <t>(2,20+2,45+2,70)*2*16,969</t>
  </si>
  <si>
    <t>Ja 100 / 4</t>
  </si>
  <si>
    <t>(6,00*7+6,20*2)*12,09</t>
  </si>
  <si>
    <t>patní plech</t>
  </si>
  <si>
    <t>0,25*0,25*0,015*7850*6</t>
  </si>
  <si>
    <t>pomocný a kotevní materiál</t>
  </si>
  <si>
    <t>951,296*0,15</t>
  </si>
  <si>
    <t>42</t>
  </si>
  <si>
    <t>553OK přís</t>
  </si>
  <si>
    <t>dodávka materiálu, výroba a povrchová úprava OK</t>
  </si>
  <si>
    <t>-869911052</t>
  </si>
  <si>
    <t>43</t>
  </si>
  <si>
    <t>998767311</t>
  </si>
  <si>
    <t>Přesun hmot procentní pro zámečnické konstrukce ruční v objektech v do 6 m</t>
  </si>
  <si>
    <t>1877101033</t>
  </si>
  <si>
    <t>Přesun hmot pro zámečnické konstrukce stanovený procentní sazbou (%) z ceny vodorovná dopravní vzdálenost do 50 m ruční (bez užití mechanizace) v objektech výšky do 6 m</t>
  </si>
  <si>
    <t>https://podminky.urs.cz/item/CS_URS_2025_01/998767311</t>
  </si>
  <si>
    <t>VRN</t>
  </si>
  <si>
    <t>Vedlejší rozpočtové náklady</t>
  </si>
  <si>
    <t>VRN4</t>
  </si>
  <si>
    <t>Inženýrská činnost</t>
  </si>
  <si>
    <t>44</t>
  </si>
  <si>
    <t>045203000</t>
  </si>
  <si>
    <t>Kompletační činnost</t>
  </si>
  <si>
    <t>proc</t>
  </si>
  <si>
    <t>1009718058</t>
  </si>
  <si>
    <t>VRN7</t>
  </si>
  <si>
    <t>Provozní vlivy</t>
  </si>
  <si>
    <t>45</t>
  </si>
  <si>
    <t>070001000</t>
  </si>
  <si>
    <t>1024</t>
  </si>
  <si>
    <t>-52086474</t>
  </si>
  <si>
    <t>https://podminky.urs.cz/item/CS_URS_2025_01/070001000</t>
  </si>
  <si>
    <t>VRN9</t>
  </si>
  <si>
    <t>Ostatní náklady</t>
  </si>
  <si>
    <t>46</t>
  </si>
  <si>
    <t>094104000</t>
  </si>
  <si>
    <t>Náklady na opatření BOZP</t>
  </si>
  <si>
    <t>CS ÚRS 2024 01</t>
  </si>
  <si>
    <t>1664013134</t>
  </si>
  <si>
    <t>https://podminky.urs.cz/item/CS_URS_2024_01/094104000</t>
  </si>
  <si>
    <t>1,5*2 'Přepočtené koeficientem množství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</si>
</sst>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9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0" fontId="8" fillId="0" borderId="15" xfId="0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0" fontId="23" fillId="0" borderId="15" xfId="0" applyFont="1" applyBorder="1" applyAlignment="1" applyProtection="1">
      <alignment horizontal="left"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7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8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</xf>
    <xf numFmtId="14" fontId="2" fillId="2" borderId="0" xfId="0" applyNumberFormat="1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274313611" TargetMode="External"/><Relationship Id="rId18" Type="http://schemas.openxmlformats.org/officeDocument/2006/relationships/hyperlink" Target="https://podminky.urs.cz/item/CS_URS_2025_01/596211130" TargetMode="External"/><Relationship Id="rId26" Type="http://schemas.openxmlformats.org/officeDocument/2006/relationships/hyperlink" Target="https://podminky.urs.cz/item/CS_URS_2025_01/764212634" TargetMode="External"/><Relationship Id="rId21" Type="http://schemas.openxmlformats.org/officeDocument/2006/relationships/hyperlink" Target="https://podminky.urs.cz/item/CS_URS_2025_01/953961214" TargetMode="External"/><Relationship Id="rId34" Type="http://schemas.openxmlformats.org/officeDocument/2006/relationships/hyperlink" Target="https://podminky.urs.cz/item/CS_URS_2025_01/767995114" TargetMode="External"/><Relationship Id="rId7" Type="http://schemas.openxmlformats.org/officeDocument/2006/relationships/hyperlink" Target="https://podminky.urs.cz/item/CS_URS_2025_01/171201221" TargetMode="External"/><Relationship Id="rId12" Type="http://schemas.openxmlformats.org/officeDocument/2006/relationships/hyperlink" Target="https://podminky.urs.cz/item/CS_URS_2025_01/181951112" TargetMode="External"/><Relationship Id="rId17" Type="http://schemas.openxmlformats.org/officeDocument/2006/relationships/hyperlink" Target="https://podminky.urs.cz/item/CS_URS_2025_01/564750001" TargetMode="External"/><Relationship Id="rId25" Type="http://schemas.openxmlformats.org/officeDocument/2006/relationships/hyperlink" Target="https://podminky.urs.cz/item/CS_URS_2025_01/998762311" TargetMode="External"/><Relationship Id="rId33" Type="http://schemas.openxmlformats.org/officeDocument/2006/relationships/hyperlink" Target="https://podminky.urs.cz/item/CS_URS_2025_01/767391112" TargetMode="External"/><Relationship Id="rId38" Type="http://schemas.openxmlformats.org/officeDocument/2006/relationships/drawing" Target="../drawings/drawing2.xml"/><Relationship Id="rId2" Type="http://schemas.openxmlformats.org/officeDocument/2006/relationships/hyperlink" Target="https://podminky.urs.cz/item/CS_URS_2025_01/132251101" TargetMode="External"/><Relationship Id="rId16" Type="http://schemas.openxmlformats.org/officeDocument/2006/relationships/hyperlink" Target="https://podminky.urs.cz/item/CS_URS_2025_01/279361821" TargetMode="External"/><Relationship Id="rId20" Type="http://schemas.openxmlformats.org/officeDocument/2006/relationships/hyperlink" Target="https://podminky.urs.cz/item/CS_URS_2025_01/916991121" TargetMode="External"/><Relationship Id="rId29" Type="http://schemas.openxmlformats.org/officeDocument/2006/relationships/hyperlink" Target="https://podminky.urs.cz/item/CS_URS_2025_01/764511602" TargetMode="External"/><Relationship Id="rId1" Type="http://schemas.openxmlformats.org/officeDocument/2006/relationships/hyperlink" Target="https://podminky.urs.cz/item/CS_URS_2025_01/121151103" TargetMode="External"/><Relationship Id="rId6" Type="http://schemas.openxmlformats.org/officeDocument/2006/relationships/hyperlink" Target="https://podminky.urs.cz/item/CS_URS_2025_01/167151101" TargetMode="External"/><Relationship Id="rId11" Type="http://schemas.openxmlformats.org/officeDocument/2006/relationships/hyperlink" Target="https://podminky.urs.cz/item/CS_URS_2025_01/181411141" TargetMode="External"/><Relationship Id="rId24" Type="http://schemas.openxmlformats.org/officeDocument/2006/relationships/hyperlink" Target="https://podminky.urs.cz/item/CS_URS_2025_01/762222141" TargetMode="External"/><Relationship Id="rId32" Type="http://schemas.openxmlformats.org/officeDocument/2006/relationships/hyperlink" Target="https://podminky.urs.cz/item/CS_URS_2025_01/998764311" TargetMode="External"/><Relationship Id="rId37" Type="http://schemas.openxmlformats.org/officeDocument/2006/relationships/hyperlink" Target="https://podminky.urs.cz/item/CS_URS_2024_01/094104000" TargetMode="External"/><Relationship Id="rId5" Type="http://schemas.openxmlformats.org/officeDocument/2006/relationships/hyperlink" Target="https://podminky.urs.cz/item/CS_URS_2025_01/162751117" TargetMode="External"/><Relationship Id="rId15" Type="http://schemas.openxmlformats.org/officeDocument/2006/relationships/hyperlink" Target="https://podminky.urs.cz/item/CS_URS_2025_01/279113134" TargetMode="External"/><Relationship Id="rId23" Type="http://schemas.openxmlformats.org/officeDocument/2006/relationships/hyperlink" Target="https://podminky.urs.cz/item/CS_URS_2025_01/998011001" TargetMode="External"/><Relationship Id="rId28" Type="http://schemas.openxmlformats.org/officeDocument/2006/relationships/hyperlink" Target="https://podminky.urs.cz/item/CS_URS_2025_01/764311605" TargetMode="External"/><Relationship Id="rId36" Type="http://schemas.openxmlformats.org/officeDocument/2006/relationships/hyperlink" Target="https://podminky.urs.cz/item/CS_URS_2025_01/070001000" TargetMode="External"/><Relationship Id="rId10" Type="http://schemas.openxmlformats.org/officeDocument/2006/relationships/hyperlink" Target="https://podminky.urs.cz/item/CS_URS_2025_01/181311103" TargetMode="External"/><Relationship Id="rId19" Type="http://schemas.openxmlformats.org/officeDocument/2006/relationships/hyperlink" Target="https://podminky.urs.cz/item/CS_URS_2025_01/916331112" TargetMode="External"/><Relationship Id="rId31" Type="http://schemas.openxmlformats.org/officeDocument/2006/relationships/hyperlink" Target="https://podminky.urs.cz/item/CS_URS_2025_01/764518622" TargetMode="External"/><Relationship Id="rId4" Type="http://schemas.openxmlformats.org/officeDocument/2006/relationships/hyperlink" Target="https://podminky.urs.cz/item/CS_URS_2025_01/162351103" TargetMode="External"/><Relationship Id="rId9" Type="http://schemas.openxmlformats.org/officeDocument/2006/relationships/hyperlink" Target="https://podminky.urs.cz/item/CS_URS_2025_01/171251201" TargetMode="External"/><Relationship Id="rId14" Type="http://schemas.openxmlformats.org/officeDocument/2006/relationships/hyperlink" Target="https://podminky.urs.cz/item/CS_URS_2025_01/275313611" TargetMode="External"/><Relationship Id="rId22" Type="http://schemas.openxmlformats.org/officeDocument/2006/relationships/hyperlink" Target="https://podminky.urs.cz/item/CS_URS_2025_01/953965133" TargetMode="External"/><Relationship Id="rId27" Type="http://schemas.openxmlformats.org/officeDocument/2006/relationships/hyperlink" Target="https://podminky.urs.cz/item/CS_URS_2025_01/764212663" TargetMode="External"/><Relationship Id="rId30" Type="http://schemas.openxmlformats.org/officeDocument/2006/relationships/hyperlink" Target="https://podminky.urs.cz/item/CS_URS_2025_01/764511642" TargetMode="External"/><Relationship Id="rId35" Type="http://schemas.openxmlformats.org/officeDocument/2006/relationships/hyperlink" Target="https://podminky.urs.cz/item/CS_URS_2025_01/998767311" TargetMode="External"/><Relationship Id="rId8" Type="http://schemas.openxmlformats.org/officeDocument/2006/relationships/hyperlink" Target="https://podminky.urs.cz/item/CS_URS_2025_01/171201231" TargetMode="External"/><Relationship Id="rId3" Type="http://schemas.openxmlformats.org/officeDocument/2006/relationships/hyperlink" Target="https://podminky.urs.cz/item/CS_URS_2025_01/133251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>
      <selection activeCell="BG8" sqref="BG8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s="1" customFormat="1" ht="36.950000000000003" customHeight="1"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5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pans="1:74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49" t="s">
        <v>14</v>
      </c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0"/>
      <c r="AO5" s="250"/>
      <c r="AP5" s="22"/>
      <c r="AQ5" s="22"/>
      <c r="AR5" s="20"/>
      <c r="BE5" s="246" t="s">
        <v>15</v>
      </c>
      <c r="BS5" s="17" t="s">
        <v>6</v>
      </c>
    </row>
    <row r="6" spans="1:74" s="1" customFormat="1" ht="36.950000000000003" customHeight="1">
      <c r="B6" s="21"/>
      <c r="C6" s="22"/>
      <c r="D6" s="28" t="s">
        <v>16</v>
      </c>
      <c r="E6" s="22"/>
      <c r="F6" s="22"/>
      <c r="G6" s="22"/>
      <c r="H6" s="22"/>
      <c r="I6" s="22"/>
      <c r="J6" s="22"/>
      <c r="K6" s="251" t="s">
        <v>17</v>
      </c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0"/>
      <c r="AO6" s="250"/>
      <c r="AP6" s="22"/>
      <c r="AQ6" s="22"/>
      <c r="AR6" s="20"/>
      <c r="BE6" s="247"/>
      <c r="BS6" s="17" t="s">
        <v>6</v>
      </c>
    </row>
    <row r="7" spans="1:74" s="1" customFormat="1" ht="12" customHeight="1">
      <c r="B7" s="21"/>
      <c r="C7" s="22"/>
      <c r="D7" s="29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9" t="s">
        <v>19</v>
      </c>
      <c r="AL7" s="22"/>
      <c r="AM7" s="22"/>
      <c r="AN7" s="27" t="s">
        <v>1</v>
      </c>
      <c r="AO7" s="22"/>
      <c r="AP7" s="22"/>
      <c r="AQ7" s="22"/>
      <c r="AR7" s="20"/>
      <c r="BE7" s="247"/>
      <c r="BS7" s="17" t="s">
        <v>6</v>
      </c>
    </row>
    <row r="8" spans="1:74" s="1" customFormat="1" ht="12" customHeight="1">
      <c r="B8" s="21"/>
      <c r="C8" s="22"/>
      <c r="D8" s="29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9" t="s">
        <v>22</v>
      </c>
      <c r="AL8" s="22"/>
      <c r="AM8" s="22"/>
      <c r="AN8" s="293">
        <v>46065</v>
      </c>
      <c r="AO8" s="22"/>
      <c r="AP8" s="22"/>
      <c r="AQ8" s="22"/>
      <c r="AR8" s="20"/>
      <c r="BE8" s="247"/>
      <c r="BS8" s="17" t="s">
        <v>6</v>
      </c>
    </row>
    <row r="9" spans="1:74" s="1" customFormat="1" ht="14.45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247"/>
      <c r="BS9" s="17" t="s">
        <v>6</v>
      </c>
    </row>
    <row r="10" spans="1:74" s="1" customFormat="1" ht="12" customHeight="1">
      <c r="B10" s="21"/>
      <c r="C10" s="22"/>
      <c r="D10" s="29" t="s">
        <v>23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9" t="s">
        <v>24</v>
      </c>
      <c r="AL10" s="22"/>
      <c r="AM10" s="22"/>
      <c r="AN10" s="27" t="s">
        <v>1</v>
      </c>
      <c r="AO10" s="22"/>
      <c r="AP10" s="22"/>
      <c r="AQ10" s="22"/>
      <c r="AR10" s="20"/>
      <c r="BE10" s="247"/>
      <c r="BS10" s="17" t="s">
        <v>6</v>
      </c>
    </row>
    <row r="11" spans="1:74" s="1" customFormat="1" ht="18.399999999999999" customHeight="1">
      <c r="B11" s="21"/>
      <c r="C11" s="22"/>
      <c r="D11" s="22"/>
      <c r="E11" s="27" t="s">
        <v>21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9" t="s">
        <v>25</v>
      </c>
      <c r="AL11" s="22"/>
      <c r="AM11" s="22"/>
      <c r="AN11" s="27" t="s">
        <v>1</v>
      </c>
      <c r="AO11" s="22"/>
      <c r="AP11" s="22"/>
      <c r="AQ11" s="22"/>
      <c r="AR11" s="20"/>
      <c r="BE11" s="247"/>
      <c r="BS11" s="17" t="s">
        <v>6</v>
      </c>
    </row>
    <row r="12" spans="1:74" s="1" customFormat="1" ht="6.95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247"/>
      <c r="BS12" s="17" t="s">
        <v>6</v>
      </c>
    </row>
    <row r="13" spans="1:74" s="1" customFormat="1" ht="12" customHeight="1">
      <c r="B13" s="21"/>
      <c r="C13" s="22"/>
      <c r="D13" s="29" t="s">
        <v>26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9" t="s">
        <v>24</v>
      </c>
      <c r="AL13" s="22"/>
      <c r="AM13" s="22"/>
      <c r="AN13" s="31" t="s">
        <v>27</v>
      </c>
      <c r="AO13" s="22"/>
      <c r="AP13" s="22"/>
      <c r="AQ13" s="22"/>
      <c r="AR13" s="20"/>
      <c r="BE13" s="247"/>
      <c r="BS13" s="17" t="s">
        <v>6</v>
      </c>
    </row>
    <row r="14" spans="1:74" ht="12.75">
      <c r="B14" s="21"/>
      <c r="C14" s="22"/>
      <c r="D14" s="22"/>
      <c r="E14" s="252" t="s">
        <v>27</v>
      </c>
      <c r="F14" s="253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53"/>
      <c r="AG14" s="253"/>
      <c r="AH14" s="253"/>
      <c r="AI14" s="253"/>
      <c r="AJ14" s="253"/>
      <c r="AK14" s="29" t="s">
        <v>25</v>
      </c>
      <c r="AL14" s="22"/>
      <c r="AM14" s="22"/>
      <c r="AN14" s="31" t="s">
        <v>27</v>
      </c>
      <c r="AO14" s="22"/>
      <c r="AP14" s="22"/>
      <c r="AQ14" s="22"/>
      <c r="AR14" s="20"/>
      <c r="BE14" s="247"/>
      <c r="BS14" s="17" t="s">
        <v>6</v>
      </c>
    </row>
    <row r="15" spans="1:74" s="1" customFormat="1" ht="6.9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247"/>
      <c r="BS15" s="17" t="s">
        <v>4</v>
      </c>
    </row>
    <row r="16" spans="1:74" s="1" customFormat="1" ht="12" customHeight="1">
      <c r="B16" s="21"/>
      <c r="C16" s="22"/>
      <c r="D16" s="29" t="s">
        <v>28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9" t="s">
        <v>24</v>
      </c>
      <c r="AL16" s="22"/>
      <c r="AM16" s="22"/>
      <c r="AN16" s="27" t="s">
        <v>1</v>
      </c>
      <c r="AO16" s="22"/>
      <c r="AP16" s="22"/>
      <c r="AQ16" s="22"/>
      <c r="AR16" s="20"/>
      <c r="BE16" s="247"/>
      <c r="BS16" s="17" t="s">
        <v>4</v>
      </c>
    </row>
    <row r="17" spans="1:71" s="1" customFormat="1" ht="18.399999999999999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9" t="s">
        <v>25</v>
      </c>
      <c r="AL17" s="22"/>
      <c r="AM17" s="22"/>
      <c r="AN17" s="27" t="s">
        <v>1</v>
      </c>
      <c r="AO17" s="22"/>
      <c r="AP17" s="22"/>
      <c r="AQ17" s="22"/>
      <c r="AR17" s="20"/>
      <c r="BE17" s="247"/>
      <c r="BS17" s="17" t="s">
        <v>29</v>
      </c>
    </row>
    <row r="18" spans="1:71" s="1" customFormat="1" ht="6.95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247"/>
      <c r="BS18" s="17" t="s">
        <v>6</v>
      </c>
    </row>
    <row r="19" spans="1:71" s="1" customFormat="1" ht="12" customHeight="1">
      <c r="B19" s="21"/>
      <c r="C19" s="22"/>
      <c r="D19" s="29" t="s">
        <v>30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9" t="s">
        <v>24</v>
      </c>
      <c r="AL19" s="22"/>
      <c r="AM19" s="22"/>
      <c r="AN19" s="27" t="s">
        <v>1</v>
      </c>
      <c r="AO19" s="22"/>
      <c r="AP19" s="22"/>
      <c r="AQ19" s="22"/>
      <c r="AR19" s="20"/>
      <c r="BE19" s="247"/>
      <c r="BS19" s="17" t="s">
        <v>6</v>
      </c>
    </row>
    <row r="20" spans="1:71" s="1" customFormat="1" ht="18.399999999999999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9" t="s">
        <v>25</v>
      </c>
      <c r="AL20" s="22"/>
      <c r="AM20" s="22"/>
      <c r="AN20" s="27" t="s">
        <v>1</v>
      </c>
      <c r="AO20" s="22"/>
      <c r="AP20" s="22"/>
      <c r="AQ20" s="22"/>
      <c r="AR20" s="20"/>
      <c r="BE20" s="247"/>
      <c r="BS20" s="17" t="s">
        <v>29</v>
      </c>
    </row>
    <row r="21" spans="1:71" s="1" customFormat="1" ht="6.95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247"/>
    </row>
    <row r="22" spans="1:71" s="1" customFormat="1" ht="12" customHeight="1">
      <c r="B22" s="21"/>
      <c r="C22" s="22"/>
      <c r="D22" s="29" t="s">
        <v>31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247"/>
    </row>
    <row r="23" spans="1:71" s="1" customFormat="1" ht="16.5" customHeight="1">
      <c r="B23" s="21"/>
      <c r="C23" s="22"/>
      <c r="D23" s="22"/>
      <c r="E23" s="254" t="s">
        <v>1</v>
      </c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2"/>
      <c r="AP23" s="22"/>
      <c r="AQ23" s="22"/>
      <c r="AR23" s="20"/>
      <c r="BE23" s="247"/>
    </row>
    <row r="24" spans="1:71" s="1" customFormat="1" ht="6.95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247"/>
    </row>
    <row r="25" spans="1:71" s="1" customFormat="1" ht="6.95" customHeight="1">
      <c r="B25" s="21"/>
      <c r="C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"/>
      <c r="AQ25" s="22"/>
      <c r="AR25" s="20"/>
      <c r="BE25" s="247"/>
    </row>
    <row r="26" spans="1:71" s="2" customFormat="1" ht="25.9" customHeight="1">
      <c r="A26" s="34"/>
      <c r="B26" s="35"/>
      <c r="C26" s="36"/>
      <c r="D26" s="37" t="s">
        <v>32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255">
        <f>ROUND(AG94,2)</f>
        <v>0</v>
      </c>
      <c r="AL26" s="256"/>
      <c r="AM26" s="256"/>
      <c r="AN26" s="256"/>
      <c r="AO26" s="256"/>
      <c r="AP26" s="36"/>
      <c r="AQ26" s="36"/>
      <c r="AR26" s="39"/>
      <c r="BE26" s="247"/>
    </row>
    <row r="27" spans="1:71" s="2" customFormat="1" ht="6.95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9"/>
      <c r="BE27" s="247"/>
    </row>
    <row r="28" spans="1:71" s="2" customFormat="1" ht="12.75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257" t="s">
        <v>33</v>
      </c>
      <c r="M28" s="257"/>
      <c r="N28" s="257"/>
      <c r="O28" s="257"/>
      <c r="P28" s="257"/>
      <c r="Q28" s="36"/>
      <c r="R28" s="36"/>
      <c r="S28" s="36"/>
      <c r="T28" s="36"/>
      <c r="U28" s="36"/>
      <c r="V28" s="36"/>
      <c r="W28" s="257" t="s">
        <v>34</v>
      </c>
      <c r="X28" s="257"/>
      <c r="Y28" s="257"/>
      <c r="Z28" s="257"/>
      <c r="AA28" s="257"/>
      <c r="AB28" s="257"/>
      <c r="AC28" s="257"/>
      <c r="AD28" s="257"/>
      <c r="AE28" s="257"/>
      <c r="AF28" s="36"/>
      <c r="AG28" s="36"/>
      <c r="AH28" s="36"/>
      <c r="AI28" s="36"/>
      <c r="AJ28" s="36"/>
      <c r="AK28" s="257" t="s">
        <v>35</v>
      </c>
      <c r="AL28" s="257"/>
      <c r="AM28" s="257"/>
      <c r="AN28" s="257"/>
      <c r="AO28" s="257"/>
      <c r="AP28" s="36"/>
      <c r="AQ28" s="36"/>
      <c r="AR28" s="39"/>
      <c r="BE28" s="247"/>
    </row>
    <row r="29" spans="1:71" s="3" customFormat="1" ht="14.45" customHeight="1">
      <c r="B29" s="40"/>
      <c r="C29" s="41"/>
      <c r="D29" s="29" t="s">
        <v>36</v>
      </c>
      <c r="E29" s="41"/>
      <c r="F29" s="29" t="s">
        <v>37</v>
      </c>
      <c r="G29" s="41"/>
      <c r="H29" s="41"/>
      <c r="I29" s="41"/>
      <c r="J29" s="41"/>
      <c r="K29" s="41"/>
      <c r="L29" s="260">
        <v>0.21</v>
      </c>
      <c r="M29" s="259"/>
      <c r="N29" s="259"/>
      <c r="O29" s="259"/>
      <c r="P29" s="259"/>
      <c r="Q29" s="41"/>
      <c r="R29" s="41"/>
      <c r="S29" s="41"/>
      <c r="T29" s="41"/>
      <c r="U29" s="41"/>
      <c r="V29" s="41"/>
      <c r="W29" s="258">
        <f>ROUND(AZ94, 2)</f>
        <v>0</v>
      </c>
      <c r="X29" s="259"/>
      <c r="Y29" s="259"/>
      <c r="Z29" s="259"/>
      <c r="AA29" s="259"/>
      <c r="AB29" s="259"/>
      <c r="AC29" s="259"/>
      <c r="AD29" s="259"/>
      <c r="AE29" s="259"/>
      <c r="AF29" s="41"/>
      <c r="AG29" s="41"/>
      <c r="AH29" s="41"/>
      <c r="AI29" s="41"/>
      <c r="AJ29" s="41"/>
      <c r="AK29" s="258">
        <f>ROUND(AV94, 2)</f>
        <v>0</v>
      </c>
      <c r="AL29" s="259"/>
      <c r="AM29" s="259"/>
      <c r="AN29" s="259"/>
      <c r="AO29" s="259"/>
      <c r="AP29" s="41"/>
      <c r="AQ29" s="41"/>
      <c r="AR29" s="42"/>
      <c r="BE29" s="248"/>
    </row>
    <row r="30" spans="1:71" s="3" customFormat="1" ht="14.45" customHeight="1">
      <c r="B30" s="40"/>
      <c r="C30" s="41"/>
      <c r="D30" s="41"/>
      <c r="E30" s="41"/>
      <c r="F30" s="29" t="s">
        <v>38</v>
      </c>
      <c r="G30" s="41"/>
      <c r="H30" s="41"/>
      <c r="I30" s="41"/>
      <c r="J30" s="41"/>
      <c r="K30" s="41"/>
      <c r="L30" s="260">
        <v>0.12</v>
      </c>
      <c r="M30" s="259"/>
      <c r="N30" s="259"/>
      <c r="O30" s="259"/>
      <c r="P30" s="259"/>
      <c r="Q30" s="41"/>
      <c r="R30" s="41"/>
      <c r="S30" s="41"/>
      <c r="T30" s="41"/>
      <c r="U30" s="41"/>
      <c r="V30" s="41"/>
      <c r="W30" s="258">
        <f>ROUND(BA94, 2)</f>
        <v>0</v>
      </c>
      <c r="X30" s="259"/>
      <c r="Y30" s="259"/>
      <c r="Z30" s="259"/>
      <c r="AA30" s="259"/>
      <c r="AB30" s="259"/>
      <c r="AC30" s="259"/>
      <c r="AD30" s="259"/>
      <c r="AE30" s="259"/>
      <c r="AF30" s="41"/>
      <c r="AG30" s="41"/>
      <c r="AH30" s="41"/>
      <c r="AI30" s="41"/>
      <c r="AJ30" s="41"/>
      <c r="AK30" s="258">
        <f>ROUND(AW94, 2)</f>
        <v>0</v>
      </c>
      <c r="AL30" s="259"/>
      <c r="AM30" s="259"/>
      <c r="AN30" s="259"/>
      <c r="AO30" s="259"/>
      <c r="AP30" s="41"/>
      <c r="AQ30" s="41"/>
      <c r="AR30" s="42"/>
      <c r="BE30" s="248"/>
    </row>
    <row r="31" spans="1:71" s="3" customFormat="1" ht="14.45" hidden="1" customHeight="1">
      <c r="B31" s="40"/>
      <c r="C31" s="41"/>
      <c r="D31" s="41"/>
      <c r="E31" s="41"/>
      <c r="F31" s="29" t="s">
        <v>39</v>
      </c>
      <c r="G31" s="41"/>
      <c r="H31" s="41"/>
      <c r="I31" s="41"/>
      <c r="J31" s="41"/>
      <c r="K31" s="41"/>
      <c r="L31" s="260">
        <v>0.21</v>
      </c>
      <c r="M31" s="259"/>
      <c r="N31" s="259"/>
      <c r="O31" s="259"/>
      <c r="P31" s="259"/>
      <c r="Q31" s="41"/>
      <c r="R31" s="41"/>
      <c r="S31" s="41"/>
      <c r="T31" s="41"/>
      <c r="U31" s="41"/>
      <c r="V31" s="41"/>
      <c r="W31" s="258">
        <f>ROUND(BB94, 2)</f>
        <v>0</v>
      </c>
      <c r="X31" s="259"/>
      <c r="Y31" s="259"/>
      <c r="Z31" s="259"/>
      <c r="AA31" s="259"/>
      <c r="AB31" s="259"/>
      <c r="AC31" s="259"/>
      <c r="AD31" s="259"/>
      <c r="AE31" s="259"/>
      <c r="AF31" s="41"/>
      <c r="AG31" s="41"/>
      <c r="AH31" s="41"/>
      <c r="AI31" s="41"/>
      <c r="AJ31" s="41"/>
      <c r="AK31" s="258">
        <v>0</v>
      </c>
      <c r="AL31" s="259"/>
      <c r="AM31" s="259"/>
      <c r="AN31" s="259"/>
      <c r="AO31" s="259"/>
      <c r="AP31" s="41"/>
      <c r="AQ31" s="41"/>
      <c r="AR31" s="42"/>
      <c r="BE31" s="248"/>
    </row>
    <row r="32" spans="1:71" s="3" customFormat="1" ht="14.45" hidden="1" customHeight="1">
      <c r="B32" s="40"/>
      <c r="C32" s="41"/>
      <c r="D32" s="41"/>
      <c r="E32" s="41"/>
      <c r="F32" s="29" t="s">
        <v>40</v>
      </c>
      <c r="G32" s="41"/>
      <c r="H32" s="41"/>
      <c r="I32" s="41"/>
      <c r="J32" s="41"/>
      <c r="K32" s="41"/>
      <c r="L32" s="260">
        <v>0.12</v>
      </c>
      <c r="M32" s="259"/>
      <c r="N32" s="259"/>
      <c r="O32" s="259"/>
      <c r="P32" s="259"/>
      <c r="Q32" s="41"/>
      <c r="R32" s="41"/>
      <c r="S32" s="41"/>
      <c r="T32" s="41"/>
      <c r="U32" s="41"/>
      <c r="V32" s="41"/>
      <c r="W32" s="258">
        <f>ROUND(BC94, 2)</f>
        <v>0</v>
      </c>
      <c r="X32" s="259"/>
      <c r="Y32" s="259"/>
      <c r="Z32" s="259"/>
      <c r="AA32" s="259"/>
      <c r="AB32" s="259"/>
      <c r="AC32" s="259"/>
      <c r="AD32" s="259"/>
      <c r="AE32" s="259"/>
      <c r="AF32" s="41"/>
      <c r="AG32" s="41"/>
      <c r="AH32" s="41"/>
      <c r="AI32" s="41"/>
      <c r="AJ32" s="41"/>
      <c r="AK32" s="258">
        <v>0</v>
      </c>
      <c r="AL32" s="259"/>
      <c r="AM32" s="259"/>
      <c r="AN32" s="259"/>
      <c r="AO32" s="259"/>
      <c r="AP32" s="41"/>
      <c r="AQ32" s="41"/>
      <c r="AR32" s="42"/>
      <c r="BE32" s="248"/>
    </row>
    <row r="33" spans="1:57" s="3" customFormat="1" ht="14.45" hidden="1" customHeight="1">
      <c r="B33" s="40"/>
      <c r="C33" s="41"/>
      <c r="D33" s="41"/>
      <c r="E33" s="41"/>
      <c r="F33" s="29" t="s">
        <v>41</v>
      </c>
      <c r="G33" s="41"/>
      <c r="H33" s="41"/>
      <c r="I33" s="41"/>
      <c r="J33" s="41"/>
      <c r="K33" s="41"/>
      <c r="L33" s="260">
        <v>0</v>
      </c>
      <c r="M33" s="259"/>
      <c r="N33" s="259"/>
      <c r="O33" s="259"/>
      <c r="P33" s="259"/>
      <c r="Q33" s="41"/>
      <c r="R33" s="41"/>
      <c r="S33" s="41"/>
      <c r="T33" s="41"/>
      <c r="U33" s="41"/>
      <c r="V33" s="41"/>
      <c r="W33" s="258">
        <f>ROUND(BD94, 2)</f>
        <v>0</v>
      </c>
      <c r="X33" s="259"/>
      <c r="Y33" s="259"/>
      <c r="Z33" s="259"/>
      <c r="AA33" s="259"/>
      <c r="AB33" s="259"/>
      <c r="AC33" s="259"/>
      <c r="AD33" s="259"/>
      <c r="AE33" s="259"/>
      <c r="AF33" s="41"/>
      <c r="AG33" s="41"/>
      <c r="AH33" s="41"/>
      <c r="AI33" s="41"/>
      <c r="AJ33" s="41"/>
      <c r="AK33" s="258">
        <v>0</v>
      </c>
      <c r="AL33" s="259"/>
      <c r="AM33" s="259"/>
      <c r="AN33" s="259"/>
      <c r="AO33" s="259"/>
      <c r="AP33" s="41"/>
      <c r="AQ33" s="41"/>
      <c r="AR33" s="42"/>
      <c r="BE33" s="248"/>
    </row>
    <row r="34" spans="1:57" s="2" customFormat="1" ht="6.95" customHeight="1">
      <c r="A34" s="34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9"/>
      <c r="BE34" s="247"/>
    </row>
    <row r="35" spans="1:57" s="2" customFormat="1" ht="25.9" customHeight="1">
      <c r="A35" s="34"/>
      <c r="B35" s="35"/>
      <c r="C35" s="43"/>
      <c r="D35" s="44" t="s">
        <v>42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43</v>
      </c>
      <c r="U35" s="45"/>
      <c r="V35" s="45"/>
      <c r="W35" s="45"/>
      <c r="X35" s="261" t="s">
        <v>44</v>
      </c>
      <c r="Y35" s="262"/>
      <c r="Z35" s="262"/>
      <c r="AA35" s="262"/>
      <c r="AB35" s="262"/>
      <c r="AC35" s="45"/>
      <c r="AD35" s="45"/>
      <c r="AE35" s="45"/>
      <c r="AF35" s="45"/>
      <c r="AG35" s="45"/>
      <c r="AH35" s="45"/>
      <c r="AI35" s="45"/>
      <c r="AJ35" s="45"/>
      <c r="AK35" s="263">
        <f>SUM(AK26:AK33)</f>
        <v>0</v>
      </c>
      <c r="AL35" s="262"/>
      <c r="AM35" s="262"/>
      <c r="AN35" s="262"/>
      <c r="AO35" s="264"/>
      <c r="AP35" s="43"/>
      <c r="AQ35" s="43"/>
      <c r="AR35" s="39"/>
      <c r="BE35" s="34"/>
    </row>
    <row r="36" spans="1:57" s="2" customFormat="1" ht="6.95" customHeight="1">
      <c r="A36" s="34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9"/>
      <c r="BE36" s="34"/>
    </row>
    <row r="37" spans="1:57" s="2" customFormat="1" ht="14.45" customHeight="1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9"/>
      <c r="BE37" s="34"/>
    </row>
    <row r="38" spans="1:57" s="1" customFormat="1" ht="14.45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pans="1:57" s="1" customFormat="1" ht="14.45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pans="1:57" s="1" customFormat="1" ht="14.45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pans="1:57" s="1" customFormat="1" ht="14.45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pans="1:57" s="1" customFormat="1" ht="14.45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pans="1:57" s="1" customFormat="1" ht="14.45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pans="1:57" s="1" customFormat="1" ht="14.45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pans="1:57" s="1" customFormat="1" ht="14.45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pans="1:57" s="1" customFormat="1" ht="14.45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pans="1:57" s="1" customFormat="1" ht="14.45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pans="1:57" s="1" customFormat="1" ht="14.45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pans="1:57" s="2" customFormat="1" ht="14.45" customHeight="1">
      <c r="B49" s="47"/>
      <c r="C49" s="48"/>
      <c r="D49" s="49" t="s">
        <v>45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9" t="s">
        <v>46</v>
      </c>
      <c r="AI49" s="50"/>
      <c r="AJ49" s="50"/>
      <c r="AK49" s="50"/>
      <c r="AL49" s="50"/>
      <c r="AM49" s="50"/>
      <c r="AN49" s="50"/>
      <c r="AO49" s="50"/>
      <c r="AP49" s="48"/>
      <c r="AQ49" s="48"/>
      <c r="AR49" s="51"/>
    </row>
    <row r="50" spans="1:57" ht="11.25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 spans="1:57" ht="11.25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 spans="1:57" ht="11.25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 spans="1:57" ht="11.25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 spans="1:57" ht="11.25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 spans="1:57" ht="11.2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 spans="1:57" ht="11.25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 spans="1:57" ht="11.25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 spans="1:57" ht="11.25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 spans="1:57" ht="11.25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pans="1:57" s="2" customFormat="1" ht="12.75">
      <c r="A60" s="34"/>
      <c r="B60" s="35"/>
      <c r="C60" s="36"/>
      <c r="D60" s="52" t="s">
        <v>47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52" t="s">
        <v>48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52" t="s">
        <v>47</v>
      </c>
      <c r="AI60" s="38"/>
      <c r="AJ60" s="38"/>
      <c r="AK60" s="38"/>
      <c r="AL60" s="38"/>
      <c r="AM60" s="52" t="s">
        <v>48</v>
      </c>
      <c r="AN60" s="38"/>
      <c r="AO60" s="38"/>
      <c r="AP60" s="36"/>
      <c r="AQ60" s="36"/>
      <c r="AR60" s="39"/>
      <c r="BE60" s="34"/>
    </row>
    <row r="61" spans="1:57" ht="11.25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 spans="1:57" ht="11.25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 spans="1:57" ht="11.25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pans="1:57" s="2" customFormat="1" ht="12.75">
      <c r="A64" s="34"/>
      <c r="B64" s="35"/>
      <c r="C64" s="36"/>
      <c r="D64" s="49" t="s">
        <v>49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49" t="s">
        <v>50</v>
      </c>
      <c r="AI64" s="53"/>
      <c r="AJ64" s="53"/>
      <c r="AK64" s="53"/>
      <c r="AL64" s="53"/>
      <c r="AM64" s="53"/>
      <c r="AN64" s="53"/>
      <c r="AO64" s="53"/>
      <c r="AP64" s="36"/>
      <c r="AQ64" s="36"/>
      <c r="AR64" s="39"/>
      <c r="BE64" s="34"/>
    </row>
    <row r="65" spans="1:57" ht="11.2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 spans="1:57" ht="11.25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 spans="1:57" ht="11.25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 spans="1:57" ht="11.25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 spans="1:57" ht="11.25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 spans="1:57" ht="11.25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 spans="1:57" ht="11.25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 spans="1:57" ht="11.25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 spans="1:57" ht="11.25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 spans="1:57" ht="11.25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pans="1:57" s="2" customFormat="1" ht="12.75">
      <c r="A75" s="34"/>
      <c r="B75" s="35"/>
      <c r="C75" s="36"/>
      <c r="D75" s="52" t="s">
        <v>47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52" t="s">
        <v>48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52" t="s">
        <v>47</v>
      </c>
      <c r="AI75" s="38"/>
      <c r="AJ75" s="38"/>
      <c r="AK75" s="38"/>
      <c r="AL75" s="38"/>
      <c r="AM75" s="52" t="s">
        <v>48</v>
      </c>
      <c r="AN75" s="38"/>
      <c r="AO75" s="38"/>
      <c r="AP75" s="36"/>
      <c r="AQ75" s="36"/>
      <c r="AR75" s="39"/>
      <c r="BE75" s="34"/>
    </row>
    <row r="76" spans="1:57" s="2" customFormat="1" ht="11.25">
      <c r="A76" s="34"/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9"/>
      <c r="BE76" s="34"/>
    </row>
    <row r="77" spans="1:57" s="2" customFormat="1" ht="6.95" customHeight="1">
      <c r="A77" s="34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39"/>
      <c r="BE77" s="34"/>
    </row>
    <row r="81" spans="1:90" s="2" customFormat="1" ht="6.95" customHeight="1">
      <c r="A81" s="34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39"/>
      <c r="BE81" s="34"/>
    </row>
    <row r="82" spans="1:90" s="2" customFormat="1" ht="24.95" customHeight="1">
      <c r="A82" s="34"/>
      <c r="B82" s="35"/>
      <c r="C82" s="23" t="s">
        <v>51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9"/>
      <c r="BE82" s="34"/>
    </row>
    <row r="83" spans="1:90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9"/>
      <c r="BE83" s="34"/>
    </row>
    <row r="84" spans="1:90" s="4" customFormat="1" ht="12" customHeight="1">
      <c r="B84" s="58"/>
      <c r="C84" s="29" t="s">
        <v>13</v>
      </c>
      <c r="D84" s="59"/>
      <c r="E84" s="59"/>
      <c r="F84" s="59"/>
      <c r="G84" s="59"/>
      <c r="H84" s="59"/>
      <c r="I84" s="59"/>
      <c r="J84" s="59"/>
      <c r="K84" s="59"/>
      <c r="L84" s="59" t="str">
        <f>K5</f>
        <v>25P-AUS003</v>
      </c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60"/>
    </row>
    <row r="85" spans="1:90" s="5" customFormat="1" ht="36.950000000000003" customHeight="1">
      <c r="B85" s="61"/>
      <c r="C85" s="62" t="s">
        <v>16</v>
      </c>
      <c r="D85" s="63"/>
      <c r="E85" s="63"/>
      <c r="F85" s="63"/>
      <c r="G85" s="63"/>
      <c r="H85" s="63"/>
      <c r="I85" s="63"/>
      <c r="J85" s="63"/>
      <c r="K85" s="63"/>
      <c r="L85" s="265" t="str">
        <f>K6</f>
        <v>Štětí - Čakovice - sklad a zázemí pro dětské hřiště</v>
      </c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  <c r="AA85" s="266"/>
      <c r="AB85" s="266"/>
      <c r="AC85" s="266"/>
      <c r="AD85" s="266"/>
      <c r="AE85" s="266"/>
      <c r="AF85" s="266"/>
      <c r="AG85" s="266"/>
      <c r="AH85" s="266"/>
      <c r="AI85" s="266"/>
      <c r="AJ85" s="266"/>
      <c r="AK85" s="266"/>
      <c r="AL85" s="266"/>
      <c r="AM85" s="266"/>
      <c r="AN85" s="266"/>
      <c r="AO85" s="266"/>
      <c r="AP85" s="63"/>
      <c r="AQ85" s="63"/>
      <c r="AR85" s="64"/>
    </row>
    <row r="86" spans="1:90" s="2" customFormat="1" ht="6.95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9"/>
      <c r="BE86" s="34"/>
    </row>
    <row r="87" spans="1:90" s="2" customFormat="1" ht="12" customHeight="1">
      <c r="A87" s="34"/>
      <c r="B87" s="35"/>
      <c r="C87" s="29" t="s">
        <v>20</v>
      </c>
      <c r="D87" s="36"/>
      <c r="E87" s="36"/>
      <c r="F87" s="36"/>
      <c r="G87" s="36"/>
      <c r="H87" s="36"/>
      <c r="I87" s="36"/>
      <c r="J87" s="36"/>
      <c r="K87" s="36"/>
      <c r="L87" s="65" t="str">
        <f>IF(K8="","",K8)</f>
        <v xml:space="preserve"> 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9" t="s">
        <v>22</v>
      </c>
      <c r="AJ87" s="36"/>
      <c r="AK87" s="36"/>
      <c r="AL87" s="36"/>
      <c r="AM87" s="267">
        <f>IF(AN8= "","",AN8)</f>
        <v>46065</v>
      </c>
      <c r="AN87" s="267"/>
      <c r="AO87" s="36"/>
      <c r="AP87" s="36"/>
      <c r="AQ87" s="36"/>
      <c r="AR87" s="39"/>
      <c r="BE87" s="34"/>
    </row>
    <row r="88" spans="1:90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9"/>
      <c r="BE88" s="34"/>
    </row>
    <row r="89" spans="1:90" s="2" customFormat="1" ht="15.2" customHeight="1">
      <c r="A89" s="34"/>
      <c r="B89" s="35"/>
      <c r="C89" s="29" t="s">
        <v>23</v>
      </c>
      <c r="D89" s="36"/>
      <c r="E89" s="36"/>
      <c r="F89" s="36"/>
      <c r="G89" s="36"/>
      <c r="H89" s="36"/>
      <c r="I89" s="36"/>
      <c r="J89" s="36"/>
      <c r="K89" s="36"/>
      <c r="L89" s="59" t="str">
        <f>IF(E11= "","",E11)</f>
        <v xml:space="preserve"> 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9" t="s">
        <v>28</v>
      </c>
      <c r="AJ89" s="36"/>
      <c r="AK89" s="36"/>
      <c r="AL89" s="36"/>
      <c r="AM89" s="268" t="str">
        <f>IF(E17="","",E17)</f>
        <v xml:space="preserve"> </v>
      </c>
      <c r="AN89" s="269"/>
      <c r="AO89" s="269"/>
      <c r="AP89" s="269"/>
      <c r="AQ89" s="36"/>
      <c r="AR89" s="39"/>
      <c r="AS89" s="270" t="s">
        <v>52</v>
      </c>
      <c r="AT89" s="271"/>
      <c r="AU89" s="67"/>
      <c r="AV89" s="67"/>
      <c r="AW89" s="67"/>
      <c r="AX89" s="67"/>
      <c r="AY89" s="67"/>
      <c r="AZ89" s="67"/>
      <c r="BA89" s="67"/>
      <c r="BB89" s="67"/>
      <c r="BC89" s="67"/>
      <c r="BD89" s="68"/>
      <c r="BE89" s="34"/>
    </row>
    <row r="90" spans="1:90" s="2" customFormat="1" ht="15.2" customHeight="1">
      <c r="A90" s="34"/>
      <c r="B90" s="35"/>
      <c r="C90" s="29" t="s">
        <v>26</v>
      </c>
      <c r="D90" s="36"/>
      <c r="E90" s="36"/>
      <c r="F90" s="36"/>
      <c r="G90" s="36"/>
      <c r="H90" s="36"/>
      <c r="I90" s="36"/>
      <c r="J90" s="36"/>
      <c r="K90" s="36"/>
      <c r="L90" s="59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9" t="s">
        <v>30</v>
      </c>
      <c r="AJ90" s="36"/>
      <c r="AK90" s="36"/>
      <c r="AL90" s="36"/>
      <c r="AM90" s="268" t="str">
        <f>IF(E20="","",E20)</f>
        <v xml:space="preserve"> </v>
      </c>
      <c r="AN90" s="269"/>
      <c r="AO90" s="269"/>
      <c r="AP90" s="269"/>
      <c r="AQ90" s="36"/>
      <c r="AR90" s="39"/>
      <c r="AS90" s="272"/>
      <c r="AT90" s="273"/>
      <c r="AU90" s="69"/>
      <c r="AV90" s="69"/>
      <c r="AW90" s="69"/>
      <c r="AX90" s="69"/>
      <c r="AY90" s="69"/>
      <c r="AZ90" s="69"/>
      <c r="BA90" s="69"/>
      <c r="BB90" s="69"/>
      <c r="BC90" s="69"/>
      <c r="BD90" s="70"/>
      <c r="BE90" s="34"/>
    </row>
    <row r="91" spans="1:90" s="2" customFormat="1" ht="10.9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9"/>
      <c r="AS91" s="274"/>
      <c r="AT91" s="275"/>
      <c r="AU91" s="71"/>
      <c r="AV91" s="71"/>
      <c r="AW91" s="71"/>
      <c r="AX91" s="71"/>
      <c r="AY91" s="71"/>
      <c r="AZ91" s="71"/>
      <c r="BA91" s="71"/>
      <c r="BB91" s="71"/>
      <c r="BC91" s="71"/>
      <c r="BD91" s="72"/>
      <c r="BE91" s="34"/>
    </row>
    <row r="92" spans="1:90" s="2" customFormat="1" ht="29.25" customHeight="1">
      <c r="A92" s="34"/>
      <c r="B92" s="35"/>
      <c r="C92" s="276" t="s">
        <v>53</v>
      </c>
      <c r="D92" s="277"/>
      <c r="E92" s="277"/>
      <c r="F92" s="277"/>
      <c r="G92" s="277"/>
      <c r="H92" s="73"/>
      <c r="I92" s="278" t="s">
        <v>54</v>
      </c>
      <c r="J92" s="277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277"/>
      <c r="X92" s="277"/>
      <c r="Y92" s="277"/>
      <c r="Z92" s="277"/>
      <c r="AA92" s="277"/>
      <c r="AB92" s="277"/>
      <c r="AC92" s="277"/>
      <c r="AD92" s="277"/>
      <c r="AE92" s="277"/>
      <c r="AF92" s="277"/>
      <c r="AG92" s="279" t="s">
        <v>55</v>
      </c>
      <c r="AH92" s="277"/>
      <c r="AI92" s="277"/>
      <c r="AJ92" s="277"/>
      <c r="AK92" s="277"/>
      <c r="AL92" s="277"/>
      <c r="AM92" s="277"/>
      <c r="AN92" s="278" t="s">
        <v>56</v>
      </c>
      <c r="AO92" s="277"/>
      <c r="AP92" s="280"/>
      <c r="AQ92" s="74" t="s">
        <v>57</v>
      </c>
      <c r="AR92" s="39"/>
      <c r="AS92" s="75" t="s">
        <v>58</v>
      </c>
      <c r="AT92" s="76" t="s">
        <v>59</v>
      </c>
      <c r="AU92" s="76" t="s">
        <v>60</v>
      </c>
      <c r="AV92" s="76" t="s">
        <v>61</v>
      </c>
      <c r="AW92" s="76" t="s">
        <v>62</v>
      </c>
      <c r="AX92" s="76" t="s">
        <v>63</v>
      </c>
      <c r="AY92" s="76" t="s">
        <v>64</v>
      </c>
      <c r="AZ92" s="76" t="s">
        <v>65</v>
      </c>
      <c r="BA92" s="76" t="s">
        <v>66</v>
      </c>
      <c r="BB92" s="76" t="s">
        <v>67</v>
      </c>
      <c r="BC92" s="76" t="s">
        <v>68</v>
      </c>
      <c r="BD92" s="77" t="s">
        <v>69</v>
      </c>
      <c r="BE92" s="34"/>
    </row>
    <row r="93" spans="1:90" s="2" customFormat="1" ht="10.9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9"/>
      <c r="AS93" s="78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80"/>
      <c r="BE93" s="34"/>
    </row>
    <row r="94" spans="1:90" s="6" customFormat="1" ht="32.450000000000003" customHeight="1">
      <c r="B94" s="81"/>
      <c r="C94" s="82" t="s">
        <v>70</v>
      </c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284">
        <f>ROUND(AG95,2)</f>
        <v>0</v>
      </c>
      <c r="AH94" s="284"/>
      <c r="AI94" s="284"/>
      <c r="AJ94" s="284"/>
      <c r="AK94" s="284"/>
      <c r="AL94" s="284"/>
      <c r="AM94" s="284"/>
      <c r="AN94" s="285">
        <f>SUM(AG94,AT94)</f>
        <v>0</v>
      </c>
      <c r="AO94" s="285"/>
      <c r="AP94" s="285"/>
      <c r="AQ94" s="85" t="s">
        <v>1</v>
      </c>
      <c r="AR94" s="86"/>
      <c r="AS94" s="87">
        <f>ROUND(AS95,2)</f>
        <v>0</v>
      </c>
      <c r="AT94" s="88">
        <f>ROUND(SUM(AV94:AW94),2)</f>
        <v>0</v>
      </c>
      <c r="AU94" s="89">
        <f>ROUND(AU95,5)</f>
        <v>0</v>
      </c>
      <c r="AV94" s="88">
        <f>ROUND(AZ94*L29,2)</f>
        <v>0</v>
      </c>
      <c r="AW94" s="88">
        <f>ROUND(BA94*L30,2)</f>
        <v>0</v>
      </c>
      <c r="AX94" s="88">
        <f>ROUND(BB94*L29,2)</f>
        <v>0</v>
      </c>
      <c r="AY94" s="88">
        <f>ROUND(BC94*L30,2)</f>
        <v>0</v>
      </c>
      <c r="AZ94" s="88">
        <f>ROUND(AZ95,2)</f>
        <v>0</v>
      </c>
      <c r="BA94" s="88">
        <f>ROUND(BA95,2)</f>
        <v>0</v>
      </c>
      <c r="BB94" s="88">
        <f>ROUND(BB95,2)</f>
        <v>0</v>
      </c>
      <c r="BC94" s="88">
        <f>ROUND(BC95,2)</f>
        <v>0</v>
      </c>
      <c r="BD94" s="90">
        <f>ROUND(BD95,2)</f>
        <v>0</v>
      </c>
      <c r="BS94" s="91" t="s">
        <v>71</v>
      </c>
      <c r="BT94" s="91" t="s">
        <v>72</v>
      </c>
      <c r="BV94" s="91" t="s">
        <v>73</v>
      </c>
      <c r="BW94" s="91" t="s">
        <v>5</v>
      </c>
      <c r="BX94" s="91" t="s">
        <v>74</v>
      </c>
      <c r="CL94" s="91" t="s">
        <v>1</v>
      </c>
    </row>
    <row r="95" spans="1:90" s="7" customFormat="1" ht="24.75" customHeight="1">
      <c r="A95" s="92" t="s">
        <v>75</v>
      </c>
      <c r="B95" s="93"/>
      <c r="C95" s="94"/>
      <c r="D95" s="283" t="s">
        <v>14</v>
      </c>
      <c r="E95" s="283"/>
      <c r="F95" s="283"/>
      <c r="G95" s="283"/>
      <c r="H95" s="283"/>
      <c r="I95" s="95"/>
      <c r="J95" s="283" t="s">
        <v>17</v>
      </c>
      <c r="K95" s="283"/>
      <c r="L95" s="283"/>
      <c r="M95" s="283"/>
      <c r="N95" s="283"/>
      <c r="O95" s="283"/>
      <c r="P95" s="283"/>
      <c r="Q95" s="283"/>
      <c r="R95" s="283"/>
      <c r="S95" s="283"/>
      <c r="T95" s="283"/>
      <c r="U95" s="283"/>
      <c r="V95" s="283"/>
      <c r="W95" s="283"/>
      <c r="X95" s="283"/>
      <c r="Y95" s="283"/>
      <c r="Z95" s="283"/>
      <c r="AA95" s="283"/>
      <c r="AB95" s="283"/>
      <c r="AC95" s="283"/>
      <c r="AD95" s="283"/>
      <c r="AE95" s="283"/>
      <c r="AF95" s="283"/>
      <c r="AG95" s="281">
        <f>'25P-AUS003 - Štětí - Čako...'!J28</f>
        <v>0</v>
      </c>
      <c r="AH95" s="282"/>
      <c r="AI95" s="282"/>
      <c r="AJ95" s="282"/>
      <c r="AK95" s="282"/>
      <c r="AL95" s="282"/>
      <c r="AM95" s="282"/>
      <c r="AN95" s="281">
        <f>SUM(AG95,AT95)</f>
        <v>0</v>
      </c>
      <c r="AO95" s="282"/>
      <c r="AP95" s="282"/>
      <c r="AQ95" s="96" t="s">
        <v>76</v>
      </c>
      <c r="AR95" s="97"/>
      <c r="AS95" s="98">
        <v>0</v>
      </c>
      <c r="AT95" s="99">
        <f>ROUND(SUM(AV95:AW95),2)</f>
        <v>0</v>
      </c>
      <c r="AU95" s="100">
        <f>'25P-AUS003 - Štětí - Čako...'!P127</f>
        <v>0</v>
      </c>
      <c r="AV95" s="99">
        <f>'25P-AUS003 - Štětí - Čako...'!J31</f>
        <v>0</v>
      </c>
      <c r="AW95" s="99">
        <f>'25P-AUS003 - Štětí - Čako...'!J32</f>
        <v>0</v>
      </c>
      <c r="AX95" s="99">
        <f>'25P-AUS003 - Štětí - Čako...'!J33</f>
        <v>0</v>
      </c>
      <c r="AY95" s="99">
        <f>'25P-AUS003 - Štětí - Čako...'!J34</f>
        <v>0</v>
      </c>
      <c r="AZ95" s="99">
        <f>'25P-AUS003 - Štětí - Čako...'!F31</f>
        <v>0</v>
      </c>
      <c r="BA95" s="99">
        <f>'25P-AUS003 - Štětí - Čako...'!F32</f>
        <v>0</v>
      </c>
      <c r="BB95" s="99">
        <f>'25P-AUS003 - Štětí - Čako...'!F33</f>
        <v>0</v>
      </c>
      <c r="BC95" s="99">
        <f>'25P-AUS003 - Štětí - Čako...'!F34</f>
        <v>0</v>
      </c>
      <c r="BD95" s="101">
        <f>'25P-AUS003 - Štětí - Čako...'!F35</f>
        <v>0</v>
      </c>
      <c r="BT95" s="102" t="s">
        <v>77</v>
      </c>
      <c r="BU95" s="102" t="s">
        <v>78</v>
      </c>
      <c r="BV95" s="102" t="s">
        <v>73</v>
      </c>
      <c r="BW95" s="102" t="s">
        <v>5</v>
      </c>
      <c r="BX95" s="102" t="s">
        <v>74</v>
      </c>
      <c r="CL95" s="102" t="s">
        <v>1</v>
      </c>
    </row>
    <row r="96" spans="1:90" s="2" customFormat="1" ht="30" customHeight="1">
      <c r="A96" s="34"/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9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s="2" customFormat="1" ht="6.95" customHeight="1">
      <c r="A97" s="34"/>
      <c r="B97" s="54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39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</sheetData>
  <sheetProtection algorithmName="SHA-512" hashValue="wVMl1sa9t4AITNwkRP4I2VZMI1zim9p4LTzKhDTVzUd8AlOJw3M/FNdzvRF8wOE7ufogVpY/C3uOiZKcCoGsBg==" saltValue="/eAhm6Oi9gJZsQxLb23jBy/D8NwuNmbsSAKqid2TwSdEY87K5h0VQrHexLbbSyt9OR5nhS4KH+9d1pWfsvRUJA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25P-AUS003 - Štětí - Čako...'!C2" display="/" xr:uid="{00000000-0004-0000-0000-000000000000}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40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AT2" s="17" t="s">
        <v>5</v>
      </c>
    </row>
    <row r="3" spans="1:4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20"/>
      <c r="AT3" s="17" t="s">
        <v>79</v>
      </c>
    </row>
    <row r="4" spans="1:46" s="1" customFormat="1" ht="24.95" customHeight="1">
      <c r="B4" s="20"/>
      <c r="D4" s="105" t="s">
        <v>80</v>
      </c>
      <c r="L4" s="20"/>
      <c r="M4" s="106" t="s">
        <v>10</v>
      </c>
      <c r="AT4" s="17" t="s">
        <v>4</v>
      </c>
    </row>
    <row r="5" spans="1:46" s="1" customFormat="1" ht="6.95" customHeight="1">
      <c r="B5" s="20"/>
      <c r="L5" s="20"/>
    </row>
    <row r="6" spans="1:46" s="2" customFormat="1" ht="12" customHeight="1">
      <c r="A6" s="34"/>
      <c r="B6" s="39"/>
      <c r="C6" s="34"/>
      <c r="D6" s="107" t="s">
        <v>16</v>
      </c>
      <c r="E6" s="34"/>
      <c r="F6" s="34"/>
      <c r="G6" s="34"/>
      <c r="H6" s="34"/>
      <c r="I6" s="34"/>
      <c r="J6" s="34"/>
      <c r="K6" s="34"/>
      <c r="L6" s="51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46" s="2" customFormat="1" ht="16.5" customHeight="1">
      <c r="A7" s="34"/>
      <c r="B7" s="39"/>
      <c r="C7" s="34"/>
      <c r="D7" s="34"/>
      <c r="E7" s="287" t="s">
        <v>17</v>
      </c>
      <c r="F7" s="288"/>
      <c r="G7" s="288"/>
      <c r="H7" s="288"/>
      <c r="I7" s="34"/>
      <c r="J7" s="34"/>
      <c r="K7" s="34"/>
      <c r="L7" s="51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</row>
    <row r="8" spans="1:46" s="2" customFormat="1" ht="11.25">
      <c r="A8" s="34"/>
      <c r="B8" s="39"/>
      <c r="C8" s="34"/>
      <c r="D8" s="34"/>
      <c r="E8" s="34"/>
      <c r="F8" s="34"/>
      <c r="G8" s="34"/>
      <c r="H8" s="34"/>
      <c r="I8" s="34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2" customHeight="1">
      <c r="A9" s="34"/>
      <c r="B9" s="39"/>
      <c r="C9" s="34"/>
      <c r="D9" s="107" t="s">
        <v>18</v>
      </c>
      <c r="E9" s="34"/>
      <c r="F9" s="108" t="s">
        <v>1</v>
      </c>
      <c r="G9" s="34"/>
      <c r="H9" s="34"/>
      <c r="I9" s="107" t="s">
        <v>19</v>
      </c>
      <c r="J9" s="108" t="s">
        <v>1</v>
      </c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2" customHeight="1">
      <c r="A10" s="34"/>
      <c r="B10" s="39"/>
      <c r="C10" s="34"/>
      <c r="D10" s="107" t="s">
        <v>20</v>
      </c>
      <c r="E10" s="34"/>
      <c r="F10" s="108" t="s">
        <v>21</v>
      </c>
      <c r="G10" s="34"/>
      <c r="H10" s="34"/>
      <c r="I10" s="107" t="s">
        <v>22</v>
      </c>
      <c r="J10" s="109">
        <f>'Rekapitulace stavby'!AN8</f>
        <v>46065</v>
      </c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0.9" customHeight="1">
      <c r="A11" s="34"/>
      <c r="B11" s="39"/>
      <c r="C11" s="34"/>
      <c r="D11" s="34"/>
      <c r="E11" s="34"/>
      <c r="F11" s="34"/>
      <c r="G11" s="34"/>
      <c r="H11" s="34"/>
      <c r="I11" s="34"/>
      <c r="J11" s="34"/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07" t="s">
        <v>23</v>
      </c>
      <c r="E12" s="34"/>
      <c r="F12" s="34"/>
      <c r="G12" s="34"/>
      <c r="H12" s="34"/>
      <c r="I12" s="107" t="s">
        <v>24</v>
      </c>
      <c r="J12" s="108" t="str">
        <f>IF('Rekapitulace stavby'!AN10="","",'Rekapitulace stavby'!AN10)</f>
        <v/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8" customHeight="1">
      <c r="A13" s="34"/>
      <c r="B13" s="39"/>
      <c r="C13" s="34"/>
      <c r="D13" s="34"/>
      <c r="E13" s="108" t="str">
        <f>IF('Rekapitulace stavby'!E11="","",'Rekapitulace stavby'!E11)</f>
        <v xml:space="preserve"> </v>
      </c>
      <c r="F13" s="34"/>
      <c r="G13" s="34"/>
      <c r="H13" s="34"/>
      <c r="I13" s="107" t="s">
        <v>25</v>
      </c>
      <c r="J13" s="108" t="str">
        <f>IF('Rekapitulace stavby'!AN11="","",'Rekapitulace stavby'!AN11)</f>
        <v/>
      </c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6.95" customHeight="1">
      <c r="A14" s="34"/>
      <c r="B14" s="39"/>
      <c r="C14" s="34"/>
      <c r="D14" s="34"/>
      <c r="E14" s="34"/>
      <c r="F14" s="34"/>
      <c r="G14" s="34"/>
      <c r="H14" s="34"/>
      <c r="I14" s="34"/>
      <c r="J14" s="34"/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2" customHeight="1">
      <c r="A15" s="34"/>
      <c r="B15" s="39"/>
      <c r="C15" s="34"/>
      <c r="D15" s="107" t="s">
        <v>26</v>
      </c>
      <c r="E15" s="34"/>
      <c r="F15" s="34"/>
      <c r="G15" s="34"/>
      <c r="H15" s="34"/>
      <c r="I15" s="107" t="s">
        <v>24</v>
      </c>
      <c r="J15" s="30" t="str">
        <f>'Rekapitulace stavby'!AN13</f>
        <v>Vyplň údaj</v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18" customHeight="1">
      <c r="A16" s="34"/>
      <c r="B16" s="39"/>
      <c r="C16" s="34"/>
      <c r="D16" s="34"/>
      <c r="E16" s="289" t="str">
        <f>'Rekapitulace stavby'!E14</f>
        <v>Vyplň údaj</v>
      </c>
      <c r="F16" s="290"/>
      <c r="G16" s="290"/>
      <c r="H16" s="290"/>
      <c r="I16" s="107" t="s">
        <v>25</v>
      </c>
      <c r="J16" s="30" t="str">
        <f>'Rekapitulace stavby'!AN14</f>
        <v>Vyplň údaj</v>
      </c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6.95" customHeight="1">
      <c r="A17" s="34"/>
      <c r="B17" s="39"/>
      <c r="C17" s="34"/>
      <c r="D17" s="34"/>
      <c r="E17" s="34"/>
      <c r="F17" s="34"/>
      <c r="G17" s="34"/>
      <c r="H17" s="34"/>
      <c r="I17" s="34"/>
      <c r="J17" s="34"/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2" customHeight="1">
      <c r="A18" s="34"/>
      <c r="B18" s="39"/>
      <c r="C18" s="34"/>
      <c r="D18" s="107" t="s">
        <v>28</v>
      </c>
      <c r="E18" s="34"/>
      <c r="F18" s="34"/>
      <c r="G18" s="34"/>
      <c r="H18" s="34"/>
      <c r="I18" s="107" t="s">
        <v>24</v>
      </c>
      <c r="J18" s="108" t="str">
        <f>IF('Rekapitulace stavby'!AN16="","",'Rekapitulace stavby'!AN16)</f>
        <v/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8" customHeight="1">
      <c r="A19" s="34"/>
      <c r="B19" s="39"/>
      <c r="C19" s="34"/>
      <c r="D19" s="34"/>
      <c r="E19" s="108" t="str">
        <f>IF('Rekapitulace stavby'!E17="","",'Rekapitulace stavby'!E17)</f>
        <v xml:space="preserve"> </v>
      </c>
      <c r="F19" s="34"/>
      <c r="G19" s="34"/>
      <c r="H19" s="34"/>
      <c r="I19" s="107" t="s">
        <v>25</v>
      </c>
      <c r="J19" s="108" t="str">
        <f>IF('Rekapitulace stavby'!AN17="","",'Rekapitulace stavby'!AN17)</f>
        <v/>
      </c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6.95" customHeight="1">
      <c r="A20" s="34"/>
      <c r="B20" s="39"/>
      <c r="C20" s="34"/>
      <c r="D20" s="34"/>
      <c r="E20" s="34"/>
      <c r="F20" s="34"/>
      <c r="G20" s="34"/>
      <c r="H20" s="34"/>
      <c r="I20" s="34"/>
      <c r="J20" s="34"/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2" customHeight="1">
      <c r="A21" s="34"/>
      <c r="B21" s="39"/>
      <c r="C21" s="34"/>
      <c r="D21" s="107" t="s">
        <v>30</v>
      </c>
      <c r="E21" s="34"/>
      <c r="F21" s="34"/>
      <c r="G21" s="34"/>
      <c r="H21" s="34"/>
      <c r="I21" s="107" t="s">
        <v>24</v>
      </c>
      <c r="J21" s="108" t="str">
        <f>IF('Rekapitulace stavby'!AN19="","",'Rekapitulace stavby'!AN19)</f>
        <v/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8" customHeight="1">
      <c r="A22" s="34"/>
      <c r="B22" s="39"/>
      <c r="C22" s="34"/>
      <c r="D22" s="34"/>
      <c r="E22" s="108" t="str">
        <f>IF('Rekapitulace stavby'!E20="","",'Rekapitulace stavby'!E20)</f>
        <v xml:space="preserve"> </v>
      </c>
      <c r="F22" s="34"/>
      <c r="G22" s="34"/>
      <c r="H22" s="34"/>
      <c r="I22" s="107" t="s">
        <v>25</v>
      </c>
      <c r="J22" s="108" t="str">
        <f>IF('Rekapitulace stavby'!AN20="","",'Rekapitulace stavby'!AN20)</f>
        <v/>
      </c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6.95" customHeight="1">
      <c r="A23" s="34"/>
      <c r="B23" s="39"/>
      <c r="C23" s="34"/>
      <c r="D23" s="34"/>
      <c r="E23" s="34"/>
      <c r="F23" s="34"/>
      <c r="G23" s="34"/>
      <c r="H23" s="34"/>
      <c r="I23" s="34"/>
      <c r="J23" s="34"/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2" customHeight="1">
      <c r="A24" s="34"/>
      <c r="B24" s="39"/>
      <c r="C24" s="34"/>
      <c r="D24" s="107" t="s">
        <v>31</v>
      </c>
      <c r="E24" s="34"/>
      <c r="F24" s="34"/>
      <c r="G24" s="34"/>
      <c r="H24" s="34"/>
      <c r="I24" s="34"/>
      <c r="J24" s="34"/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8" customFormat="1" ht="16.5" customHeight="1">
      <c r="A25" s="110"/>
      <c r="B25" s="111"/>
      <c r="C25" s="110"/>
      <c r="D25" s="110"/>
      <c r="E25" s="291" t="s">
        <v>1</v>
      </c>
      <c r="F25" s="291"/>
      <c r="G25" s="291"/>
      <c r="H25" s="291"/>
      <c r="I25" s="110"/>
      <c r="J25" s="110"/>
      <c r="K25" s="110"/>
      <c r="L25" s="112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</row>
    <row r="26" spans="1:31" s="2" customFormat="1" ht="6.95" customHeight="1">
      <c r="A26" s="34"/>
      <c r="B26" s="39"/>
      <c r="C26" s="34"/>
      <c r="D26" s="34"/>
      <c r="E26" s="34"/>
      <c r="F26" s="34"/>
      <c r="G26" s="34"/>
      <c r="H26" s="34"/>
      <c r="I26" s="34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9"/>
      <c r="C27" s="34"/>
      <c r="D27" s="113"/>
      <c r="E27" s="113"/>
      <c r="F27" s="113"/>
      <c r="G27" s="113"/>
      <c r="H27" s="113"/>
      <c r="I27" s="113"/>
      <c r="J27" s="113"/>
      <c r="K27" s="113"/>
      <c r="L27" s="51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25.35" customHeight="1">
      <c r="A28" s="34"/>
      <c r="B28" s="39"/>
      <c r="C28" s="34"/>
      <c r="D28" s="114" t="s">
        <v>32</v>
      </c>
      <c r="E28" s="34"/>
      <c r="F28" s="34"/>
      <c r="G28" s="34"/>
      <c r="H28" s="34"/>
      <c r="I28" s="34"/>
      <c r="J28" s="115">
        <f>ROUND(J127, 2)</f>
        <v>0</v>
      </c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9"/>
      <c r="C29" s="34"/>
      <c r="D29" s="113"/>
      <c r="E29" s="113"/>
      <c r="F29" s="113"/>
      <c r="G29" s="113"/>
      <c r="H29" s="113"/>
      <c r="I29" s="113"/>
      <c r="J29" s="113"/>
      <c r="K29" s="113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14.45" customHeight="1">
      <c r="A30" s="34"/>
      <c r="B30" s="39"/>
      <c r="C30" s="34"/>
      <c r="D30" s="34"/>
      <c r="E30" s="34"/>
      <c r="F30" s="116" t="s">
        <v>34</v>
      </c>
      <c r="G30" s="34"/>
      <c r="H30" s="34"/>
      <c r="I30" s="116" t="s">
        <v>33</v>
      </c>
      <c r="J30" s="116" t="s">
        <v>35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14.45" customHeight="1">
      <c r="A31" s="34"/>
      <c r="B31" s="39"/>
      <c r="C31" s="34"/>
      <c r="D31" s="117" t="s">
        <v>36</v>
      </c>
      <c r="E31" s="107" t="s">
        <v>37</v>
      </c>
      <c r="F31" s="118">
        <f>ROUND((SUM(BE127:BE402)),  2)</f>
        <v>0</v>
      </c>
      <c r="G31" s="34"/>
      <c r="H31" s="34"/>
      <c r="I31" s="119">
        <v>0.21</v>
      </c>
      <c r="J31" s="118">
        <f>ROUND(((SUM(BE127:BE402))*I31),  2)</f>
        <v>0</v>
      </c>
      <c r="K31" s="34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107" t="s">
        <v>38</v>
      </c>
      <c r="F32" s="118">
        <f>ROUND((SUM(BF127:BF402)),  2)</f>
        <v>0</v>
      </c>
      <c r="G32" s="34"/>
      <c r="H32" s="34"/>
      <c r="I32" s="119">
        <v>0.12</v>
      </c>
      <c r="J32" s="118">
        <f>ROUND(((SUM(BF127:BF402))*I32),  2)</f>
        <v>0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hidden="1" customHeight="1">
      <c r="A33" s="34"/>
      <c r="B33" s="39"/>
      <c r="C33" s="34"/>
      <c r="D33" s="34"/>
      <c r="E33" s="107" t="s">
        <v>39</v>
      </c>
      <c r="F33" s="118">
        <f>ROUND((SUM(BG127:BG402)),  2)</f>
        <v>0</v>
      </c>
      <c r="G33" s="34"/>
      <c r="H33" s="34"/>
      <c r="I33" s="119">
        <v>0.21</v>
      </c>
      <c r="J33" s="118">
        <f>0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hidden="1" customHeight="1">
      <c r="A34" s="34"/>
      <c r="B34" s="39"/>
      <c r="C34" s="34"/>
      <c r="D34" s="34"/>
      <c r="E34" s="107" t="s">
        <v>40</v>
      </c>
      <c r="F34" s="118">
        <f>ROUND((SUM(BH127:BH402)),  2)</f>
        <v>0</v>
      </c>
      <c r="G34" s="34"/>
      <c r="H34" s="34"/>
      <c r="I34" s="119">
        <v>0.12</v>
      </c>
      <c r="J34" s="118">
        <f>0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07" t="s">
        <v>41</v>
      </c>
      <c r="F35" s="118">
        <f>ROUND((SUM(BI127:BI402)),  2)</f>
        <v>0</v>
      </c>
      <c r="G35" s="34"/>
      <c r="H35" s="34"/>
      <c r="I35" s="119">
        <v>0</v>
      </c>
      <c r="J35" s="118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6.95" customHeight="1">
      <c r="A36" s="34"/>
      <c r="B36" s="39"/>
      <c r="C36" s="34"/>
      <c r="D36" s="34"/>
      <c r="E36" s="34"/>
      <c r="F36" s="34"/>
      <c r="G36" s="34"/>
      <c r="H36" s="34"/>
      <c r="I36" s="34"/>
      <c r="J36" s="34"/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25.35" customHeight="1">
      <c r="A37" s="34"/>
      <c r="B37" s="39"/>
      <c r="C37" s="120"/>
      <c r="D37" s="121" t="s">
        <v>42</v>
      </c>
      <c r="E37" s="122"/>
      <c r="F37" s="122"/>
      <c r="G37" s="123" t="s">
        <v>43</v>
      </c>
      <c r="H37" s="124" t="s">
        <v>44</v>
      </c>
      <c r="I37" s="122"/>
      <c r="J37" s="125">
        <f>SUM(J28:J35)</f>
        <v>0</v>
      </c>
      <c r="K37" s="126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1" customFormat="1" ht="14.45" customHeight="1">
      <c r="B39" s="20"/>
      <c r="L39" s="20"/>
    </row>
    <row r="40" spans="1:31" s="1" customFormat="1" ht="14.45" customHeight="1">
      <c r="B40" s="20"/>
      <c r="L40" s="20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51"/>
      <c r="D50" s="127" t="s">
        <v>45</v>
      </c>
      <c r="E50" s="128"/>
      <c r="F50" s="128"/>
      <c r="G50" s="127" t="s">
        <v>46</v>
      </c>
      <c r="H50" s="128"/>
      <c r="I50" s="128"/>
      <c r="J50" s="128"/>
      <c r="K50" s="128"/>
      <c r="L50" s="51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4"/>
      <c r="B61" s="39"/>
      <c r="C61" s="34"/>
      <c r="D61" s="129" t="s">
        <v>47</v>
      </c>
      <c r="E61" s="130"/>
      <c r="F61" s="131" t="s">
        <v>48</v>
      </c>
      <c r="G61" s="129" t="s">
        <v>47</v>
      </c>
      <c r="H61" s="130"/>
      <c r="I61" s="130"/>
      <c r="J61" s="132" t="s">
        <v>48</v>
      </c>
      <c r="K61" s="130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4"/>
      <c r="B65" s="39"/>
      <c r="C65" s="34"/>
      <c r="D65" s="127" t="s">
        <v>49</v>
      </c>
      <c r="E65" s="133"/>
      <c r="F65" s="133"/>
      <c r="G65" s="127" t="s">
        <v>50</v>
      </c>
      <c r="H65" s="133"/>
      <c r="I65" s="133"/>
      <c r="J65" s="133"/>
      <c r="K65" s="133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4"/>
      <c r="B76" s="39"/>
      <c r="C76" s="34"/>
      <c r="D76" s="129" t="s">
        <v>47</v>
      </c>
      <c r="E76" s="130"/>
      <c r="F76" s="131" t="s">
        <v>48</v>
      </c>
      <c r="G76" s="129" t="s">
        <v>47</v>
      </c>
      <c r="H76" s="130"/>
      <c r="I76" s="130"/>
      <c r="J76" s="132" t="s">
        <v>48</v>
      </c>
      <c r="K76" s="130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34"/>
      <c r="C77" s="135"/>
      <c r="D77" s="135"/>
      <c r="E77" s="135"/>
      <c r="F77" s="135"/>
      <c r="G77" s="135"/>
      <c r="H77" s="135"/>
      <c r="I77" s="135"/>
      <c r="J77" s="135"/>
      <c r="K77" s="135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81</v>
      </c>
      <c r="D82" s="36"/>
      <c r="E82" s="36"/>
      <c r="F82" s="36"/>
      <c r="G82" s="36"/>
      <c r="H82" s="36"/>
      <c r="I82" s="36"/>
      <c r="J82" s="36"/>
      <c r="K82" s="36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16</v>
      </c>
      <c r="D84" s="36"/>
      <c r="E84" s="36"/>
      <c r="F84" s="36"/>
      <c r="G84" s="36"/>
      <c r="H84" s="36"/>
      <c r="I84" s="36"/>
      <c r="J84" s="36"/>
      <c r="K84" s="36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16.5" customHeight="1">
      <c r="A85" s="34"/>
      <c r="B85" s="35"/>
      <c r="C85" s="36"/>
      <c r="D85" s="36"/>
      <c r="E85" s="265" t="str">
        <f>E7</f>
        <v>Štětí - Čakovice - sklad a zázemí pro dětské hřiště</v>
      </c>
      <c r="F85" s="292"/>
      <c r="G85" s="292"/>
      <c r="H85" s="292"/>
      <c r="I85" s="36"/>
      <c r="J85" s="36"/>
      <c r="K85" s="36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6.95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2" customHeight="1">
      <c r="A87" s="34"/>
      <c r="B87" s="35"/>
      <c r="C87" s="29" t="s">
        <v>20</v>
      </c>
      <c r="D87" s="36"/>
      <c r="E87" s="36"/>
      <c r="F87" s="27" t="str">
        <f>F10</f>
        <v xml:space="preserve"> </v>
      </c>
      <c r="G87" s="36"/>
      <c r="H87" s="36"/>
      <c r="I87" s="29" t="s">
        <v>22</v>
      </c>
      <c r="J87" s="66">
        <f>IF(J10="","",J10)</f>
        <v>46065</v>
      </c>
      <c r="K87" s="36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5.2" customHeight="1">
      <c r="A89" s="34"/>
      <c r="B89" s="35"/>
      <c r="C89" s="29" t="s">
        <v>23</v>
      </c>
      <c r="D89" s="36"/>
      <c r="E89" s="36"/>
      <c r="F89" s="27" t="str">
        <f>E13</f>
        <v xml:space="preserve"> </v>
      </c>
      <c r="G89" s="36"/>
      <c r="H89" s="36"/>
      <c r="I89" s="29" t="s">
        <v>28</v>
      </c>
      <c r="J89" s="32" t="str">
        <f>E19</f>
        <v xml:space="preserve"> </v>
      </c>
      <c r="K89" s="36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15.2" customHeight="1">
      <c r="A90" s="34"/>
      <c r="B90" s="35"/>
      <c r="C90" s="29" t="s">
        <v>26</v>
      </c>
      <c r="D90" s="36"/>
      <c r="E90" s="36"/>
      <c r="F90" s="27" t="str">
        <f>IF(E16="","",E16)</f>
        <v>Vyplň údaj</v>
      </c>
      <c r="G90" s="36"/>
      <c r="H90" s="36"/>
      <c r="I90" s="29" t="s">
        <v>30</v>
      </c>
      <c r="J90" s="32" t="str">
        <f>E22</f>
        <v xml:space="preserve"> </v>
      </c>
      <c r="K90" s="36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10.35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29.25" customHeight="1">
      <c r="A92" s="34"/>
      <c r="B92" s="35"/>
      <c r="C92" s="138" t="s">
        <v>82</v>
      </c>
      <c r="D92" s="139"/>
      <c r="E92" s="139"/>
      <c r="F92" s="139"/>
      <c r="G92" s="139"/>
      <c r="H92" s="139"/>
      <c r="I92" s="139"/>
      <c r="J92" s="140" t="s">
        <v>83</v>
      </c>
      <c r="K92" s="139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2.9" customHeight="1">
      <c r="A94" s="34"/>
      <c r="B94" s="35"/>
      <c r="C94" s="141" t="s">
        <v>84</v>
      </c>
      <c r="D94" s="36"/>
      <c r="E94" s="36"/>
      <c r="F94" s="36"/>
      <c r="G94" s="36"/>
      <c r="H94" s="36"/>
      <c r="I94" s="36"/>
      <c r="J94" s="84">
        <f>J127</f>
        <v>0</v>
      </c>
      <c r="K94" s="36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U94" s="17" t="s">
        <v>85</v>
      </c>
    </row>
    <row r="95" spans="1:47" s="9" customFormat="1" ht="24.95" customHeight="1">
      <c r="B95" s="142"/>
      <c r="C95" s="143"/>
      <c r="D95" s="144" t="s">
        <v>86</v>
      </c>
      <c r="E95" s="145"/>
      <c r="F95" s="145"/>
      <c r="G95" s="145"/>
      <c r="H95" s="145"/>
      <c r="I95" s="145"/>
      <c r="J95" s="146">
        <f>J128</f>
        <v>0</v>
      </c>
      <c r="K95" s="143"/>
      <c r="L95" s="147"/>
    </row>
    <row r="96" spans="1:47" s="10" customFormat="1" ht="19.899999999999999" customHeight="1">
      <c r="B96" s="148"/>
      <c r="C96" s="149"/>
      <c r="D96" s="150" t="s">
        <v>87</v>
      </c>
      <c r="E96" s="151"/>
      <c r="F96" s="151"/>
      <c r="G96" s="151"/>
      <c r="H96" s="151"/>
      <c r="I96" s="151"/>
      <c r="J96" s="152">
        <f>J129</f>
        <v>0</v>
      </c>
      <c r="K96" s="149"/>
      <c r="L96" s="153"/>
    </row>
    <row r="97" spans="1:31" s="10" customFormat="1" ht="19.899999999999999" customHeight="1">
      <c r="B97" s="148"/>
      <c r="C97" s="149"/>
      <c r="D97" s="150" t="s">
        <v>88</v>
      </c>
      <c r="E97" s="151"/>
      <c r="F97" s="151"/>
      <c r="G97" s="151"/>
      <c r="H97" s="151"/>
      <c r="I97" s="151"/>
      <c r="J97" s="152">
        <f>J204</f>
        <v>0</v>
      </c>
      <c r="K97" s="149"/>
      <c r="L97" s="153"/>
    </row>
    <row r="98" spans="1:31" s="10" customFormat="1" ht="19.899999999999999" customHeight="1">
      <c r="B98" s="148"/>
      <c r="C98" s="149"/>
      <c r="D98" s="150" t="s">
        <v>89</v>
      </c>
      <c r="E98" s="151"/>
      <c r="F98" s="151"/>
      <c r="G98" s="151"/>
      <c r="H98" s="151"/>
      <c r="I98" s="151"/>
      <c r="J98" s="152">
        <f>J235</f>
        <v>0</v>
      </c>
      <c r="K98" s="149"/>
      <c r="L98" s="153"/>
    </row>
    <row r="99" spans="1:31" s="10" customFormat="1" ht="19.899999999999999" customHeight="1">
      <c r="B99" s="148"/>
      <c r="C99" s="149"/>
      <c r="D99" s="150" t="s">
        <v>90</v>
      </c>
      <c r="E99" s="151"/>
      <c r="F99" s="151"/>
      <c r="G99" s="151"/>
      <c r="H99" s="151"/>
      <c r="I99" s="151"/>
      <c r="J99" s="152">
        <f>J289</f>
        <v>0</v>
      </c>
      <c r="K99" s="149"/>
      <c r="L99" s="153"/>
    </row>
    <row r="100" spans="1:31" s="10" customFormat="1" ht="19.899999999999999" customHeight="1">
      <c r="B100" s="148"/>
      <c r="C100" s="149"/>
      <c r="D100" s="150" t="s">
        <v>91</v>
      </c>
      <c r="E100" s="151"/>
      <c r="F100" s="151"/>
      <c r="G100" s="151"/>
      <c r="H100" s="151"/>
      <c r="I100" s="151"/>
      <c r="J100" s="152">
        <f>J305</f>
        <v>0</v>
      </c>
      <c r="K100" s="149"/>
      <c r="L100" s="153"/>
    </row>
    <row r="101" spans="1:31" s="10" customFormat="1" ht="19.899999999999999" customHeight="1">
      <c r="B101" s="148"/>
      <c r="C101" s="149"/>
      <c r="D101" s="150" t="s">
        <v>92</v>
      </c>
      <c r="E101" s="151"/>
      <c r="F101" s="151"/>
      <c r="G101" s="151"/>
      <c r="H101" s="151"/>
      <c r="I101" s="151"/>
      <c r="J101" s="152">
        <f>J324</f>
        <v>0</v>
      </c>
      <c r="K101" s="149"/>
      <c r="L101" s="153"/>
    </row>
    <row r="102" spans="1:31" s="9" customFormat="1" ht="24.95" customHeight="1">
      <c r="B102" s="142"/>
      <c r="C102" s="143"/>
      <c r="D102" s="144" t="s">
        <v>93</v>
      </c>
      <c r="E102" s="145"/>
      <c r="F102" s="145"/>
      <c r="G102" s="145"/>
      <c r="H102" s="145"/>
      <c r="I102" s="145"/>
      <c r="J102" s="146">
        <f>J328</f>
        <v>0</v>
      </c>
      <c r="K102" s="143"/>
      <c r="L102" s="147"/>
    </row>
    <row r="103" spans="1:31" s="10" customFormat="1" ht="19.899999999999999" customHeight="1">
      <c r="B103" s="148"/>
      <c r="C103" s="149"/>
      <c r="D103" s="150" t="s">
        <v>94</v>
      </c>
      <c r="E103" s="151"/>
      <c r="F103" s="151"/>
      <c r="G103" s="151"/>
      <c r="H103" s="151"/>
      <c r="I103" s="151"/>
      <c r="J103" s="152">
        <f>J329</f>
        <v>0</v>
      </c>
      <c r="K103" s="149"/>
      <c r="L103" s="153"/>
    </row>
    <row r="104" spans="1:31" s="10" customFormat="1" ht="19.899999999999999" customHeight="1">
      <c r="B104" s="148"/>
      <c r="C104" s="149"/>
      <c r="D104" s="150" t="s">
        <v>95</v>
      </c>
      <c r="E104" s="151"/>
      <c r="F104" s="151"/>
      <c r="G104" s="151"/>
      <c r="H104" s="151"/>
      <c r="I104" s="151"/>
      <c r="J104" s="152">
        <f>J340</f>
        <v>0</v>
      </c>
      <c r="K104" s="149"/>
      <c r="L104" s="153"/>
    </row>
    <row r="105" spans="1:31" s="10" customFormat="1" ht="19.899999999999999" customHeight="1">
      <c r="B105" s="148"/>
      <c r="C105" s="149"/>
      <c r="D105" s="150" t="s">
        <v>96</v>
      </c>
      <c r="E105" s="151"/>
      <c r="F105" s="151"/>
      <c r="G105" s="151"/>
      <c r="H105" s="151"/>
      <c r="I105" s="151"/>
      <c r="J105" s="152">
        <f>J362</f>
        <v>0</v>
      </c>
      <c r="K105" s="149"/>
      <c r="L105" s="153"/>
    </row>
    <row r="106" spans="1:31" s="9" customFormat="1" ht="24.95" customHeight="1">
      <c r="B106" s="142"/>
      <c r="C106" s="143"/>
      <c r="D106" s="144" t="s">
        <v>97</v>
      </c>
      <c r="E106" s="145"/>
      <c r="F106" s="145"/>
      <c r="G106" s="145"/>
      <c r="H106" s="145"/>
      <c r="I106" s="145"/>
      <c r="J106" s="146">
        <f>J390</f>
        <v>0</v>
      </c>
      <c r="K106" s="143"/>
      <c r="L106" s="147"/>
    </row>
    <row r="107" spans="1:31" s="10" customFormat="1" ht="19.899999999999999" customHeight="1">
      <c r="B107" s="148"/>
      <c r="C107" s="149"/>
      <c r="D107" s="150" t="s">
        <v>98</v>
      </c>
      <c r="E107" s="151"/>
      <c r="F107" s="151"/>
      <c r="G107" s="151"/>
      <c r="H107" s="151"/>
      <c r="I107" s="151"/>
      <c r="J107" s="152">
        <f>J391</f>
        <v>0</v>
      </c>
      <c r="K107" s="149"/>
      <c r="L107" s="153"/>
    </row>
    <row r="108" spans="1:31" s="10" customFormat="1" ht="19.899999999999999" customHeight="1">
      <c r="B108" s="148"/>
      <c r="C108" s="149"/>
      <c r="D108" s="150" t="s">
        <v>99</v>
      </c>
      <c r="E108" s="151"/>
      <c r="F108" s="151"/>
      <c r="G108" s="151"/>
      <c r="H108" s="151"/>
      <c r="I108" s="151"/>
      <c r="J108" s="152">
        <f>J394</f>
        <v>0</v>
      </c>
      <c r="K108" s="149"/>
      <c r="L108" s="153"/>
    </row>
    <row r="109" spans="1:31" s="10" customFormat="1" ht="19.899999999999999" customHeight="1">
      <c r="B109" s="148"/>
      <c r="C109" s="149"/>
      <c r="D109" s="150" t="s">
        <v>100</v>
      </c>
      <c r="E109" s="151"/>
      <c r="F109" s="151"/>
      <c r="G109" s="151"/>
      <c r="H109" s="151"/>
      <c r="I109" s="151"/>
      <c r="J109" s="152">
        <f>J398</f>
        <v>0</v>
      </c>
      <c r="K109" s="149"/>
      <c r="L109" s="153"/>
    </row>
    <row r="110" spans="1:31" s="2" customFormat="1" ht="21.75" customHeight="1">
      <c r="A110" s="34"/>
      <c r="B110" s="35"/>
      <c r="C110" s="36"/>
      <c r="D110" s="36"/>
      <c r="E110" s="36"/>
      <c r="F110" s="36"/>
      <c r="G110" s="36"/>
      <c r="H110" s="36"/>
      <c r="I110" s="36"/>
      <c r="J110" s="36"/>
      <c r="K110" s="36"/>
      <c r="L110" s="51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pans="1:31" s="2" customFormat="1" ht="6.95" customHeight="1">
      <c r="A111" s="34"/>
      <c r="B111" s="54"/>
      <c r="C111" s="55"/>
      <c r="D111" s="55"/>
      <c r="E111" s="55"/>
      <c r="F111" s="55"/>
      <c r="G111" s="55"/>
      <c r="H111" s="55"/>
      <c r="I111" s="55"/>
      <c r="J111" s="55"/>
      <c r="K111" s="55"/>
      <c r="L111" s="51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5" spans="1:63" s="2" customFormat="1" ht="6.95" customHeight="1">
      <c r="A115" s="34"/>
      <c r="B115" s="56"/>
      <c r="C115" s="57"/>
      <c r="D115" s="57"/>
      <c r="E115" s="57"/>
      <c r="F115" s="57"/>
      <c r="G115" s="57"/>
      <c r="H115" s="57"/>
      <c r="I115" s="57"/>
      <c r="J115" s="57"/>
      <c r="K115" s="57"/>
      <c r="L115" s="51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pans="1:63" s="2" customFormat="1" ht="24.95" customHeight="1">
      <c r="A116" s="34"/>
      <c r="B116" s="35"/>
      <c r="C116" s="23" t="s">
        <v>101</v>
      </c>
      <c r="D116" s="36"/>
      <c r="E116" s="36"/>
      <c r="F116" s="36"/>
      <c r="G116" s="36"/>
      <c r="H116" s="36"/>
      <c r="I116" s="36"/>
      <c r="J116" s="36"/>
      <c r="K116" s="36"/>
      <c r="L116" s="51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pans="1:63" s="2" customFormat="1" ht="6.95" customHeight="1">
      <c r="A117" s="34"/>
      <c r="B117" s="35"/>
      <c r="C117" s="36"/>
      <c r="D117" s="36"/>
      <c r="E117" s="36"/>
      <c r="F117" s="36"/>
      <c r="G117" s="36"/>
      <c r="H117" s="36"/>
      <c r="I117" s="36"/>
      <c r="J117" s="36"/>
      <c r="K117" s="36"/>
      <c r="L117" s="51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pans="1:63" s="2" customFormat="1" ht="12" customHeight="1">
      <c r="A118" s="34"/>
      <c r="B118" s="35"/>
      <c r="C118" s="29" t="s">
        <v>16</v>
      </c>
      <c r="D118" s="36"/>
      <c r="E118" s="36"/>
      <c r="F118" s="36"/>
      <c r="G118" s="36"/>
      <c r="H118" s="36"/>
      <c r="I118" s="36"/>
      <c r="J118" s="36"/>
      <c r="K118" s="36"/>
      <c r="L118" s="51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63" s="2" customFormat="1" ht="16.5" customHeight="1">
      <c r="A119" s="34"/>
      <c r="B119" s="35"/>
      <c r="C119" s="36"/>
      <c r="D119" s="36"/>
      <c r="E119" s="265" t="str">
        <f>E7</f>
        <v>Štětí - Čakovice - sklad a zázemí pro dětské hřiště</v>
      </c>
      <c r="F119" s="292"/>
      <c r="G119" s="292"/>
      <c r="H119" s="292"/>
      <c r="I119" s="36"/>
      <c r="J119" s="36"/>
      <c r="K119" s="36"/>
      <c r="L119" s="51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pans="1:63" s="2" customFormat="1" ht="6.95" customHeight="1">
      <c r="A120" s="34"/>
      <c r="B120" s="35"/>
      <c r="C120" s="36"/>
      <c r="D120" s="36"/>
      <c r="E120" s="36"/>
      <c r="F120" s="36"/>
      <c r="G120" s="36"/>
      <c r="H120" s="36"/>
      <c r="I120" s="36"/>
      <c r="J120" s="36"/>
      <c r="K120" s="36"/>
      <c r="L120" s="51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pans="1:63" s="2" customFormat="1" ht="12" customHeight="1">
      <c r="A121" s="34"/>
      <c r="B121" s="35"/>
      <c r="C121" s="29" t="s">
        <v>20</v>
      </c>
      <c r="D121" s="36"/>
      <c r="E121" s="36"/>
      <c r="F121" s="27" t="str">
        <f>F10</f>
        <v xml:space="preserve"> </v>
      </c>
      <c r="G121" s="36"/>
      <c r="H121" s="36"/>
      <c r="I121" s="29" t="s">
        <v>22</v>
      </c>
      <c r="J121" s="66">
        <f>IF(J10="","",J10)</f>
        <v>46065</v>
      </c>
      <c r="K121" s="36"/>
      <c r="L121" s="51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pans="1:63" s="2" customFormat="1" ht="6.95" customHeight="1">
      <c r="A122" s="34"/>
      <c r="B122" s="35"/>
      <c r="C122" s="36"/>
      <c r="D122" s="36"/>
      <c r="E122" s="36"/>
      <c r="F122" s="36"/>
      <c r="G122" s="36"/>
      <c r="H122" s="36"/>
      <c r="I122" s="36"/>
      <c r="J122" s="36"/>
      <c r="K122" s="36"/>
      <c r="L122" s="51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</row>
    <row r="123" spans="1:63" s="2" customFormat="1" ht="15.2" customHeight="1">
      <c r="A123" s="34"/>
      <c r="B123" s="35"/>
      <c r="C123" s="29" t="s">
        <v>23</v>
      </c>
      <c r="D123" s="36"/>
      <c r="E123" s="36"/>
      <c r="F123" s="27" t="str">
        <f>E13</f>
        <v xml:space="preserve"> </v>
      </c>
      <c r="G123" s="36"/>
      <c r="H123" s="36"/>
      <c r="I123" s="29" t="s">
        <v>28</v>
      </c>
      <c r="J123" s="32" t="str">
        <f>E19</f>
        <v xml:space="preserve"> </v>
      </c>
      <c r="K123" s="36"/>
      <c r="L123" s="51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</row>
    <row r="124" spans="1:63" s="2" customFormat="1" ht="15.2" customHeight="1">
      <c r="A124" s="34"/>
      <c r="B124" s="35"/>
      <c r="C124" s="29" t="s">
        <v>26</v>
      </c>
      <c r="D124" s="36"/>
      <c r="E124" s="36"/>
      <c r="F124" s="27" t="str">
        <f>IF(E16="","",E16)</f>
        <v>Vyplň údaj</v>
      </c>
      <c r="G124" s="36"/>
      <c r="H124" s="36"/>
      <c r="I124" s="29" t="s">
        <v>30</v>
      </c>
      <c r="J124" s="32" t="str">
        <f>E22</f>
        <v xml:space="preserve"> </v>
      </c>
      <c r="K124" s="36"/>
      <c r="L124" s="51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</row>
    <row r="125" spans="1:63" s="2" customFormat="1" ht="10.35" customHeight="1">
      <c r="A125" s="34"/>
      <c r="B125" s="35"/>
      <c r="C125" s="36"/>
      <c r="D125" s="36"/>
      <c r="E125" s="36"/>
      <c r="F125" s="36"/>
      <c r="G125" s="36"/>
      <c r="H125" s="36"/>
      <c r="I125" s="36"/>
      <c r="J125" s="36"/>
      <c r="K125" s="36"/>
      <c r="L125" s="51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</row>
    <row r="126" spans="1:63" s="11" customFormat="1" ht="29.25" customHeight="1">
      <c r="A126" s="154"/>
      <c r="B126" s="155"/>
      <c r="C126" s="156" t="s">
        <v>102</v>
      </c>
      <c r="D126" s="157" t="s">
        <v>57</v>
      </c>
      <c r="E126" s="157" t="s">
        <v>53</v>
      </c>
      <c r="F126" s="157" t="s">
        <v>54</v>
      </c>
      <c r="G126" s="157" t="s">
        <v>103</v>
      </c>
      <c r="H126" s="157" t="s">
        <v>104</v>
      </c>
      <c r="I126" s="157" t="s">
        <v>105</v>
      </c>
      <c r="J126" s="157" t="s">
        <v>83</v>
      </c>
      <c r="K126" s="158" t="s">
        <v>106</v>
      </c>
      <c r="L126" s="159"/>
      <c r="M126" s="75" t="s">
        <v>1</v>
      </c>
      <c r="N126" s="76" t="s">
        <v>36</v>
      </c>
      <c r="O126" s="76" t="s">
        <v>107</v>
      </c>
      <c r="P126" s="76" t="s">
        <v>108</v>
      </c>
      <c r="Q126" s="76" t="s">
        <v>109</v>
      </c>
      <c r="R126" s="76" t="s">
        <v>110</v>
      </c>
      <c r="S126" s="76" t="s">
        <v>111</v>
      </c>
      <c r="T126" s="76" t="s">
        <v>112</v>
      </c>
      <c r="U126" s="77" t="s">
        <v>113</v>
      </c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</row>
    <row r="127" spans="1:63" s="2" customFormat="1" ht="22.9" customHeight="1">
      <c r="A127" s="34"/>
      <c r="B127" s="35"/>
      <c r="C127" s="82" t="s">
        <v>114</v>
      </c>
      <c r="D127" s="36"/>
      <c r="E127" s="36"/>
      <c r="F127" s="36"/>
      <c r="G127" s="36"/>
      <c r="H127" s="36"/>
      <c r="I127" s="36"/>
      <c r="J127" s="160">
        <f>BK127</f>
        <v>0</v>
      </c>
      <c r="K127" s="36"/>
      <c r="L127" s="39"/>
      <c r="M127" s="78"/>
      <c r="N127" s="161"/>
      <c r="O127" s="79"/>
      <c r="P127" s="162">
        <f>P128+P328+P390</f>
        <v>0</v>
      </c>
      <c r="Q127" s="79"/>
      <c r="R127" s="162">
        <f>R128+R328+R390</f>
        <v>45.806071940000002</v>
      </c>
      <c r="S127" s="79"/>
      <c r="T127" s="162">
        <f>T128+T328+T390</f>
        <v>0</v>
      </c>
      <c r="U127" s="80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7" t="s">
        <v>71</v>
      </c>
      <c r="AU127" s="17" t="s">
        <v>85</v>
      </c>
      <c r="BK127" s="163">
        <f>BK128+BK328+BK390</f>
        <v>0</v>
      </c>
    </row>
    <row r="128" spans="1:63" s="12" customFormat="1" ht="25.9" customHeight="1">
      <c r="B128" s="164"/>
      <c r="C128" s="165"/>
      <c r="D128" s="166" t="s">
        <v>71</v>
      </c>
      <c r="E128" s="167" t="s">
        <v>115</v>
      </c>
      <c r="F128" s="167" t="s">
        <v>116</v>
      </c>
      <c r="G128" s="165"/>
      <c r="H128" s="165"/>
      <c r="I128" s="168"/>
      <c r="J128" s="169">
        <f>BK128</f>
        <v>0</v>
      </c>
      <c r="K128" s="165"/>
      <c r="L128" s="170"/>
      <c r="M128" s="171"/>
      <c r="N128" s="172"/>
      <c r="O128" s="172"/>
      <c r="P128" s="173">
        <f>P129+P204+P235+P289+P305+P324</f>
        <v>0</v>
      </c>
      <c r="Q128" s="172"/>
      <c r="R128" s="173">
        <f>R129+R204+R235+R289+R305+R324</f>
        <v>45.213062239999999</v>
      </c>
      <c r="S128" s="172"/>
      <c r="T128" s="173">
        <f>T129+T204+T235+T289+T305+T324</f>
        <v>0</v>
      </c>
      <c r="U128" s="174"/>
      <c r="AR128" s="175" t="s">
        <v>77</v>
      </c>
      <c r="AT128" s="176" t="s">
        <v>71</v>
      </c>
      <c r="AU128" s="176" t="s">
        <v>72</v>
      </c>
      <c r="AY128" s="175" t="s">
        <v>117</v>
      </c>
      <c r="BK128" s="177">
        <f>BK129+BK204+BK235+BK289+BK305+BK324</f>
        <v>0</v>
      </c>
    </row>
    <row r="129" spans="1:65" s="12" customFormat="1" ht="22.9" customHeight="1">
      <c r="B129" s="164"/>
      <c r="C129" s="165"/>
      <c r="D129" s="166" t="s">
        <v>71</v>
      </c>
      <c r="E129" s="178" t="s">
        <v>77</v>
      </c>
      <c r="F129" s="178" t="s">
        <v>118</v>
      </c>
      <c r="G129" s="165"/>
      <c r="H129" s="165"/>
      <c r="I129" s="168"/>
      <c r="J129" s="179">
        <f>BK129</f>
        <v>0</v>
      </c>
      <c r="K129" s="165"/>
      <c r="L129" s="170"/>
      <c r="M129" s="171"/>
      <c r="N129" s="172"/>
      <c r="O129" s="172"/>
      <c r="P129" s="173">
        <f>SUM(P130:P203)</f>
        <v>0</v>
      </c>
      <c r="Q129" s="172"/>
      <c r="R129" s="173">
        <f>SUM(R130:R203)</f>
        <v>9.3700000000000012E-4</v>
      </c>
      <c r="S129" s="172"/>
      <c r="T129" s="173">
        <f>SUM(T130:T203)</f>
        <v>0</v>
      </c>
      <c r="U129" s="174"/>
      <c r="AR129" s="175" t="s">
        <v>77</v>
      </c>
      <c r="AT129" s="176" t="s">
        <v>71</v>
      </c>
      <c r="AU129" s="176" t="s">
        <v>77</v>
      </c>
      <c r="AY129" s="175" t="s">
        <v>117</v>
      </c>
      <c r="BK129" s="177">
        <f>SUM(BK130:BK203)</f>
        <v>0</v>
      </c>
    </row>
    <row r="130" spans="1:65" s="2" customFormat="1" ht="24.2" customHeight="1">
      <c r="A130" s="34"/>
      <c r="B130" s="35"/>
      <c r="C130" s="180" t="s">
        <v>77</v>
      </c>
      <c r="D130" s="180" t="s">
        <v>119</v>
      </c>
      <c r="E130" s="181" t="s">
        <v>120</v>
      </c>
      <c r="F130" s="182" t="s">
        <v>121</v>
      </c>
      <c r="G130" s="183" t="s">
        <v>122</v>
      </c>
      <c r="H130" s="184">
        <v>128</v>
      </c>
      <c r="I130" s="185"/>
      <c r="J130" s="186">
        <f>ROUND(I130*H130,2)</f>
        <v>0</v>
      </c>
      <c r="K130" s="182" t="s">
        <v>123</v>
      </c>
      <c r="L130" s="39"/>
      <c r="M130" s="187" t="s">
        <v>1</v>
      </c>
      <c r="N130" s="188" t="s">
        <v>37</v>
      </c>
      <c r="O130" s="71"/>
      <c r="P130" s="189">
        <f>O130*H130</f>
        <v>0</v>
      </c>
      <c r="Q130" s="189">
        <v>0</v>
      </c>
      <c r="R130" s="189">
        <f>Q130*H130</f>
        <v>0</v>
      </c>
      <c r="S130" s="189">
        <v>0</v>
      </c>
      <c r="T130" s="189">
        <f>S130*H130</f>
        <v>0</v>
      </c>
      <c r="U130" s="190" t="s">
        <v>1</v>
      </c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91" t="s">
        <v>124</v>
      </c>
      <c r="AT130" s="191" t="s">
        <v>119</v>
      </c>
      <c r="AU130" s="191" t="s">
        <v>79</v>
      </c>
      <c r="AY130" s="17" t="s">
        <v>117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7" t="s">
        <v>77</v>
      </c>
      <c r="BK130" s="192">
        <f>ROUND(I130*H130,2)</f>
        <v>0</v>
      </c>
      <c r="BL130" s="17" t="s">
        <v>124</v>
      </c>
      <c r="BM130" s="191" t="s">
        <v>125</v>
      </c>
    </row>
    <row r="131" spans="1:65" s="2" customFormat="1" ht="19.5">
      <c r="A131" s="34"/>
      <c r="B131" s="35"/>
      <c r="C131" s="36"/>
      <c r="D131" s="193" t="s">
        <v>126</v>
      </c>
      <c r="E131" s="36"/>
      <c r="F131" s="194" t="s">
        <v>127</v>
      </c>
      <c r="G131" s="36"/>
      <c r="H131" s="36"/>
      <c r="I131" s="195"/>
      <c r="J131" s="36"/>
      <c r="K131" s="36"/>
      <c r="L131" s="39"/>
      <c r="M131" s="196"/>
      <c r="N131" s="197"/>
      <c r="O131" s="71"/>
      <c r="P131" s="71"/>
      <c r="Q131" s="71"/>
      <c r="R131" s="71"/>
      <c r="S131" s="71"/>
      <c r="T131" s="71"/>
      <c r="U131" s="72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7" t="s">
        <v>126</v>
      </c>
      <c r="AU131" s="17" t="s">
        <v>79</v>
      </c>
    </row>
    <row r="132" spans="1:65" s="2" customFormat="1" ht="11.25">
      <c r="A132" s="34"/>
      <c r="B132" s="35"/>
      <c r="C132" s="36"/>
      <c r="D132" s="198" t="s">
        <v>128</v>
      </c>
      <c r="E132" s="36"/>
      <c r="F132" s="199" t="s">
        <v>129</v>
      </c>
      <c r="G132" s="36"/>
      <c r="H132" s="36"/>
      <c r="I132" s="195"/>
      <c r="J132" s="36"/>
      <c r="K132" s="36"/>
      <c r="L132" s="39"/>
      <c r="M132" s="196"/>
      <c r="N132" s="197"/>
      <c r="O132" s="71"/>
      <c r="P132" s="71"/>
      <c r="Q132" s="71"/>
      <c r="R132" s="71"/>
      <c r="S132" s="71"/>
      <c r="T132" s="71"/>
      <c r="U132" s="72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T132" s="17" t="s">
        <v>128</v>
      </c>
      <c r="AU132" s="17" t="s">
        <v>79</v>
      </c>
    </row>
    <row r="133" spans="1:65" s="13" customFormat="1" ht="11.25">
      <c r="B133" s="200"/>
      <c r="C133" s="201"/>
      <c r="D133" s="193" t="s">
        <v>130</v>
      </c>
      <c r="E133" s="202" t="s">
        <v>1</v>
      </c>
      <c r="F133" s="203" t="s">
        <v>131</v>
      </c>
      <c r="G133" s="201"/>
      <c r="H133" s="202" t="s">
        <v>1</v>
      </c>
      <c r="I133" s="204"/>
      <c r="J133" s="201"/>
      <c r="K133" s="201"/>
      <c r="L133" s="205"/>
      <c r="M133" s="206"/>
      <c r="N133" s="207"/>
      <c r="O133" s="207"/>
      <c r="P133" s="207"/>
      <c r="Q133" s="207"/>
      <c r="R133" s="207"/>
      <c r="S133" s="207"/>
      <c r="T133" s="207"/>
      <c r="U133" s="208"/>
      <c r="AT133" s="209" t="s">
        <v>130</v>
      </c>
      <c r="AU133" s="209" t="s">
        <v>79</v>
      </c>
      <c r="AV133" s="13" t="s">
        <v>77</v>
      </c>
      <c r="AW133" s="13" t="s">
        <v>29</v>
      </c>
      <c r="AX133" s="13" t="s">
        <v>72</v>
      </c>
      <c r="AY133" s="209" t="s">
        <v>117</v>
      </c>
    </row>
    <row r="134" spans="1:65" s="14" customFormat="1" ht="11.25">
      <c r="B134" s="210"/>
      <c r="C134" s="211"/>
      <c r="D134" s="193" t="s">
        <v>130</v>
      </c>
      <c r="E134" s="212" t="s">
        <v>1</v>
      </c>
      <c r="F134" s="213" t="s">
        <v>132</v>
      </c>
      <c r="G134" s="211"/>
      <c r="H134" s="214">
        <v>128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8"/>
      <c r="U134" s="219"/>
      <c r="AT134" s="220" t="s">
        <v>130</v>
      </c>
      <c r="AU134" s="220" t="s">
        <v>79</v>
      </c>
      <c r="AV134" s="14" t="s">
        <v>79</v>
      </c>
      <c r="AW134" s="14" t="s">
        <v>29</v>
      </c>
      <c r="AX134" s="14" t="s">
        <v>72</v>
      </c>
      <c r="AY134" s="220" t="s">
        <v>117</v>
      </c>
    </row>
    <row r="135" spans="1:65" s="15" customFormat="1" ht="11.25">
      <c r="B135" s="221"/>
      <c r="C135" s="222"/>
      <c r="D135" s="193" t="s">
        <v>130</v>
      </c>
      <c r="E135" s="223" t="s">
        <v>1</v>
      </c>
      <c r="F135" s="224" t="s">
        <v>133</v>
      </c>
      <c r="G135" s="222"/>
      <c r="H135" s="225">
        <v>128</v>
      </c>
      <c r="I135" s="226"/>
      <c r="J135" s="222"/>
      <c r="K135" s="222"/>
      <c r="L135" s="227"/>
      <c r="M135" s="228"/>
      <c r="N135" s="229"/>
      <c r="O135" s="229"/>
      <c r="P135" s="229"/>
      <c r="Q135" s="229"/>
      <c r="R135" s="229"/>
      <c r="S135" s="229"/>
      <c r="T135" s="229"/>
      <c r="U135" s="230"/>
      <c r="AT135" s="231" t="s">
        <v>130</v>
      </c>
      <c r="AU135" s="231" t="s">
        <v>79</v>
      </c>
      <c r="AV135" s="15" t="s">
        <v>124</v>
      </c>
      <c r="AW135" s="15" t="s">
        <v>29</v>
      </c>
      <c r="AX135" s="15" t="s">
        <v>77</v>
      </c>
      <c r="AY135" s="231" t="s">
        <v>117</v>
      </c>
    </row>
    <row r="136" spans="1:65" s="2" customFormat="1" ht="33" customHeight="1">
      <c r="A136" s="34"/>
      <c r="B136" s="35"/>
      <c r="C136" s="180" t="s">
        <v>79</v>
      </c>
      <c r="D136" s="180" t="s">
        <v>119</v>
      </c>
      <c r="E136" s="181" t="s">
        <v>134</v>
      </c>
      <c r="F136" s="182" t="s">
        <v>135</v>
      </c>
      <c r="G136" s="183" t="s">
        <v>136</v>
      </c>
      <c r="H136" s="184">
        <v>8.1340000000000003</v>
      </c>
      <c r="I136" s="185"/>
      <c r="J136" s="186">
        <f>ROUND(I136*H136,2)</f>
        <v>0</v>
      </c>
      <c r="K136" s="182" t="s">
        <v>123</v>
      </c>
      <c r="L136" s="39"/>
      <c r="M136" s="187" t="s">
        <v>1</v>
      </c>
      <c r="N136" s="188" t="s">
        <v>37</v>
      </c>
      <c r="O136" s="71"/>
      <c r="P136" s="189">
        <f>O136*H136</f>
        <v>0</v>
      </c>
      <c r="Q136" s="189">
        <v>0</v>
      </c>
      <c r="R136" s="189">
        <f>Q136*H136</f>
        <v>0</v>
      </c>
      <c r="S136" s="189">
        <v>0</v>
      </c>
      <c r="T136" s="189">
        <f>S136*H136</f>
        <v>0</v>
      </c>
      <c r="U136" s="190" t="s">
        <v>1</v>
      </c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191" t="s">
        <v>124</v>
      </c>
      <c r="AT136" s="191" t="s">
        <v>119</v>
      </c>
      <c r="AU136" s="191" t="s">
        <v>79</v>
      </c>
      <c r="AY136" s="17" t="s">
        <v>117</v>
      </c>
      <c r="BE136" s="192">
        <f>IF(N136="základní",J136,0)</f>
        <v>0</v>
      </c>
      <c r="BF136" s="192">
        <f>IF(N136="snížená",J136,0)</f>
        <v>0</v>
      </c>
      <c r="BG136" s="192">
        <f>IF(N136="zákl. přenesená",J136,0)</f>
        <v>0</v>
      </c>
      <c r="BH136" s="192">
        <f>IF(N136="sníž. přenesená",J136,0)</f>
        <v>0</v>
      </c>
      <c r="BI136" s="192">
        <f>IF(N136="nulová",J136,0)</f>
        <v>0</v>
      </c>
      <c r="BJ136" s="17" t="s">
        <v>77</v>
      </c>
      <c r="BK136" s="192">
        <f>ROUND(I136*H136,2)</f>
        <v>0</v>
      </c>
      <c r="BL136" s="17" t="s">
        <v>124</v>
      </c>
      <c r="BM136" s="191" t="s">
        <v>137</v>
      </c>
    </row>
    <row r="137" spans="1:65" s="2" customFormat="1" ht="29.25">
      <c r="A137" s="34"/>
      <c r="B137" s="35"/>
      <c r="C137" s="36"/>
      <c r="D137" s="193" t="s">
        <v>126</v>
      </c>
      <c r="E137" s="36"/>
      <c r="F137" s="194" t="s">
        <v>138</v>
      </c>
      <c r="G137" s="36"/>
      <c r="H137" s="36"/>
      <c r="I137" s="195"/>
      <c r="J137" s="36"/>
      <c r="K137" s="36"/>
      <c r="L137" s="39"/>
      <c r="M137" s="196"/>
      <c r="N137" s="197"/>
      <c r="O137" s="71"/>
      <c r="P137" s="71"/>
      <c r="Q137" s="71"/>
      <c r="R137" s="71"/>
      <c r="S137" s="71"/>
      <c r="T137" s="71"/>
      <c r="U137" s="72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T137" s="17" t="s">
        <v>126</v>
      </c>
      <c r="AU137" s="17" t="s">
        <v>79</v>
      </c>
    </row>
    <row r="138" spans="1:65" s="2" customFormat="1" ht="11.25">
      <c r="A138" s="34"/>
      <c r="B138" s="35"/>
      <c r="C138" s="36"/>
      <c r="D138" s="198" t="s">
        <v>128</v>
      </c>
      <c r="E138" s="36"/>
      <c r="F138" s="199" t="s">
        <v>139</v>
      </c>
      <c r="G138" s="36"/>
      <c r="H138" s="36"/>
      <c r="I138" s="195"/>
      <c r="J138" s="36"/>
      <c r="K138" s="36"/>
      <c r="L138" s="39"/>
      <c r="M138" s="196"/>
      <c r="N138" s="197"/>
      <c r="O138" s="71"/>
      <c r="P138" s="71"/>
      <c r="Q138" s="71"/>
      <c r="R138" s="71"/>
      <c r="S138" s="71"/>
      <c r="T138" s="71"/>
      <c r="U138" s="72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T138" s="17" t="s">
        <v>128</v>
      </c>
      <c r="AU138" s="17" t="s">
        <v>79</v>
      </c>
    </row>
    <row r="139" spans="1:65" s="13" customFormat="1" ht="11.25">
      <c r="B139" s="200"/>
      <c r="C139" s="201"/>
      <c r="D139" s="193" t="s">
        <v>130</v>
      </c>
      <c r="E139" s="202" t="s">
        <v>1</v>
      </c>
      <c r="F139" s="203" t="s">
        <v>140</v>
      </c>
      <c r="G139" s="201"/>
      <c r="H139" s="202" t="s">
        <v>1</v>
      </c>
      <c r="I139" s="204"/>
      <c r="J139" s="201"/>
      <c r="K139" s="201"/>
      <c r="L139" s="205"/>
      <c r="M139" s="206"/>
      <c r="N139" s="207"/>
      <c r="O139" s="207"/>
      <c r="P139" s="207"/>
      <c r="Q139" s="207"/>
      <c r="R139" s="207"/>
      <c r="S139" s="207"/>
      <c r="T139" s="207"/>
      <c r="U139" s="208"/>
      <c r="AT139" s="209" t="s">
        <v>130</v>
      </c>
      <c r="AU139" s="209" t="s">
        <v>79</v>
      </c>
      <c r="AV139" s="13" t="s">
        <v>77</v>
      </c>
      <c r="AW139" s="13" t="s">
        <v>29</v>
      </c>
      <c r="AX139" s="13" t="s">
        <v>72</v>
      </c>
      <c r="AY139" s="209" t="s">
        <v>117</v>
      </c>
    </row>
    <row r="140" spans="1:65" s="14" customFormat="1" ht="11.25">
      <c r="B140" s="210"/>
      <c r="C140" s="211"/>
      <c r="D140" s="193" t="s">
        <v>130</v>
      </c>
      <c r="E140" s="212" t="s">
        <v>1</v>
      </c>
      <c r="F140" s="213" t="s">
        <v>141</v>
      </c>
      <c r="G140" s="211"/>
      <c r="H140" s="214">
        <v>8.1340000000000003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8"/>
      <c r="U140" s="219"/>
      <c r="AT140" s="220" t="s">
        <v>130</v>
      </c>
      <c r="AU140" s="220" t="s">
        <v>79</v>
      </c>
      <c r="AV140" s="14" t="s">
        <v>79</v>
      </c>
      <c r="AW140" s="14" t="s">
        <v>29</v>
      </c>
      <c r="AX140" s="14" t="s">
        <v>72</v>
      </c>
      <c r="AY140" s="220" t="s">
        <v>117</v>
      </c>
    </row>
    <row r="141" spans="1:65" s="15" customFormat="1" ht="11.25">
      <c r="B141" s="221"/>
      <c r="C141" s="222"/>
      <c r="D141" s="193" t="s">
        <v>130</v>
      </c>
      <c r="E141" s="223" t="s">
        <v>1</v>
      </c>
      <c r="F141" s="224" t="s">
        <v>133</v>
      </c>
      <c r="G141" s="222"/>
      <c r="H141" s="225">
        <v>8.1340000000000003</v>
      </c>
      <c r="I141" s="226"/>
      <c r="J141" s="222"/>
      <c r="K141" s="222"/>
      <c r="L141" s="227"/>
      <c r="M141" s="228"/>
      <c r="N141" s="229"/>
      <c r="O141" s="229"/>
      <c r="P141" s="229"/>
      <c r="Q141" s="229"/>
      <c r="R141" s="229"/>
      <c r="S141" s="229"/>
      <c r="T141" s="229"/>
      <c r="U141" s="230"/>
      <c r="AT141" s="231" t="s">
        <v>130</v>
      </c>
      <c r="AU141" s="231" t="s">
        <v>79</v>
      </c>
      <c r="AV141" s="15" t="s">
        <v>124</v>
      </c>
      <c r="AW141" s="15" t="s">
        <v>29</v>
      </c>
      <c r="AX141" s="15" t="s">
        <v>77</v>
      </c>
      <c r="AY141" s="231" t="s">
        <v>117</v>
      </c>
    </row>
    <row r="142" spans="1:65" s="2" customFormat="1" ht="24.2" customHeight="1">
      <c r="A142" s="34"/>
      <c r="B142" s="35"/>
      <c r="C142" s="180" t="s">
        <v>142</v>
      </c>
      <c r="D142" s="180" t="s">
        <v>119</v>
      </c>
      <c r="E142" s="181" t="s">
        <v>143</v>
      </c>
      <c r="F142" s="182" t="s">
        <v>144</v>
      </c>
      <c r="G142" s="183" t="s">
        <v>136</v>
      </c>
      <c r="H142" s="184">
        <v>4.8</v>
      </c>
      <c r="I142" s="185"/>
      <c r="J142" s="186">
        <f>ROUND(I142*H142,2)</f>
        <v>0</v>
      </c>
      <c r="K142" s="182" t="s">
        <v>123</v>
      </c>
      <c r="L142" s="39"/>
      <c r="M142" s="187" t="s">
        <v>1</v>
      </c>
      <c r="N142" s="188" t="s">
        <v>37</v>
      </c>
      <c r="O142" s="71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89">
        <f>S142*H142</f>
        <v>0</v>
      </c>
      <c r="U142" s="190" t="s">
        <v>1</v>
      </c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91" t="s">
        <v>124</v>
      </c>
      <c r="AT142" s="191" t="s">
        <v>119</v>
      </c>
      <c r="AU142" s="191" t="s">
        <v>79</v>
      </c>
      <c r="AY142" s="17" t="s">
        <v>117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7" t="s">
        <v>77</v>
      </c>
      <c r="BK142" s="192">
        <f>ROUND(I142*H142,2)</f>
        <v>0</v>
      </c>
      <c r="BL142" s="17" t="s">
        <v>124</v>
      </c>
      <c r="BM142" s="191" t="s">
        <v>145</v>
      </c>
    </row>
    <row r="143" spans="1:65" s="2" customFormat="1" ht="19.5">
      <c r="A143" s="34"/>
      <c r="B143" s="35"/>
      <c r="C143" s="36"/>
      <c r="D143" s="193" t="s">
        <v>126</v>
      </c>
      <c r="E143" s="36"/>
      <c r="F143" s="194" t="s">
        <v>146</v>
      </c>
      <c r="G143" s="36"/>
      <c r="H143" s="36"/>
      <c r="I143" s="195"/>
      <c r="J143" s="36"/>
      <c r="K143" s="36"/>
      <c r="L143" s="39"/>
      <c r="M143" s="196"/>
      <c r="N143" s="197"/>
      <c r="O143" s="71"/>
      <c r="P143" s="71"/>
      <c r="Q143" s="71"/>
      <c r="R143" s="71"/>
      <c r="S143" s="71"/>
      <c r="T143" s="71"/>
      <c r="U143" s="72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7" t="s">
        <v>126</v>
      </c>
      <c r="AU143" s="17" t="s">
        <v>79</v>
      </c>
    </row>
    <row r="144" spans="1:65" s="2" customFormat="1" ht="11.25">
      <c r="A144" s="34"/>
      <c r="B144" s="35"/>
      <c r="C144" s="36"/>
      <c r="D144" s="198" t="s">
        <v>128</v>
      </c>
      <c r="E144" s="36"/>
      <c r="F144" s="199" t="s">
        <v>147</v>
      </c>
      <c r="G144" s="36"/>
      <c r="H144" s="36"/>
      <c r="I144" s="195"/>
      <c r="J144" s="36"/>
      <c r="K144" s="36"/>
      <c r="L144" s="39"/>
      <c r="M144" s="196"/>
      <c r="N144" s="197"/>
      <c r="O144" s="71"/>
      <c r="P144" s="71"/>
      <c r="Q144" s="71"/>
      <c r="R144" s="71"/>
      <c r="S144" s="71"/>
      <c r="T144" s="71"/>
      <c r="U144" s="72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T144" s="17" t="s">
        <v>128</v>
      </c>
      <c r="AU144" s="17" t="s">
        <v>79</v>
      </c>
    </row>
    <row r="145" spans="1:65" s="13" customFormat="1" ht="11.25">
      <c r="B145" s="200"/>
      <c r="C145" s="201"/>
      <c r="D145" s="193" t="s">
        <v>130</v>
      </c>
      <c r="E145" s="202" t="s">
        <v>1</v>
      </c>
      <c r="F145" s="203" t="s">
        <v>148</v>
      </c>
      <c r="G145" s="201"/>
      <c r="H145" s="202" t="s">
        <v>1</v>
      </c>
      <c r="I145" s="204"/>
      <c r="J145" s="201"/>
      <c r="K145" s="201"/>
      <c r="L145" s="205"/>
      <c r="M145" s="206"/>
      <c r="N145" s="207"/>
      <c r="O145" s="207"/>
      <c r="P145" s="207"/>
      <c r="Q145" s="207"/>
      <c r="R145" s="207"/>
      <c r="S145" s="207"/>
      <c r="T145" s="207"/>
      <c r="U145" s="208"/>
      <c r="AT145" s="209" t="s">
        <v>130</v>
      </c>
      <c r="AU145" s="209" t="s">
        <v>79</v>
      </c>
      <c r="AV145" s="13" t="s">
        <v>77</v>
      </c>
      <c r="AW145" s="13" t="s">
        <v>29</v>
      </c>
      <c r="AX145" s="13" t="s">
        <v>72</v>
      </c>
      <c r="AY145" s="209" t="s">
        <v>117</v>
      </c>
    </row>
    <row r="146" spans="1:65" s="14" customFormat="1" ht="11.25">
      <c r="B146" s="210"/>
      <c r="C146" s="211"/>
      <c r="D146" s="193" t="s">
        <v>130</v>
      </c>
      <c r="E146" s="212" t="s">
        <v>1</v>
      </c>
      <c r="F146" s="213" t="s">
        <v>149</v>
      </c>
      <c r="G146" s="211"/>
      <c r="H146" s="214">
        <v>4.8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8"/>
      <c r="U146" s="219"/>
      <c r="AT146" s="220" t="s">
        <v>130</v>
      </c>
      <c r="AU146" s="220" t="s">
        <v>79</v>
      </c>
      <c r="AV146" s="14" t="s">
        <v>79</v>
      </c>
      <c r="AW146" s="14" t="s">
        <v>29</v>
      </c>
      <c r="AX146" s="14" t="s">
        <v>72</v>
      </c>
      <c r="AY146" s="220" t="s">
        <v>117</v>
      </c>
    </row>
    <row r="147" spans="1:65" s="15" customFormat="1" ht="11.25">
      <c r="B147" s="221"/>
      <c r="C147" s="222"/>
      <c r="D147" s="193" t="s">
        <v>130</v>
      </c>
      <c r="E147" s="223" t="s">
        <v>1</v>
      </c>
      <c r="F147" s="224" t="s">
        <v>133</v>
      </c>
      <c r="G147" s="222"/>
      <c r="H147" s="225">
        <v>4.8</v>
      </c>
      <c r="I147" s="226"/>
      <c r="J147" s="222"/>
      <c r="K147" s="222"/>
      <c r="L147" s="227"/>
      <c r="M147" s="228"/>
      <c r="N147" s="229"/>
      <c r="O147" s="229"/>
      <c r="P147" s="229"/>
      <c r="Q147" s="229"/>
      <c r="R147" s="229"/>
      <c r="S147" s="229"/>
      <c r="T147" s="229"/>
      <c r="U147" s="230"/>
      <c r="AT147" s="231" t="s">
        <v>130</v>
      </c>
      <c r="AU147" s="231" t="s">
        <v>79</v>
      </c>
      <c r="AV147" s="15" t="s">
        <v>124</v>
      </c>
      <c r="AW147" s="15" t="s">
        <v>29</v>
      </c>
      <c r="AX147" s="15" t="s">
        <v>77</v>
      </c>
      <c r="AY147" s="231" t="s">
        <v>117</v>
      </c>
    </row>
    <row r="148" spans="1:65" s="2" customFormat="1" ht="37.9" customHeight="1">
      <c r="A148" s="34"/>
      <c r="B148" s="35"/>
      <c r="C148" s="180" t="s">
        <v>124</v>
      </c>
      <c r="D148" s="180" t="s">
        <v>119</v>
      </c>
      <c r="E148" s="181" t="s">
        <v>150</v>
      </c>
      <c r="F148" s="182" t="s">
        <v>151</v>
      </c>
      <c r="G148" s="183" t="s">
        <v>136</v>
      </c>
      <c r="H148" s="184">
        <v>34.973999999999997</v>
      </c>
      <c r="I148" s="185"/>
      <c r="J148" s="186">
        <f>ROUND(I148*H148,2)</f>
        <v>0</v>
      </c>
      <c r="K148" s="182" t="s">
        <v>123</v>
      </c>
      <c r="L148" s="39"/>
      <c r="M148" s="187" t="s">
        <v>1</v>
      </c>
      <c r="N148" s="188" t="s">
        <v>37</v>
      </c>
      <c r="O148" s="71"/>
      <c r="P148" s="189">
        <f>O148*H148</f>
        <v>0</v>
      </c>
      <c r="Q148" s="189">
        <v>0</v>
      </c>
      <c r="R148" s="189">
        <f>Q148*H148</f>
        <v>0</v>
      </c>
      <c r="S148" s="189">
        <v>0</v>
      </c>
      <c r="T148" s="189">
        <f>S148*H148</f>
        <v>0</v>
      </c>
      <c r="U148" s="190" t="s">
        <v>1</v>
      </c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R148" s="191" t="s">
        <v>124</v>
      </c>
      <c r="AT148" s="191" t="s">
        <v>119</v>
      </c>
      <c r="AU148" s="191" t="s">
        <v>79</v>
      </c>
      <c r="AY148" s="17" t="s">
        <v>117</v>
      </c>
      <c r="BE148" s="192">
        <f>IF(N148="základní",J148,0)</f>
        <v>0</v>
      </c>
      <c r="BF148" s="192">
        <f>IF(N148="snížená",J148,0)</f>
        <v>0</v>
      </c>
      <c r="BG148" s="192">
        <f>IF(N148="zákl. přenesená",J148,0)</f>
        <v>0</v>
      </c>
      <c r="BH148" s="192">
        <f>IF(N148="sníž. přenesená",J148,0)</f>
        <v>0</v>
      </c>
      <c r="BI148" s="192">
        <f>IF(N148="nulová",J148,0)</f>
        <v>0</v>
      </c>
      <c r="BJ148" s="17" t="s">
        <v>77</v>
      </c>
      <c r="BK148" s="192">
        <f>ROUND(I148*H148,2)</f>
        <v>0</v>
      </c>
      <c r="BL148" s="17" t="s">
        <v>124</v>
      </c>
      <c r="BM148" s="191" t="s">
        <v>152</v>
      </c>
    </row>
    <row r="149" spans="1:65" s="2" customFormat="1" ht="39">
      <c r="A149" s="34"/>
      <c r="B149" s="35"/>
      <c r="C149" s="36"/>
      <c r="D149" s="193" t="s">
        <v>126</v>
      </c>
      <c r="E149" s="36"/>
      <c r="F149" s="194" t="s">
        <v>153</v>
      </c>
      <c r="G149" s="36"/>
      <c r="H149" s="36"/>
      <c r="I149" s="195"/>
      <c r="J149" s="36"/>
      <c r="K149" s="36"/>
      <c r="L149" s="39"/>
      <c r="M149" s="196"/>
      <c r="N149" s="197"/>
      <c r="O149" s="71"/>
      <c r="P149" s="71"/>
      <c r="Q149" s="71"/>
      <c r="R149" s="71"/>
      <c r="S149" s="71"/>
      <c r="T149" s="71"/>
      <c r="U149" s="72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T149" s="17" t="s">
        <v>126</v>
      </c>
      <c r="AU149" s="17" t="s">
        <v>79</v>
      </c>
    </row>
    <row r="150" spans="1:65" s="2" customFormat="1" ht="11.25">
      <c r="A150" s="34"/>
      <c r="B150" s="35"/>
      <c r="C150" s="36"/>
      <c r="D150" s="198" t="s">
        <v>128</v>
      </c>
      <c r="E150" s="36"/>
      <c r="F150" s="199" t="s">
        <v>154</v>
      </c>
      <c r="G150" s="36"/>
      <c r="H150" s="36"/>
      <c r="I150" s="195"/>
      <c r="J150" s="36"/>
      <c r="K150" s="36"/>
      <c r="L150" s="39"/>
      <c r="M150" s="196"/>
      <c r="N150" s="197"/>
      <c r="O150" s="71"/>
      <c r="P150" s="71"/>
      <c r="Q150" s="71"/>
      <c r="R150" s="71"/>
      <c r="S150" s="71"/>
      <c r="T150" s="71"/>
      <c r="U150" s="72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T150" s="17" t="s">
        <v>128</v>
      </c>
      <c r="AU150" s="17" t="s">
        <v>79</v>
      </c>
    </row>
    <row r="151" spans="1:65" s="13" customFormat="1" ht="11.25">
      <c r="B151" s="200"/>
      <c r="C151" s="201"/>
      <c r="D151" s="193" t="s">
        <v>130</v>
      </c>
      <c r="E151" s="202" t="s">
        <v>1</v>
      </c>
      <c r="F151" s="203" t="s">
        <v>155</v>
      </c>
      <c r="G151" s="201"/>
      <c r="H151" s="202" t="s">
        <v>1</v>
      </c>
      <c r="I151" s="204"/>
      <c r="J151" s="201"/>
      <c r="K151" s="201"/>
      <c r="L151" s="205"/>
      <c r="M151" s="206"/>
      <c r="N151" s="207"/>
      <c r="O151" s="207"/>
      <c r="P151" s="207"/>
      <c r="Q151" s="207"/>
      <c r="R151" s="207"/>
      <c r="S151" s="207"/>
      <c r="T151" s="207"/>
      <c r="U151" s="208"/>
      <c r="AT151" s="209" t="s">
        <v>130</v>
      </c>
      <c r="AU151" s="209" t="s">
        <v>79</v>
      </c>
      <c r="AV151" s="13" t="s">
        <v>77</v>
      </c>
      <c r="AW151" s="13" t="s">
        <v>29</v>
      </c>
      <c r="AX151" s="13" t="s">
        <v>72</v>
      </c>
      <c r="AY151" s="209" t="s">
        <v>117</v>
      </c>
    </row>
    <row r="152" spans="1:65" s="14" customFormat="1" ht="11.25">
      <c r="B152" s="210"/>
      <c r="C152" s="211"/>
      <c r="D152" s="193" t="s">
        <v>130</v>
      </c>
      <c r="E152" s="212" t="s">
        <v>1</v>
      </c>
      <c r="F152" s="213" t="s">
        <v>156</v>
      </c>
      <c r="G152" s="211"/>
      <c r="H152" s="214">
        <v>25.6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8"/>
      <c r="U152" s="219"/>
      <c r="AT152" s="220" t="s">
        <v>130</v>
      </c>
      <c r="AU152" s="220" t="s">
        <v>79</v>
      </c>
      <c r="AV152" s="14" t="s">
        <v>79</v>
      </c>
      <c r="AW152" s="14" t="s">
        <v>29</v>
      </c>
      <c r="AX152" s="14" t="s">
        <v>72</v>
      </c>
      <c r="AY152" s="220" t="s">
        <v>117</v>
      </c>
    </row>
    <row r="153" spans="1:65" s="13" customFormat="1" ht="11.25">
      <c r="B153" s="200"/>
      <c r="C153" s="201"/>
      <c r="D153" s="193" t="s">
        <v>130</v>
      </c>
      <c r="E153" s="202" t="s">
        <v>1</v>
      </c>
      <c r="F153" s="203" t="s">
        <v>157</v>
      </c>
      <c r="G153" s="201"/>
      <c r="H153" s="202" t="s">
        <v>1</v>
      </c>
      <c r="I153" s="204"/>
      <c r="J153" s="201"/>
      <c r="K153" s="201"/>
      <c r="L153" s="205"/>
      <c r="M153" s="206"/>
      <c r="N153" s="207"/>
      <c r="O153" s="207"/>
      <c r="P153" s="207"/>
      <c r="Q153" s="207"/>
      <c r="R153" s="207"/>
      <c r="S153" s="207"/>
      <c r="T153" s="207"/>
      <c r="U153" s="208"/>
      <c r="AT153" s="209" t="s">
        <v>130</v>
      </c>
      <c r="AU153" s="209" t="s">
        <v>79</v>
      </c>
      <c r="AV153" s="13" t="s">
        <v>77</v>
      </c>
      <c r="AW153" s="13" t="s">
        <v>29</v>
      </c>
      <c r="AX153" s="13" t="s">
        <v>72</v>
      </c>
      <c r="AY153" s="209" t="s">
        <v>117</v>
      </c>
    </row>
    <row r="154" spans="1:65" s="14" customFormat="1" ht="11.25">
      <c r="B154" s="210"/>
      <c r="C154" s="211"/>
      <c r="D154" s="193" t="s">
        <v>130</v>
      </c>
      <c r="E154" s="212" t="s">
        <v>1</v>
      </c>
      <c r="F154" s="213" t="s">
        <v>158</v>
      </c>
      <c r="G154" s="211"/>
      <c r="H154" s="214">
        <v>9.3740000000000006</v>
      </c>
      <c r="I154" s="215"/>
      <c r="J154" s="211"/>
      <c r="K154" s="211"/>
      <c r="L154" s="216"/>
      <c r="M154" s="217"/>
      <c r="N154" s="218"/>
      <c r="O154" s="218"/>
      <c r="P154" s="218"/>
      <c r="Q154" s="218"/>
      <c r="R154" s="218"/>
      <c r="S154" s="218"/>
      <c r="T154" s="218"/>
      <c r="U154" s="219"/>
      <c r="AT154" s="220" t="s">
        <v>130</v>
      </c>
      <c r="AU154" s="220" t="s">
        <v>79</v>
      </c>
      <c r="AV154" s="14" t="s">
        <v>79</v>
      </c>
      <c r="AW154" s="14" t="s">
        <v>29</v>
      </c>
      <c r="AX154" s="14" t="s">
        <v>72</v>
      </c>
      <c r="AY154" s="220" t="s">
        <v>117</v>
      </c>
    </row>
    <row r="155" spans="1:65" s="15" customFormat="1" ht="11.25">
      <c r="B155" s="221"/>
      <c r="C155" s="222"/>
      <c r="D155" s="193" t="s">
        <v>130</v>
      </c>
      <c r="E155" s="223" t="s">
        <v>1</v>
      </c>
      <c r="F155" s="224" t="s">
        <v>133</v>
      </c>
      <c r="G155" s="222"/>
      <c r="H155" s="225">
        <v>34.974000000000004</v>
      </c>
      <c r="I155" s="226"/>
      <c r="J155" s="222"/>
      <c r="K155" s="222"/>
      <c r="L155" s="227"/>
      <c r="M155" s="228"/>
      <c r="N155" s="229"/>
      <c r="O155" s="229"/>
      <c r="P155" s="229"/>
      <c r="Q155" s="229"/>
      <c r="R155" s="229"/>
      <c r="S155" s="229"/>
      <c r="T155" s="229"/>
      <c r="U155" s="230"/>
      <c r="AT155" s="231" t="s">
        <v>130</v>
      </c>
      <c r="AU155" s="231" t="s">
        <v>79</v>
      </c>
      <c r="AV155" s="15" t="s">
        <v>124</v>
      </c>
      <c r="AW155" s="15" t="s">
        <v>29</v>
      </c>
      <c r="AX155" s="15" t="s">
        <v>77</v>
      </c>
      <c r="AY155" s="231" t="s">
        <v>117</v>
      </c>
    </row>
    <row r="156" spans="1:65" s="2" customFormat="1" ht="37.9" customHeight="1">
      <c r="A156" s="34"/>
      <c r="B156" s="35"/>
      <c r="C156" s="180" t="s">
        <v>159</v>
      </c>
      <c r="D156" s="180" t="s">
        <v>119</v>
      </c>
      <c r="E156" s="181" t="s">
        <v>160</v>
      </c>
      <c r="F156" s="182" t="s">
        <v>161</v>
      </c>
      <c r="G156" s="183" t="s">
        <v>136</v>
      </c>
      <c r="H156" s="184">
        <v>12.933999999999999</v>
      </c>
      <c r="I156" s="185"/>
      <c r="J156" s="186">
        <f>ROUND(I156*H156,2)</f>
        <v>0</v>
      </c>
      <c r="K156" s="182" t="s">
        <v>123</v>
      </c>
      <c r="L156" s="39"/>
      <c r="M156" s="187" t="s">
        <v>1</v>
      </c>
      <c r="N156" s="188" t="s">
        <v>37</v>
      </c>
      <c r="O156" s="71"/>
      <c r="P156" s="189">
        <f>O156*H156</f>
        <v>0</v>
      </c>
      <c r="Q156" s="189">
        <v>0</v>
      </c>
      <c r="R156" s="189">
        <f>Q156*H156</f>
        <v>0</v>
      </c>
      <c r="S156" s="189">
        <v>0</v>
      </c>
      <c r="T156" s="189">
        <f>S156*H156</f>
        <v>0</v>
      </c>
      <c r="U156" s="190" t="s">
        <v>1</v>
      </c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191" t="s">
        <v>124</v>
      </c>
      <c r="AT156" s="191" t="s">
        <v>119</v>
      </c>
      <c r="AU156" s="191" t="s">
        <v>79</v>
      </c>
      <c r="AY156" s="17" t="s">
        <v>117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7" t="s">
        <v>77</v>
      </c>
      <c r="BK156" s="192">
        <f>ROUND(I156*H156,2)</f>
        <v>0</v>
      </c>
      <c r="BL156" s="17" t="s">
        <v>124</v>
      </c>
      <c r="BM156" s="191" t="s">
        <v>162</v>
      </c>
    </row>
    <row r="157" spans="1:65" s="2" customFormat="1" ht="39">
      <c r="A157" s="34"/>
      <c r="B157" s="35"/>
      <c r="C157" s="36"/>
      <c r="D157" s="193" t="s">
        <v>126</v>
      </c>
      <c r="E157" s="36"/>
      <c r="F157" s="194" t="s">
        <v>163</v>
      </c>
      <c r="G157" s="36"/>
      <c r="H157" s="36"/>
      <c r="I157" s="195"/>
      <c r="J157" s="36"/>
      <c r="K157" s="36"/>
      <c r="L157" s="39"/>
      <c r="M157" s="196"/>
      <c r="N157" s="197"/>
      <c r="O157" s="71"/>
      <c r="P157" s="71"/>
      <c r="Q157" s="71"/>
      <c r="R157" s="71"/>
      <c r="S157" s="71"/>
      <c r="T157" s="71"/>
      <c r="U157" s="72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T157" s="17" t="s">
        <v>126</v>
      </c>
      <c r="AU157" s="17" t="s">
        <v>79</v>
      </c>
    </row>
    <row r="158" spans="1:65" s="2" customFormat="1" ht="11.25">
      <c r="A158" s="34"/>
      <c r="B158" s="35"/>
      <c r="C158" s="36"/>
      <c r="D158" s="198" t="s">
        <v>128</v>
      </c>
      <c r="E158" s="36"/>
      <c r="F158" s="199" t="s">
        <v>164</v>
      </c>
      <c r="G158" s="36"/>
      <c r="H158" s="36"/>
      <c r="I158" s="195"/>
      <c r="J158" s="36"/>
      <c r="K158" s="36"/>
      <c r="L158" s="39"/>
      <c r="M158" s="196"/>
      <c r="N158" s="197"/>
      <c r="O158" s="71"/>
      <c r="P158" s="71"/>
      <c r="Q158" s="71"/>
      <c r="R158" s="71"/>
      <c r="S158" s="71"/>
      <c r="T158" s="71"/>
      <c r="U158" s="72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T158" s="17" t="s">
        <v>128</v>
      </c>
      <c r="AU158" s="17" t="s">
        <v>79</v>
      </c>
    </row>
    <row r="159" spans="1:65" s="13" customFormat="1" ht="11.25">
      <c r="B159" s="200"/>
      <c r="C159" s="201"/>
      <c r="D159" s="193" t="s">
        <v>130</v>
      </c>
      <c r="E159" s="202" t="s">
        <v>1</v>
      </c>
      <c r="F159" s="203" t="s">
        <v>165</v>
      </c>
      <c r="G159" s="201"/>
      <c r="H159" s="202" t="s">
        <v>1</v>
      </c>
      <c r="I159" s="204"/>
      <c r="J159" s="201"/>
      <c r="K159" s="201"/>
      <c r="L159" s="205"/>
      <c r="M159" s="206"/>
      <c r="N159" s="207"/>
      <c r="O159" s="207"/>
      <c r="P159" s="207"/>
      <c r="Q159" s="207"/>
      <c r="R159" s="207"/>
      <c r="S159" s="207"/>
      <c r="T159" s="207"/>
      <c r="U159" s="208"/>
      <c r="AT159" s="209" t="s">
        <v>130</v>
      </c>
      <c r="AU159" s="209" t="s">
        <v>79</v>
      </c>
      <c r="AV159" s="13" t="s">
        <v>77</v>
      </c>
      <c r="AW159" s="13" t="s">
        <v>29</v>
      </c>
      <c r="AX159" s="13" t="s">
        <v>72</v>
      </c>
      <c r="AY159" s="209" t="s">
        <v>117</v>
      </c>
    </row>
    <row r="160" spans="1:65" s="14" customFormat="1" ht="11.25">
      <c r="B160" s="210"/>
      <c r="C160" s="211"/>
      <c r="D160" s="193" t="s">
        <v>130</v>
      </c>
      <c r="E160" s="212" t="s">
        <v>1</v>
      </c>
      <c r="F160" s="213" t="s">
        <v>166</v>
      </c>
      <c r="G160" s="211"/>
      <c r="H160" s="214">
        <v>12.933999999999999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8"/>
      <c r="U160" s="219"/>
      <c r="AT160" s="220" t="s">
        <v>130</v>
      </c>
      <c r="AU160" s="220" t="s">
        <v>79</v>
      </c>
      <c r="AV160" s="14" t="s">
        <v>79</v>
      </c>
      <c r="AW160" s="14" t="s">
        <v>29</v>
      </c>
      <c r="AX160" s="14" t="s">
        <v>72</v>
      </c>
      <c r="AY160" s="220" t="s">
        <v>117</v>
      </c>
    </row>
    <row r="161" spans="1:65" s="15" customFormat="1" ht="11.25">
      <c r="B161" s="221"/>
      <c r="C161" s="222"/>
      <c r="D161" s="193" t="s">
        <v>130</v>
      </c>
      <c r="E161" s="223" t="s">
        <v>1</v>
      </c>
      <c r="F161" s="224" t="s">
        <v>133</v>
      </c>
      <c r="G161" s="222"/>
      <c r="H161" s="225">
        <v>12.933999999999999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29"/>
      <c r="U161" s="230"/>
      <c r="AT161" s="231" t="s">
        <v>130</v>
      </c>
      <c r="AU161" s="231" t="s">
        <v>79</v>
      </c>
      <c r="AV161" s="15" t="s">
        <v>124</v>
      </c>
      <c r="AW161" s="15" t="s">
        <v>29</v>
      </c>
      <c r="AX161" s="15" t="s">
        <v>77</v>
      </c>
      <c r="AY161" s="231" t="s">
        <v>117</v>
      </c>
    </row>
    <row r="162" spans="1:65" s="2" customFormat="1" ht="24.2" customHeight="1">
      <c r="A162" s="34"/>
      <c r="B162" s="35"/>
      <c r="C162" s="180" t="s">
        <v>167</v>
      </c>
      <c r="D162" s="180" t="s">
        <v>119</v>
      </c>
      <c r="E162" s="181" t="s">
        <v>168</v>
      </c>
      <c r="F162" s="182" t="s">
        <v>169</v>
      </c>
      <c r="G162" s="183" t="s">
        <v>136</v>
      </c>
      <c r="H162" s="184">
        <v>9.3740000000000006</v>
      </c>
      <c r="I162" s="185"/>
      <c r="J162" s="186">
        <f>ROUND(I162*H162,2)</f>
        <v>0</v>
      </c>
      <c r="K162" s="182" t="s">
        <v>123</v>
      </c>
      <c r="L162" s="39"/>
      <c r="M162" s="187" t="s">
        <v>1</v>
      </c>
      <c r="N162" s="188" t="s">
        <v>37</v>
      </c>
      <c r="O162" s="71"/>
      <c r="P162" s="189">
        <f>O162*H162</f>
        <v>0</v>
      </c>
      <c r="Q162" s="189">
        <v>0</v>
      </c>
      <c r="R162" s="189">
        <f>Q162*H162</f>
        <v>0</v>
      </c>
      <c r="S162" s="189">
        <v>0</v>
      </c>
      <c r="T162" s="189">
        <f>S162*H162</f>
        <v>0</v>
      </c>
      <c r="U162" s="190" t="s">
        <v>1</v>
      </c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191" t="s">
        <v>124</v>
      </c>
      <c r="AT162" s="191" t="s">
        <v>119</v>
      </c>
      <c r="AU162" s="191" t="s">
        <v>79</v>
      </c>
      <c r="AY162" s="17" t="s">
        <v>117</v>
      </c>
      <c r="BE162" s="192">
        <f>IF(N162="základní",J162,0)</f>
        <v>0</v>
      </c>
      <c r="BF162" s="192">
        <f>IF(N162="snížená",J162,0)</f>
        <v>0</v>
      </c>
      <c r="BG162" s="192">
        <f>IF(N162="zákl. přenesená",J162,0)</f>
        <v>0</v>
      </c>
      <c r="BH162" s="192">
        <f>IF(N162="sníž. přenesená",J162,0)</f>
        <v>0</v>
      </c>
      <c r="BI162" s="192">
        <f>IF(N162="nulová",J162,0)</f>
        <v>0</v>
      </c>
      <c r="BJ162" s="17" t="s">
        <v>77</v>
      </c>
      <c r="BK162" s="192">
        <f>ROUND(I162*H162,2)</f>
        <v>0</v>
      </c>
      <c r="BL162" s="17" t="s">
        <v>124</v>
      </c>
      <c r="BM162" s="191" t="s">
        <v>170</v>
      </c>
    </row>
    <row r="163" spans="1:65" s="2" customFormat="1" ht="29.25">
      <c r="A163" s="34"/>
      <c r="B163" s="35"/>
      <c r="C163" s="36"/>
      <c r="D163" s="193" t="s">
        <v>126</v>
      </c>
      <c r="E163" s="36"/>
      <c r="F163" s="194" t="s">
        <v>171</v>
      </c>
      <c r="G163" s="36"/>
      <c r="H163" s="36"/>
      <c r="I163" s="195"/>
      <c r="J163" s="36"/>
      <c r="K163" s="36"/>
      <c r="L163" s="39"/>
      <c r="M163" s="196"/>
      <c r="N163" s="197"/>
      <c r="O163" s="71"/>
      <c r="P163" s="71"/>
      <c r="Q163" s="71"/>
      <c r="R163" s="71"/>
      <c r="S163" s="71"/>
      <c r="T163" s="71"/>
      <c r="U163" s="72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T163" s="17" t="s">
        <v>126</v>
      </c>
      <c r="AU163" s="17" t="s">
        <v>79</v>
      </c>
    </row>
    <row r="164" spans="1:65" s="2" customFormat="1" ht="11.25">
      <c r="A164" s="34"/>
      <c r="B164" s="35"/>
      <c r="C164" s="36"/>
      <c r="D164" s="198" t="s">
        <v>128</v>
      </c>
      <c r="E164" s="36"/>
      <c r="F164" s="199" t="s">
        <v>172</v>
      </c>
      <c r="G164" s="36"/>
      <c r="H164" s="36"/>
      <c r="I164" s="195"/>
      <c r="J164" s="36"/>
      <c r="K164" s="36"/>
      <c r="L164" s="39"/>
      <c r="M164" s="196"/>
      <c r="N164" s="197"/>
      <c r="O164" s="71"/>
      <c r="P164" s="71"/>
      <c r="Q164" s="71"/>
      <c r="R164" s="71"/>
      <c r="S164" s="71"/>
      <c r="T164" s="71"/>
      <c r="U164" s="72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T164" s="17" t="s">
        <v>128</v>
      </c>
      <c r="AU164" s="17" t="s">
        <v>79</v>
      </c>
    </row>
    <row r="165" spans="1:65" s="13" customFormat="1" ht="11.25">
      <c r="B165" s="200"/>
      <c r="C165" s="201"/>
      <c r="D165" s="193" t="s">
        <v>130</v>
      </c>
      <c r="E165" s="202" t="s">
        <v>1</v>
      </c>
      <c r="F165" s="203" t="s">
        <v>157</v>
      </c>
      <c r="G165" s="201"/>
      <c r="H165" s="202" t="s">
        <v>1</v>
      </c>
      <c r="I165" s="204"/>
      <c r="J165" s="201"/>
      <c r="K165" s="201"/>
      <c r="L165" s="205"/>
      <c r="M165" s="206"/>
      <c r="N165" s="207"/>
      <c r="O165" s="207"/>
      <c r="P165" s="207"/>
      <c r="Q165" s="207"/>
      <c r="R165" s="207"/>
      <c r="S165" s="207"/>
      <c r="T165" s="207"/>
      <c r="U165" s="208"/>
      <c r="AT165" s="209" t="s">
        <v>130</v>
      </c>
      <c r="AU165" s="209" t="s">
        <v>79</v>
      </c>
      <c r="AV165" s="13" t="s">
        <v>77</v>
      </c>
      <c r="AW165" s="13" t="s">
        <v>29</v>
      </c>
      <c r="AX165" s="13" t="s">
        <v>72</v>
      </c>
      <c r="AY165" s="209" t="s">
        <v>117</v>
      </c>
    </row>
    <row r="166" spans="1:65" s="14" customFormat="1" ht="11.25">
      <c r="B166" s="210"/>
      <c r="C166" s="211"/>
      <c r="D166" s="193" t="s">
        <v>130</v>
      </c>
      <c r="E166" s="212" t="s">
        <v>1</v>
      </c>
      <c r="F166" s="213" t="s">
        <v>158</v>
      </c>
      <c r="G166" s="211"/>
      <c r="H166" s="214">
        <v>9.3740000000000006</v>
      </c>
      <c r="I166" s="215"/>
      <c r="J166" s="211"/>
      <c r="K166" s="211"/>
      <c r="L166" s="216"/>
      <c r="M166" s="217"/>
      <c r="N166" s="218"/>
      <c r="O166" s="218"/>
      <c r="P166" s="218"/>
      <c r="Q166" s="218"/>
      <c r="R166" s="218"/>
      <c r="S166" s="218"/>
      <c r="T166" s="218"/>
      <c r="U166" s="219"/>
      <c r="AT166" s="220" t="s">
        <v>130</v>
      </c>
      <c r="AU166" s="220" t="s">
        <v>79</v>
      </c>
      <c r="AV166" s="14" t="s">
        <v>79</v>
      </c>
      <c r="AW166" s="14" t="s">
        <v>29</v>
      </c>
      <c r="AX166" s="14" t="s">
        <v>72</v>
      </c>
      <c r="AY166" s="220" t="s">
        <v>117</v>
      </c>
    </row>
    <row r="167" spans="1:65" s="15" customFormat="1" ht="11.25">
      <c r="B167" s="221"/>
      <c r="C167" s="222"/>
      <c r="D167" s="193" t="s">
        <v>130</v>
      </c>
      <c r="E167" s="223" t="s">
        <v>1</v>
      </c>
      <c r="F167" s="224" t="s">
        <v>133</v>
      </c>
      <c r="G167" s="222"/>
      <c r="H167" s="225">
        <v>9.3740000000000006</v>
      </c>
      <c r="I167" s="226"/>
      <c r="J167" s="222"/>
      <c r="K167" s="222"/>
      <c r="L167" s="227"/>
      <c r="M167" s="228"/>
      <c r="N167" s="229"/>
      <c r="O167" s="229"/>
      <c r="P167" s="229"/>
      <c r="Q167" s="229"/>
      <c r="R167" s="229"/>
      <c r="S167" s="229"/>
      <c r="T167" s="229"/>
      <c r="U167" s="230"/>
      <c r="AT167" s="231" t="s">
        <v>130</v>
      </c>
      <c r="AU167" s="231" t="s">
        <v>79</v>
      </c>
      <c r="AV167" s="15" t="s">
        <v>124</v>
      </c>
      <c r="AW167" s="15" t="s">
        <v>29</v>
      </c>
      <c r="AX167" s="15" t="s">
        <v>77</v>
      </c>
      <c r="AY167" s="231" t="s">
        <v>117</v>
      </c>
    </row>
    <row r="168" spans="1:65" s="2" customFormat="1" ht="24.2" customHeight="1">
      <c r="A168" s="34"/>
      <c r="B168" s="35"/>
      <c r="C168" s="180" t="s">
        <v>173</v>
      </c>
      <c r="D168" s="180" t="s">
        <v>119</v>
      </c>
      <c r="E168" s="181" t="s">
        <v>174</v>
      </c>
      <c r="F168" s="182" t="s">
        <v>175</v>
      </c>
      <c r="G168" s="183" t="s">
        <v>176</v>
      </c>
      <c r="H168" s="184">
        <v>4.6559999999999997</v>
      </c>
      <c r="I168" s="185"/>
      <c r="J168" s="186">
        <f>ROUND(I168*H168,2)</f>
        <v>0</v>
      </c>
      <c r="K168" s="182" t="s">
        <v>123</v>
      </c>
      <c r="L168" s="39"/>
      <c r="M168" s="187" t="s">
        <v>1</v>
      </c>
      <c r="N168" s="188" t="s">
        <v>37</v>
      </c>
      <c r="O168" s="71"/>
      <c r="P168" s="189">
        <f>O168*H168</f>
        <v>0</v>
      </c>
      <c r="Q168" s="189">
        <v>0</v>
      </c>
      <c r="R168" s="189">
        <f>Q168*H168</f>
        <v>0</v>
      </c>
      <c r="S168" s="189">
        <v>0</v>
      </c>
      <c r="T168" s="189">
        <f>S168*H168</f>
        <v>0</v>
      </c>
      <c r="U168" s="190" t="s">
        <v>1</v>
      </c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R168" s="191" t="s">
        <v>124</v>
      </c>
      <c r="AT168" s="191" t="s">
        <v>119</v>
      </c>
      <c r="AU168" s="191" t="s">
        <v>79</v>
      </c>
      <c r="AY168" s="17" t="s">
        <v>117</v>
      </c>
      <c r="BE168" s="192">
        <f>IF(N168="základní",J168,0)</f>
        <v>0</v>
      </c>
      <c r="BF168" s="192">
        <f>IF(N168="snížená",J168,0)</f>
        <v>0</v>
      </c>
      <c r="BG168" s="192">
        <f>IF(N168="zákl. přenesená",J168,0)</f>
        <v>0</v>
      </c>
      <c r="BH168" s="192">
        <f>IF(N168="sníž. přenesená",J168,0)</f>
        <v>0</v>
      </c>
      <c r="BI168" s="192">
        <f>IF(N168="nulová",J168,0)</f>
        <v>0</v>
      </c>
      <c r="BJ168" s="17" t="s">
        <v>77</v>
      </c>
      <c r="BK168" s="192">
        <f>ROUND(I168*H168,2)</f>
        <v>0</v>
      </c>
      <c r="BL168" s="17" t="s">
        <v>124</v>
      </c>
      <c r="BM168" s="191" t="s">
        <v>177</v>
      </c>
    </row>
    <row r="169" spans="1:65" s="2" customFormat="1" ht="29.25">
      <c r="A169" s="34"/>
      <c r="B169" s="35"/>
      <c r="C169" s="36"/>
      <c r="D169" s="193" t="s">
        <v>126</v>
      </c>
      <c r="E169" s="36"/>
      <c r="F169" s="194" t="s">
        <v>178</v>
      </c>
      <c r="G169" s="36"/>
      <c r="H169" s="36"/>
      <c r="I169" s="195"/>
      <c r="J169" s="36"/>
      <c r="K169" s="36"/>
      <c r="L169" s="39"/>
      <c r="M169" s="196"/>
      <c r="N169" s="197"/>
      <c r="O169" s="71"/>
      <c r="P169" s="71"/>
      <c r="Q169" s="71"/>
      <c r="R169" s="71"/>
      <c r="S169" s="71"/>
      <c r="T169" s="71"/>
      <c r="U169" s="72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T169" s="17" t="s">
        <v>126</v>
      </c>
      <c r="AU169" s="17" t="s">
        <v>79</v>
      </c>
    </row>
    <row r="170" spans="1:65" s="2" customFormat="1" ht="11.25">
      <c r="A170" s="34"/>
      <c r="B170" s="35"/>
      <c r="C170" s="36"/>
      <c r="D170" s="198" t="s">
        <v>128</v>
      </c>
      <c r="E170" s="36"/>
      <c r="F170" s="199" t="s">
        <v>179</v>
      </c>
      <c r="G170" s="36"/>
      <c r="H170" s="36"/>
      <c r="I170" s="195"/>
      <c r="J170" s="36"/>
      <c r="K170" s="36"/>
      <c r="L170" s="39"/>
      <c r="M170" s="196"/>
      <c r="N170" s="197"/>
      <c r="O170" s="71"/>
      <c r="P170" s="71"/>
      <c r="Q170" s="71"/>
      <c r="R170" s="71"/>
      <c r="S170" s="71"/>
      <c r="T170" s="71"/>
      <c r="U170" s="72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T170" s="17" t="s">
        <v>128</v>
      </c>
      <c r="AU170" s="17" t="s">
        <v>79</v>
      </c>
    </row>
    <row r="171" spans="1:65" s="14" customFormat="1" ht="11.25">
      <c r="B171" s="210"/>
      <c r="C171" s="211"/>
      <c r="D171" s="193" t="s">
        <v>130</v>
      </c>
      <c r="E171" s="211"/>
      <c r="F171" s="213" t="s">
        <v>180</v>
      </c>
      <c r="G171" s="211"/>
      <c r="H171" s="214">
        <v>4.6559999999999997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8"/>
      <c r="U171" s="219"/>
      <c r="AT171" s="220" t="s">
        <v>130</v>
      </c>
      <c r="AU171" s="220" t="s">
        <v>79</v>
      </c>
      <c r="AV171" s="14" t="s">
        <v>79</v>
      </c>
      <c r="AW171" s="14" t="s">
        <v>4</v>
      </c>
      <c r="AX171" s="14" t="s">
        <v>77</v>
      </c>
      <c r="AY171" s="220" t="s">
        <v>117</v>
      </c>
    </row>
    <row r="172" spans="1:65" s="2" customFormat="1" ht="33" customHeight="1">
      <c r="A172" s="34"/>
      <c r="B172" s="35"/>
      <c r="C172" s="180" t="s">
        <v>181</v>
      </c>
      <c r="D172" s="180" t="s">
        <v>119</v>
      </c>
      <c r="E172" s="181" t="s">
        <v>182</v>
      </c>
      <c r="F172" s="182" t="s">
        <v>183</v>
      </c>
      <c r="G172" s="183" t="s">
        <v>176</v>
      </c>
      <c r="H172" s="184">
        <v>1.44</v>
      </c>
      <c r="I172" s="185"/>
      <c r="J172" s="186">
        <f>ROUND(I172*H172,2)</f>
        <v>0</v>
      </c>
      <c r="K172" s="182" t="s">
        <v>123</v>
      </c>
      <c r="L172" s="39"/>
      <c r="M172" s="187" t="s">
        <v>1</v>
      </c>
      <c r="N172" s="188" t="s">
        <v>37</v>
      </c>
      <c r="O172" s="71"/>
      <c r="P172" s="189">
        <f>O172*H172</f>
        <v>0</v>
      </c>
      <c r="Q172" s="189">
        <v>0</v>
      </c>
      <c r="R172" s="189">
        <f>Q172*H172</f>
        <v>0</v>
      </c>
      <c r="S172" s="189">
        <v>0</v>
      </c>
      <c r="T172" s="189">
        <f>S172*H172</f>
        <v>0</v>
      </c>
      <c r="U172" s="190" t="s">
        <v>1</v>
      </c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191" t="s">
        <v>124</v>
      </c>
      <c r="AT172" s="191" t="s">
        <v>119</v>
      </c>
      <c r="AU172" s="191" t="s">
        <v>79</v>
      </c>
      <c r="AY172" s="17" t="s">
        <v>117</v>
      </c>
      <c r="BE172" s="192">
        <f>IF(N172="základní",J172,0)</f>
        <v>0</v>
      </c>
      <c r="BF172" s="192">
        <f>IF(N172="snížená",J172,0)</f>
        <v>0</v>
      </c>
      <c r="BG172" s="192">
        <f>IF(N172="zákl. přenesená",J172,0)</f>
        <v>0</v>
      </c>
      <c r="BH172" s="192">
        <f>IF(N172="sníž. přenesená",J172,0)</f>
        <v>0</v>
      </c>
      <c r="BI172" s="192">
        <f>IF(N172="nulová",J172,0)</f>
        <v>0</v>
      </c>
      <c r="BJ172" s="17" t="s">
        <v>77</v>
      </c>
      <c r="BK172" s="192">
        <f>ROUND(I172*H172,2)</f>
        <v>0</v>
      </c>
      <c r="BL172" s="17" t="s">
        <v>124</v>
      </c>
      <c r="BM172" s="191" t="s">
        <v>184</v>
      </c>
    </row>
    <row r="173" spans="1:65" s="2" customFormat="1" ht="29.25">
      <c r="A173" s="34"/>
      <c r="B173" s="35"/>
      <c r="C173" s="36"/>
      <c r="D173" s="193" t="s">
        <v>126</v>
      </c>
      <c r="E173" s="36"/>
      <c r="F173" s="194" t="s">
        <v>185</v>
      </c>
      <c r="G173" s="36"/>
      <c r="H173" s="36"/>
      <c r="I173" s="195"/>
      <c r="J173" s="36"/>
      <c r="K173" s="36"/>
      <c r="L173" s="39"/>
      <c r="M173" s="196"/>
      <c r="N173" s="197"/>
      <c r="O173" s="71"/>
      <c r="P173" s="71"/>
      <c r="Q173" s="71"/>
      <c r="R173" s="71"/>
      <c r="S173" s="71"/>
      <c r="T173" s="71"/>
      <c r="U173" s="72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T173" s="17" t="s">
        <v>126</v>
      </c>
      <c r="AU173" s="17" t="s">
        <v>79</v>
      </c>
    </row>
    <row r="174" spans="1:65" s="2" customFormat="1" ht="11.25">
      <c r="A174" s="34"/>
      <c r="B174" s="35"/>
      <c r="C174" s="36"/>
      <c r="D174" s="198" t="s">
        <v>128</v>
      </c>
      <c r="E174" s="36"/>
      <c r="F174" s="199" t="s">
        <v>186</v>
      </c>
      <c r="G174" s="36"/>
      <c r="H174" s="36"/>
      <c r="I174" s="195"/>
      <c r="J174" s="36"/>
      <c r="K174" s="36"/>
      <c r="L174" s="39"/>
      <c r="M174" s="196"/>
      <c r="N174" s="197"/>
      <c r="O174" s="71"/>
      <c r="P174" s="71"/>
      <c r="Q174" s="71"/>
      <c r="R174" s="71"/>
      <c r="S174" s="71"/>
      <c r="T174" s="71"/>
      <c r="U174" s="72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T174" s="17" t="s">
        <v>128</v>
      </c>
      <c r="AU174" s="17" t="s">
        <v>79</v>
      </c>
    </row>
    <row r="175" spans="1:65" s="2" customFormat="1" ht="16.5" customHeight="1">
      <c r="A175" s="34"/>
      <c r="B175" s="35"/>
      <c r="C175" s="180" t="s">
        <v>187</v>
      </c>
      <c r="D175" s="180" t="s">
        <v>119</v>
      </c>
      <c r="E175" s="181" t="s">
        <v>188</v>
      </c>
      <c r="F175" s="182" t="s">
        <v>189</v>
      </c>
      <c r="G175" s="183" t="s">
        <v>136</v>
      </c>
      <c r="H175" s="184">
        <v>38.533999999999999</v>
      </c>
      <c r="I175" s="185"/>
      <c r="J175" s="186">
        <f>ROUND(I175*H175,2)</f>
        <v>0</v>
      </c>
      <c r="K175" s="182" t="s">
        <v>123</v>
      </c>
      <c r="L175" s="39"/>
      <c r="M175" s="187" t="s">
        <v>1</v>
      </c>
      <c r="N175" s="188" t="s">
        <v>37</v>
      </c>
      <c r="O175" s="71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89">
        <f>S175*H175</f>
        <v>0</v>
      </c>
      <c r="U175" s="190" t="s">
        <v>1</v>
      </c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191" t="s">
        <v>124</v>
      </c>
      <c r="AT175" s="191" t="s">
        <v>119</v>
      </c>
      <c r="AU175" s="191" t="s">
        <v>79</v>
      </c>
      <c r="AY175" s="17" t="s">
        <v>117</v>
      </c>
      <c r="BE175" s="192">
        <f>IF(N175="základní",J175,0)</f>
        <v>0</v>
      </c>
      <c r="BF175" s="192">
        <f>IF(N175="snížená",J175,0)</f>
        <v>0</v>
      </c>
      <c r="BG175" s="192">
        <f>IF(N175="zákl. přenesená",J175,0)</f>
        <v>0</v>
      </c>
      <c r="BH175" s="192">
        <f>IF(N175="sníž. přenesená",J175,0)</f>
        <v>0</v>
      </c>
      <c r="BI175" s="192">
        <f>IF(N175="nulová",J175,0)</f>
        <v>0</v>
      </c>
      <c r="BJ175" s="17" t="s">
        <v>77</v>
      </c>
      <c r="BK175" s="192">
        <f>ROUND(I175*H175,2)</f>
        <v>0</v>
      </c>
      <c r="BL175" s="17" t="s">
        <v>124</v>
      </c>
      <c r="BM175" s="191" t="s">
        <v>190</v>
      </c>
    </row>
    <row r="176" spans="1:65" s="2" customFormat="1" ht="19.5">
      <c r="A176" s="34"/>
      <c r="B176" s="35"/>
      <c r="C176" s="36"/>
      <c r="D176" s="193" t="s">
        <v>126</v>
      </c>
      <c r="E176" s="36"/>
      <c r="F176" s="194" t="s">
        <v>191</v>
      </c>
      <c r="G176" s="36"/>
      <c r="H176" s="36"/>
      <c r="I176" s="195"/>
      <c r="J176" s="36"/>
      <c r="K176" s="36"/>
      <c r="L176" s="39"/>
      <c r="M176" s="196"/>
      <c r="N176" s="197"/>
      <c r="O176" s="71"/>
      <c r="P176" s="71"/>
      <c r="Q176" s="71"/>
      <c r="R176" s="71"/>
      <c r="S176" s="71"/>
      <c r="T176" s="71"/>
      <c r="U176" s="72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T176" s="17" t="s">
        <v>126</v>
      </c>
      <c r="AU176" s="17" t="s">
        <v>79</v>
      </c>
    </row>
    <row r="177" spans="1:65" s="2" customFormat="1" ht="11.25">
      <c r="A177" s="34"/>
      <c r="B177" s="35"/>
      <c r="C177" s="36"/>
      <c r="D177" s="198" t="s">
        <v>128</v>
      </c>
      <c r="E177" s="36"/>
      <c r="F177" s="199" t="s">
        <v>192</v>
      </c>
      <c r="G177" s="36"/>
      <c r="H177" s="36"/>
      <c r="I177" s="195"/>
      <c r="J177" s="36"/>
      <c r="K177" s="36"/>
      <c r="L177" s="39"/>
      <c r="M177" s="196"/>
      <c r="N177" s="197"/>
      <c r="O177" s="71"/>
      <c r="P177" s="71"/>
      <c r="Q177" s="71"/>
      <c r="R177" s="71"/>
      <c r="S177" s="71"/>
      <c r="T177" s="71"/>
      <c r="U177" s="72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T177" s="17" t="s">
        <v>128</v>
      </c>
      <c r="AU177" s="17" t="s">
        <v>79</v>
      </c>
    </row>
    <row r="178" spans="1:65" s="13" customFormat="1" ht="11.25">
      <c r="B178" s="200"/>
      <c r="C178" s="201"/>
      <c r="D178" s="193" t="s">
        <v>130</v>
      </c>
      <c r="E178" s="202" t="s">
        <v>1</v>
      </c>
      <c r="F178" s="203" t="s">
        <v>155</v>
      </c>
      <c r="G178" s="201"/>
      <c r="H178" s="202" t="s">
        <v>1</v>
      </c>
      <c r="I178" s="204"/>
      <c r="J178" s="201"/>
      <c r="K178" s="201"/>
      <c r="L178" s="205"/>
      <c r="M178" s="206"/>
      <c r="N178" s="207"/>
      <c r="O178" s="207"/>
      <c r="P178" s="207"/>
      <c r="Q178" s="207"/>
      <c r="R178" s="207"/>
      <c r="S178" s="207"/>
      <c r="T178" s="207"/>
      <c r="U178" s="208"/>
      <c r="AT178" s="209" t="s">
        <v>130</v>
      </c>
      <c r="AU178" s="209" t="s">
        <v>79</v>
      </c>
      <c r="AV178" s="13" t="s">
        <v>77</v>
      </c>
      <c r="AW178" s="13" t="s">
        <v>29</v>
      </c>
      <c r="AX178" s="13" t="s">
        <v>72</v>
      </c>
      <c r="AY178" s="209" t="s">
        <v>117</v>
      </c>
    </row>
    <row r="179" spans="1:65" s="14" customFormat="1" ht="11.25">
      <c r="B179" s="210"/>
      <c r="C179" s="211"/>
      <c r="D179" s="193" t="s">
        <v>130</v>
      </c>
      <c r="E179" s="212" t="s">
        <v>1</v>
      </c>
      <c r="F179" s="213" t="s">
        <v>193</v>
      </c>
      <c r="G179" s="211"/>
      <c r="H179" s="214">
        <v>25.6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8"/>
      <c r="U179" s="219"/>
      <c r="AT179" s="220" t="s">
        <v>130</v>
      </c>
      <c r="AU179" s="220" t="s">
        <v>79</v>
      </c>
      <c r="AV179" s="14" t="s">
        <v>79</v>
      </c>
      <c r="AW179" s="14" t="s">
        <v>29</v>
      </c>
      <c r="AX179" s="14" t="s">
        <v>72</v>
      </c>
      <c r="AY179" s="220" t="s">
        <v>117</v>
      </c>
    </row>
    <row r="180" spans="1:65" s="13" customFormat="1" ht="11.25">
      <c r="B180" s="200"/>
      <c r="C180" s="201"/>
      <c r="D180" s="193" t="s">
        <v>130</v>
      </c>
      <c r="E180" s="202" t="s">
        <v>1</v>
      </c>
      <c r="F180" s="203" t="s">
        <v>194</v>
      </c>
      <c r="G180" s="201"/>
      <c r="H180" s="202" t="s">
        <v>1</v>
      </c>
      <c r="I180" s="204"/>
      <c r="J180" s="201"/>
      <c r="K180" s="201"/>
      <c r="L180" s="205"/>
      <c r="M180" s="206"/>
      <c r="N180" s="207"/>
      <c r="O180" s="207"/>
      <c r="P180" s="207"/>
      <c r="Q180" s="207"/>
      <c r="R180" s="207"/>
      <c r="S180" s="207"/>
      <c r="T180" s="207"/>
      <c r="U180" s="208"/>
      <c r="AT180" s="209" t="s">
        <v>130</v>
      </c>
      <c r="AU180" s="209" t="s">
        <v>79</v>
      </c>
      <c r="AV180" s="13" t="s">
        <v>77</v>
      </c>
      <c r="AW180" s="13" t="s">
        <v>29</v>
      </c>
      <c r="AX180" s="13" t="s">
        <v>72</v>
      </c>
      <c r="AY180" s="209" t="s">
        <v>117</v>
      </c>
    </row>
    <row r="181" spans="1:65" s="14" customFormat="1" ht="11.25">
      <c r="B181" s="210"/>
      <c r="C181" s="211"/>
      <c r="D181" s="193" t="s">
        <v>130</v>
      </c>
      <c r="E181" s="212" t="s">
        <v>1</v>
      </c>
      <c r="F181" s="213" t="s">
        <v>195</v>
      </c>
      <c r="G181" s="211"/>
      <c r="H181" s="214">
        <v>12.933999999999999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8"/>
      <c r="U181" s="219"/>
      <c r="AT181" s="220" t="s">
        <v>130</v>
      </c>
      <c r="AU181" s="220" t="s">
        <v>79</v>
      </c>
      <c r="AV181" s="14" t="s">
        <v>79</v>
      </c>
      <c r="AW181" s="14" t="s">
        <v>29</v>
      </c>
      <c r="AX181" s="14" t="s">
        <v>72</v>
      </c>
      <c r="AY181" s="220" t="s">
        <v>117</v>
      </c>
    </row>
    <row r="182" spans="1:65" s="15" customFormat="1" ht="11.25">
      <c r="B182" s="221"/>
      <c r="C182" s="222"/>
      <c r="D182" s="193" t="s">
        <v>130</v>
      </c>
      <c r="E182" s="223" t="s">
        <v>1</v>
      </c>
      <c r="F182" s="224" t="s">
        <v>133</v>
      </c>
      <c r="G182" s="222"/>
      <c r="H182" s="225">
        <v>38.533999999999999</v>
      </c>
      <c r="I182" s="226"/>
      <c r="J182" s="222"/>
      <c r="K182" s="222"/>
      <c r="L182" s="227"/>
      <c r="M182" s="228"/>
      <c r="N182" s="229"/>
      <c r="O182" s="229"/>
      <c r="P182" s="229"/>
      <c r="Q182" s="229"/>
      <c r="R182" s="229"/>
      <c r="S182" s="229"/>
      <c r="T182" s="229"/>
      <c r="U182" s="230"/>
      <c r="AT182" s="231" t="s">
        <v>130</v>
      </c>
      <c r="AU182" s="231" t="s">
        <v>79</v>
      </c>
      <c r="AV182" s="15" t="s">
        <v>124</v>
      </c>
      <c r="AW182" s="15" t="s">
        <v>29</v>
      </c>
      <c r="AX182" s="15" t="s">
        <v>77</v>
      </c>
      <c r="AY182" s="231" t="s">
        <v>117</v>
      </c>
    </row>
    <row r="183" spans="1:65" s="2" customFormat="1" ht="24.2" customHeight="1">
      <c r="A183" s="34"/>
      <c r="B183" s="35"/>
      <c r="C183" s="180" t="s">
        <v>196</v>
      </c>
      <c r="D183" s="180" t="s">
        <v>119</v>
      </c>
      <c r="E183" s="181" t="s">
        <v>197</v>
      </c>
      <c r="F183" s="182" t="s">
        <v>198</v>
      </c>
      <c r="G183" s="183" t="s">
        <v>122</v>
      </c>
      <c r="H183" s="184">
        <v>46.87</v>
      </c>
      <c r="I183" s="185"/>
      <c r="J183" s="186">
        <f>ROUND(I183*H183,2)</f>
        <v>0</v>
      </c>
      <c r="K183" s="182" t="s">
        <v>123</v>
      </c>
      <c r="L183" s="39"/>
      <c r="M183" s="187" t="s">
        <v>1</v>
      </c>
      <c r="N183" s="188" t="s">
        <v>37</v>
      </c>
      <c r="O183" s="71"/>
      <c r="P183" s="189">
        <f>O183*H183</f>
        <v>0</v>
      </c>
      <c r="Q183" s="189">
        <v>0</v>
      </c>
      <c r="R183" s="189">
        <f>Q183*H183</f>
        <v>0</v>
      </c>
      <c r="S183" s="189">
        <v>0</v>
      </c>
      <c r="T183" s="189">
        <f>S183*H183</f>
        <v>0</v>
      </c>
      <c r="U183" s="190" t="s">
        <v>1</v>
      </c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R183" s="191" t="s">
        <v>124</v>
      </c>
      <c r="AT183" s="191" t="s">
        <v>119</v>
      </c>
      <c r="AU183" s="191" t="s">
        <v>79</v>
      </c>
      <c r="AY183" s="17" t="s">
        <v>117</v>
      </c>
      <c r="BE183" s="192">
        <f>IF(N183="základní",J183,0)</f>
        <v>0</v>
      </c>
      <c r="BF183" s="192">
        <f>IF(N183="snížená",J183,0)</f>
        <v>0</v>
      </c>
      <c r="BG183" s="192">
        <f>IF(N183="zákl. přenesená",J183,0)</f>
        <v>0</v>
      </c>
      <c r="BH183" s="192">
        <f>IF(N183="sníž. přenesená",J183,0)</f>
        <v>0</v>
      </c>
      <c r="BI183" s="192">
        <f>IF(N183="nulová",J183,0)</f>
        <v>0</v>
      </c>
      <c r="BJ183" s="17" t="s">
        <v>77</v>
      </c>
      <c r="BK183" s="192">
        <f>ROUND(I183*H183,2)</f>
        <v>0</v>
      </c>
      <c r="BL183" s="17" t="s">
        <v>124</v>
      </c>
      <c r="BM183" s="191" t="s">
        <v>199</v>
      </c>
    </row>
    <row r="184" spans="1:65" s="2" customFormat="1" ht="19.5">
      <c r="A184" s="34"/>
      <c r="B184" s="35"/>
      <c r="C184" s="36"/>
      <c r="D184" s="193" t="s">
        <v>126</v>
      </c>
      <c r="E184" s="36"/>
      <c r="F184" s="194" t="s">
        <v>200</v>
      </c>
      <c r="G184" s="36"/>
      <c r="H184" s="36"/>
      <c r="I184" s="195"/>
      <c r="J184" s="36"/>
      <c r="K184" s="36"/>
      <c r="L184" s="39"/>
      <c r="M184" s="196"/>
      <c r="N184" s="197"/>
      <c r="O184" s="71"/>
      <c r="P184" s="71"/>
      <c r="Q184" s="71"/>
      <c r="R184" s="71"/>
      <c r="S184" s="71"/>
      <c r="T184" s="71"/>
      <c r="U184" s="72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T184" s="17" t="s">
        <v>126</v>
      </c>
      <c r="AU184" s="17" t="s">
        <v>79</v>
      </c>
    </row>
    <row r="185" spans="1:65" s="2" customFormat="1" ht="11.25">
      <c r="A185" s="34"/>
      <c r="B185" s="35"/>
      <c r="C185" s="36"/>
      <c r="D185" s="198" t="s">
        <v>128</v>
      </c>
      <c r="E185" s="36"/>
      <c r="F185" s="199" t="s">
        <v>201</v>
      </c>
      <c r="G185" s="36"/>
      <c r="H185" s="36"/>
      <c r="I185" s="195"/>
      <c r="J185" s="36"/>
      <c r="K185" s="36"/>
      <c r="L185" s="39"/>
      <c r="M185" s="196"/>
      <c r="N185" s="197"/>
      <c r="O185" s="71"/>
      <c r="P185" s="71"/>
      <c r="Q185" s="71"/>
      <c r="R185" s="71"/>
      <c r="S185" s="71"/>
      <c r="T185" s="71"/>
      <c r="U185" s="72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T185" s="17" t="s">
        <v>128</v>
      </c>
      <c r="AU185" s="17" t="s">
        <v>79</v>
      </c>
    </row>
    <row r="186" spans="1:65" s="13" customFormat="1" ht="11.25">
      <c r="B186" s="200"/>
      <c r="C186" s="201"/>
      <c r="D186" s="193" t="s">
        <v>130</v>
      </c>
      <c r="E186" s="202" t="s">
        <v>1</v>
      </c>
      <c r="F186" s="203" t="s">
        <v>202</v>
      </c>
      <c r="G186" s="201"/>
      <c r="H186" s="202" t="s">
        <v>1</v>
      </c>
      <c r="I186" s="204"/>
      <c r="J186" s="201"/>
      <c r="K186" s="201"/>
      <c r="L186" s="205"/>
      <c r="M186" s="206"/>
      <c r="N186" s="207"/>
      <c r="O186" s="207"/>
      <c r="P186" s="207"/>
      <c r="Q186" s="207"/>
      <c r="R186" s="207"/>
      <c r="S186" s="207"/>
      <c r="T186" s="207"/>
      <c r="U186" s="208"/>
      <c r="AT186" s="209" t="s">
        <v>130</v>
      </c>
      <c r="AU186" s="209" t="s">
        <v>79</v>
      </c>
      <c r="AV186" s="13" t="s">
        <v>77</v>
      </c>
      <c r="AW186" s="13" t="s">
        <v>29</v>
      </c>
      <c r="AX186" s="13" t="s">
        <v>72</v>
      </c>
      <c r="AY186" s="209" t="s">
        <v>117</v>
      </c>
    </row>
    <row r="187" spans="1:65" s="14" customFormat="1" ht="11.25">
      <c r="B187" s="210"/>
      <c r="C187" s="211"/>
      <c r="D187" s="193" t="s">
        <v>130</v>
      </c>
      <c r="E187" s="212" t="s">
        <v>1</v>
      </c>
      <c r="F187" s="213" t="s">
        <v>203</v>
      </c>
      <c r="G187" s="211"/>
      <c r="H187" s="214">
        <v>46.87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8"/>
      <c r="U187" s="219"/>
      <c r="AT187" s="220" t="s">
        <v>130</v>
      </c>
      <c r="AU187" s="220" t="s">
        <v>79</v>
      </c>
      <c r="AV187" s="14" t="s">
        <v>79</v>
      </c>
      <c r="AW187" s="14" t="s">
        <v>29</v>
      </c>
      <c r="AX187" s="14" t="s">
        <v>72</v>
      </c>
      <c r="AY187" s="220" t="s">
        <v>117</v>
      </c>
    </row>
    <row r="188" spans="1:65" s="15" customFormat="1" ht="11.25">
      <c r="B188" s="221"/>
      <c r="C188" s="222"/>
      <c r="D188" s="193" t="s">
        <v>130</v>
      </c>
      <c r="E188" s="223" t="s">
        <v>1</v>
      </c>
      <c r="F188" s="224" t="s">
        <v>133</v>
      </c>
      <c r="G188" s="222"/>
      <c r="H188" s="225">
        <v>46.87</v>
      </c>
      <c r="I188" s="226"/>
      <c r="J188" s="222"/>
      <c r="K188" s="222"/>
      <c r="L188" s="227"/>
      <c r="M188" s="228"/>
      <c r="N188" s="229"/>
      <c r="O188" s="229"/>
      <c r="P188" s="229"/>
      <c r="Q188" s="229"/>
      <c r="R188" s="229"/>
      <c r="S188" s="229"/>
      <c r="T188" s="229"/>
      <c r="U188" s="230"/>
      <c r="AT188" s="231" t="s">
        <v>130</v>
      </c>
      <c r="AU188" s="231" t="s">
        <v>79</v>
      </c>
      <c r="AV188" s="15" t="s">
        <v>124</v>
      </c>
      <c r="AW188" s="15" t="s">
        <v>29</v>
      </c>
      <c r="AX188" s="15" t="s">
        <v>77</v>
      </c>
      <c r="AY188" s="231" t="s">
        <v>117</v>
      </c>
    </row>
    <row r="189" spans="1:65" s="2" customFormat="1" ht="24.2" customHeight="1">
      <c r="A189" s="34"/>
      <c r="B189" s="35"/>
      <c r="C189" s="180" t="s">
        <v>204</v>
      </c>
      <c r="D189" s="180" t="s">
        <v>119</v>
      </c>
      <c r="E189" s="181" t="s">
        <v>205</v>
      </c>
      <c r="F189" s="182" t="s">
        <v>206</v>
      </c>
      <c r="G189" s="183" t="s">
        <v>122</v>
      </c>
      <c r="H189" s="184">
        <v>46.87</v>
      </c>
      <c r="I189" s="185"/>
      <c r="J189" s="186">
        <f>ROUND(I189*H189,2)</f>
        <v>0</v>
      </c>
      <c r="K189" s="182" t="s">
        <v>123</v>
      </c>
      <c r="L189" s="39"/>
      <c r="M189" s="187" t="s">
        <v>1</v>
      </c>
      <c r="N189" s="188" t="s">
        <v>37</v>
      </c>
      <c r="O189" s="71"/>
      <c r="P189" s="189">
        <f>O189*H189</f>
        <v>0</v>
      </c>
      <c r="Q189" s="189">
        <v>0</v>
      </c>
      <c r="R189" s="189">
        <f>Q189*H189</f>
        <v>0</v>
      </c>
      <c r="S189" s="189">
        <v>0</v>
      </c>
      <c r="T189" s="189">
        <f>S189*H189</f>
        <v>0</v>
      </c>
      <c r="U189" s="190" t="s">
        <v>1</v>
      </c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R189" s="191" t="s">
        <v>124</v>
      </c>
      <c r="AT189" s="191" t="s">
        <v>119</v>
      </c>
      <c r="AU189" s="191" t="s">
        <v>79</v>
      </c>
      <c r="AY189" s="17" t="s">
        <v>117</v>
      </c>
      <c r="BE189" s="192">
        <f>IF(N189="základní",J189,0)</f>
        <v>0</v>
      </c>
      <c r="BF189" s="192">
        <f>IF(N189="snížená",J189,0)</f>
        <v>0</v>
      </c>
      <c r="BG189" s="192">
        <f>IF(N189="zákl. přenesená",J189,0)</f>
        <v>0</v>
      </c>
      <c r="BH189" s="192">
        <f>IF(N189="sníž. přenesená",J189,0)</f>
        <v>0</v>
      </c>
      <c r="BI189" s="192">
        <f>IF(N189="nulová",J189,0)</f>
        <v>0</v>
      </c>
      <c r="BJ189" s="17" t="s">
        <v>77</v>
      </c>
      <c r="BK189" s="192">
        <f>ROUND(I189*H189,2)</f>
        <v>0</v>
      </c>
      <c r="BL189" s="17" t="s">
        <v>124</v>
      </c>
      <c r="BM189" s="191" t="s">
        <v>207</v>
      </c>
    </row>
    <row r="190" spans="1:65" s="2" customFormat="1" ht="29.25">
      <c r="A190" s="34"/>
      <c r="B190" s="35"/>
      <c r="C190" s="36"/>
      <c r="D190" s="193" t="s">
        <v>126</v>
      </c>
      <c r="E190" s="36"/>
      <c r="F190" s="194" t="s">
        <v>208</v>
      </c>
      <c r="G190" s="36"/>
      <c r="H190" s="36"/>
      <c r="I190" s="195"/>
      <c r="J190" s="36"/>
      <c r="K190" s="36"/>
      <c r="L190" s="39"/>
      <c r="M190" s="196"/>
      <c r="N190" s="197"/>
      <c r="O190" s="71"/>
      <c r="P190" s="71"/>
      <c r="Q190" s="71"/>
      <c r="R190" s="71"/>
      <c r="S190" s="71"/>
      <c r="T190" s="71"/>
      <c r="U190" s="72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T190" s="17" t="s">
        <v>126</v>
      </c>
      <c r="AU190" s="17" t="s">
        <v>79</v>
      </c>
    </row>
    <row r="191" spans="1:65" s="2" customFormat="1" ht="11.25">
      <c r="A191" s="34"/>
      <c r="B191" s="35"/>
      <c r="C191" s="36"/>
      <c r="D191" s="198" t="s">
        <v>128</v>
      </c>
      <c r="E191" s="36"/>
      <c r="F191" s="199" t="s">
        <v>209</v>
      </c>
      <c r="G191" s="36"/>
      <c r="H191" s="36"/>
      <c r="I191" s="195"/>
      <c r="J191" s="36"/>
      <c r="K191" s="36"/>
      <c r="L191" s="39"/>
      <c r="M191" s="196"/>
      <c r="N191" s="197"/>
      <c r="O191" s="71"/>
      <c r="P191" s="71"/>
      <c r="Q191" s="71"/>
      <c r="R191" s="71"/>
      <c r="S191" s="71"/>
      <c r="T191" s="71"/>
      <c r="U191" s="72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T191" s="17" t="s">
        <v>128</v>
      </c>
      <c r="AU191" s="17" t="s">
        <v>79</v>
      </c>
    </row>
    <row r="192" spans="1:65" s="13" customFormat="1" ht="11.25">
      <c r="B192" s="200"/>
      <c r="C192" s="201"/>
      <c r="D192" s="193" t="s">
        <v>130</v>
      </c>
      <c r="E192" s="202" t="s">
        <v>1</v>
      </c>
      <c r="F192" s="203" t="s">
        <v>202</v>
      </c>
      <c r="G192" s="201"/>
      <c r="H192" s="202" t="s">
        <v>1</v>
      </c>
      <c r="I192" s="204"/>
      <c r="J192" s="201"/>
      <c r="K192" s="201"/>
      <c r="L192" s="205"/>
      <c r="M192" s="206"/>
      <c r="N192" s="207"/>
      <c r="O192" s="207"/>
      <c r="P192" s="207"/>
      <c r="Q192" s="207"/>
      <c r="R192" s="207"/>
      <c r="S192" s="207"/>
      <c r="T192" s="207"/>
      <c r="U192" s="208"/>
      <c r="AT192" s="209" t="s">
        <v>130</v>
      </c>
      <c r="AU192" s="209" t="s">
        <v>79</v>
      </c>
      <c r="AV192" s="13" t="s">
        <v>77</v>
      </c>
      <c r="AW192" s="13" t="s">
        <v>29</v>
      </c>
      <c r="AX192" s="13" t="s">
        <v>72</v>
      </c>
      <c r="AY192" s="209" t="s">
        <v>117</v>
      </c>
    </row>
    <row r="193" spans="1:65" s="14" customFormat="1" ht="11.25">
      <c r="B193" s="210"/>
      <c r="C193" s="211"/>
      <c r="D193" s="193" t="s">
        <v>130</v>
      </c>
      <c r="E193" s="212" t="s">
        <v>1</v>
      </c>
      <c r="F193" s="213" t="s">
        <v>203</v>
      </c>
      <c r="G193" s="211"/>
      <c r="H193" s="214">
        <v>46.87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8"/>
      <c r="U193" s="219"/>
      <c r="AT193" s="220" t="s">
        <v>130</v>
      </c>
      <c r="AU193" s="220" t="s">
        <v>79</v>
      </c>
      <c r="AV193" s="14" t="s">
        <v>79</v>
      </c>
      <c r="AW193" s="14" t="s">
        <v>29</v>
      </c>
      <c r="AX193" s="14" t="s">
        <v>72</v>
      </c>
      <c r="AY193" s="220" t="s">
        <v>117</v>
      </c>
    </row>
    <row r="194" spans="1:65" s="15" customFormat="1" ht="11.25">
      <c r="B194" s="221"/>
      <c r="C194" s="222"/>
      <c r="D194" s="193" t="s">
        <v>130</v>
      </c>
      <c r="E194" s="223" t="s">
        <v>1</v>
      </c>
      <c r="F194" s="224" t="s">
        <v>133</v>
      </c>
      <c r="G194" s="222"/>
      <c r="H194" s="225">
        <v>46.87</v>
      </c>
      <c r="I194" s="226"/>
      <c r="J194" s="222"/>
      <c r="K194" s="222"/>
      <c r="L194" s="227"/>
      <c r="M194" s="228"/>
      <c r="N194" s="229"/>
      <c r="O194" s="229"/>
      <c r="P194" s="229"/>
      <c r="Q194" s="229"/>
      <c r="R194" s="229"/>
      <c r="S194" s="229"/>
      <c r="T194" s="229"/>
      <c r="U194" s="230"/>
      <c r="AT194" s="231" t="s">
        <v>130</v>
      </c>
      <c r="AU194" s="231" t="s">
        <v>79</v>
      </c>
      <c r="AV194" s="15" t="s">
        <v>124</v>
      </c>
      <c r="AW194" s="15" t="s">
        <v>29</v>
      </c>
      <c r="AX194" s="15" t="s">
        <v>77</v>
      </c>
      <c r="AY194" s="231" t="s">
        <v>117</v>
      </c>
    </row>
    <row r="195" spans="1:65" s="2" customFormat="1" ht="16.5" customHeight="1">
      <c r="A195" s="34"/>
      <c r="B195" s="35"/>
      <c r="C195" s="232" t="s">
        <v>8</v>
      </c>
      <c r="D195" s="232" t="s">
        <v>210</v>
      </c>
      <c r="E195" s="233" t="s">
        <v>211</v>
      </c>
      <c r="F195" s="234" t="s">
        <v>212</v>
      </c>
      <c r="G195" s="235" t="s">
        <v>213</v>
      </c>
      <c r="H195" s="236">
        <v>0.93700000000000006</v>
      </c>
      <c r="I195" s="237"/>
      <c r="J195" s="238">
        <f>ROUND(I195*H195,2)</f>
        <v>0</v>
      </c>
      <c r="K195" s="234" t="s">
        <v>123</v>
      </c>
      <c r="L195" s="239"/>
      <c r="M195" s="240" t="s">
        <v>1</v>
      </c>
      <c r="N195" s="241" t="s">
        <v>37</v>
      </c>
      <c r="O195" s="71"/>
      <c r="P195" s="189">
        <f>O195*H195</f>
        <v>0</v>
      </c>
      <c r="Q195" s="189">
        <v>1E-3</v>
      </c>
      <c r="R195" s="189">
        <f>Q195*H195</f>
        <v>9.3700000000000012E-4</v>
      </c>
      <c r="S195" s="189">
        <v>0</v>
      </c>
      <c r="T195" s="189">
        <f>S195*H195</f>
        <v>0</v>
      </c>
      <c r="U195" s="190" t="s">
        <v>1</v>
      </c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R195" s="191" t="s">
        <v>181</v>
      </c>
      <c r="AT195" s="191" t="s">
        <v>210</v>
      </c>
      <c r="AU195" s="191" t="s">
        <v>79</v>
      </c>
      <c r="AY195" s="17" t="s">
        <v>117</v>
      </c>
      <c r="BE195" s="192">
        <f>IF(N195="základní",J195,0)</f>
        <v>0</v>
      </c>
      <c r="BF195" s="192">
        <f>IF(N195="snížená",J195,0)</f>
        <v>0</v>
      </c>
      <c r="BG195" s="192">
        <f>IF(N195="zákl. přenesená",J195,0)</f>
        <v>0</v>
      </c>
      <c r="BH195" s="192">
        <f>IF(N195="sníž. přenesená",J195,0)</f>
        <v>0</v>
      </c>
      <c r="BI195" s="192">
        <f>IF(N195="nulová",J195,0)</f>
        <v>0</v>
      </c>
      <c r="BJ195" s="17" t="s">
        <v>77</v>
      </c>
      <c r="BK195" s="192">
        <f>ROUND(I195*H195,2)</f>
        <v>0</v>
      </c>
      <c r="BL195" s="17" t="s">
        <v>124</v>
      </c>
      <c r="BM195" s="191" t="s">
        <v>214</v>
      </c>
    </row>
    <row r="196" spans="1:65" s="2" customFormat="1" ht="11.25">
      <c r="A196" s="34"/>
      <c r="B196" s="35"/>
      <c r="C196" s="36"/>
      <c r="D196" s="193" t="s">
        <v>126</v>
      </c>
      <c r="E196" s="36"/>
      <c r="F196" s="194" t="s">
        <v>212</v>
      </c>
      <c r="G196" s="36"/>
      <c r="H196" s="36"/>
      <c r="I196" s="195"/>
      <c r="J196" s="36"/>
      <c r="K196" s="36"/>
      <c r="L196" s="39"/>
      <c r="M196" s="196"/>
      <c r="N196" s="197"/>
      <c r="O196" s="71"/>
      <c r="P196" s="71"/>
      <c r="Q196" s="71"/>
      <c r="R196" s="71"/>
      <c r="S196" s="71"/>
      <c r="T196" s="71"/>
      <c r="U196" s="72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T196" s="17" t="s">
        <v>126</v>
      </c>
      <c r="AU196" s="17" t="s">
        <v>79</v>
      </c>
    </row>
    <row r="197" spans="1:65" s="14" customFormat="1" ht="11.25">
      <c r="B197" s="210"/>
      <c r="C197" s="211"/>
      <c r="D197" s="193" t="s">
        <v>130</v>
      </c>
      <c r="E197" s="211"/>
      <c r="F197" s="213" t="s">
        <v>215</v>
      </c>
      <c r="G197" s="211"/>
      <c r="H197" s="214">
        <v>0.93700000000000006</v>
      </c>
      <c r="I197" s="215"/>
      <c r="J197" s="211"/>
      <c r="K197" s="211"/>
      <c r="L197" s="216"/>
      <c r="M197" s="217"/>
      <c r="N197" s="218"/>
      <c r="O197" s="218"/>
      <c r="P197" s="218"/>
      <c r="Q197" s="218"/>
      <c r="R197" s="218"/>
      <c r="S197" s="218"/>
      <c r="T197" s="218"/>
      <c r="U197" s="219"/>
      <c r="AT197" s="220" t="s">
        <v>130</v>
      </c>
      <c r="AU197" s="220" t="s">
        <v>79</v>
      </c>
      <c r="AV197" s="14" t="s">
        <v>79</v>
      </c>
      <c r="AW197" s="14" t="s">
        <v>4</v>
      </c>
      <c r="AX197" s="14" t="s">
        <v>77</v>
      </c>
      <c r="AY197" s="220" t="s">
        <v>117</v>
      </c>
    </row>
    <row r="198" spans="1:65" s="2" customFormat="1" ht="24.2" customHeight="1">
      <c r="A198" s="34"/>
      <c r="B198" s="35"/>
      <c r="C198" s="180" t="s">
        <v>216</v>
      </c>
      <c r="D198" s="180" t="s">
        <v>119</v>
      </c>
      <c r="E198" s="181" t="s">
        <v>217</v>
      </c>
      <c r="F198" s="182" t="s">
        <v>218</v>
      </c>
      <c r="G198" s="183" t="s">
        <v>122</v>
      </c>
      <c r="H198" s="184">
        <v>36</v>
      </c>
      <c r="I198" s="185"/>
      <c r="J198" s="186">
        <f>ROUND(I198*H198,2)</f>
        <v>0</v>
      </c>
      <c r="K198" s="182" t="s">
        <v>123</v>
      </c>
      <c r="L198" s="39"/>
      <c r="M198" s="187" t="s">
        <v>1</v>
      </c>
      <c r="N198" s="188" t="s">
        <v>37</v>
      </c>
      <c r="O198" s="71"/>
      <c r="P198" s="189">
        <f>O198*H198</f>
        <v>0</v>
      </c>
      <c r="Q198" s="189">
        <v>0</v>
      </c>
      <c r="R198" s="189">
        <f>Q198*H198</f>
        <v>0</v>
      </c>
      <c r="S198" s="189">
        <v>0</v>
      </c>
      <c r="T198" s="189">
        <f>S198*H198</f>
        <v>0</v>
      </c>
      <c r="U198" s="190" t="s">
        <v>1</v>
      </c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R198" s="191" t="s">
        <v>124</v>
      </c>
      <c r="AT198" s="191" t="s">
        <v>119</v>
      </c>
      <c r="AU198" s="191" t="s">
        <v>79</v>
      </c>
      <c r="AY198" s="17" t="s">
        <v>117</v>
      </c>
      <c r="BE198" s="192">
        <f>IF(N198="základní",J198,0)</f>
        <v>0</v>
      </c>
      <c r="BF198" s="192">
        <f>IF(N198="snížená",J198,0)</f>
        <v>0</v>
      </c>
      <c r="BG198" s="192">
        <f>IF(N198="zákl. přenesená",J198,0)</f>
        <v>0</v>
      </c>
      <c r="BH198" s="192">
        <f>IF(N198="sníž. přenesená",J198,0)</f>
        <v>0</v>
      </c>
      <c r="BI198" s="192">
        <f>IF(N198="nulová",J198,0)</f>
        <v>0</v>
      </c>
      <c r="BJ198" s="17" t="s">
        <v>77</v>
      </c>
      <c r="BK198" s="192">
        <f>ROUND(I198*H198,2)</f>
        <v>0</v>
      </c>
      <c r="BL198" s="17" t="s">
        <v>124</v>
      </c>
      <c r="BM198" s="191" t="s">
        <v>219</v>
      </c>
    </row>
    <row r="199" spans="1:65" s="2" customFormat="1" ht="19.5">
      <c r="A199" s="34"/>
      <c r="B199" s="35"/>
      <c r="C199" s="36"/>
      <c r="D199" s="193" t="s">
        <v>126</v>
      </c>
      <c r="E199" s="36"/>
      <c r="F199" s="194" t="s">
        <v>220</v>
      </c>
      <c r="G199" s="36"/>
      <c r="H199" s="36"/>
      <c r="I199" s="195"/>
      <c r="J199" s="36"/>
      <c r="K199" s="36"/>
      <c r="L199" s="39"/>
      <c r="M199" s="196"/>
      <c r="N199" s="197"/>
      <c r="O199" s="71"/>
      <c r="P199" s="71"/>
      <c r="Q199" s="71"/>
      <c r="R199" s="71"/>
      <c r="S199" s="71"/>
      <c r="T199" s="71"/>
      <c r="U199" s="72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T199" s="17" t="s">
        <v>126</v>
      </c>
      <c r="AU199" s="17" t="s">
        <v>79</v>
      </c>
    </row>
    <row r="200" spans="1:65" s="2" customFormat="1" ht="11.25">
      <c r="A200" s="34"/>
      <c r="B200" s="35"/>
      <c r="C200" s="36"/>
      <c r="D200" s="198" t="s">
        <v>128</v>
      </c>
      <c r="E200" s="36"/>
      <c r="F200" s="199" t="s">
        <v>221</v>
      </c>
      <c r="G200" s="36"/>
      <c r="H200" s="36"/>
      <c r="I200" s="195"/>
      <c r="J200" s="36"/>
      <c r="K200" s="36"/>
      <c r="L200" s="39"/>
      <c r="M200" s="196"/>
      <c r="N200" s="197"/>
      <c r="O200" s="71"/>
      <c r="P200" s="71"/>
      <c r="Q200" s="71"/>
      <c r="R200" s="71"/>
      <c r="S200" s="71"/>
      <c r="T200" s="71"/>
      <c r="U200" s="72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T200" s="17" t="s">
        <v>128</v>
      </c>
      <c r="AU200" s="17" t="s">
        <v>79</v>
      </c>
    </row>
    <row r="201" spans="1:65" s="13" customFormat="1" ht="11.25">
      <c r="B201" s="200"/>
      <c r="C201" s="201"/>
      <c r="D201" s="193" t="s">
        <v>130</v>
      </c>
      <c r="E201" s="202" t="s">
        <v>1</v>
      </c>
      <c r="F201" s="203" t="s">
        <v>222</v>
      </c>
      <c r="G201" s="201"/>
      <c r="H201" s="202" t="s">
        <v>1</v>
      </c>
      <c r="I201" s="204"/>
      <c r="J201" s="201"/>
      <c r="K201" s="201"/>
      <c r="L201" s="205"/>
      <c r="M201" s="206"/>
      <c r="N201" s="207"/>
      <c r="O201" s="207"/>
      <c r="P201" s="207"/>
      <c r="Q201" s="207"/>
      <c r="R201" s="207"/>
      <c r="S201" s="207"/>
      <c r="T201" s="207"/>
      <c r="U201" s="208"/>
      <c r="AT201" s="209" t="s">
        <v>130</v>
      </c>
      <c r="AU201" s="209" t="s">
        <v>79</v>
      </c>
      <c r="AV201" s="13" t="s">
        <v>77</v>
      </c>
      <c r="AW201" s="13" t="s">
        <v>29</v>
      </c>
      <c r="AX201" s="13" t="s">
        <v>72</v>
      </c>
      <c r="AY201" s="209" t="s">
        <v>117</v>
      </c>
    </row>
    <row r="202" spans="1:65" s="14" customFormat="1" ht="11.25">
      <c r="B202" s="210"/>
      <c r="C202" s="211"/>
      <c r="D202" s="193" t="s">
        <v>130</v>
      </c>
      <c r="E202" s="212" t="s">
        <v>1</v>
      </c>
      <c r="F202" s="213" t="s">
        <v>223</v>
      </c>
      <c r="G202" s="211"/>
      <c r="H202" s="214">
        <v>36</v>
      </c>
      <c r="I202" s="215"/>
      <c r="J202" s="211"/>
      <c r="K202" s="211"/>
      <c r="L202" s="216"/>
      <c r="M202" s="217"/>
      <c r="N202" s="218"/>
      <c r="O202" s="218"/>
      <c r="P202" s="218"/>
      <c r="Q202" s="218"/>
      <c r="R202" s="218"/>
      <c r="S202" s="218"/>
      <c r="T202" s="218"/>
      <c r="U202" s="219"/>
      <c r="AT202" s="220" t="s">
        <v>130</v>
      </c>
      <c r="AU202" s="220" t="s">
        <v>79</v>
      </c>
      <c r="AV202" s="14" t="s">
        <v>79</v>
      </c>
      <c r="AW202" s="14" t="s">
        <v>29</v>
      </c>
      <c r="AX202" s="14" t="s">
        <v>72</v>
      </c>
      <c r="AY202" s="220" t="s">
        <v>117</v>
      </c>
    </row>
    <row r="203" spans="1:65" s="15" customFormat="1" ht="11.25">
      <c r="B203" s="221"/>
      <c r="C203" s="222"/>
      <c r="D203" s="193" t="s">
        <v>130</v>
      </c>
      <c r="E203" s="223" t="s">
        <v>1</v>
      </c>
      <c r="F203" s="224" t="s">
        <v>133</v>
      </c>
      <c r="G203" s="222"/>
      <c r="H203" s="225">
        <v>36</v>
      </c>
      <c r="I203" s="226"/>
      <c r="J203" s="222"/>
      <c r="K203" s="222"/>
      <c r="L203" s="227"/>
      <c r="M203" s="228"/>
      <c r="N203" s="229"/>
      <c r="O203" s="229"/>
      <c r="P203" s="229"/>
      <c r="Q203" s="229"/>
      <c r="R203" s="229"/>
      <c r="S203" s="229"/>
      <c r="T203" s="229"/>
      <c r="U203" s="230"/>
      <c r="AT203" s="231" t="s">
        <v>130</v>
      </c>
      <c r="AU203" s="231" t="s">
        <v>79</v>
      </c>
      <c r="AV203" s="15" t="s">
        <v>124</v>
      </c>
      <c r="AW203" s="15" t="s">
        <v>29</v>
      </c>
      <c r="AX203" s="15" t="s">
        <v>77</v>
      </c>
      <c r="AY203" s="231" t="s">
        <v>117</v>
      </c>
    </row>
    <row r="204" spans="1:65" s="12" customFormat="1" ht="22.9" customHeight="1">
      <c r="B204" s="164"/>
      <c r="C204" s="165"/>
      <c r="D204" s="166" t="s">
        <v>71</v>
      </c>
      <c r="E204" s="178" t="s">
        <v>79</v>
      </c>
      <c r="F204" s="178" t="s">
        <v>224</v>
      </c>
      <c r="G204" s="165"/>
      <c r="H204" s="165"/>
      <c r="I204" s="168"/>
      <c r="J204" s="179">
        <f>BK204</f>
        <v>0</v>
      </c>
      <c r="K204" s="165"/>
      <c r="L204" s="170"/>
      <c r="M204" s="171"/>
      <c r="N204" s="172"/>
      <c r="O204" s="172"/>
      <c r="P204" s="173">
        <f>SUM(P205:P234)</f>
        <v>0</v>
      </c>
      <c r="Q204" s="172"/>
      <c r="R204" s="173">
        <f>SUM(R205:R234)</f>
        <v>32.854882839999995</v>
      </c>
      <c r="S204" s="172"/>
      <c r="T204" s="173">
        <f>SUM(T205:T234)</f>
        <v>0</v>
      </c>
      <c r="U204" s="174"/>
      <c r="AR204" s="175" t="s">
        <v>77</v>
      </c>
      <c r="AT204" s="176" t="s">
        <v>71</v>
      </c>
      <c r="AU204" s="176" t="s">
        <v>77</v>
      </c>
      <c r="AY204" s="175" t="s">
        <v>117</v>
      </c>
      <c r="BK204" s="177">
        <f>SUM(BK205:BK234)</f>
        <v>0</v>
      </c>
    </row>
    <row r="205" spans="1:65" s="2" customFormat="1" ht="16.5" customHeight="1">
      <c r="A205" s="34"/>
      <c r="B205" s="35"/>
      <c r="C205" s="180" t="s">
        <v>225</v>
      </c>
      <c r="D205" s="180" t="s">
        <v>119</v>
      </c>
      <c r="E205" s="181" t="s">
        <v>226</v>
      </c>
      <c r="F205" s="182" t="s">
        <v>227</v>
      </c>
      <c r="G205" s="183" t="s">
        <v>136</v>
      </c>
      <c r="H205" s="184">
        <v>5.8470000000000004</v>
      </c>
      <c r="I205" s="185"/>
      <c r="J205" s="186">
        <f>ROUND(I205*H205,2)</f>
        <v>0</v>
      </c>
      <c r="K205" s="182" t="s">
        <v>123</v>
      </c>
      <c r="L205" s="39"/>
      <c r="M205" s="187" t="s">
        <v>1</v>
      </c>
      <c r="N205" s="188" t="s">
        <v>37</v>
      </c>
      <c r="O205" s="71"/>
      <c r="P205" s="189">
        <f>O205*H205</f>
        <v>0</v>
      </c>
      <c r="Q205" s="189">
        <v>2.3010199999999998</v>
      </c>
      <c r="R205" s="189">
        <f>Q205*H205</f>
        <v>13.454063939999999</v>
      </c>
      <c r="S205" s="189">
        <v>0</v>
      </c>
      <c r="T205" s="189">
        <f>S205*H205</f>
        <v>0</v>
      </c>
      <c r="U205" s="190" t="s">
        <v>1</v>
      </c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R205" s="191" t="s">
        <v>124</v>
      </c>
      <c r="AT205" s="191" t="s">
        <v>119</v>
      </c>
      <c r="AU205" s="191" t="s">
        <v>79</v>
      </c>
      <c r="AY205" s="17" t="s">
        <v>117</v>
      </c>
      <c r="BE205" s="192">
        <f>IF(N205="základní",J205,0)</f>
        <v>0</v>
      </c>
      <c r="BF205" s="192">
        <f>IF(N205="snížená",J205,0)</f>
        <v>0</v>
      </c>
      <c r="BG205" s="192">
        <f>IF(N205="zákl. přenesená",J205,0)</f>
        <v>0</v>
      </c>
      <c r="BH205" s="192">
        <f>IF(N205="sníž. přenesená",J205,0)</f>
        <v>0</v>
      </c>
      <c r="BI205" s="192">
        <f>IF(N205="nulová",J205,0)</f>
        <v>0</v>
      </c>
      <c r="BJ205" s="17" t="s">
        <v>77</v>
      </c>
      <c r="BK205" s="192">
        <f>ROUND(I205*H205,2)</f>
        <v>0</v>
      </c>
      <c r="BL205" s="17" t="s">
        <v>124</v>
      </c>
      <c r="BM205" s="191" t="s">
        <v>228</v>
      </c>
    </row>
    <row r="206" spans="1:65" s="2" customFormat="1" ht="19.5">
      <c r="A206" s="34"/>
      <c r="B206" s="35"/>
      <c r="C206" s="36"/>
      <c r="D206" s="193" t="s">
        <v>126</v>
      </c>
      <c r="E206" s="36"/>
      <c r="F206" s="194" t="s">
        <v>229</v>
      </c>
      <c r="G206" s="36"/>
      <c r="H206" s="36"/>
      <c r="I206" s="195"/>
      <c r="J206" s="36"/>
      <c r="K206" s="36"/>
      <c r="L206" s="39"/>
      <c r="M206" s="196"/>
      <c r="N206" s="197"/>
      <c r="O206" s="71"/>
      <c r="P206" s="71"/>
      <c r="Q206" s="71"/>
      <c r="R206" s="71"/>
      <c r="S206" s="71"/>
      <c r="T206" s="71"/>
      <c r="U206" s="72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T206" s="17" t="s">
        <v>126</v>
      </c>
      <c r="AU206" s="17" t="s">
        <v>79</v>
      </c>
    </row>
    <row r="207" spans="1:65" s="2" customFormat="1" ht="11.25">
      <c r="A207" s="34"/>
      <c r="B207" s="35"/>
      <c r="C207" s="36"/>
      <c r="D207" s="198" t="s">
        <v>128</v>
      </c>
      <c r="E207" s="36"/>
      <c r="F207" s="199" t="s">
        <v>230</v>
      </c>
      <c r="G207" s="36"/>
      <c r="H207" s="36"/>
      <c r="I207" s="195"/>
      <c r="J207" s="36"/>
      <c r="K207" s="36"/>
      <c r="L207" s="39"/>
      <c r="M207" s="196"/>
      <c r="N207" s="197"/>
      <c r="O207" s="71"/>
      <c r="P207" s="71"/>
      <c r="Q207" s="71"/>
      <c r="R207" s="71"/>
      <c r="S207" s="71"/>
      <c r="T207" s="71"/>
      <c r="U207" s="72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T207" s="17" t="s">
        <v>128</v>
      </c>
      <c r="AU207" s="17" t="s">
        <v>79</v>
      </c>
    </row>
    <row r="208" spans="1:65" s="13" customFormat="1" ht="11.25">
      <c r="B208" s="200"/>
      <c r="C208" s="201"/>
      <c r="D208" s="193" t="s">
        <v>130</v>
      </c>
      <c r="E208" s="202" t="s">
        <v>1</v>
      </c>
      <c r="F208" s="203" t="s">
        <v>140</v>
      </c>
      <c r="G208" s="201"/>
      <c r="H208" s="202" t="s">
        <v>1</v>
      </c>
      <c r="I208" s="204"/>
      <c r="J208" s="201"/>
      <c r="K208" s="201"/>
      <c r="L208" s="205"/>
      <c r="M208" s="206"/>
      <c r="N208" s="207"/>
      <c r="O208" s="207"/>
      <c r="P208" s="207"/>
      <c r="Q208" s="207"/>
      <c r="R208" s="207"/>
      <c r="S208" s="207"/>
      <c r="T208" s="207"/>
      <c r="U208" s="208"/>
      <c r="AT208" s="209" t="s">
        <v>130</v>
      </c>
      <c r="AU208" s="209" t="s">
        <v>79</v>
      </c>
      <c r="AV208" s="13" t="s">
        <v>77</v>
      </c>
      <c r="AW208" s="13" t="s">
        <v>29</v>
      </c>
      <c r="AX208" s="13" t="s">
        <v>72</v>
      </c>
      <c r="AY208" s="209" t="s">
        <v>117</v>
      </c>
    </row>
    <row r="209" spans="1:65" s="14" customFormat="1" ht="11.25">
      <c r="B209" s="210"/>
      <c r="C209" s="211"/>
      <c r="D209" s="193" t="s">
        <v>130</v>
      </c>
      <c r="E209" s="212" t="s">
        <v>1</v>
      </c>
      <c r="F209" s="213" t="s">
        <v>231</v>
      </c>
      <c r="G209" s="211"/>
      <c r="H209" s="214">
        <v>5.0839999999999996</v>
      </c>
      <c r="I209" s="215"/>
      <c r="J209" s="211"/>
      <c r="K209" s="211"/>
      <c r="L209" s="216"/>
      <c r="M209" s="217"/>
      <c r="N209" s="218"/>
      <c r="O209" s="218"/>
      <c r="P209" s="218"/>
      <c r="Q209" s="218"/>
      <c r="R209" s="218"/>
      <c r="S209" s="218"/>
      <c r="T209" s="218"/>
      <c r="U209" s="219"/>
      <c r="AT209" s="220" t="s">
        <v>130</v>
      </c>
      <c r="AU209" s="220" t="s">
        <v>79</v>
      </c>
      <c r="AV209" s="14" t="s">
        <v>79</v>
      </c>
      <c r="AW209" s="14" t="s">
        <v>29</v>
      </c>
      <c r="AX209" s="14" t="s">
        <v>72</v>
      </c>
      <c r="AY209" s="220" t="s">
        <v>117</v>
      </c>
    </row>
    <row r="210" spans="1:65" s="13" customFormat="1" ht="11.25">
      <c r="B210" s="200"/>
      <c r="C210" s="201"/>
      <c r="D210" s="193" t="s">
        <v>130</v>
      </c>
      <c r="E210" s="202" t="s">
        <v>1</v>
      </c>
      <c r="F210" s="203" t="s">
        <v>232</v>
      </c>
      <c r="G210" s="201"/>
      <c r="H210" s="202" t="s">
        <v>1</v>
      </c>
      <c r="I210" s="204"/>
      <c r="J210" s="201"/>
      <c r="K210" s="201"/>
      <c r="L210" s="205"/>
      <c r="M210" s="206"/>
      <c r="N210" s="207"/>
      <c r="O210" s="207"/>
      <c r="P210" s="207"/>
      <c r="Q210" s="207"/>
      <c r="R210" s="207"/>
      <c r="S210" s="207"/>
      <c r="T210" s="207"/>
      <c r="U210" s="208"/>
      <c r="AT210" s="209" t="s">
        <v>130</v>
      </c>
      <c r="AU210" s="209" t="s">
        <v>79</v>
      </c>
      <c r="AV210" s="13" t="s">
        <v>77</v>
      </c>
      <c r="AW210" s="13" t="s">
        <v>29</v>
      </c>
      <c r="AX210" s="13" t="s">
        <v>72</v>
      </c>
      <c r="AY210" s="209" t="s">
        <v>117</v>
      </c>
    </row>
    <row r="211" spans="1:65" s="14" customFormat="1" ht="11.25">
      <c r="B211" s="210"/>
      <c r="C211" s="211"/>
      <c r="D211" s="193" t="s">
        <v>130</v>
      </c>
      <c r="E211" s="212" t="s">
        <v>1</v>
      </c>
      <c r="F211" s="213" t="s">
        <v>233</v>
      </c>
      <c r="G211" s="211"/>
      <c r="H211" s="214">
        <v>0.76300000000000001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8"/>
      <c r="U211" s="219"/>
      <c r="AT211" s="220" t="s">
        <v>130</v>
      </c>
      <c r="AU211" s="220" t="s">
        <v>79</v>
      </c>
      <c r="AV211" s="14" t="s">
        <v>79</v>
      </c>
      <c r="AW211" s="14" t="s">
        <v>29</v>
      </c>
      <c r="AX211" s="14" t="s">
        <v>72</v>
      </c>
      <c r="AY211" s="220" t="s">
        <v>117</v>
      </c>
    </row>
    <row r="212" spans="1:65" s="15" customFormat="1" ht="11.25">
      <c r="B212" s="221"/>
      <c r="C212" s="222"/>
      <c r="D212" s="193" t="s">
        <v>130</v>
      </c>
      <c r="E212" s="223" t="s">
        <v>1</v>
      </c>
      <c r="F212" s="224" t="s">
        <v>133</v>
      </c>
      <c r="G212" s="222"/>
      <c r="H212" s="225">
        <v>5.8469999999999995</v>
      </c>
      <c r="I212" s="226"/>
      <c r="J212" s="222"/>
      <c r="K212" s="222"/>
      <c r="L212" s="227"/>
      <c r="M212" s="228"/>
      <c r="N212" s="229"/>
      <c r="O212" s="229"/>
      <c r="P212" s="229"/>
      <c r="Q212" s="229"/>
      <c r="R212" s="229"/>
      <c r="S212" s="229"/>
      <c r="T212" s="229"/>
      <c r="U212" s="230"/>
      <c r="AT212" s="231" t="s">
        <v>130</v>
      </c>
      <c r="AU212" s="231" t="s">
        <v>79</v>
      </c>
      <c r="AV212" s="15" t="s">
        <v>124</v>
      </c>
      <c r="AW212" s="15" t="s">
        <v>29</v>
      </c>
      <c r="AX212" s="15" t="s">
        <v>77</v>
      </c>
      <c r="AY212" s="231" t="s">
        <v>117</v>
      </c>
    </row>
    <row r="213" spans="1:65" s="2" customFormat="1" ht="16.5" customHeight="1">
      <c r="A213" s="34"/>
      <c r="B213" s="35"/>
      <c r="C213" s="180" t="s">
        <v>234</v>
      </c>
      <c r="D213" s="180" t="s">
        <v>119</v>
      </c>
      <c r="E213" s="181" t="s">
        <v>235</v>
      </c>
      <c r="F213" s="182" t="s">
        <v>236</v>
      </c>
      <c r="G213" s="183" t="s">
        <v>136</v>
      </c>
      <c r="H213" s="184">
        <v>3.45</v>
      </c>
      <c r="I213" s="185"/>
      <c r="J213" s="186">
        <f>ROUND(I213*H213,2)</f>
        <v>0</v>
      </c>
      <c r="K213" s="182" t="s">
        <v>123</v>
      </c>
      <c r="L213" s="39"/>
      <c r="M213" s="187" t="s">
        <v>1</v>
      </c>
      <c r="N213" s="188" t="s">
        <v>37</v>
      </c>
      <c r="O213" s="71"/>
      <c r="P213" s="189">
        <f>O213*H213</f>
        <v>0</v>
      </c>
      <c r="Q213" s="189">
        <v>2.3010199999999998</v>
      </c>
      <c r="R213" s="189">
        <f>Q213*H213</f>
        <v>7.9385189999999994</v>
      </c>
      <c r="S213" s="189">
        <v>0</v>
      </c>
      <c r="T213" s="189">
        <f>S213*H213</f>
        <v>0</v>
      </c>
      <c r="U213" s="190" t="s">
        <v>1</v>
      </c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91" t="s">
        <v>124</v>
      </c>
      <c r="AT213" s="191" t="s">
        <v>119</v>
      </c>
      <c r="AU213" s="191" t="s">
        <v>79</v>
      </c>
      <c r="AY213" s="17" t="s">
        <v>117</v>
      </c>
      <c r="BE213" s="192">
        <f>IF(N213="základní",J213,0)</f>
        <v>0</v>
      </c>
      <c r="BF213" s="192">
        <f>IF(N213="snížená",J213,0)</f>
        <v>0</v>
      </c>
      <c r="BG213" s="192">
        <f>IF(N213="zákl. přenesená",J213,0)</f>
        <v>0</v>
      </c>
      <c r="BH213" s="192">
        <f>IF(N213="sníž. přenesená",J213,0)</f>
        <v>0</v>
      </c>
      <c r="BI213" s="192">
        <f>IF(N213="nulová",J213,0)</f>
        <v>0</v>
      </c>
      <c r="BJ213" s="17" t="s">
        <v>77</v>
      </c>
      <c r="BK213" s="192">
        <f>ROUND(I213*H213,2)</f>
        <v>0</v>
      </c>
      <c r="BL213" s="17" t="s">
        <v>124</v>
      </c>
      <c r="BM213" s="191" t="s">
        <v>237</v>
      </c>
    </row>
    <row r="214" spans="1:65" s="2" customFormat="1" ht="19.5">
      <c r="A214" s="34"/>
      <c r="B214" s="35"/>
      <c r="C214" s="36"/>
      <c r="D214" s="193" t="s">
        <v>126</v>
      </c>
      <c r="E214" s="36"/>
      <c r="F214" s="194" t="s">
        <v>238</v>
      </c>
      <c r="G214" s="36"/>
      <c r="H214" s="36"/>
      <c r="I214" s="195"/>
      <c r="J214" s="36"/>
      <c r="K214" s="36"/>
      <c r="L214" s="39"/>
      <c r="M214" s="196"/>
      <c r="N214" s="197"/>
      <c r="O214" s="71"/>
      <c r="P214" s="71"/>
      <c r="Q214" s="71"/>
      <c r="R214" s="71"/>
      <c r="S214" s="71"/>
      <c r="T214" s="71"/>
      <c r="U214" s="72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T214" s="17" t="s">
        <v>126</v>
      </c>
      <c r="AU214" s="17" t="s">
        <v>79</v>
      </c>
    </row>
    <row r="215" spans="1:65" s="2" customFormat="1" ht="11.25">
      <c r="A215" s="34"/>
      <c r="B215" s="35"/>
      <c r="C215" s="36"/>
      <c r="D215" s="198" t="s">
        <v>128</v>
      </c>
      <c r="E215" s="36"/>
      <c r="F215" s="199" t="s">
        <v>239</v>
      </c>
      <c r="G215" s="36"/>
      <c r="H215" s="36"/>
      <c r="I215" s="195"/>
      <c r="J215" s="36"/>
      <c r="K215" s="36"/>
      <c r="L215" s="39"/>
      <c r="M215" s="196"/>
      <c r="N215" s="197"/>
      <c r="O215" s="71"/>
      <c r="P215" s="71"/>
      <c r="Q215" s="71"/>
      <c r="R215" s="71"/>
      <c r="S215" s="71"/>
      <c r="T215" s="71"/>
      <c r="U215" s="72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T215" s="17" t="s">
        <v>128</v>
      </c>
      <c r="AU215" s="17" t="s">
        <v>79</v>
      </c>
    </row>
    <row r="216" spans="1:65" s="13" customFormat="1" ht="11.25">
      <c r="B216" s="200"/>
      <c r="C216" s="201"/>
      <c r="D216" s="193" t="s">
        <v>130</v>
      </c>
      <c r="E216" s="202" t="s">
        <v>1</v>
      </c>
      <c r="F216" s="203" t="s">
        <v>148</v>
      </c>
      <c r="G216" s="201"/>
      <c r="H216" s="202" t="s">
        <v>1</v>
      </c>
      <c r="I216" s="204"/>
      <c r="J216" s="201"/>
      <c r="K216" s="201"/>
      <c r="L216" s="205"/>
      <c r="M216" s="206"/>
      <c r="N216" s="207"/>
      <c r="O216" s="207"/>
      <c r="P216" s="207"/>
      <c r="Q216" s="207"/>
      <c r="R216" s="207"/>
      <c r="S216" s="207"/>
      <c r="T216" s="207"/>
      <c r="U216" s="208"/>
      <c r="AT216" s="209" t="s">
        <v>130</v>
      </c>
      <c r="AU216" s="209" t="s">
        <v>79</v>
      </c>
      <c r="AV216" s="13" t="s">
        <v>77</v>
      </c>
      <c r="AW216" s="13" t="s">
        <v>29</v>
      </c>
      <c r="AX216" s="13" t="s">
        <v>72</v>
      </c>
      <c r="AY216" s="209" t="s">
        <v>117</v>
      </c>
    </row>
    <row r="217" spans="1:65" s="14" customFormat="1" ht="11.25">
      <c r="B217" s="210"/>
      <c r="C217" s="211"/>
      <c r="D217" s="193" t="s">
        <v>130</v>
      </c>
      <c r="E217" s="212" t="s">
        <v>1</v>
      </c>
      <c r="F217" s="213" t="s">
        <v>240</v>
      </c>
      <c r="G217" s="211"/>
      <c r="H217" s="214">
        <v>3</v>
      </c>
      <c r="I217" s="215"/>
      <c r="J217" s="211"/>
      <c r="K217" s="211"/>
      <c r="L217" s="216"/>
      <c r="M217" s="217"/>
      <c r="N217" s="218"/>
      <c r="O217" s="218"/>
      <c r="P217" s="218"/>
      <c r="Q217" s="218"/>
      <c r="R217" s="218"/>
      <c r="S217" s="218"/>
      <c r="T217" s="218"/>
      <c r="U217" s="219"/>
      <c r="AT217" s="220" t="s">
        <v>130</v>
      </c>
      <c r="AU217" s="220" t="s">
        <v>79</v>
      </c>
      <c r="AV217" s="14" t="s">
        <v>79</v>
      </c>
      <c r="AW217" s="14" t="s">
        <v>29</v>
      </c>
      <c r="AX217" s="14" t="s">
        <v>72</v>
      </c>
      <c r="AY217" s="220" t="s">
        <v>117</v>
      </c>
    </row>
    <row r="218" spans="1:65" s="13" customFormat="1" ht="11.25">
      <c r="B218" s="200"/>
      <c r="C218" s="201"/>
      <c r="D218" s="193" t="s">
        <v>130</v>
      </c>
      <c r="E218" s="202" t="s">
        <v>1</v>
      </c>
      <c r="F218" s="203" t="s">
        <v>232</v>
      </c>
      <c r="G218" s="201"/>
      <c r="H218" s="202" t="s">
        <v>1</v>
      </c>
      <c r="I218" s="204"/>
      <c r="J218" s="201"/>
      <c r="K218" s="201"/>
      <c r="L218" s="205"/>
      <c r="M218" s="206"/>
      <c r="N218" s="207"/>
      <c r="O218" s="207"/>
      <c r="P218" s="207"/>
      <c r="Q218" s="207"/>
      <c r="R218" s="207"/>
      <c r="S218" s="207"/>
      <c r="T218" s="207"/>
      <c r="U218" s="208"/>
      <c r="AT218" s="209" t="s">
        <v>130</v>
      </c>
      <c r="AU218" s="209" t="s">
        <v>79</v>
      </c>
      <c r="AV218" s="13" t="s">
        <v>77</v>
      </c>
      <c r="AW218" s="13" t="s">
        <v>29</v>
      </c>
      <c r="AX218" s="13" t="s">
        <v>72</v>
      </c>
      <c r="AY218" s="209" t="s">
        <v>117</v>
      </c>
    </row>
    <row r="219" spans="1:65" s="14" customFormat="1" ht="11.25">
      <c r="B219" s="210"/>
      <c r="C219" s="211"/>
      <c r="D219" s="193" t="s">
        <v>130</v>
      </c>
      <c r="E219" s="212" t="s">
        <v>1</v>
      </c>
      <c r="F219" s="213" t="s">
        <v>241</v>
      </c>
      <c r="G219" s="211"/>
      <c r="H219" s="214">
        <v>0.45</v>
      </c>
      <c r="I219" s="215"/>
      <c r="J219" s="211"/>
      <c r="K219" s="211"/>
      <c r="L219" s="216"/>
      <c r="M219" s="217"/>
      <c r="N219" s="218"/>
      <c r="O219" s="218"/>
      <c r="P219" s="218"/>
      <c r="Q219" s="218"/>
      <c r="R219" s="218"/>
      <c r="S219" s="218"/>
      <c r="T219" s="218"/>
      <c r="U219" s="219"/>
      <c r="AT219" s="220" t="s">
        <v>130</v>
      </c>
      <c r="AU219" s="220" t="s">
        <v>79</v>
      </c>
      <c r="AV219" s="14" t="s">
        <v>79</v>
      </c>
      <c r="AW219" s="14" t="s">
        <v>29</v>
      </c>
      <c r="AX219" s="14" t="s">
        <v>72</v>
      </c>
      <c r="AY219" s="220" t="s">
        <v>117</v>
      </c>
    </row>
    <row r="220" spans="1:65" s="15" customFormat="1" ht="11.25">
      <c r="B220" s="221"/>
      <c r="C220" s="222"/>
      <c r="D220" s="193" t="s">
        <v>130</v>
      </c>
      <c r="E220" s="223" t="s">
        <v>1</v>
      </c>
      <c r="F220" s="224" t="s">
        <v>133</v>
      </c>
      <c r="G220" s="222"/>
      <c r="H220" s="225">
        <v>3.45</v>
      </c>
      <c r="I220" s="226"/>
      <c r="J220" s="222"/>
      <c r="K220" s="222"/>
      <c r="L220" s="227"/>
      <c r="M220" s="228"/>
      <c r="N220" s="229"/>
      <c r="O220" s="229"/>
      <c r="P220" s="229"/>
      <c r="Q220" s="229"/>
      <c r="R220" s="229"/>
      <c r="S220" s="229"/>
      <c r="T220" s="229"/>
      <c r="U220" s="230"/>
      <c r="AT220" s="231" t="s">
        <v>130</v>
      </c>
      <c r="AU220" s="231" t="s">
        <v>79</v>
      </c>
      <c r="AV220" s="15" t="s">
        <v>124</v>
      </c>
      <c r="AW220" s="15" t="s">
        <v>29</v>
      </c>
      <c r="AX220" s="15" t="s">
        <v>77</v>
      </c>
      <c r="AY220" s="231" t="s">
        <v>117</v>
      </c>
    </row>
    <row r="221" spans="1:65" s="2" customFormat="1" ht="33" customHeight="1">
      <c r="A221" s="34"/>
      <c r="B221" s="35"/>
      <c r="C221" s="180" t="s">
        <v>242</v>
      </c>
      <c r="D221" s="180" t="s">
        <v>119</v>
      </c>
      <c r="E221" s="181" t="s">
        <v>243</v>
      </c>
      <c r="F221" s="182" t="s">
        <v>244</v>
      </c>
      <c r="G221" s="183" t="s">
        <v>122</v>
      </c>
      <c r="H221" s="184">
        <v>15.91</v>
      </c>
      <c r="I221" s="185"/>
      <c r="J221" s="186">
        <f>ROUND(I221*H221,2)</f>
        <v>0</v>
      </c>
      <c r="K221" s="182" t="s">
        <v>123</v>
      </c>
      <c r="L221" s="39"/>
      <c r="M221" s="187" t="s">
        <v>1</v>
      </c>
      <c r="N221" s="188" t="s">
        <v>37</v>
      </c>
      <c r="O221" s="71"/>
      <c r="P221" s="189">
        <f>O221*H221</f>
        <v>0</v>
      </c>
      <c r="Q221" s="189">
        <v>0.69501000000000002</v>
      </c>
      <c r="R221" s="189">
        <f>Q221*H221</f>
        <v>11.057609100000001</v>
      </c>
      <c r="S221" s="189">
        <v>0</v>
      </c>
      <c r="T221" s="189">
        <f>S221*H221</f>
        <v>0</v>
      </c>
      <c r="U221" s="190" t="s">
        <v>1</v>
      </c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R221" s="191" t="s">
        <v>124</v>
      </c>
      <c r="AT221" s="191" t="s">
        <v>119</v>
      </c>
      <c r="AU221" s="191" t="s">
        <v>79</v>
      </c>
      <c r="AY221" s="17" t="s">
        <v>117</v>
      </c>
      <c r="BE221" s="192">
        <f>IF(N221="základní",J221,0)</f>
        <v>0</v>
      </c>
      <c r="BF221" s="192">
        <f>IF(N221="snížená",J221,0)</f>
        <v>0</v>
      </c>
      <c r="BG221" s="192">
        <f>IF(N221="zákl. přenesená",J221,0)</f>
        <v>0</v>
      </c>
      <c r="BH221" s="192">
        <f>IF(N221="sníž. přenesená",J221,0)</f>
        <v>0</v>
      </c>
      <c r="BI221" s="192">
        <f>IF(N221="nulová",J221,0)</f>
        <v>0</v>
      </c>
      <c r="BJ221" s="17" t="s">
        <v>77</v>
      </c>
      <c r="BK221" s="192">
        <f>ROUND(I221*H221,2)</f>
        <v>0</v>
      </c>
      <c r="BL221" s="17" t="s">
        <v>124</v>
      </c>
      <c r="BM221" s="191" t="s">
        <v>245</v>
      </c>
    </row>
    <row r="222" spans="1:65" s="2" customFormat="1" ht="29.25">
      <c r="A222" s="34"/>
      <c r="B222" s="35"/>
      <c r="C222" s="36"/>
      <c r="D222" s="193" t="s">
        <v>126</v>
      </c>
      <c r="E222" s="36"/>
      <c r="F222" s="194" t="s">
        <v>246</v>
      </c>
      <c r="G222" s="36"/>
      <c r="H222" s="36"/>
      <c r="I222" s="195"/>
      <c r="J222" s="36"/>
      <c r="K222" s="36"/>
      <c r="L222" s="39"/>
      <c r="M222" s="196"/>
      <c r="N222" s="197"/>
      <c r="O222" s="71"/>
      <c r="P222" s="71"/>
      <c r="Q222" s="71"/>
      <c r="R222" s="71"/>
      <c r="S222" s="71"/>
      <c r="T222" s="71"/>
      <c r="U222" s="72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T222" s="17" t="s">
        <v>126</v>
      </c>
      <c r="AU222" s="17" t="s">
        <v>79</v>
      </c>
    </row>
    <row r="223" spans="1:65" s="2" customFormat="1" ht="11.25">
      <c r="A223" s="34"/>
      <c r="B223" s="35"/>
      <c r="C223" s="36"/>
      <c r="D223" s="198" t="s">
        <v>128</v>
      </c>
      <c r="E223" s="36"/>
      <c r="F223" s="199" t="s">
        <v>247</v>
      </c>
      <c r="G223" s="36"/>
      <c r="H223" s="36"/>
      <c r="I223" s="195"/>
      <c r="J223" s="36"/>
      <c r="K223" s="36"/>
      <c r="L223" s="39"/>
      <c r="M223" s="196"/>
      <c r="N223" s="197"/>
      <c r="O223" s="71"/>
      <c r="P223" s="71"/>
      <c r="Q223" s="71"/>
      <c r="R223" s="71"/>
      <c r="S223" s="71"/>
      <c r="T223" s="71"/>
      <c r="U223" s="72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T223" s="17" t="s">
        <v>128</v>
      </c>
      <c r="AU223" s="17" t="s">
        <v>79</v>
      </c>
    </row>
    <row r="224" spans="1:65" s="13" customFormat="1" ht="11.25">
      <c r="B224" s="200"/>
      <c r="C224" s="201"/>
      <c r="D224" s="193" t="s">
        <v>130</v>
      </c>
      <c r="E224" s="202" t="s">
        <v>1</v>
      </c>
      <c r="F224" s="203" t="s">
        <v>248</v>
      </c>
      <c r="G224" s="201"/>
      <c r="H224" s="202" t="s">
        <v>1</v>
      </c>
      <c r="I224" s="204"/>
      <c r="J224" s="201"/>
      <c r="K224" s="201"/>
      <c r="L224" s="205"/>
      <c r="M224" s="206"/>
      <c r="N224" s="207"/>
      <c r="O224" s="207"/>
      <c r="P224" s="207"/>
      <c r="Q224" s="207"/>
      <c r="R224" s="207"/>
      <c r="S224" s="207"/>
      <c r="T224" s="207"/>
      <c r="U224" s="208"/>
      <c r="AT224" s="209" t="s">
        <v>130</v>
      </c>
      <c r="AU224" s="209" t="s">
        <v>79</v>
      </c>
      <c r="AV224" s="13" t="s">
        <v>77</v>
      </c>
      <c r="AW224" s="13" t="s">
        <v>29</v>
      </c>
      <c r="AX224" s="13" t="s">
        <v>72</v>
      </c>
      <c r="AY224" s="209" t="s">
        <v>117</v>
      </c>
    </row>
    <row r="225" spans="1:65" s="14" customFormat="1" ht="11.25">
      <c r="B225" s="210"/>
      <c r="C225" s="211"/>
      <c r="D225" s="193" t="s">
        <v>130</v>
      </c>
      <c r="E225" s="212" t="s">
        <v>1</v>
      </c>
      <c r="F225" s="213" t="s">
        <v>249</v>
      </c>
      <c r="G225" s="211"/>
      <c r="H225" s="214">
        <v>13.51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8"/>
      <c r="U225" s="219"/>
      <c r="AT225" s="220" t="s">
        <v>130</v>
      </c>
      <c r="AU225" s="220" t="s">
        <v>79</v>
      </c>
      <c r="AV225" s="14" t="s">
        <v>79</v>
      </c>
      <c r="AW225" s="14" t="s">
        <v>29</v>
      </c>
      <c r="AX225" s="14" t="s">
        <v>72</v>
      </c>
      <c r="AY225" s="220" t="s">
        <v>117</v>
      </c>
    </row>
    <row r="226" spans="1:65" s="13" customFormat="1" ht="11.25">
      <c r="B226" s="200"/>
      <c r="C226" s="201"/>
      <c r="D226" s="193" t="s">
        <v>130</v>
      </c>
      <c r="E226" s="202" t="s">
        <v>1</v>
      </c>
      <c r="F226" s="203" t="s">
        <v>148</v>
      </c>
      <c r="G226" s="201"/>
      <c r="H226" s="202" t="s">
        <v>1</v>
      </c>
      <c r="I226" s="204"/>
      <c r="J226" s="201"/>
      <c r="K226" s="201"/>
      <c r="L226" s="205"/>
      <c r="M226" s="206"/>
      <c r="N226" s="207"/>
      <c r="O226" s="207"/>
      <c r="P226" s="207"/>
      <c r="Q226" s="207"/>
      <c r="R226" s="207"/>
      <c r="S226" s="207"/>
      <c r="T226" s="207"/>
      <c r="U226" s="208"/>
      <c r="AT226" s="209" t="s">
        <v>130</v>
      </c>
      <c r="AU226" s="209" t="s">
        <v>79</v>
      </c>
      <c r="AV226" s="13" t="s">
        <v>77</v>
      </c>
      <c r="AW226" s="13" t="s">
        <v>29</v>
      </c>
      <c r="AX226" s="13" t="s">
        <v>72</v>
      </c>
      <c r="AY226" s="209" t="s">
        <v>117</v>
      </c>
    </row>
    <row r="227" spans="1:65" s="14" customFormat="1" ht="11.25">
      <c r="B227" s="210"/>
      <c r="C227" s="211"/>
      <c r="D227" s="193" t="s">
        <v>130</v>
      </c>
      <c r="E227" s="212" t="s">
        <v>1</v>
      </c>
      <c r="F227" s="213" t="s">
        <v>250</v>
      </c>
      <c r="G227" s="211"/>
      <c r="H227" s="214">
        <v>2.4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8"/>
      <c r="U227" s="219"/>
      <c r="AT227" s="220" t="s">
        <v>130</v>
      </c>
      <c r="AU227" s="220" t="s">
        <v>79</v>
      </c>
      <c r="AV227" s="14" t="s">
        <v>79</v>
      </c>
      <c r="AW227" s="14" t="s">
        <v>29</v>
      </c>
      <c r="AX227" s="14" t="s">
        <v>72</v>
      </c>
      <c r="AY227" s="220" t="s">
        <v>117</v>
      </c>
    </row>
    <row r="228" spans="1:65" s="15" customFormat="1" ht="11.25">
      <c r="B228" s="221"/>
      <c r="C228" s="222"/>
      <c r="D228" s="193" t="s">
        <v>130</v>
      </c>
      <c r="E228" s="223" t="s">
        <v>1</v>
      </c>
      <c r="F228" s="224" t="s">
        <v>133</v>
      </c>
      <c r="G228" s="222"/>
      <c r="H228" s="225">
        <v>15.91</v>
      </c>
      <c r="I228" s="226"/>
      <c r="J228" s="222"/>
      <c r="K228" s="222"/>
      <c r="L228" s="227"/>
      <c r="M228" s="228"/>
      <c r="N228" s="229"/>
      <c r="O228" s="229"/>
      <c r="P228" s="229"/>
      <c r="Q228" s="229"/>
      <c r="R228" s="229"/>
      <c r="S228" s="229"/>
      <c r="T228" s="229"/>
      <c r="U228" s="230"/>
      <c r="AT228" s="231" t="s">
        <v>130</v>
      </c>
      <c r="AU228" s="231" t="s">
        <v>79</v>
      </c>
      <c r="AV228" s="15" t="s">
        <v>124</v>
      </c>
      <c r="AW228" s="15" t="s">
        <v>29</v>
      </c>
      <c r="AX228" s="15" t="s">
        <v>77</v>
      </c>
      <c r="AY228" s="231" t="s">
        <v>117</v>
      </c>
    </row>
    <row r="229" spans="1:65" s="2" customFormat="1" ht="24.2" customHeight="1">
      <c r="A229" s="34"/>
      <c r="B229" s="35"/>
      <c r="C229" s="180" t="s">
        <v>251</v>
      </c>
      <c r="D229" s="180" t="s">
        <v>119</v>
      </c>
      <c r="E229" s="181" t="s">
        <v>252</v>
      </c>
      <c r="F229" s="182" t="s">
        <v>253</v>
      </c>
      <c r="G229" s="183" t="s">
        <v>176</v>
      </c>
      <c r="H229" s="184">
        <v>0.38200000000000001</v>
      </c>
      <c r="I229" s="185"/>
      <c r="J229" s="186">
        <f>ROUND(I229*H229,2)</f>
        <v>0</v>
      </c>
      <c r="K229" s="182" t="s">
        <v>123</v>
      </c>
      <c r="L229" s="39"/>
      <c r="M229" s="187" t="s">
        <v>1</v>
      </c>
      <c r="N229" s="188" t="s">
        <v>37</v>
      </c>
      <c r="O229" s="71"/>
      <c r="P229" s="189">
        <f>O229*H229</f>
        <v>0</v>
      </c>
      <c r="Q229" s="189">
        <v>1.0593999999999999</v>
      </c>
      <c r="R229" s="189">
        <f>Q229*H229</f>
        <v>0.40469079999999996</v>
      </c>
      <c r="S229" s="189">
        <v>0</v>
      </c>
      <c r="T229" s="189">
        <f>S229*H229</f>
        <v>0</v>
      </c>
      <c r="U229" s="190" t="s">
        <v>1</v>
      </c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R229" s="191" t="s">
        <v>124</v>
      </c>
      <c r="AT229" s="191" t="s">
        <v>119</v>
      </c>
      <c r="AU229" s="191" t="s">
        <v>79</v>
      </c>
      <c r="AY229" s="17" t="s">
        <v>117</v>
      </c>
      <c r="BE229" s="192">
        <f>IF(N229="základní",J229,0)</f>
        <v>0</v>
      </c>
      <c r="BF229" s="192">
        <f>IF(N229="snížená",J229,0)</f>
        <v>0</v>
      </c>
      <c r="BG229" s="192">
        <f>IF(N229="zákl. přenesená",J229,0)</f>
        <v>0</v>
      </c>
      <c r="BH229" s="192">
        <f>IF(N229="sníž. přenesená",J229,0)</f>
        <v>0</v>
      </c>
      <c r="BI229" s="192">
        <f>IF(N229="nulová",J229,0)</f>
        <v>0</v>
      </c>
      <c r="BJ229" s="17" t="s">
        <v>77</v>
      </c>
      <c r="BK229" s="192">
        <f>ROUND(I229*H229,2)</f>
        <v>0</v>
      </c>
      <c r="BL229" s="17" t="s">
        <v>124</v>
      </c>
      <c r="BM229" s="191" t="s">
        <v>254</v>
      </c>
    </row>
    <row r="230" spans="1:65" s="2" customFormat="1" ht="29.25">
      <c r="A230" s="34"/>
      <c r="B230" s="35"/>
      <c r="C230" s="36"/>
      <c r="D230" s="193" t="s">
        <v>126</v>
      </c>
      <c r="E230" s="36"/>
      <c r="F230" s="194" t="s">
        <v>255</v>
      </c>
      <c r="G230" s="36"/>
      <c r="H230" s="36"/>
      <c r="I230" s="195"/>
      <c r="J230" s="36"/>
      <c r="K230" s="36"/>
      <c r="L230" s="39"/>
      <c r="M230" s="196"/>
      <c r="N230" s="197"/>
      <c r="O230" s="71"/>
      <c r="P230" s="71"/>
      <c r="Q230" s="71"/>
      <c r="R230" s="71"/>
      <c r="S230" s="71"/>
      <c r="T230" s="71"/>
      <c r="U230" s="72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T230" s="17" t="s">
        <v>126</v>
      </c>
      <c r="AU230" s="17" t="s">
        <v>79</v>
      </c>
    </row>
    <row r="231" spans="1:65" s="2" customFormat="1" ht="11.25">
      <c r="A231" s="34"/>
      <c r="B231" s="35"/>
      <c r="C231" s="36"/>
      <c r="D231" s="198" t="s">
        <v>128</v>
      </c>
      <c r="E231" s="36"/>
      <c r="F231" s="199" t="s">
        <v>256</v>
      </c>
      <c r="G231" s="36"/>
      <c r="H231" s="36"/>
      <c r="I231" s="195"/>
      <c r="J231" s="36"/>
      <c r="K231" s="36"/>
      <c r="L231" s="39"/>
      <c r="M231" s="196"/>
      <c r="N231" s="197"/>
      <c r="O231" s="71"/>
      <c r="P231" s="71"/>
      <c r="Q231" s="71"/>
      <c r="R231" s="71"/>
      <c r="S231" s="71"/>
      <c r="T231" s="71"/>
      <c r="U231" s="72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T231" s="17" t="s">
        <v>128</v>
      </c>
      <c r="AU231" s="17" t="s">
        <v>79</v>
      </c>
    </row>
    <row r="232" spans="1:65" s="13" customFormat="1" ht="11.25">
      <c r="B232" s="200"/>
      <c r="C232" s="201"/>
      <c r="D232" s="193" t="s">
        <v>130</v>
      </c>
      <c r="E232" s="202" t="s">
        <v>1</v>
      </c>
      <c r="F232" s="203" t="s">
        <v>248</v>
      </c>
      <c r="G232" s="201"/>
      <c r="H232" s="202" t="s">
        <v>1</v>
      </c>
      <c r="I232" s="204"/>
      <c r="J232" s="201"/>
      <c r="K232" s="201"/>
      <c r="L232" s="205"/>
      <c r="M232" s="206"/>
      <c r="N232" s="207"/>
      <c r="O232" s="207"/>
      <c r="P232" s="207"/>
      <c r="Q232" s="207"/>
      <c r="R232" s="207"/>
      <c r="S232" s="207"/>
      <c r="T232" s="207"/>
      <c r="U232" s="208"/>
      <c r="AT232" s="209" t="s">
        <v>130</v>
      </c>
      <c r="AU232" s="209" t="s">
        <v>79</v>
      </c>
      <c r="AV232" s="13" t="s">
        <v>77</v>
      </c>
      <c r="AW232" s="13" t="s">
        <v>29</v>
      </c>
      <c r="AX232" s="13" t="s">
        <v>72</v>
      </c>
      <c r="AY232" s="209" t="s">
        <v>117</v>
      </c>
    </row>
    <row r="233" spans="1:65" s="14" customFormat="1" ht="11.25">
      <c r="B233" s="210"/>
      <c r="C233" s="211"/>
      <c r="D233" s="193" t="s">
        <v>130</v>
      </c>
      <c r="E233" s="212" t="s">
        <v>1</v>
      </c>
      <c r="F233" s="213" t="s">
        <v>257</v>
      </c>
      <c r="G233" s="211"/>
      <c r="H233" s="214">
        <v>0.38200000000000001</v>
      </c>
      <c r="I233" s="215"/>
      <c r="J233" s="211"/>
      <c r="K233" s="211"/>
      <c r="L233" s="216"/>
      <c r="M233" s="217"/>
      <c r="N233" s="218"/>
      <c r="O233" s="218"/>
      <c r="P233" s="218"/>
      <c r="Q233" s="218"/>
      <c r="R233" s="218"/>
      <c r="S233" s="218"/>
      <c r="T233" s="218"/>
      <c r="U233" s="219"/>
      <c r="AT233" s="220" t="s">
        <v>130</v>
      </c>
      <c r="AU233" s="220" t="s">
        <v>79</v>
      </c>
      <c r="AV233" s="14" t="s">
        <v>79</v>
      </c>
      <c r="AW233" s="14" t="s">
        <v>29</v>
      </c>
      <c r="AX233" s="14" t="s">
        <v>72</v>
      </c>
      <c r="AY233" s="220" t="s">
        <v>117</v>
      </c>
    </row>
    <row r="234" spans="1:65" s="15" customFormat="1" ht="11.25">
      <c r="B234" s="221"/>
      <c r="C234" s="222"/>
      <c r="D234" s="193" t="s">
        <v>130</v>
      </c>
      <c r="E234" s="223" t="s">
        <v>1</v>
      </c>
      <c r="F234" s="224" t="s">
        <v>133</v>
      </c>
      <c r="G234" s="222"/>
      <c r="H234" s="225">
        <v>0.38200000000000001</v>
      </c>
      <c r="I234" s="226"/>
      <c r="J234" s="222"/>
      <c r="K234" s="222"/>
      <c r="L234" s="227"/>
      <c r="M234" s="228"/>
      <c r="N234" s="229"/>
      <c r="O234" s="229"/>
      <c r="P234" s="229"/>
      <c r="Q234" s="229"/>
      <c r="R234" s="229"/>
      <c r="S234" s="229"/>
      <c r="T234" s="229"/>
      <c r="U234" s="230"/>
      <c r="AT234" s="231" t="s">
        <v>130</v>
      </c>
      <c r="AU234" s="231" t="s">
        <v>79</v>
      </c>
      <c r="AV234" s="15" t="s">
        <v>124</v>
      </c>
      <c r="AW234" s="15" t="s">
        <v>29</v>
      </c>
      <c r="AX234" s="15" t="s">
        <v>77</v>
      </c>
      <c r="AY234" s="231" t="s">
        <v>117</v>
      </c>
    </row>
    <row r="235" spans="1:65" s="12" customFormat="1" ht="22.9" customHeight="1">
      <c r="B235" s="164"/>
      <c r="C235" s="165"/>
      <c r="D235" s="166" t="s">
        <v>71</v>
      </c>
      <c r="E235" s="178" t="s">
        <v>142</v>
      </c>
      <c r="F235" s="178" t="s">
        <v>258</v>
      </c>
      <c r="G235" s="165"/>
      <c r="H235" s="165"/>
      <c r="I235" s="168"/>
      <c r="J235" s="179">
        <f>BK235</f>
        <v>0</v>
      </c>
      <c r="K235" s="165"/>
      <c r="L235" s="170"/>
      <c r="M235" s="171"/>
      <c r="N235" s="172"/>
      <c r="O235" s="172"/>
      <c r="P235" s="173">
        <f>SUM(P236:P288)</f>
        <v>0</v>
      </c>
      <c r="Q235" s="172"/>
      <c r="R235" s="173">
        <f>SUM(R236:R288)</f>
        <v>0</v>
      </c>
      <c r="S235" s="172"/>
      <c r="T235" s="173">
        <f>SUM(T236:T288)</f>
        <v>0</v>
      </c>
      <c r="U235" s="174"/>
      <c r="AR235" s="175" t="s">
        <v>77</v>
      </c>
      <c r="AT235" s="176" t="s">
        <v>71</v>
      </c>
      <c r="AU235" s="176" t="s">
        <v>77</v>
      </c>
      <c r="AY235" s="175" t="s">
        <v>117</v>
      </c>
      <c r="BK235" s="177">
        <f>SUM(BK236:BK288)</f>
        <v>0</v>
      </c>
    </row>
    <row r="236" spans="1:65" s="2" customFormat="1" ht="16.5" customHeight="1">
      <c r="A236" s="34"/>
      <c r="B236" s="35"/>
      <c r="C236" s="180" t="s">
        <v>259</v>
      </c>
      <c r="D236" s="180" t="s">
        <v>119</v>
      </c>
      <c r="E236" s="181" t="s">
        <v>260</v>
      </c>
      <c r="F236" s="182" t="s">
        <v>261</v>
      </c>
      <c r="G236" s="183" t="s">
        <v>262</v>
      </c>
      <c r="H236" s="184">
        <v>1</v>
      </c>
      <c r="I236" s="185"/>
      <c r="J236" s="186">
        <f>ROUND(I236*H236,2)</f>
        <v>0</v>
      </c>
      <c r="K236" s="182" t="s">
        <v>1</v>
      </c>
      <c r="L236" s="39"/>
      <c r="M236" s="187" t="s">
        <v>1</v>
      </c>
      <c r="N236" s="188" t="s">
        <v>37</v>
      </c>
      <c r="O236" s="71"/>
      <c r="P236" s="189">
        <f>O236*H236</f>
        <v>0</v>
      </c>
      <c r="Q236" s="189">
        <v>0</v>
      </c>
      <c r="R236" s="189">
        <f>Q236*H236</f>
        <v>0</v>
      </c>
      <c r="S236" s="189">
        <v>0</v>
      </c>
      <c r="T236" s="189">
        <f>S236*H236</f>
        <v>0</v>
      </c>
      <c r="U236" s="190" t="s">
        <v>1</v>
      </c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R236" s="191" t="s">
        <v>124</v>
      </c>
      <c r="AT236" s="191" t="s">
        <v>119</v>
      </c>
      <c r="AU236" s="191" t="s">
        <v>79</v>
      </c>
      <c r="AY236" s="17" t="s">
        <v>117</v>
      </c>
      <c r="BE236" s="192">
        <f>IF(N236="základní",J236,0)</f>
        <v>0</v>
      </c>
      <c r="BF236" s="192">
        <f>IF(N236="snížená",J236,0)</f>
        <v>0</v>
      </c>
      <c r="BG236" s="192">
        <f>IF(N236="zákl. přenesená",J236,0)</f>
        <v>0</v>
      </c>
      <c r="BH236" s="192">
        <f>IF(N236="sníž. přenesená",J236,0)</f>
        <v>0</v>
      </c>
      <c r="BI236" s="192">
        <f>IF(N236="nulová",J236,0)</f>
        <v>0</v>
      </c>
      <c r="BJ236" s="17" t="s">
        <v>77</v>
      </c>
      <c r="BK236" s="192">
        <f>ROUND(I236*H236,2)</f>
        <v>0</v>
      </c>
      <c r="BL236" s="17" t="s">
        <v>124</v>
      </c>
      <c r="BM236" s="191" t="s">
        <v>263</v>
      </c>
    </row>
    <row r="237" spans="1:65" s="2" customFormat="1" ht="11.25">
      <c r="A237" s="34"/>
      <c r="B237" s="35"/>
      <c r="C237" s="36"/>
      <c r="D237" s="193" t="s">
        <v>126</v>
      </c>
      <c r="E237" s="36"/>
      <c r="F237" s="194" t="s">
        <v>264</v>
      </c>
      <c r="G237" s="36"/>
      <c r="H237" s="36"/>
      <c r="I237" s="195"/>
      <c r="J237" s="36"/>
      <c r="K237" s="36"/>
      <c r="L237" s="39"/>
      <c r="M237" s="196"/>
      <c r="N237" s="197"/>
      <c r="O237" s="71"/>
      <c r="P237" s="71"/>
      <c r="Q237" s="71"/>
      <c r="R237" s="71"/>
      <c r="S237" s="71"/>
      <c r="T237" s="71"/>
      <c r="U237" s="72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T237" s="17" t="s">
        <v>126</v>
      </c>
      <c r="AU237" s="17" t="s">
        <v>79</v>
      </c>
    </row>
    <row r="238" spans="1:65" s="13" customFormat="1" ht="22.5">
      <c r="B238" s="200"/>
      <c r="C238" s="201"/>
      <c r="D238" s="193" t="s">
        <v>130</v>
      </c>
      <c r="E238" s="202" t="s">
        <v>1</v>
      </c>
      <c r="F238" s="203" t="s">
        <v>265</v>
      </c>
      <c r="G238" s="201"/>
      <c r="H238" s="202" t="s">
        <v>1</v>
      </c>
      <c r="I238" s="204"/>
      <c r="J238" s="201"/>
      <c r="K238" s="201"/>
      <c r="L238" s="205"/>
      <c r="M238" s="206"/>
      <c r="N238" s="207"/>
      <c r="O238" s="207"/>
      <c r="P238" s="207"/>
      <c r="Q238" s="207"/>
      <c r="R238" s="207"/>
      <c r="S238" s="207"/>
      <c r="T238" s="207"/>
      <c r="U238" s="208"/>
      <c r="AT238" s="209" t="s">
        <v>130</v>
      </c>
      <c r="AU238" s="209" t="s">
        <v>79</v>
      </c>
      <c r="AV238" s="13" t="s">
        <v>77</v>
      </c>
      <c r="AW238" s="13" t="s">
        <v>29</v>
      </c>
      <c r="AX238" s="13" t="s">
        <v>72</v>
      </c>
      <c r="AY238" s="209" t="s">
        <v>117</v>
      </c>
    </row>
    <row r="239" spans="1:65" s="13" customFormat="1" ht="22.5">
      <c r="B239" s="200"/>
      <c r="C239" s="201"/>
      <c r="D239" s="193" t="s">
        <v>130</v>
      </c>
      <c r="E239" s="202" t="s">
        <v>1</v>
      </c>
      <c r="F239" s="203" t="s">
        <v>266</v>
      </c>
      <c r="G239" s="201"/>
      <c r="H239" s="202" t="s">
        <v>1</v>
      </c>
      <c r="I239" s="204"/>
      <c r="J239" s="201"/>
      <c r="K239" s="201"/>
      <c r="L239" s="205"/>
      <c r="M239" s="206"/>
      <c r="N239" s="207"/>
      <c r="O239" s="207"/>
      <c r="P239" s="207"/>
      <c r="Q239" s="207"/>
      <c r="R239" s="207"/>
      <c r="S239" s="207"/>
      <c r="T239" s="207"/>
      <c r="U239" s="208"/>
      <c r="AT239" s="209" t="s">
        <v>130</v>
      </c>
      <c r="AU239" s="209" t="s">
        <v>79</v>
      </c>
      <c r="AV239" s="13" t="s">
        <v>77</v>
      </c>
      <c r="AW239" s="13" t="s">
        <v>29</v>
      </c>
      <c r="AX239" s="13" t="s">
        <v>72</v>
      </c>
      <c r="AY239" s="209" t="s">
        <v>117</v>
      </c>
    </row>
    <row r="240" spans="1:65" s="14" customFormat="1" ht="11.25">
      <c r="B240" s="210"/>
      <c r="C240" s="211"/>
      <c r="D240" s="193" t="s">
        <v>130</v>
      </c>
      <c r="E240" s="212" t="s">
        <v>1</v>
      </c>
      <c r="F240" s="213" t="s">
        <v>77</v>
      </c>
      <c r="G240" s="211"/>
      <c r="H240" s="214">
        <v>1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8"/>
      <c r="U240" s="219"/>
      <c r="AT240" s="220" t="s">
        <v>130</v>
      </c>
      <c r="AU240" s="220" t="s">
        <v>79</v>
      </c>
      <c r="AV240" s="14" t="s">
        <v>79</v>
      </c>
      <c r="AW240" s="14" t="s">
        <v>29</v>
      </c>
      <c r="AX240" s="14" t="s">
        <v>72</v>
      </c>
      <c r="AY240" s="220" t="s">
        <v>117</v>
      </c>
    </row>
    <row r="241" spans="1:65" s="15" customFormat="1" ht="11.25">
      <c r="B241" s="221"/>
      <c r="C241" s="222"/>
      <c r="D241" s="193" t="s">
        <v>130</v>
      </c>
      <c r="E241" s="223" t="s">
        <v>1</v>
      </c>
      <c r="F241" s="224" t="s">
        <v>133</v>
      </c>
      <c r="G241" s="222"/>
      <c r="H241" s="225">
        <v>1</v>
      </c>
      <c r="I241" s="226"/>
      <c r="J241" s="222"/>
      <c r="K241" s="222"/>
      <c r="L241" s="227"/>
      <c r="M241" s="228"/>
      <c r="N241" s="229"/>
      <c r="O241" s="229"/>
      <c r="P241" s="229"/>
      <c r="Q241" s="229"/>
      <c r="R241" s="229"/>
      <c r="S241" s="229"/>
      <c r="T241" s="229"/>
      <c r="U241" s="230"/>
      <c r="AT241" s="231" t="s">
        <v>130</v>
      </c>
      <c r="AU241" s="231" t="s">
        <v>79</v>
      </c>
      <c r="AV241" s="15" t="s">
        <v>124</v>
      </c>
      <c r="AW241" s="15" t="s">
        <v>29</v>
      </c>
      <c r="AX241" s="15" t="s">
        <v>77</v>
      </c>
      <c r="AY241" s="231" t="s">
        <v>117</v>
      </c>
    </row>
    <row r="242" spans="1:65" s="2" customFormat="1" ht="16.5" customHeight="1">
      <c r="A242" s="34"/>
      <c r="B242" s="35"/>
      <c r="C242" s="180" t="s">
        <v>267</v>
      </c>
      <c r="D242" s="180" t="s">
        <v>119</v>
      </c>
      <c r="E242" s="181" t="s">
        <v>268</v>
      </c>
      <c r="F242" s="182" t="s">
        <v>264</v>
      </c>
      <c r="G242" s="183" t="s">
        <v>262</v>
      </c>
      <c r="H242" s="184">
        <v>2</v>
      </c>
      <c r="I242" s="185"/>
      <c r="J242" s="186">
        <f>ROUND(I242*H242,2)</f>
        <v>0</v>
      </c>
      <c r="K242" s="182" t="s">
        <v>1</v>
      </c>
      <c r="L242" s="39"/>
      <c r="M242" s="187" t="s">
        <v>1</v>
      </c>
      <c r="N242" s="188" t="s">
        <v>37</v>
      </c>
      <c r="O242" s="71"/>
      <c r="P242" s="189">
        <f>O242*H242</f>
        <v>0</v>
      </c>
      <c r="Q242" s="189">
        <v>0</v>
      </c>
      <c r="R242" s="189">
        <f>Q242*H242</f>
        <v>0</v>
      </c>
      <c r="S242" s="189">
        <v>0</v>
      </c>
      <c r="T242" s="189">
        <f>S242*H242</f>
        <v>0</v>
      </c>
      <c r="U242" s="190" t="s">
        <v>1</v>
      </c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R242" s="191" t="s">
        <v>124</v>
      </c>
      <c r="AT242" s="191" t="s">
        <v>119</v>
      </c>
      <c r="AU242" s="191" t="s">
        <v>79</v>
      </c>
      <c r="AY242" s="17" t="s">
        <v>117</v>
      </c>
      <c r="BE242" s="192">
        <f>IF(N242="základní",J242,0)</f>
        <v>0</v>
      </c>
      <c r="BF242" s="192">
        <f>IF(N242="snížená",J242,0)</f>
        <v>0</v>
      </c>
      <c r="BG242" s="192">
        <f>IF(N242="zákl. přenesená",J242,0)</f>
        <v>0</v>
      </c>
      <c r="BH242" s="192">
        <f>IF(N242="sníž. přenesená",J242,0)</f>
        <v>0</v>
      </c>
      <c r="BI242" s="192">
        <f>IF(N242="nulová",J242,0)</f>
        <v>0</v>
      </c>
      <c r="BJ242" s="17" t="s">
        <v>77</v>
      </c>
      <c r="BK242" s="192">
        <f>ROUND(I242*H242,2)</f>
        <v>0</v>
      </c>
      <c r="BL242" s="17" t="s">
        <v>124</v>
      </c>
      <c r="BM242" s="191" t="s">
        <v>269</v>
      </c>
    </row>
    <row r="243" spans="1:65" s="2" customFormat="1" ht="11.25">
      <c r="A243" s="34"/>
      <c r="B243" s="35"/>
      <c r="C243" s="36"/>
      <c r="D243" s="193" t="s">
        <v>126</v>
      </c>
      <c r="E243" s="36"/>
      <c r="F243" s="194" t="s">
        <v>264</v>
      </c>
      <c r="G243" s="36"/>
      <c r="H243" s="36"/>
      <c r="I243" s="195"/>
      <c r="J243" s="36"/>
      <c r="K243" s="36"/>
      <c r="L243" s="39"/>
      <c r="M243" s="196"/>
      <c r="N243" s="197"/>
      <c r="O243" s="71"/>
      <c r="P243" s="71"/>
      <c r="Q243" s="71"/>
      <c r="R243" s="71"/>
      <c r="S243" s="71"/>
      <c r="T243" s="71"/>
      <c r="U243" s="72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T243" s="17" t="s">
        <v>126</v>
      </c>
      <c r="AU243" s="17" t="s">
        <v>79</v>
      </c>
    </row>
    <row r="244" spans="1:65" s="13" customFormat="1" ht="11.25">
      <c r="B244" s="200"/>
      <c r="C244" s="201"/>
      <c r="D244" s="193" t="s">
        <v>130</v>
      </c>
      <c r="E244" s="202" t="s">
        <v>1</v>
      </c>
      <c r="F244" s="203" t="s">
        <v>270</v>
      </c>
      <c r="G244" s="201"/>
      <c r="H244" s="202" t="s">
        <v>1</v>
      </c>
      <c r="I244" s="204"/>
      <c r="J244" s="201"/>
      <c r="K244" s="201"/>
      <c r="L244" s="205"/>
      <c r="M244" s="206"/>
      <c r="N244" s="207"/>
      <c r="O244" s="207"/>
      <c r="P244" s="207"/>
      <c r="Q244" s="207"/>
      <c r="R244" s="207"/>
      <c r="S244" s="207"/>
      <c r="T244" s="207"/>
      <c r="U244" s="208"/>
      <c r="AT244" s="209" t="s">
        <v>130</v>
      </c>
      <c r="AU244" s="209" t="s">
        <v>79</v>
      </c>
      <c r="AV244" s="13" t="s">
        <v>77</v>
      </c>
      <c r="AW244" s="13" t="s">
        <v>29</v>
      </c>
      <c r="AX244" s="13" t="s">
        <v>72</v>
      </c>
      <c r="AY244" s="209" t="s">
        <v>117</v>
      </c>
    </row>
    <row r="245" spans="1:65" s="13" customFormat="1" ht="11.25">
      <c r="B245" s="200"/>
      <c r="C245" s="201"/>
      <c r="D245" s="193" t="s">
        <v>130</v>
      </c>
      <c r="E245" s="202" t="s">
        <v>1</v>
      </c>
      <c r="F245" s="203" t="s">
        <v>271</v>
      </c>
      <c r="G245" s="201"/>
      <c r="H245" s="202" t="s">
        <v>1</v>
      </c>
      <c r="I245" s="204"/>
      <c r="J245" s="201"/>
      <c r="K245" s="201"/>
      <c r="L245" s="205"/>
      <c r="M245" s="206"/>
      <c r="N245" s="207"/>
      <c r="O245" s="207"/>
      <c r="P245" s="207"/>
      <c r="Q245" s="207"/>
      <c r="R245" s="207"/>
      <c r="S245" s="207"/>
      <c r="T245" s="207"/>
      <c r="U245" s="208"/>
      <c r="AT245" s="209" t="s">
        <v>130</v>
      </c>
      <c r="AU245" s="209" t="s">
        <v>79</v>
      </c>
      <c r="AV245" s="13" t="s">
        <v>77</v>
      </c>
      <c r="AW245" s="13" t="s">
        <v>29</v>
      </c>
      <c r="AX245" s="13" t="s">
        <v>72</v>
      </c>
      <c r="AY245" s="209" t="s">
        <v>117</v>
      </c>
    </row>
    <row r="246" spans="1:65" s="13" customFormat="1" ht="11.25">
      <c r="B246" s="200"/>
      <c r="C246" s="201"/>
      <c r="D246" s="193" t="s">
        <v>130</v>
      </c>
      <c r="E246" s="202" t="s">
        <v>1</v>
      </c>
      <c r="F246" s="203" t="s">
        <v>272</v>
      </c>
      <c r="G246" s="201"/>
      <c r="H246" s="202" t="s">
        <v>1</v>
      </c>
      <c r="I246" s="204"/>
      <c r="J246" s="201"/>
      <c r="K246" s="201"/>
      <c r="L246" s="205"/>
      <c r="M246" s="206"/>
      <c r="N246" s="207"/>
      <c r="O246" s="207"/>
      <c r="P246" s="207"/>
      <c r="Q246" s="207"/>
      <c r="R246" s="207"/>
      <c r="S246" s="207"/>
      <c r="T246" s="207"/>
      <c r="U246" s="208"/>
      <c r="AT246" s="209" t="s">
        <v>130</v>
      </c>
      <c r="AU246" s="209" t="s">
        <v>79</v>
      </c>
      <c r="AV246" s="13" t="s">
        <v>77</v>
      </c>
      <c r="AW246" s="13" t="s">
        <v>29</v>
      </c>
      <c r="AX246" s="13" t="s">
        <v>72</v>
      </c>
      <c r="AY246" s="209" t="s">
        <v>117</v>
      </c>
    </row>
    <row r="247" spans="1:65" s="13" customFormat="1" ht="11.25">
      <c r="B247" s="200"/>
      <c r="C247" s="201"/>
      <c r="D247" s="193" t="s">
        <v>130</v>
      </c>
      <c r="E247" s="202" t="s">
        <v>1</v>
      </c>
      <c r="F247" s="203" t="s">
        <v>273</v>
      </c>
      <c r="G247" s="201"/>
      <c r="H247" s="202" t="s">
        <v>1</v>
      </c>
      <c r="I247" s="204"/>
      <c r="J247" s="201"/>
      <c r="K247" s="201"/>
      <c r="L247" s="205"/>
      <c r="M247" s="206"/>
      <c r="N247" s="207"/>
      <c r="O247" s="207"/>
      <c r="P247" s="207"/>
      <c r="Q247" s="207"/>
      <c r="R247" s="207"/>
      <c r="S247" s="207"/>
      <c r="T247" s="207"/>
      <c r="U247" s="208"/>
      <c r="AT247" s="209" t="s">
        <v>130</v>
      </c>
      <c r="AU247" s="209" t="s">
        <v>79</v>
      </c>
      <c r="AV247" s="13" t="s">
        <v>77</v>
      </c>
      <c r="AW247" s="13" t="s">
        <v>29</v>
      </c>
      <c r="AX247" s="13" t="s">
        <v>72</v>
      </c>
      <c r="AY247" s="209" t="s">
        <v>117</v>
      </c>
    </row>
    <row r="248" spans="1:65" s="13" customFormat="1" ht="11.25">
      <c r="B248" s="200"/>
      <c r="C248" s="201"/>
      <c r="D248" s="193" t="s">
        <v>130</v>
      </c>
      <c r="E248" s="202" t="s">
        <v>1</v>
      </c>
      <c r="F248" s="203" t="s">
        <v>274</v>
      </c>
      <c r="G248" s="201"/>
      <c r="H248" s="202" t="s">
        <v>1</v>
      </c>
      <c r="I248" s="204"/>
      <c r="J248" s="201"/>
      <c r="K248" s="201"/>
      <c r="L248" s="205"/>
      <c r="M248" s="206"/>
      <c r="N248" s="207"/>
      <c r="O248" s="207"/>
      <c r="P248" s="207"/>
      <c r="Q248" s="207"/>
      <c r="R248" s="207"/>
      <c r="S248" s="207"/>
      <c r="T248" s="207"/>
      <c r="U248" s="208"/>
      <c r="AT248" s="209" t="s">
        <v>130</v>
      </c>
      <c r="AU248" s="209" t="s">
        <v>79</v>
      </c>
      <c r="AV248" s="13" t="s">
        <v>77</v>
      </c>
      <c r="AW248" s="13" t="s">
        <v>29</v>
      </c>
      <c r="AX248" s="13" t="s">
        <v>72</v>
      </c>
      <c r="AY248" s="209" t="s">
        <v>117</v>
      </c>
    </row>
    <row r="249" spans="1:65" s="13" customFormat="1" ht="11.25">
      <c r="B249" s="200"/>
      <c r="C249" s="201"/>
      <c r="D249" s="193" t="s">
        <v>130</v>
      </c>
      <c r="E249" s="202" t="s">
        <v>1</v>
      </c>
      <c r="F249" s="203" t="s">
        <v>275</v>
      </c>
      <c r="G249" s="201"/>
      <c r="H249" s="202" t="s">
        <v>1</v>
      </c>
      <c r="I249" s="204"/>
      <c r="J249" s="201"/>
      <c r="K249" s="201"/>
      <c r="L249" s="205"/>
      <c r="M249" s="206"/>
      <c r="N249" s="207"/>
      <c r="O249" s="207"/>
      <c r="P249" s="207"/>
      <c r="Q249" s="207"/>
      <c r="R249" s="207"/>
      <c r="S249" s="207"/>
      <c r="T249" s="207"/>
      <c r="U249" s="208"/>
      <c r="AT249" s="209" t="s">
        <v>130</v>
      </c>
      <c r="AU249" s="209" t="s">
        <v>79</v>
      </c>
      <c r="AV249" s="13" t="s">
        <v>77</v>
      </c>
      <c r="AW249" s="13" t="s">
        <v>29</v>
      </c>
      <c r="AX249" s="13" t="s">
        <v>72</v>
      </c>
      <c r="AY249" s="209" t="s">
        <v>117</v>
      </c>
    </row>
    <row r="250" spans="1:65" s="13" customFormat="1" ht="11.25">
      <c r="B250" s="200"/>
      <c r="C250" s="201"/>
      <c r="D250" s="193" t="s">
        <v>130</v>
      </c>
      <c r="E250" s="202" t="s">
        <v>1</v>
      </c>
      <c r="F250" s="203" t="s">
        <v>276</v>
      </c>
      <c r="G250" s="201"/>
      <c r="H250" s="202" t="s">
        <v>1</v>
      </c>
      <c r="I250" s="204"/>
      <c r="J250" s="201"/>
      <c r="K250" s="201"/>
      <c r="L250" s="205"/>
      <c r="M250" s="206"/>
      <c r="N250" s="207"/>
      <c r="O250" s="207"/>
      <c r="P250" s="207"/>
      <c r="Q250" s="207"/>
      <c r="R250" s="207"/>
      <c r="S250" s="207"/>
      <c r="T250" s="207"/>
      <c r="U250" s="208"/>
      <c r="AT250" s="209" t="s">
        <v>130</v>
      </c>
      <c r="AU250" s="209" t="s">
        <v>79</v>
      </c>
      <c r="AV250" s="13" t="s">
        <v>77</v>
      </c>
      <c r="AW250" s="13" t="s">
        <v>29</v>
      </c>
      <c r="AX250" s="13" t="s">
        <v>72</v>
      </c>
      <c r="AY250" s="209" t="s">
        <v>117</v>
      </c>
    </row>
    <row r="251" spans="1:65" s="13" customFormat="1" ht="11.25">
      <c r="B251" s="200"/>
      <c r="C251" s="201"/>
      <c r="D251" s="193" t="s">
        <v>130</v>
      </c>
      <c r="E251" s="202" t="s">
        <v>1</v>
      </c>
      <c r="F251" s="203" t="s">
        <v>277</v>
      </c>
      <c r="G251" s="201"/>
      <c r="H251" s="202" t="s">
        <v>1</v>
      </c>
      <c r="I251" s="204"/>
      <c r="J251" s="201"/>
      <c r="K251" s="201"/>
      <c r="L251" s="205"/>
      <c r="M251" s="206"/>
      <c r="N251" s="207"/>
      <c r="O251" s="207"/>
      <c r="P251" s="207"/>
      <c r="Q251" s="207"/>
      <c r="R251" s="207"/>
      <c r="S251" s="207"/>
      <c r="T251" s="207"/>
      <c r="U251" s="208"/>
      <c r="AT251" s="209" t="s">
        <v>130</v>
      </c>
      <c r="AU251" s="209" t="s">
        <v>79</v>
      </c>
      <c r="AV251" s="13" t="s">
        <v>77</v>
      </c>
      <c r="AW251" s="13" t="s">
        <v>29</v>
      </c>
      <c r="AX251" s="13" t="s">
        <v>72</v>
      </c>
      <c r="AY251" s="209" t="s">
        <v>117</v>
      </c>
    </row>
    <row r="252" spans="1:65" s="13" customFormat="1" ht="11.25">
      <c r="B252" s="200"/>
      <c r="C252" s="201"/>
      <c r="D252" s="193" t="s">
        <v>130</v>
      </c>
      <c r="E252" s="202" t="s">
        <v>1</v>
      </c>
      <c r="F252" s="203" t="s">
        <v>278</v>
      </c>
      <c r="G252" s="201"/>
      <c r="H252" s="202" t="s">
        <v>1</v>
      </c>
      <c r="I252" s="204"/>
      <c r="J252" s="201"/>
      <c r="K252" s="201"/>
      <c r="L252" s="205"/>
      <c r="M252" s="206"/>
      <c r="N252" s="207"/>
      <c r="O252" s="207"/>
      <c r="P252" s="207"/>
      <c r="Q252" s="207"/>
      <c r="R252" s="207"/>
      <c r="S252" s="207"/>
      <c r="T252" s="207"/>
      <c r="U252" s="208"/>
      <c r="AT252" s="209" t="s">
        <v>130</v>
      </c>
      <c r="AU252" s="209" t="s">
        <v>79</v>
      </c>
      <c r="AV252" s="13" t="s">
        <v>77</v>
      </c>
      <c r="AW252" s="13" t="s">
        <v>29</v>
      </c>
      <c r="AX252" s="13" t="s">
        <v>72</v>
      </c>
      <c r="AY252" s="209" t="s">
        <v>117</v>
      </c>
    </row>
    <row r="253" spans="1:65" s="13" customFormat="1" ht="11.25">
      <c r="B253" s="200"/>
      <c r="C253" s="201"/>
      <c r="D253" s="193" t="s">
        <v>130</v>
      </c>
      <c r="E253" s="202" t="s">
        <v>1</v>
      </c>
      <c r="F253" s="203" t="s">
        <v>279</v>
      </c>
      <c r="G253" s="201"/>
      <c r="H253" s="202" t="s">
        <v>1</v>
      </c>
      <c r="I253" s="204"/>
      <c r="J253" s="201"/>
      <c r="K253" s="201"/>
      <c r="L253" s="205"/>
      <c r="M253" s="206"/>
      <c r="N253" s="207"/>
      <c r="O253" s="207"/>
      <c r="P253" s="207"/>
      <c r="Q253" s="207"/>
      <c r="R253" s="207"/>
      <c r="S253" s="207"/>
      <c r="T253" s="207"/>
      <c r="U253" s="208"/>
      <c r="AT253" s="209" t="s">
        <v>130</v>
      </c>
      <c r="AU253" s="209" t="s">
        <v>79</v>
      </c>
      <c r="AV253" s="13" t="s">
        <v>77</v>
      </c>
      <c r="AW253" s="13" t="s">
        <v>29</v>
      </c>
      <c r="AX253" s="13" t="s">
        <v>72</v>
      </c>
      <c r="AY253" s="209" t="s">
        <v>117</v>
      </c>
    </row>
    <row r="254" spans="1:65" s="13" customFormat="1" ht="11.25">
      <c r="B254" s="200"/>
      <c r="C254" s="201"/>
      <c r="D254" s="193" t="s">
        <v>130</v>
      </c>
      <c r="E254" s="202" t="s">
        <v>1</v>
      </c>
      <c r="F254" s="203" t="s">
        <v>280</v>
      </c>
      <c r="G254" s="201"/>
      <c r="H254" s="202" t="s">
        <v>1</v>
      </c>
      <c r="I254" s="204"/>
      <c r="J254" s="201"/>
      <c r="K254" s="201"/>
      <c r="L254" s="205"/>
      <c r="M254" s="206"/>
      <c r="N254" s="207"/>
      <c r="O254" s="207"/>
      <c r="P254" s="207"/>
      <c r="Q254" s="207"/>
      <c r="R254" s="207"/>
      <c r="S254" s="207"/>
      <c r="T254" s="207"/>
      <c r="U254" s="208"/>
      <c r="AT254" s="209" t="s">
        <v>130</v>
      </c>
      <c r="AU254" s="209" t="s">
        <v>79</v>
      </c>
      <c r="AV254" s="13" t="s">
        <v>77</v>
      </c>
      <c r="AW254" s="13" t="s">
        <v>29</v>
      </c>
      <c r="AX254" s="13" t="s">
        <v>72</v>
      </c>
      <c r="AY254" s="209" t="s">
        <v>117</v>
      </c>
    </row>
    <row r="255" spans="1:65" s="13" customFormat="1" ht="11.25">
      <c r="B255" s="200"/>
      <c r="C255" s="201"/>
      <c r="D255" s="193" t="s">
        <v>130</v>
      </c>
      <c r="E255" s="202" t="s">
        <v>1</v>
      </c>
      <c r="F255" s="203" t="s">
        <v>281</v>
      </c>
      <c r="G255" s="201"/>
      <c r="H255" s="202" t="s">
        <v>1</v>
      </c>
      <c r="I255" s="204"/>
      <c r="J255" s="201"/>
      <c r="K255" s="201"/>
      <c r="L255" s="205"/>
      <c r="M255" s="206"/>
      <c r="N255" s="207"/>
      <c r="O255" s="207"/>
      <c r="P255" s="207"/>
      <c r="Q255" s="207"/>
      <c r="R255" s="207"/>
      <c r="S255" s="207"/>
      <c r="T255" s="207"/>
      <c r="U255" s="208"/>
      <c r="AT255" s="209" t="s">
        <v>130</v>
      </c>
      <c r="AU255" s="209" t="s">
        <v>79</v>
      </c>
      <c r="AV255" s="13" t="s">
        <v>77</v>
      </c>
      <c r="AW255" s="13" t="s">
        <v>29</v>
      </c>
      <c r="AX255" s="13" t="s">
        <v>72</v>
      </c>
      <c r="AY255" s="209" t="s">
        <v>117</v>
      </c>
    </row>
    <row r="256" spans="1:65" s="13" customFormat="1" ht="11.25">
      <c r="B256" s="200"/>
      <c r="C256" s="201"/>
      <c r="D256" s="193" t="s">
        <v>130</v>
      </c>
      <c r="E256" s="202" t="s">
        <v>1</v>
      </c>
      <c r="F256" s="203" t="s">
        <v>282</v>
      </c>
      <c r="G256" s="201"/>
      <c r="H256" s="202" t="s">
        <v>1</v>
      </c>
      <c r="I256" s="204"/>
      <c r="J256" s="201"/>
      <c r="K256" s="201"/>
      <c r="L256" s="205"/>
      <c r="M256" s="206"/>
      <c r="N256" s="207"/>
      <c r="O256" s="207"/>
      <c r="P256" s="207"/>
      <c r="Q256" s="207"/>
      <c r="R256" s="207"/>
      <c r="S256" s="207"/>
      <c r="T256" s="207"/>
      <c r="U256" s="208"/>
      <c r="AT256" s="209" t="s">
        <v>130</v>
      </c>
      <c r="AU256" s="209" t="s">
        <v>79</v>
      </c>
      <c r="AV256" s="13" t="s">
        <v>77</v>
      </c>
      <c r="AW256" s="13" t="s">
        <v>29</v>
      </c>
      <c r="AX256" s="13" t="s">
        <v>72</v>
      </c>
      <c r="AY256" s="209" t="s">
        <v>117</v>
      </c>
    </row>
    <row r="257" spans="2:51" s="13" customFormat="1" ht="11.25">
      <c r="B257" s="200"/>
      <c r="C257" s="201"/>
      <c r="D257" s="193" t="s">
        <v>130</v>
      </c>
      <c r="E257" s="202" t="s">
        <v>1</v>
      </c>
      <c r="F257" s="203" t="s">
        <v>283</v>
      </c>
      <c r="G257" s="201"/>
      <c r="H257" s="202" t="s">
        <v>1</v>
      </c>
      <c r="I257" s="204"/>
      <c r="J257" s="201"/>
      <c r="K257" s="201"/>
      <c r="L257" s="205"/>
      <c r="M257" s="206"/>
      <c r="N257" s="207"/>
      <c r="O257" s="207"/>
      <c r="P257" s="207"/>
      <c r="Q257" s="207"/>
      <c r="R257" s="207"/>
      <c r="S257" s="207"/>
      <c r="T257" s="207"/>
      <c r="U257" s="208"/>
      <c r="AT257" s="209" t="s">
        <v>130</v>
      </c>
      <c r="AU257" s="209" t="s">
        <v>79</v>
      </c>
      <c r="AV257" s="13" t="s">
        <v>77</v>
      </c>
      <c r="AW257" s="13" t="s">
        <v>29</v>
      </c>
      <c r="AX257" s="13" t="s">
        <v>72</v>
      </c>
      <c r="AY257" s="209" t="s">
        <v>117</v>
      </c>
    </row>
    <row r="258" spans="2:51" s="13" customFormat="1" ht="11.25">
      <c r="B258" s="200"/>
      <c r="C258" s="201"/>
      <c r="D258" s="193" t="s">
        <v>130</v>
      </c>
      <c r="E258" s="202" t="s">
        <v>1</v>
      </c>
      <c r="F258" s="203" t="s">
        <v>284</v>
      </c>
      <c r="G258" s="201"/>
      <c r="H258" s="202" t="s">
        <v>1</v>
      </c>
      <c r="I258" s="204"/>
      <c r="J258" s="201"/>
      <c r="K258" s="201"/>
      <c r="L258" s="205"/>
      <c r="M258" s="206"/>
      <c r="N258" s="207"/>
      <c r="O258" s="207"/>
      <c r="P258" s="207"/>
      <c r="Q258" s="207"/>
      <c r="R258" s="207"/>
      <c r="S258" s="207"/>
      <c r="T258" s="207"/>
      <c r="U258" s="208"/>
      <c r="AT258" s="209" t="s">
        <v>130</v>
      </c>
      <c r="AU258" s="209" t="s">
        <v>79</v>
      </c>
      <c r="AV258" s="13" t="s">
        <v>77</v>
      </c>
      <c r="AW258" s="13" t="s">
        <v>29</v>
      </c>
      <c r="AX258" s="13" t="s">
        <v>72</v>
      </c>
      <c r="AY258" s="209" t="s">
        <v>117</v>
      </c>
    </row>
    <row r="259" spans="2:51" s="13" customFormat="1" ht="11.25">
      <c r="B259" s="200"/>
      <c r="C259" s="201"/>
      <c r="D259" s="193" t="s">
        <v>130</v>
      </c>
      <c r="E259" s="202" t="s">
        <v>1</v>
      </c>
      <c r="F259" s="203" t="s">
        <v>285</v>
      </c>
      <c r="G259" s="201"/>
      <c r="H259" s="202" t="s">
        <v>1</v>
      </c>
      <c r="I259" s="204"/>
      <c r="J259" s="201"/>
      <c r="K259" s="201"/>
      <c r="L259" s="205"/>
      <c r="M259" s="206"/>
      <c r="N259" s="207"/>
      <c r="O259" s="207"/>
      <c r="P259" s="207"/>
      <c r="Q259" s="207"/>
      <c r="R259" s="207"/>
      <c r="S259" s="207"/>
      <c r="T259" s="207"/>
      <c r="U259" s="208"/>
      <c r="AT259" s="209" t="s">
        <v>130</v>
      </c>
      <c r="AU259" s="209" t="s">
        <v>79</v>
      </c>
      <c r="AV259" s="13" t="s">
        <v>77</v>
      </c>
      <c r="AW259" s="13" t="s">
        <v>29</v>
      </c>
      <c r="AX259" s="13" t="s">
        <v>72</v>
      </c>
      <c r="AY259" s="209" t="s">
        <v>117</v>
      </c>
    </row>
    <row r="260" spans="2:51" s="13" customFormat="1" ht="11.25">
      <c r="B260" s="200"/>
      <c r="C260" s="201"/>
      <c r="D260" s="193" t="s">
        <v>130</v>
      </c>
      <c r="E260" s="202" t="s">
        <v>1</v>
      </c>
      <c r="F260" s="203" t="s">
        <v>286</v>
      </c>
      <c r="G260" s="201"/>
      <c r="H260" s="202" t="s">
        <v>1</v>
      </c>
      <c r="I260" s="204"/>
      <c r="J260" s="201"/>
      <c r="K260" s="201"/>
      <c r="L260" s="205"/>
      <c r="M260" s="206"/>
      <c r="N260" s="207"/>
      <c r="O260" s="207"/>
      <c r="P260" s="207"/>
      <c r="Q260" s="207"/>
      <c r="R260" s="207"/>
      <c r="S260" s="207"/>
      <c r="T260" s="207"/>
      <c r="U260" s="208"/>
      <c r="AT260" s="209" t="s">
        <v>130</v>
      </c>
      <c r="AU260" s="209" t="s">
        <v>79</v>
      </c>
      <c r="AV260" s="13" t="s">
        <v>77</v>
      </c>
      <c r="AW260" s="13" t="s">
        <v>29</v>
      </c>
      <c r="AX260" s="13" t="s">
        <v>72</v>
      </c>
      <c r="AY260" s="209" t="s">
        <v>117</v>
      </c>
    </row>
    <row r="261" spans="2:51" s="13" customFormat="1" ht="22.5">
      <c r="B261" s="200"/>
      <c r="C261" s="201"/>
      <c r="D261" s="193" t="s">
        <v>130</v>
      </c>
      <c r="E261" s="202" t="s">
        <v>1</v>
      </c>
      <c r="F261" s="203" t="s">
        <v>287</v>
      </c>
      <c r="G261" s="201"/>
      <c r="H261" s="202" t="s">
        <v>1</v>
      </c>
      <c r="I261" s="204"/>
      <c r="J261" s="201"/>
      <c r="K261" s="201"/>
      <c r="L261" s="205"/>
      <c r="M261" s="206"/>
      <c r="N261" s="207"/>
      <c r="O261" s="207"/>
      <c r="P261" s="207"/>
      <c r="Q261" s="207"/>
      <c r="R261" s="207"/>
      <c r="S261" s="207"/>
      <c r="T261" s="207"/>
      <c r="U261" s="208"/>
      <c r="AT261" s="209" t="s">
        <v>130</v>
      </c>
      <c r="AU261" s="209" t="s">
        <v>79</v>
      </c>
      <c r="AV261" s="13" t="s">
        <v>77</v>
      </c>
      <c r="AW261" s="13" t="s">
        <v>29</v>
      </c>
      <c r="AX261" s="13" t="s">
        <v>72</v>
      </c>
      <c r="AY261" s="209" t="s">
        <v>117</v>
      </c>
    </row>
    <row r="262" spans="2:51" s="13" customFormat="1" ht="11.25">
      <c r="B262" s="200"/>
      <c r="C262" s="201"/>
      <c r="D262" s="193" t="s">
        <v>130</v>
      </c>
      <c r="E262" s="202" t="s">
        <v>1</v>
      </c>
      <c r="F262" s="203" t="s">
        <v>288</v>
      </c>
      <c r="G262" s="201"/>
      <c r="H262" s="202" t="s">
        <v>1</v>
      </c>
      <c r="I262" s="204"/>
      <c r="J262" s="201"/>
      <c r="K262" s="201"/>
      <c r="L262" s="205"/>
      <c r="M262" s="206"/>
      <c r="N262" s="207"/>
      <c r="O262" s="207"/>
      <c r="P262" s="207"/>
      <c r="Q262" s="207"/>
      <c r="R262" s="207"/>
      <c r="S262" s="207"/>
      <c r="T262" s="207"/>
      <c r="U262" s="208"/>
      <c r="AT262" s="209" t="s">
        <v>130</v>
      </c>
      <c r="AU262" s="209" t="s">
        <v>79</v>
      </c>
      <c r="AV262" s="13" t="s">
        <v>77</v>
      </c>
      <c r="AW262" s="13" t="s">
        <v>29</v>
      </c>
      <c r="AX262" s="13" t="s">
        <v>72</v>
      </c>
      <c r="AY262" s="209" t="s">
        <v>117</v>
      </c>
    </row>
    <row r="263" spans="2:51" s="13" customFormat="1" ht="11.25">
      <c r="B263" s="200"/>
      <c r="C263" s="201"/>
      <c r="D263" s="193" t="s">
        <v>130</v>
      </c>
      <c r="E263" s="202" t="s">
        <v>1</v>
      </c>
      <c r="F263" s="203" t="s">
        <v>289</v>
      </c>
      <c r="G263" s="201"/>
      <c r="H263" s="202" t="s">
        <v>1</v>
      </c>
      <c r="I263" s="204"/>
      <c r="J263" s="201"/>
      <c r="K263" s="201"/>
      <c r="L263" s="205"/>
      <c r="M263" s="206"/>
      <c r="N263" s="207"/>
      <c r="O263" s="207"/>
      <c r="P263" s="207"/>
      <c r="Q263" s="207"/>
      <c r="R263" s="207"/>
      <c r="S263" s="207"/>
      <c r="T263" s="207"/>
      <c r="U263" s="208"/>
      <c r="AT263" s="209" t="s">
        <v>130</v>
      </c>
      <c r="AU263" s="209" t="s">
        <v>79</v>
      </c>
      <c r="AV263" s="13" t="s">
        <v>77</v>
      </c>
      <c r="AW263" s="13" t="s">
        <v>29</v>
      </c>
      <c r="AX263" s="13" t="s">
        <v>72</v>
      </c>
      <c r="AY263" s="209" t="s">
        <v>117</v>
      </c>
    </row>
    <row r="264" spans="2:51" s="13" customFormat="1" ht="11.25">
      <c r="B264" s="200"/>
      <c r="C264" s="201"/>
      <c r="D264" s="193" t="s">
        <v>130</v>
      </c>
      <c r="E264" s="202" t="s">
        <v>1</v>
      </c>
      <c r="F264" s="203" t="s">
        <v>290</v>
      </c>
      <c r="G264" s="201"/>
      <c r="H264" s="202" t="s">
        <v>1</v>
      </c>
      <c r="I264" s="204"/>
      <c r="J264" s="201"/>
      <c r="K264" s="201"/>
      <c r="L264" s="205"/>
      <c r="M264" s="206"/>
      <c r="N264" s="207"/>
      <c r="O264" s="207"/>
      <c r="P264" s="207"/>
      <c r="Q264" s="207"/>
      <c r="R264" s="207"/>
      <c r="S264" s="207"/>
      <c r="T264" s="207"/>
      <c r="U264" s="208"/>
      <c r="AT264" s="209" t="s">
        <v>130</v>
      </c>
      <c r="AU264" s="209" t="s">
        <v>79</v>
      </c>
      <c r="AV264" s="13" t="s">
        <v>77</v>
      </c>
      <c r="AW264" s="13" t="s">
        <v>29</v>
      </c>
      <c r="AX264" s="13" t="s">
        <v>72</v>
      </c>
      <c r="AY264" s="209" t="s">
        <v>117</v>
      </c>
    </row>
    <row r="265" spans="2:51" s="13" customFormat="1" ht="11.25">
      <c r="B265" s="200"/>
      <c r="C265" s="201"/>
      <c r="D265" s="193" t="s">
        <v>130</v>
      </c>
      <c r="E265" s="202" t="s">
        <v>1</v>
      </c>
      <c r="F265" s="203" t="s">
        <v>291</v>
      </c>
      <c r="G265" s="201"/>
      <c r="H265" s="202" t="s">
        <v>1</v>
      </c>
      <c r="I265" s="204"/>
      <c r="J265" s="201"/>
      <c r="K265" s="201"/>
      <c r="L265" s="205"/>
      <c r="M265" s="206"/>
      <c r="N265" s="207"/>
      <c r="O265" s="207"/>
      <c r="P265" s="207"/>
      <c r="Q265" s="207"/>
      <c r="R265" s="207"/>
      <c r="S265" s="207"/>
      <c r="T265" s="207"/>
      <c r="U265" s="208"/>
      <c r="AT265" s="209" t="s">
        <v>130</v>
      </c>
      <c r="AU265" s="209" t="s">
        <v>79</v>
      </c>
      <c r="AV265" s="13" t="s">
        <v>77</v>
      </c>
      <c r="AW265" s="13" t="s">
        <v>29</v>
      </c>
      <c r="AX265" s="13" t="s">
        <v>72</v>
      </c>
      <c r="AY265" s="209" t="s">
        <v>117</v>
      </c>
    </row>
    <row r="266" spans="2:51" s="13" customFormat="1" ht="11.25">
      <c r="B266" s="200"/>
      <c r="C266" s="201"/>
      <c r="D266" s="193" t="s">
        <v>130</v>
      </c>
      <c r="E266" s="202" t="s">
        <v>1</v>
      </c>
      <c r="F266" s="203" t="s">
        <v>292</v>
      </c>
      <c r="G266" s="201"/>
      <c r="H266" s="202" t="s">
        <v>1</v>
      </c>
      <c r="I266" s="204"/>
      <c r="J266" s="201"/>
      <c r="K266" s="201"/>
      <c r="L266" s="205"/>
      <c r="M266" s="206"/>
      <c r="N266" s="207"/>
      <c r="O266" s="207"/>
      <c r="P266" s="207"/>
      <c r="Q266" s="207"/>
      <c r="R266" s="207"/>
      <c r="S266" s="207"/>
      <c r="T266" s="207"/>
      <c r="U266" s="208"/>
      <c r="AT266" s="209" t="s">
        <v>130</v>
      </c>
      <c r="AU266" s="209" t="s">
        <v>79</v>
      </c>
      <c r="AV266" s="13" t="s">
        <v>77</v>
      </c>
      <c r="AW266" s="13" t="s">
        <v>29</v>
      </c>
      <c r="AX266" s="13" t="s">
        <v>72</v>
      </c>
      <c r="AY266" s="209" t="s">
        <v>117</v>
      </c>
    </row>
    <row r="267" spans="2:51" s="13" customFormat="1" ht="22.5">
      <c r="B267" s="200"/>
      <c r="C267" s="201"/>
      <c r="D267" s="193" t="s">
        <v>130</v>
      </c>
      <c r="E267" s="202" t="s">
        <v>1</v>
      </c>
      <c r="F267" s="203" t="s">
        <v>293</v>
      </c>
      <c r="G267" s="201"/>
      <c r="H267" s="202" t="s">
        <v>1</v>
      </c>
      <c r="I267" s="204"/>
      <c r="J267" s="201"/>
      <c r="K267" s="201"/>
      <c r="L267" s="205"/>
      <c r="M267" s="206"/>
      <c r="N267" s="207"/>
      <c r="O267" s="207"/>
      <c r="P267" s="207"/>
      <c r="Q267" s="207"/>
      <c r="R267" s="207"/>
      <c r="S267" s="207"/>
      <c r="T267" s="207"/>
      <c r="U267" s="208"/>
      <c r="AT267" s="209" t="s">
        <v>130</v>
      </c>
      <c r="AU267" s="209" t="s">
        <v>79</v>
      </c>
      <c r="AV267" s="13" t="s">
        <v>77</v>
      </c>
      <c r="AW267" s="13" t="s">
        <v>29</v>
      </c>
      <c r="AX267" s="13" t="s">
        <v>72</v>
      </c>
      <c r="AY267" s="209" t="s">
        <v>117</v>
      </c>
    </row>
    <row r="268" spans="2:51" s="13" customFormat="1" ht="11.25">
      <c r="B268" s="200"/>
      <c r="C268" s="201"/>
      <c r="D268" s="193" t="s">
        <v>130</v>
      </c>
      <c r="E268" s="202" t="s">
        <v>1</v>
      </c>
      <c r="F268" s="203" t="s">
        <v>294</v>
      </c>
      <c r="G268" s="201"/>
      <c r="H268" s="202" t="s">
        <v>1</v>
      </c>
      <c r="I268" s="204"/>
      <c r="J268" s="201"/>
      <c r="K268" s="201"/>
      <c r="L268" s="205"/>
      <c r="M268" s="206"/>
      <c r="N268" s="207"/>
      <c r="O268" s="207"/>
      <c r="P268" s="207"/>
      <c r="Q268" s="207"/>
      <c r="R268" s="207"/>
      <c r="S268" s="207"/>
      <c r="T268" s="207"/>
      <c r="U268" s="208"/>
      <c r="AT268" s="209" t="s">
        <v>130</v>
      </c>
      <c r="AU268" s="209" t="s">
        <v>79</v>
      </c>
      <c r="AV268" s="13" t="s">
        <v>77</v>
      </c>
      <c r="AW268" s="13" t="s">
        <v>29</v>
      </c>
      <c r="AX268" s="13" t="s">
        <v>72</v>
      </c>
      <c r="AY268" s="209" t="s">
        <v>117</v>
      </c>
    </row>
    <row r="269" spans="2:51" s="13" customFormat="1" ht="11.25">
      <c r="B269" s="200"/>
      <c r="C269" s="201"/>
      <c r="D269" s="193" t="s">
        <v>130</v>
      </c>
      <c r="E269" s="202" t="s">
        <v>1</v>
      </c>
      <c r="F269" s="203" t="s">
        <v>295</v>
      </c>
      <c r="G269" s="201"/>
      <c r="H269" s="202" t="s">
        <v>1</v>
      </c>
      <c r="I269" s="204"/>
      <c r="J269" s="201"/>
      <c r="K269" s="201"/>
      <c r="L269" s="205"/>
      <c r="M269" s="206"/>
      <c r="N269" s="207"/>
      <c r="O269" s="207"/>
      <c r="P269" s="207"/>
      <c r="Q269" s="207"/>
      <c r="R269" s="207"/>
      <c r="S269" s="207"/>
      <c r="T269" s="207"/>
      <c r="U269" s="208"/>
      <c r="AT269" s="209" t="s">
        <v>130</v>
      </c>
      <c r="AU269" s="209" t="s">
        <v>79</v>
      </c>
      <c r="AV269" s="13" t="s">
        <v>77</v>
      </c>
      <c r="AW269" s="13" t="s">
        <v>29</v>
      </c>
      <c r="AX269" s="13" t="s">
        <v>72</v>
      </c>
      <c r="AY269" s="209" t="s">
        <v>117</v>
      </c>
    </row>
    <row r="270" spans="2:51" s="13" customFormat="1" ht="22.5">
      <c r="B270" s="200"/>
      <c r="C270" s="201"/>
      <c r="D270" s="193" t="s">
        <v>130</v>
      </c>
      <c r="E270" s="202" t="s">
        <v>1</v>
      </c>
      <c r="F270" s="203" t="s">
        <v>296</v>
      </c>
      <c r="G270" s="201"/>
      <c r="H270" s="202" t="s">
        <v>1</v>
      </c>
      <c r="I270" s="204"/>
      <c r="J270" s="201"/>
      <c r="K270" s="201"/>
      <c r="L270" s="205"/>
      <c r="M270" s="206"/>
      <c r="N270" s="207"/>
      <c r="O270" s="207"/>
      <c r="P270" s="207"/>
      <c r="Q270" s="207"/>
      <c r="R270" s="207"/>
      <c r="S270" s="207"/>
      <c r="T270" s="207"/>
      <c r="U270" s="208"/>
      <c r="AT270" s="209" t="s">
        <v>130</v>
      </c>
      <c r="AU270" s="209" t="s">
        <v>79</v>
      </c>
      <c r="AV270" s="13" t="s">
        <v>77</v>
      </c>
      <c r="AW270" s="13" t="s">
        <v>29</v>
      </c>
      <c r="AX270" s="13" t="s">
        <v>72</v>
      </c>
      <c r="AY270" s="209" t="s">
        <v>117</v>
      </c>
    </row>
    <row r="271" spans="2:51" s="13" customFormat="1" ht="11.25">
      <c r="B271" s="200"/>
      <c r="C271" s="201"/>
      <c r="D271" s="193" t="s">
        <v>130</v>
      </c>
      <c r="E271" s="202" t="s">
        <v>1</v>
      </c>
      <c r="F271" s="203" t="s">
        <v>297</v>
      </c>
      <c r="G271" s="201"/>
      <c r="H271" s="202" t="s">
        <v>1</v>
      </c>
      <c r="I271" s="204"/>
      <c r="J271" s="201"/>
      <c r="K271" s="201"/>
      <c r="L271" s="205"/>
      <c r="M271" s="206"/>
      <c r="N271" s="207"/>
      <c r="O271" s="207"/>
      <c r="P271" s="207"/>
      <c r="Q271" s="207"/>
      <c r="R271" s="207"/>
      <c r="S271" s="207"/>
      <c r="T271" s="207"/>
      <c r="U271" s="208"/>
      <c r="AT271" s="209" t="s">
        <v>130</v>
      </c>
      <c r="AU271" s="209" t="s">
        <v>79</v>
      </c>
      <c r="AV271" s="13" t="s">
        <v>77</v>
      </c>
      <c r="AW271" s="13" t="s">
        <v>29</v>
      </c>
      <c r="AX271" s="13" t="s">
        <v>72</v>
      </c>
      <c r="AY271" s="209" t="s">
        <v>117</v>
      </c>
    </row>
    <row r="272" spans="2:51" s="13" customFormat="1" ht="11.25">
      <c r="B272" s="200"/>
      <c r="C272" s="201"/>
      <c r="D272" s="193" t="s">
        <v>130</v>
      </c>
      <c r="E272" s="202" t="s">
        <v>1</v>
      </c>
      <c r="F272" s="203" t="s">
        <v>298</v>
      </c>
      <c r="G272" s="201"/>
      <c r="H272" s="202" t="s">
        <v>1</v>
      </c>
      <c r="I272" s="204"/>
      <c r="J272" s="201"/>
      <c r="K272" s="201"/>
      <c r="L272" s="205"/>
      <c r="M272" s="206"/>
      <c r="N272" s="207"/>
      <c r="O272" s="207"/>
      <c r="P272" s="207"/>
      <c r="Q272" s="207"/>
      <c r="R272" s="207"/>
      <c r="S272" s="207"/>
      <c r="T272" s="207"/>
      <c r="U272" s="208"/>
      <c r="AT272" s="209" t="s">
        <v>130</v>
      </c>
      <c r="AU272" s="209" t="s">
        <v>79</v>
      </c>
      <c r="AV272" s="13" t="s">
        <v>77</v>
      </c>
      <c r="AW272" s="13" t="s">
        <v>29</v>
      </c>
      <c r="AX272" s="13" t="s">
        <v>72</v>
      </c>
      <c r="AY272" s="209" t="s">
        <v>117</v>
      </c>
    </row>
    <row r="273" spans="2:51" s="13" customFormat="1" ht="11.25">
      <c r="B273" s="200"/>
      <c r="C273" s="201"/>
      <c r="D273" s="193" t="s">
        <v>130</v>
      </c>
      <c r="E273" s="202" t="s">
        <v>1</v>
      </c>
      <c r="F273" s="203" t="s">
        <v>299</v>
      </c>
      <c r="G273" s="201"/>
      <c r="H273" s="202" t="s">
        <v>1</v>
      </c>
      <c r="I273" s="204"/>
      <c r="J273" s="201"/>
      <c r="K273" s="201"/>
      <c r="L273" s="205"/>
      <c r="M273" s="206"/>
      <c r="N273" s="207"/>
      <c r="O273" s="207"/>
      <c r="P273" s="207"/>
      <c r="Q273" s="207"/>
      <c r="R273" s="207"/>
      <c r="S273" s="207"/>
      <c r="T273" s="207"/>
      <c r="U273" s="208"/>
      <c r="AT273" s="209" t="s">
        <v>130</v>
      </c>
      <c r="AU273" s="209" t="s">
        <v>79</v>
      </c>
      <c r="AV273" s="13" t="s">
        <v>77</v>
      </c>
      <c r="AW273" s="13" t="s">
        <v>29</v>
      </c>
      <c r="AX273" s="13" t="s">
        <v>72</v>
      </c>
      <c r="AY273" s="209" t="s">
        <v>117</v>
      </c>
    </row>
    <row r="274" spans="2:51" s="13" customFormat="1" ht="22.5">
      <c r="B274" s="200"/>
      <c r="C274" s="201"/>
      <c r="D274" s="193" t="s">
        <v>130</v>
      </c>
      <c r="E274" s="202" t="s">
        <v>1</v>
      </c>
      <c r="F274" s="203" t="s">
        <v>300</v>
      </c>
      <c r="G274" s="201"/>
      <c r="H274" s="202" t="s">
        <v>1</v>
      </c>
      <c r="I274" s="204"/>
      <c r="J274" s="201"/>
      <c r="K274" s="201"/>
      <c r="L274" s="205"/>
      <c r="M274" s="206"/>
      <c r="N274" s="207"/>
      <c r="O274" s="207"/>
      <c r="P274" s="207"/>
      <c r="Q274" s="207"/>
      <c r="R274" s="207"/>
      <c r="S274" s="207"/>
      <c r="T274" s="207"/>
      <c r="U274" s="208"/>
      <c r="AT274" s="209" t="s">
        <v>130</v>
      </c>
      <c r="AU274" s="209" t="s">
        <v>79</v>
      </c>
      <c r="AV274" s="13" t="s">
        <v>77</v>
      </c>
      <c r="AW274" s="13" t="s">
        <v>29</v>
      </c>
      <c r="AX274" s="13" t="s">
        <v>72</v>
      </c>
      <c r="AY274" s="209" t="s">
        <v>117</v>
      </c>
    </row>
    <row r="275" spans="2:51" s="13" customFormat="1" ht="22.5">
      <c r="B275" s="200"/>
      <c r="C275" s="201"/>
      <c r="D275" s="193" t="s">
        <v>130</v>
      </c>
      <c r="E275" s="202" t="s">
        <v>1</v>
      </c>
      <c r="F275" s="203" t="s">
        <v>301</v>
      </c>
      <c r="G275" s="201"/>
      <c r="H275" s="202" t="s">
        <v>1</v>
      </c>
      <c r="I275" s="204"/>
      <c r="J275" s="201"/>
      <c r="K275" s="201"/>
      <c r="L275" s="205"/>
      <c r="M275" s="206"/>
      <c r="N275" s="207"/>
      <c r="O275" s="207"/>
      <c r="P275" s="207"/>
      <c r="Q275" s="207"/>
      <c r="R275" s="207"/>
      <c r="S275" s="207"/>
      <c r="T275" s="207"/>
      <c r="U275" s="208"/>
      <c r="AT275" s="209" t="s">
        <v>130</v>
      </c>
      <c r="AU275" s="209" t="s">
        <v>79</v>
      </c>
      <c r="AV275" s="13" t="s">
        <v>77</v>
      </c>
      <c r="AW275" s="13" t="s">
        <v>29</v>
      </c>
      <c r="AX275" s="13" t="s">
        <v>72</v>
      </c>
      <c r="AY275" s="209" t="s">
        <v>117</v>
      </c>
    </row>
    <row r="276" spans="2:51" s="13" customFormat="1" ht="11.25">
      <c r="B276" s="200"/>
      <c r="C276" s="201"/>
      <c r="D276" s="193" t="s">
        <v>130</v>
      </c>
      <c r="E276" s="202" t="s">
        <v>1</v>
      </c>
      <c r="F276" s="203" t="s">
        <v>302</v>
      </c>
      <c r="G276" s="201"/>
      <c r="H276" s="202" t="s">
        <v>1</v>
      </c>
      <c r="I276" s="204"/>
      <c r="J276" s="201"/>
      <c r="K276" s="201"/>
      <c r="L276" s="205"/>
      <c r="M276" s="206"/>
      <c r="N276" s="207"/>
      <c r="O276" s="207"/>
      <c r="P276" s="207"/>
      <c r="Q276" s="207"/>
      <c r="R276" s="207"/>
      <c r="S276" s="207"/>
      <c r="T276" s="207"/>
      <c r="U276" s="208"/>
      <c r="AT276" s="209" t="s">
        <v>130</v>
      </c>
      <c r="AU276" s="209" t="s">
        <v>79</v>
      </c>
      <c r="AV276" s="13" t="s">
        <v>77</v>
      </c>
      <c r="AW276" s="13" t="s">
        <v>29</v>
      </c>
      <c r="AX276" s="13" t="s">
        <v>72</v>
      </c>
      <c r="AY276" s="209" t="s">
        <v>117</v>
      </c>
    </row>
    <row r="277" spans="2:51" s="13" customFormat="1" ht="11.25">
      <c r="B277" s="200"/>
      <c r="C277" s="201"/>
      <c r="D277" s="193" t="s">
        <v>130</v>
      </c>
      <c r="E277" s="202" t="s">
        <v>1</v>
      </c>
      <c r="F277" s="203" t="s">
        <v>292</v>
      </c>
      <c r="G277" s="201"/>
      <c r="H277" s="202" t="s">
        <v>1</v>
      </c>
      <c r="I277" s="204"/>
      <c r="J277" s="201"/>
      <c r="K277" s="201"/>
      <c r="L277" s="205"/>
      <c r="M277" s="206"/>
      <c r="N277" s="207"/>
      <c r="O277" s="207"/>
      <c r="P277" s="207"/>
      <c r="Q277" s="207"/>
      <c r="R277" s="207"/>
      <c r="S277" s="207"/>
      <c r="T277" s="207"/>
      <c r="U277" s="208"/>
      <c r="AT277" s="209" t="s">
        <v>130</v>
      </c>
      <c r="AU277" s="209" t="s">
        <v>79</v>
      </c>
      <c r="AV277" s="13" t="s">
        <v>77</v>
      </c>
      <c r="AW277" s="13" t="s">
        <v>29</v>
      </c>
      <c r="AX277" s="13" t="s">
        <v>72</v>
      </c>
      <c r="AY277" s="209" t="s">
        <v>117</v>
      </c>
    </row>
    <row r="278" spans="2:51" s="13" customFormat="1" ht="11.25">
      <c r="B278" s="200"/>
      <c r="C278" s="201"/>
      <c r="D278" s="193" t="s">
        <v>130</v>
      </c>
      <c r="E278" s="202" t="s">
        <v>1</v>
      </c>
      <c r="F278" s="203" t="s">
        <v>303</v>
      </c>
      <c r="G278" s="201"/>
      <c r="H278" s="202" t="s">
        <v>1</v>
      </c>
      <c r="I278" s="204"/>
      <c r="J278" s="201"/>
      <c r="K278" s="201"/>
      <c r="L278" s="205"/>
      <c r="M278" s="206"/>
      <c r="N278" s="207"/>
      <c r="O278" s="207"/>
      <c r="P278" s="207"/>
      <c r="Q278" s="207"/>
      <c r="R278" s="207"/>
      <c r="S278" s="207"/>
      <c r="T278" s="207"/>
      <c r="U278" s="208"/>
      <c r="AT278" s="209" t="s">
        <v>130</v>
      </c>
      <c r="AU278" s="209" t="s">
        <v>79</v>
      </c>
      <c r="AV278" s="13" t="s">
        <v>77</v>
      </c>
      <c r="AW278" s="13" t="s">
        <v>29</v>
      </c>
      <c r="AX278" s="13" t="s">
        <v>72</v>
      </c>
      <c r="AY278" s="209" t="s">
        <v>117</v>
      </c>
    </row>
    <row r="279" spans="2:51" s="13" customFormat="1" ht="11.25">
      <c r="B279" s="200"/>
      <c r="C279" s="201"/>
      <c r="D279" s="193" t="s">
        <v>130</v>
      </c>
      <c r="E279" s="202" t="s">
        <v>1</v>
      </c>
      <c r="F279" s="203" t="s">
        <v>304</v>
      </c>
      <c r="G279" s="201"/>
      <c r="H279" s="202" t="s">
        <v>1</v>
      </c>
      <c r="I279" s="204"/>
      <c r="J279" s="201"/>
      <c r="K279" s="201"/>
      <c r="L279" s="205"/>
      <c r="M279" s="206"/>
      <c r="N279" s="207"/>
      <c r="O279" s="207"/>
      <c r="P279" s="207"/>
      <c r="Q279" s="207"/>
      <c r="R279" s="207"/>
      <c r="S279" s="207"/>
      <c r="T279" s="207"/>
      <c r="U279" s="208"/>
      <c r="AT279" s="209" t="s">
        <v>130</v>
      </c>
      <c r="AU279" s="209" t="s">
        <v>79</v>
      </c>
      <c r="AV279" s="13" t="s">
        <v>77</v>
      </c>
      <c r="AW279" s="13" t="s">
        <v>29</v>
      </c>
      <c r="AX279" s="13" t="s">
        <v>72</v>
      </c>
      <c r="AY279" s="209" t="s">
        <v>117</v>
      </c>
    </row>
    <row r="280" spans="2:51" s="13" customFormat="1" ht="11.25">
      <c r="B280" s="200"/>
      <c r="C280" s="201"/>
      <c r="D280" s="193" t="s">
        <v>130</v>
      </c>
      <c r="E280" s="202" t="s">
        <v>1</v>
      </c>
      <c r="F280" s="203" t="s">
        <v>305</v>
      </c>
      <c r="G280" s="201"/>
      <c r="H280" s="202" t="s">
        <v>1</v>
      </c>
      <c r="I280" s="204"/>
      <c r="J280" s="201"/>
      <c r="K280" s="201"/>
      <c r="L280" s="205"/>
      <c r="M280" s="206"/>
      <c r="N280" s="207"/>
      <c r="O280" s="207"/>
      <c r="P280" s="207"/>
      <c r="Q280" s="207"/>
      <c r="R280" s="207"/>
      <c r="S280" s="207"/>
      <c r="T280" s="207"/>
      <c r="U280" s="208"/>
      <c r="AT280" s="209" t="s">
        <v>130</v>
      </c>
      <c r="AU280" s="209" t="s">
        <v>79</v>
      </c>
      <c r="AV280" s="13" t="s">
        <v>77</v>
      </c>
      <c r="AW280" s="13" t="s">
        <v>29</v>
      </c>
      <c r="AX280" s="13" t="s">
        <v>72</v>
      </c>
      <c r="AY280" s="209" t="s">
        <v>117</v>
      </c>
    </row>
    <row r="281" spans="2:51" s="13" customFormat="1" ht="11.25">
      <c r="B281" s="200"/>
      <c r="C281" s="201"/>
      <c r="D281" s="193" t="s">
        <v>130</v>
      </c>
      <c r="E281" s="202" t="s">
        <v>1</v>
      </c>
      <c r="F281" s="203" t="s">
        <v>306</v>
      </c>
      <c r="G281" s="201"/>
      <c r="H281" s="202" t="s">
        <v>1</v>
      </c>
      <c r="I281" s="204"/>
      <c r="J281" s="201"/>
      <c r="K281" s="201"/>
      <c r="L281" s="205"/>
      <c r="M281" s="206"/>
      <c r="N281" s="207"/>
      <c r="O281" s="207"/>
      <c r="P281" s="207"/>
      <c r="Q281" s="207"/>
      <c r="R281" s="207"/>
      <c r="S281" s="207"/>
      <c r="T281" s="207"/>
      <c r="U281" s="208"/>
      <c r="AT281" s="209" t="s">
        <v>130</v>
      </c>
      <c r="AU281" s="209" t="s">
        <v>79</v>
      </c>
      <c r="AV281" s="13" t="s">
        <v>77</v>
      </c>
      <c r="AW281" s="13" t="s">
        <v>29</v>
      </c>
      <c r="AX281" s="13" t="s">
        <v>72</v>
      </c>
      <c r="AY281" s="209" t="s">
        <v>117</v>
      </c>
    </row>
    <row r="282" spans="2:51" s="13" customFormat="1" ht="11.25">
      <c r="B282" s="200"/>
      <c r="C282" s="201"/>
      <c r="D282" s="193" t="s">
        <v>130</v>
      </c>
      <c r="E282" s="202" t="s">
        <v>1</v>
      </c>
      <c r="F282" s="203" t="s">
        <v>307</v>
      </c>
      <c r="G282" s="201"/>
      <c r="H282" s="202" t="s">
        <v>1</v>
      </c>
      <c r="I282" s="204"/>
      <c r="J282" s="201"/>
      <c r="K282" s="201"/>
      <c r="L282" s="205"/>
      <c r="M282" s="206"/>
      <c r="N282" s="207"/>
      <c r="O282" s="207"/>
      <c r="P282" s="207"/>
      <c r="Q282" s="207"/>
      <c r="R282" s="207"/>
      <c r="S282" s="207"/>
      <c r="T282" s="207"/>
      <c r="U282" s="208"/>
      <c r="AT282" s="209" t="s">
        <v>130</v>
      </c>
      <c r="AU282" s="209" t="s">
        <v>79</v>
      </c>
      <c r="AV282" s="13" t="s">
        <v>77</v>
      </c>
      <c r="AW282" s="13" t="s">
        <v>29</v>
      </c>
      <c r="AX282" s="13" t="s">
        <v>72</v>
      </c>
      <c r="AY282" s="209" t="s">
        <v>117</v>
      </c>
    </row>
    <row r="283" spans="2:51" s="13" customFormat="1" ht="11.25">
      <c r="B283" s="200"/>
      <c r="C283" s="201"/>
      <c r="D283" s="193" t="s">
        <v>130</v>
      </c>
      <c r="E283" s="202" t="s">
        <v>1</v>
      </c>
      <c r="F283" s="203" t="s">
        <v>308</v>
      </c>
      <c r="G283" s="201"/>
      <c r="H283" s="202" t="s">
        <v>1</v>
      </c>
      <c r="I283" s="204"/>
      <c r="J283" s="201"/>
      <c r="K283" s="201"/>
      <c r="L283" s="205"/>
      <c r="M283" s="206"/>
      <c r="N283" s="207"/>
      <c r="O283" s="207"/>
      <c r="P283" s="207"/>
      <c r="Q283" s="207"/>
      <c r="R283" s="207"/>
      <c r="S283" s="207"/>
      <c r="T283" s="207"/>
      <c r="U283" s="208"/>
      <c r="AT283" s="209" t="s">
        <v>130</v>
      </c>
      <c r="AU283" s="209" t="s">
        <v>79</v>
      </c>
      <c r="AV283" s="13" t="s">
        <v>77</v>
      </c>
      <c r="AW283" s="13" t="s">
        <v>29</v>
      </c>
      <c r="AX283" s="13" t="s">
        <v>72</v>
      </c>
      <c r="AY283" s="209" t="s">
        <v>117</v>
      </c>
    </row>
    <row r="284" spans="2:51" s="13" customFormat="1" ht="11.25">
      <c r="B284" s="200"/>
      <c r="C284" s="201"/>
      <c r="D284" s="193" t="s">
        <v>130</v>
      </c>
      <c r="E284" s="202" t="s">
        <v>1</v>
      </c>
      <c r="F284" s="203" t="s">
        <v>309</v>
      </c>
      <c r="G284" s="201"/>
      <c r="H284" s="202" t="s">
        <v>1</v>
      </c>
      <c r="I284" s="204"/>
      <c r="J284" s="201"/>
      <c r="K284" s="201"/>
      <c r="L284" s="205"/>
      <c r="M284" s="206"/>
      <c r="N284" s="207"/>
      <c r="O284" s="207"/>
      <c r="P284" s="207"/>
      <c r="Q284" s="207"/>
      <c r="R284" s="207"/>
      <c r="S284" s="207"/>
      <c r="T284" s="207"/>
      <c r="U284" s="208"/>
      <c r="AT284" s="209" t="s">
        <v>130</v>
      </c>
      <c r="AU284" s="209" t="s">
        <v>79</v>
      </c>
      <c r="AV284" s="13" t="s">
        <v>77</v>
      </c>
      <c r="AW284" s="13" t="s">
        <v>29</v>
      </c>
      <c r="AX284" s="13" t="s">
        <v>72</v>
      </c>
      <c r="AY284" s="209" t="s">
        <v>117</v>
      </c>
    </row>
    <row r="285" spans="2:51" s="13" customFormat="1" ht="11.25">
      <c r="B285" s="200"/>
      <c r="C285" s="201"/>
      <c r="D285" s="193" t="s">
        <v>130</v>
      </c>
      <c r="E285" s="202" t="s">
        <v>1</v>
      </c>
      <c r="F285" s="203" t="s">
        <v>310</v>
      </c>
      <c r="G285" s="201"/>
      <c r="H285" s="202" t="s">
        <v>1</v>
      </c>
      <c r="I285" s="204"/>
      <c r="J285" s="201"/>
      <c r="K285" s="201"/>
      <c r="L285" s="205"/>
      <c r="M285" s="206"/>
      <c r="N285" s="207"/>
      <c r="O285" s="207"/>
      <c r="P285" s="207"/>
      <c r="Q285" s="207"/>
      <c r="R285" s="207"/>
      <c r="S285" s="207"/>
      <c r="T285" s="207"/>
      <c r="U285" s="208"/>
      <c r="AT285" s="209" t="s">
        <v>130</v>
      </c>
      <c r="AU285" s="209" t="s">
        <v>79</v>
      </c>
      <c r="AV285" s="13" t="s">
        <v>77</v>
      </c>
      <c r="AW285" s="13" t="s">
        <v>29</v>
      </c>
      <c r="AX285" s="13" t="s">
        <v>72</v>
      </c>
      <c r="AY285" s="209" t="s">
        <v>117</v>
      </c>
    </row>
    <row r="286" spans="2:51" s="13" customFormat="1" ht="11.25">
      <c r="B286" s="200"/>
      <c r="C286" s="201"/>
      <c r="D286" s="193" t="s">
        <v>130</v>
      </c>
      <c r="E286" s="202" t="s">
        <v>1</v>
      </c>
      <c r="F286" s="203" t="s">
        <v>311</v>
      </c>
      <c r="G286" s="201"/>
      <c r="H286" s="202" t="s">
        <v>1</v>
      </c>
      <c r="I286" s="204"/>
      <c r="J286" s="201"/>
      <c r="K286" s="201"/>
      <c r="L286" s="205"/>
      <c r="M286" s="206"/>
      <c r="N286" s="207"/>
      <c r="O286" s="207"/>
      <c r="P286" s="207"/>
      <c r="Q286" s="207"/>
      <c r="R286" s="207"/>
      <c r="S286" s="207"/>
      <c r="T286" s="207"/>
      <c r="U286" s="208"/>
      <c r="AT286" s="209" t="s">
        <v>130</v>
      </c>
      <c r="AU286" s="209" t="s">
        <v>79</v>
      </c>
      <c r="AV286" s="13" t="s">
        <v>77</v>
      </c>
      <c r="AW286" s="13" t="s">
        <v>29</v>
      </c>
      <c r="AX286" s="13" t="s">
        <v>72</v>
      </c>
      <c r="AY286" s="209" t="s">
        <v>117</v>
      </c>
    </row>
    <row r="287" spans="2:51" s="14" customFormat="1" ht="11.25">
      <c r="B287" s="210"/>
      <c r="C287" s="211"/>
      <c r="D287" s="193" t="s">
        <v>130</v>
      </c>
      <c r="E287" s="212" t="s">
        <v>1</v>
      </c>
      <c r="F287" s="213" t="s">
        <v>79</v>
      </c>
      <c r="G287" s="211"/>
      <c r="H287" s="214">
        <v>2</v>
      </c>
      <c r="I287" s="215"/>
      <c r="J287" s="211"/>
      <c r="K287" s="211"/>
      <c r="L287" s="216"/>
      <c r="M287" s="217"/>
      <c r="N287" s="218"/>
      <c r="O287" s="218"/>
      <c r="P287" s="218"/>
      <c r="Q287" s="218"/>
      <c r="R287" s="218"/>
      <c r="S287" s="218"/>
      <c r="T287" s="218"/>
      <c r="U287" s="219"/>
      <c r="AT287" s="220" t="s">
        <v>130</v>
      </c>
      <c r="AU287" s="220" t="s">
        <v>79</v>
      </c>
      <c r="AV287" s="14" t="s">
        <v>79</v>
      </c>
      <c r="AW287" s="14" t="s">
        <v>29</v>
      </c>
      <c r="AX287" s="14" t="s">
        <v>72</v>
      </c>
      <c r="AY287" s="220" t="s">
        <v>117</v>
      </c>
    </row>
    <row r="288" spans="2:51" s="15" customFormat="1" ht="11.25">
      <c r="B288" s="221"/>
      <c r="C288" s="222"/>
      <c r="D288" s="193" t="s">
        <v>130</v>
      </c>
      <c r="E288" s="223" t="s">
        <v>1</v>
      </c>
      <c r="F288" s="224" t="s">
        <v>133</v>
      </c>
      <c r="G288" s="222"/>
      <c r="H288" s="225">
        <v>2</v>
      </c>
      <c r="I288" s="226"/>
      <c r="J288" s="222"/>
      <c r="K288" s="222"/>
      <c r="L288" s="227"/>
      <c r="M288" s="228"/>
      <c r="N288" s="229"/>
      <c r="O288" s="229"/>
      <c r="P288" s="229"/>
      <c r="Q288" s="229"/>
      <c r="R288" s="229"/>
      <c r="S288" s="229"/>
      <c r="T288" s="229"/>
      <c r="U288" s="230"/>
      <c r="AT288" s="231" t="s">
        <v>130</v>
      </c>
      <c r="AU288" s="231" t="s">
        <v>79</v>
      </c>
      <c r="AV288" s="15" t="s">
        <v>124</v>
      </c>
      <c r="AW288" s="15" t="s">
        <v>29</v>
      </c>
      <c r="AX288" s="15" t="s">
        <v>77</v>
      </c>
      <c r="AY288" s="231" t="s">
        <v>117</v>
      </c>
    </row>
    <row r="289" spans="1:65" s="12" customFormat="1" ht="22.9" customHeight="1">
      <c r="B289" s="164"/>
      <c r="C289" s="165"/>
      <c r="D289" s="166" t="s">
        <v>71</v>
      </c>
      <c r="E289" s="178" t="s">
        <v>159</v>
      </c>
      <c r="F289" s="178" t="s">
        <v>312</v>
      </c>
      <c r="G289" s="165"/>
      <c r="H289" s="165"/>
      <c r="I289" s="168"/>
      <c r="J289" s="179">
        <f>BK289</f>
        <v>0</v>
      </c>
      <c r="K289" s="165"/>
      <c r="L289" s="170"/>
      <c r="M289" s="171"/>
      <c r="N289" s="172"/>
      <c r="O289" s="172"/>
      <c r="P289" s="173">
        <f>SUM(P290:P304)</f>
        <v>0</v>
      </c>
      <c r="Q289" s="172"/>
      <c r="R289" s="173">
        <f>SUM(R290:R304)</f>
        <v>8.4391200000000008</v>
      </c>
      <c r="S289" s="172"/>
      <c r="T289" s="173">
        <f>SUM(T290:T304)</f>
        <v>0</v>
      </c>
      <c r="U289" s="174"/>
      <c r="AR289" s="175" t="s">
        <v>77</v>
      </c>
      <c r="AT289" s="176" t="s">
        <v>71</v>
      </c>
      <c r="AU289" s="176" t="s">
        <v>77</v>
      </c>
      <c r="AY289" s="175" t="s">
        <v>117</v>
      </c>
      <c r="BK289" s="177">
        <f>SUM(BK290:BK304)</f>
        <v>0</v>
      </c>
    </row>
    <row r="290" spans="1:65" s="2" customFormat="1" ht="24.2" customHeight="1">
      <c r="A290" s="34"/>
      <c r="B290" s="35"/>
      <c r="C290" s="180" t="s">
        <v>313</v>
      </c>
      <c r="D290" s="180" t="s">
        <v>119</v>
      </c>
      <c r="E290" s="181" t="s">
        <v>314</v>
      </c>
      <c r="F290" s="182" t="s">
        <v>315</v>
      </c>
      <c r="G290" s="183" t="s">
        <v>122</v>
      </c>
      <c r="H290" s="184">
        <v>36</v>
      </c>
      <c r="I290" s="185"/>
      <c r="J290" s="186">
        <f>ROUND(I290*H290,2)</f>
        <v>0</v>
      </c>
      <c r="K290" s="182" t="s">
        <v>123</v>
      </c>
      <c r="L290" s="39"/>
      <c r="M290" s="187" t="s">
        <v>1</v>
      </c>
      <c r="N290" s="188" t="s">
        <v>37</v>
      </c>
      <c r="O290" s="71"/>
      <c r="P290" s="189">
        <f>O290*H290</f>
        <v>0</v>
      </c>
      <c r="Q290" s="189">
        <v>0</v>
      </c>
      <c r="R290" s="189">
        <f>Q290*H290</f>
        <v>0</v>
      </c>
      <c r="S290" s="189">
        <v>0</v>
      </c>
      <c r="T290" s="189">
        <f>S290*H290</f>
        <v>0</v>
      </c>
      <c r="U290" s="190" t="s">
        <v>1</v>
      </c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R290" s="191" t="s">
        <v>124</v>
      </c>
      <c r="AT290" s="191" t="s">
        <v>119</v>
      </c>
      <c r="AU290" s="191" t="s">
        <v>79</v>
      </c>
      <c r="AY290" s="17" t="s">
        <v>117</v>
      </c>
      <c r="BE290" s="192">
        <f>IF(N290="základní",J290,0)</f>
        <v>0</v>
      </c>
      <c r="BF290" s="192">
        <f>IF(N290="snížená",J290,0)</f>
        <v>0</v>
      </c>
      <c r="BG290" s="192">
        <f>IF(N290="zákl. přenesená",J290,0)</f>
        <v>0</v>
      </c>
      <c r="BH290" s="192">
        <f>IF(N290="sníž. přenesená",J290,0)</f>
        <v>0</v>
      </c>
      <c r="BI290" s="192">
        <f>IF(N290="nulová",J290,0)</f>
        <v>0</v>
      </c>
      <c r="BJ290" s="17" t="s">
        <v>77</v>
      </c>
      <c r="BK290" s="192">
        <f>ROUND(I290*H290,2)</f>
        <v>0</v>
      </c>
      <c r="BL290" s="17" t="s">
        <v>124</v>
      </c>
      <c r="BM290" s="191" t="s">
        <v>316</v>
      </c>
    </row>
    <row r="291" spans="1:65" s="2" customFormat="1" ht="29.25">
      <c r="A291" s="34"/>
      <c r="B291" s="35"/>
      <c r="C291" s="36"/>
      <c r="D291" s="193" t="s">
        <v>126</v>
      </c>
      <c r="E291" s="36"/>
      <c r="F291" s="194" t="s">
        <v>317</v>
      </c>
      <c r="G291" s="36"/>
      <c r="H291" s="36"/>
      <c r="I291" s="195"/>
      <c r="J291" s="36"/>
      <c r="K291" s="36"/>
      <c r="L291" s="39"/>
      <c r="M291" s="196"/>
      <c r="N291" s="197"/>
      <c r="O291" s="71"/>
      <c r="P291" s="71"/>
      <c r="Q291" s="71"/>
      <c r="R291" s="71"/>
      <c r="S291" s="71"/>
      <c r="T291" s="71"/>
      <c r="U291" s="72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T291" s="17" t="s">
        <v>126</v>
      </c>
      <c r="AU291" s="17" t="s">
        <v>79</v>
      </c>
    </row>
    <row r="292" spans="1:65" s="2" customFormat="1" ht="11.25">
      <c r="A292" s="34"/>
      <c r="B292" s="35"/>
      <c r="C292" s="36"/>
      <c r="D292" s="198" t="s">
        <v>128</v>
      </c>
      <c r="E292" s="36"/>
      <c r="F292" s="199" t="s">
        <v>318</v>
      </c>
      <c r="G292" s="36"/>
      <c r="H292" s="36"/>
      <c r="I292" s="195"/>
      <c r="J292" s="36"/>
      <c r="K292" s="36"/>
      <c r="L292" s="39"/>
      <c r="M292" s="196"/>
      <c r="N292" s="197"/>
      <c r="O292" s="71"/>
      <c r="P292" s="71"/>
      <c r="Q292" s="71"/>
      <c r="R292" s="71"/>
      <c r="S292" s="71"/>
      <c r="T292" s="71"/>
      <c r="U292" s="72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T292" s="17" t="s">
        <v>128</v>
      </c>
      <c r="AU292" s="17" t="s">
        <v>79</v>
      </c>
    </row>
    <row r="293" spans="1:65" s="13" customFormat="1" ht="11.25">
      <c r="B293" s="200"/>
      <c r="C293" s="201"/>
      <c r="D293" s="193" t="s">
        <v>130</v>
      </c>
      <c r="E293" s="202" t="s">
        <v>1</v>
      </c>
      <c r="F293" s="203" t="s">
        <v>222</v>
      </c>
      <c r="G293" s="201"/>
      <c r="H293" s="202" t="s">
        <v>1</v>
      </c>
      <c r="I293" s="204"/>
      <c r="J293" s="201"/>
      <c r="K293" s="201"/>
      <c r="L293" s="205"/>
      <c r="M293" s="206"/>
      <c r="N293" s="207"/>
      <c r="O293" s="207"/>
      <c r="P293" s="207"/>
      <c r="Q293" s="207"/>
      <c r="R293" s="207"/>
      <c r="S293" s="207"/>
      <c r="T293" s="207"/>
      <c r="U293" s="208"/>
      <c r="AT293" s="209" t="s">
        <v>130</v>
      </c>
      <c r="AU293" s="209" t="s">
        <v>79</v>
      </c>
      <c r="AV293" s="13" t="s">
        <v>77</v>
      </c>
      <c r="AW293" s="13" t="s">
        <v>29</v>
      </c>
      <c r="AX293" s="13" t="s">
        <v>72</v>
      </c>
      <c r="AY293" s="209" t="s">
        <v>117</v>
      </c>
    </row>
    <row r="294" spans="1:65" s="14" customFormat="1" ht="11.25">
      <c r="B294" s="210"/>
      <c r="C294" s="211"/>
      <c r="D294" s="193" t="s">
        <v>130</v>
      </c>
      <c r="E294" s="212" t="s">
        <v>1</v>
      </c>
      <c r="F294" s="213" t="s">
        <v>223</v>
      </c>
      <c r="G294" s="211"/>
      <c r="H294" s="214">
        <v>36</v>
      </c>
      <c r="I294" s="215"/>
      <c r="J294" s="211"/>
      <c r="K294" s="211"/>
      <c r="L294" s="216"/>
      <c r="M294" s="217"/>
      <c r="N294" s="218"/>
      <c r="O294" s="218"/>
      <c r="P294" s="218"/>
      <c r="Q294" s="218"/>
      <c r="R294" s="218"/>
      <c r="S294" s="218"/>
      <c r="T294" s="218"/>
      <c r="U294" s="219"/>
      <c r="AT294" s="220" t="s">
        <v>130</v>
      </c>
      <c r="AU294" s="220" t="s">
        <v>79</v>
      </c>
      <c r="AV294" s="14" t="s">
        <v>79</v>
      </c>
      <c r="AW294" s="14" t="s">
        <v>29</v>
      </c>
      <c r="AX294" s="14" t="s">
        <v>72</v>
      </c>
      <c r="AY294" s="220" t="s">
        <v>117</v>
      </c>
    </row>
    <row r="295" spans="1:65" s="15" customFormat="1" ht="11.25">
      <c r="B295" s="221"/>
      <c r="C295" s="222"/>
      <c r="D295" s="193" t="s">
        <v>130</v>
      </c>
      <c r="E295" s="223" t="s">
        <v>1</v>
      </c>
      <c r="F295" s="224" t="s">
        <v>133</v>
      </c>
      <c r="G295" s="222"/>
      <c r="H295" s="225">
        <v>36</v>
      </c>
      <c r="I295" s="226"/>
      <c r="J295" s="222"/>
      <c r="K295" s="222"/>
      <c r="L295" s="227"/>
      <c r="M295" s="228"/>
      <c r="N295" s="229"/>
      <c r="O295" s="229"/>
      <c r="P295" s="229"/>
      <c r="Q295" s="229"/>
      <c r="R295" s="229"/>
      <c r="S295" s="229"/>
      <c r="T295" s="229"/>
      <c r="U295" s="230"/>
      <c r="AT295" s="231" t="s">
        <v>130</v>
      </c>
      <c r="AU295" s="231" t="s">
        <v>79</v>
      </c>
      <c r="AV295" s="15" t="s">
        <v>124</v>
      </c>
      <c r="AW295" s="15" t="s">
        <v>29</v>
      </c>
      <c r="AX295" s="15" t="s">
        <v>77</v>
      </c>
      <c r="AY295" s="231" t="s">
        <v>117</v>
      </c>
    </row>
    <row r="296" spans="1:65" s="2" customFormat="1" ht="24.2" customHeight="1">
      <c r="A296" s="34"/>
      <c r="B296" s="35"/>
      <c r="C296" s="180" t="s">
        <v>7</v>
      </c>
      <c r="D296" s="180" t="s">
        <v>119</v>
      </c>
      <c r="E296" s="181" t="s">
        <v>319</v>
      </c>
      <c r="F296" s="182" t="s">
        <v>320</v>
      </c>
      <c r="G296" s="183" t="s">
        <v>122</v>
      </c>
      <c r="H296" s="184">
        <v>36</v>
      </c>
      <c r="I296" s="185"/>
      <c r="J296" s="186">
        <f>ROUND(I296*H296,2)</f>
        <v>0</v>
      </c>
      <c r="K296" s="182" t="s">
        <v>123</v>
      </c>
      <c r="L296" s="39"/>
      <c r="M296" s="187" t="s">
        <v>1</v>
      </c>
      <c r="N296" s="188" t="s">
        <v>37</v>
      </c>
      <c r="O296" s="71"/>
      <c r="P296" s="189">
        <f>O296*H296</f>
        <v>0</v>
      </c>
      <c r="Q296" s="189">
        <v>8.9219999999999994E-2</v>
      </c>
      <c r="R296" s="189">
        <f>Q296*H296</f>
        <v>3.2119199999999997</v>
      </c>
      <c r="S296" s="189">
        <v>0</v>
      </c>
      <c r="T296" s="189">
        <f>S296*H296</f>
        <v>0</v>
      </c>
      <c r="U296" s="190" t="s">
        <v>1</v>
      </c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R296" s="191" t="s">
        <v>124</v>
      </c>
      <c r="AT296" s="191" t="s">
        <v>119</v>
      </c>
      <c r="AU296" s="191" t="s">
        <v>79</v>
      </c>
      <c r="AY296" s="17" t="s">
        <v>117</v>
      </c>
      <c r="BE296" s="192">
        <f>IF(N296="základní",J296,0)</f>
        <v>0</v>
      </c>
      <c r="BF296" s="192">
        <f>IF(N296="snížená",J296,0)</f>
        <v>0</v>
      </c>
      <c r="BG296" s="192">
        <f>IF(N296="zákl. přenesená",J296,0)</f>
        <v>0</v>
      </c>
      <c r="BH296" s="192">
        <f>IF(N296="sníž. přenesená",J296,0)</f>
        <v>0</v>
      </c>
      <c r="BI296" s="192">
        <f>IF(N296="nulová",J296,0)</f>
        <v>0</v>
      </c>
      <c r="BJ296" s="17" t="s">
        <v>77</v>
      </c>
      <c r="BK296" s="192">
        <f>ROUND(I296*H296,2)</f>
        <v>0</v>
      </c>
      <c r="BL296" s="17" t="s">
        <v>124</v>
      </c>
      <c r="BM296" s="191" t="s">
        <v>321</v>
      </c>
    </row>
    <row r="297" spans="1:65" s="2" customFormat="1" ht="48.75">
      <c r="A297" s="34"/>
      <c r="B297" s="35"/>
      <c r="C297" s="36"/>
      <c r="D297" s="193" t="s">
        <v>126</v>
      </c>
      <c r="E297" s="36"/>
      <c r="F297" s="194" t="s">
        <v>322</v>
      </c>
      <c r="G297" s="36"/>
      <c r="H297" s="36"/>
      <c r="I297" s="195"/>
      <c r="J297" s="36"/>
      <c r="K297" s="36"/>
      <c r="L297" s="39"/>
      <c r="M297" s="196"/>
      <c r="N297" s="197"/>
      <c r="O297" s="71"/>
      <c r="P297" s="71"/>
      <c r="Q297" s="71"/>
      <c r="R297" s="71"/>
      <c r="S297" s="71"/>
      <c r="T297" s="71"/>
      <c r="U297" s="72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T297" s="17" t="s">
        <v>126</v>
      </c>
      <c r="AU297" s="17" t="s">
        <v>79</v>
      </c>
    </row>
    <row r="298" spans="1:65" s="2" customFormat="1" ht="11.25">
      <c r="A298" s="34"/>
      <c r="B298" s="35"/>
      <c r="C298" s="36"/>
      <c r="D298" s="198" t="s">
        <v>128</v>
      </c>
      <c r="E298" s="36"/>
      <c r="F298" s="199" t="s">
        <v>323</v>
      </c>
      <c r="G298" s="36"/>
      <c r="H298" s="36"/>
      <c r="I298" s="195"/>
      <c r="J298" s="36"/>
      <c r="K298" s="36"/>
      <c r="L298" s="39"/>
      <c r="M298" s="196"/>
      <c r="N298" s="197"/>
      <c r="O298" s="71"/>
      <c r="P298" s="71"/>
      <c r="Q298" s="71"/>
      <c r="R298" s="71"/>
      <c r="S298" s="71"/>
      <c r="T298" s="71"/>
      <c r="U298" s="72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T298" s="17" t="s">
        <v>128</v>
      </c>
      <c r="AU298" s="17" t="s">
        <v>79</v>
      </c>
    </row>
    <row r="299" spans="1:65" s="13" customFormat="1" ht="11.25">
      <c r="B299" s="200"/>
      <c r="C299" s="201"/>
      <c r="D299" s="193" t="s">
        <v>130</v>
      </c>
      <c r="E299" s="202" t="s">
        <v>1</v>
      </c>
      <c r="F299" s="203" t="s">
        <v>222</v>
      </c>
      <c r="G299" s="201"/>
      <c r="H299" s="202" t="s">
        <v>1</v>
      </c>
      <c r="I299" s="204"/>
      <c r="J299" s="201"/>
      <c r="K299" s="201"/>
      <c r="L299" s="205"/>
      <c r="M299" s="206"/>
      <c r="N299" s="207"/>
      <c r="O299" s="207"/>
      <c r="P299" s="207"/>
      <c r="Q299" s="207"/>
      <c r="R299" s="207"/>
      <c r="S299" s="207"/>
      <c r="T299" s="207"/>
      <c r="U299" s="208"/>
      <c r="AT299" s="209" t="s">
        <v>130</v>
      </c>
      <c r="AU299" s="209" t="s">
        <v>79</v>
      </c>
      <c r="AV299" s="13" t="s">
        <v>77</v>
      </c>
      <c r="AW299" s="13" t="s">
        <v>29</v>
      </c>
      <c r="AX299" s="13" t="s">
        <v>72</v>
      </c>
      <c r="AY299" s="209" t="s">
        <v>117</v>
      </c>
    </row>
    <row r="300" spans="1:65" s="14" customFormat="1" ht="11.25">
      <c r="B300" s="210"/>
      <c r="C300" s="211"/>
      <c r="D300" s="193" t="s">
        <v>130</v>
      </c>
      <c r="E300" s="212" t="s">
        <v>1</v>
      </c>
      <c r="F300" s="213" t="s">
        <v>223</v>
      </c>
      <c r="G300" s="211"/>
      <c r="H300" s="214">
        <v>36</v>
      </c>
      <c r="I300" s="215"/>
      <c r="J300" s="211"/>
      <c r="K300" s="211"/>
      <c r="L300" s="216"/>
      <c r="M300" s="217"/>
      <c r="N300" s="218"/>
      <c r="O300" s="218"/>
      <c r="P300" s="218"/>
      <c r="Q300" s="218"/>
      <c r="R300" s="218"/>
      <c r="S300" s="218"/>
      <c r="T300" s="218"/>
      <c r="U300" s="219"/>
      <c r="AT300" s="220" t="s">
        <v>130</v>
      </c>
      <c r="AU300" s="220" t="s">
        <v>79</v>
      </c>
      <c r="AV300" s="14" t="s">
        <v>79</v>
      </c>
      <c r="AW300" s="14" t="s">
        <v>29</v>
      </c>
      <c r="AX300" s="14" t="s">
        <v>72</v>
      </c>
      <c r="AY300" s="220" t="s">
        <v>117</v>
      </c>
    </row>
    <row r="301" spans="1:65" s="15" customFormat="1" ht="11.25">
      <c r="B301" s="221"/>
      <c r="C301" s="222"/>
      <c r="D301" s="193" t="s">
        <v>130</v>
      </c>
      <c r="E301" s="223" t="s">
        <v>1</v>
      </c>
      <c r="F301" s="224" t="s">
        <v>133</v>
      </c>
      <c r="G301" s="222"/>
      <c r="H301" s="225">
        <v>36</v>
      </c>
      <c r="I301" s="226"/>
      <c r="J301" s="222"/>
      <c r="K301" s="222"/>
      <c r="L301" s="227"/>
      <c r="M301" s="228"/>
      <c r="N301" s="229"/>
      <c r="O301" s="229"/>
      <c r="P301" s="229"/>
      <c r="Q301" s="229"/>
      <c r="R301" s="229"/>
      <c r="S301" s="229"/>
      <c r="T301" s="229"/>
      <c r="U301" s="230"/>
      <c r="AT301" s="231" t="s">
        <v>130</v>
      </c>
      <c r="AU301" s="231" t="s">
        <v>79</v>
      </c>
      <c r="AV301" s="15" t="s">
        <v>124</v>
      </c>
      <c r="AW301" s="15" t="s">
        <v>29</v>
      </c>
      <c r="AX301" s="15" t="s">
        <v>77</v>
      </c>
      <c r="AY301" s="231" t="s">
        <v>117</v>
      </c>
    </row>
    <row r="302" spans="1:65" s="2" customFormat="1" ht="24.2" customHeight="1">
      <c r="A302" s="34"/>
      <c r="B302" s="35"/>
      <c r="C302" s="232" t="s">
        <v>324</v>
      </c>
      <c r="D302" s="232" t="s">
        <v>210</v>
      </c>
      <c r="E302" s="233" t="s">
        <v>325</v>
      </c>
      <c r="F302" s="234" t="s">
        <v>326</v>
      </c>
      <c r="G302" s="235" t="s">
        <v>122</v>
      </c>
      <c r="H302" s="236">
        <v>39.6</v>
      </c>
      <c r="I302" s="237"/>
      <c r="J302" s="238">
        <f>ROUND(I302*H302,2)</f>
        <v>0</v>
      </c>
      <c r="K302" s="234" t="s">
        <v>123</v>
      </c>
      <c r="L302" s="239"/>
      <c r="M302" s="240" t="s">
        <v>1</v>
      </c>
      <c r="N302" s="241" t="s">
        <v>37</v>
      </c>
      <c r="O302" s="71"/>
      <c r="P302" s="189">
        <f>O302*H302</f>
        <v>0</v>
      </c>
      <c r="Q302" s="189">
        <v>0.13200000000000001</v>
      </c>
      <c r="R302" s="189">
        <f>Q302*H302</f>
        <v>5.2272000000000007</v>
      </c>
      <c r="S302" s="189">
        <v>0</v>
      </c>
      <c r="T302" s="189">
        <f>S302*H302</f>
        <v>0</v>
      </c>
      <c r="U302" s="190" t="s">
        <v>1</v>
      </c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91" t="s">
        <v>181</v>
      </c>
      <c r="AT302" s="191" t="s">
        <v>210</v>
      </c>
      <c r="AU302" s="191" t="s">
        <v>79</v>
      </c>
      <c r="AY302" s="17" t="s">
        <v>117</v>
      </c>
      <c r="BE302" s="192">
        <f>IF(N302="základní",J302,0)</f>
        <v>0</v>
      </c>
      <c r="BF302" s="192">
        <f>IF(N302="snížená",J302,0)</f>
        <v>0</v>
      </c>
      <c r="BG302" s="192">
        <f>IF(N302="zákl. přenesená",J302,0)</f>
        <v>0</v>
      </c>
      <c r="BH302" s="192">
        <f>IF(N302="sníž. přenesená",J302,0)</f>
        <v>0</v>
      </c>
      <c r="BI302" s="192">
        <f>IF(N302="nulová",J302,0)</f>
        <v>0</v>
      </c>
      <c r="BJ302" s="17" t="s">
        <v>77</v>
      </c>
      <c r="BK302" s="192">
        <f>ROUND(I302*H302,2)</f>
        <v>0</v>
      </c>
      <c r="BL302" s="17" t="s">
        <v>124</v>
      </c>
      <c r="BM302" s="191" t="s">
        <v>327</v>
      </c>
    </row>
    <row r="303" spans="1:65" s="2" customFormat="1" ht="11.25">
      <c r="A303" s="34"/>
      <c r="B303" s="35"/>
      <c r="C303" s="36"/>
      <c r="D303" s="193" t="s">
        <v>126</v>
      </c>
      <c r="E303" s="36"/>
      <c r="F303" s="194" t="s">
        <v>326</v>
      </c>
      <c r="G303" s="36"/>
      <c r="H303" s="36"/>
      <c r="I303" s="195"/>
      <c r="J303" s="36"/>
      <c r="K303" s="36"/>
      <c r="L303" s="39"/>
      <c r="M303" s="196"/>
      <c r="N303" s="197"/>
      <c r="O303" s="71"/>
      <c r="P303" s="71"/>
      <c r="Q303" s="71"/>
      <c r="R303" s="71"/>
      <c r="S303" s="71"/>
      <c r="T303" s="71"/>
      <c r="U303" s="72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T303" s="17" t="s">
        <v>126</v>
      </c>
      <c r="AU303" s="17" t="s">
        <v>79</v>
      </c>
    </row>
    <row r="304" spans="1:65" s="14" customFormat="1" ht="11.25">
      <c r="B304" s="210"/>
      <c r="C304" s="211"/>
      <c r="D304" s="193" t="s">
        <v>130</v>
      </c>
      <c r="E304" s="211"/>
      <c r="F304" s="213" t="s">
        <v>328</v>
      </c>
      <c r="G304" s="211"/>
      <c r="H304" s="214">
        <v>39.6</v>
      </c>
      <c r="I304" s="215"/>
      <c r="J304" s="211"/>
      <c r="K304" s="211"/>
      <c r="L304" s="216"/>
      <c r="M304" s="217"/>
      <c r="N304" s="218"/>
      <c r="O304" s="218"/>
      <c r="P304" s="218"/>
      <c r="Q304" s="218"/>
      <c r="R304" s="218"/>
      <c r="S304" s="218"/>
      <c r="T304" s="218"/>
      <c r="U304" s="219"/>
      <c r="AT304" s="220" t="s">
        <v>130</v>
      </c>
      <c r="AU304" s="220" t="s">
        <v>79</v>
      </c>
      <c r="AV304" s="14" t="s">
        <v>79</v>
      </c>
      <c r="AW304" s="14" t="s">
        <v>4</v>
      </c>
      <c r="AX304" s="14" t="s">
        <v>77</v>
      </c>
      <c r="AY304" s="220" t="s">
        <v>117</v>
      </c>
    </row>
    <row r="305" spans="1:65" s="12" customFormat="1" ht="22.9" customHeight="1">
      <c r="B305" s="164"/>
      <c r="C305" s="165"/>
      <c r="D305" s="166" t="s">
        <v>71</v>
      </c>
      <c r="E305" s="178" t="s">
        <v>187</v>
      </c>
      <c r="F305" s="178" t="s">
        <v>329</v>
      </c>
      <c r="G305" s="165"/>
      <c r="H305" s="165"/>
      <c r="I305" s="168"/>
      <c r="J305" s="179">
        <f>BK305</f>
        <v>0</v>
      </c>
      <c r="K305" s="165"/>
      <c r="L305" s="170"/>
      <c r="M305" s="171"/>
      <c r="N305" s="172"/>
      <c r="O305" s="172"/>
      <c r="P305" s="173">
        <f>SUM(P306:P323)</f>
        <v>0</v>
      </c>
      <c r="Q305" s="172"/>
      <c r="R305" s="173">
        <f>SUM(R306:R323)</f>
        <v>3.9181224000000001</v>
      </c>
      <c r="S305" s="172"/>
      <c r="T305" s="173">
        <f>SUM(T306:T323)</f>
        <v>0</v>
      </c>
      <c r="U305" s="174"/>
      <c r="AR305" s="175" t="s">
        <v>77</v>
      </c>
      <c r="AT305" s="176" t="s">
        <v>71</v>
      </c>
      <c r="AU305" s="176" t="s">
        <v>77</v>
      </c>
      <c r="AY305" s="175" t="s">
        <v>117</v>
      </c>
      <c r="BK305" s="177">
        <f>SUM(BK306:BK323)</f>
        <v>0</v>
      </c>
    </row>
    <row r="306" spans="1:65" s="2" customFormat="1" ht="24.2" customHeight="1">
      <c r="A306" s="34"/>
      <c r="B306" s="35"/>
      <c r="C306" s="180" t="s">
        <v>330</v>
      </c>
      <c r="D306" s="180" t="s">
        <v>119</v>
      </c>
      <c r="E306" s="181" t="s">
        <v>331</v>
      </c>
      <c r="F306" s="182" t="s">
        <v>332</v>
      </c>
      <c r="G306" s="183" t="s">
        <v>333</v>
      </c>
      <c r="H306" s="184">
        <v>24</v>
      </c>
      <c r="I306" s="185"/>
      <c r="J306" s="186">
        <f>ROUND(I306*H306,2)</f>
        <v>0</v>
      </c>
      <c r="K306" s="182" t="s">
        <v>123</v>
      </c>
      <c r="L306" s="39"/>
      <c r="M306" s="187" t="s">
        <v>1</v>
      </c>
      <c r="N306" s="188" t="s">
        <v>37</v>
      </c>
      <c r="O306" s="71"/>
      <c r="P306" s="189">
        <f>O306*H306</f>
        <v>0</v>
      </c>
      <c r="Q306" s="189">
        <v>0.10095</v>
      </c>
      <c r="R306" s="189">
        <f>Q306*H306</f>
        <v>2.4228000000000001</v>
      </c>
      <c r="S306" s="189">
        <v>0</v>
      </c>
      <c r="T306" s="189">
        <f>S306*H306</f>
        <v>0</v>
      </c>
      <c r="U306" s="190" t="s">
        <v>1</v>
      </c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R306" s="191" t="s">
        <v>124</v>
      </c>
      <c r="AT306" s="191" t="s">
        <v>119</v>
      </c>
      <c r="AU306" s="191" t="s">
        <v>79</v>
      </c>
      <c r="AY306" s="17" t="s">
        <v>117</v>
      </c>
      <c r="BE306" s="192">
        <f>IF(N306="základní",J306,0)</f>
        <v>0</v>
      </c>
      <c r="BF306" s="192">
        <f>IF(N306="snížená",J306,0)</f>
        <v>0</v>
      </c>
      <c r="BG306" s="192">
        <f>IF(N306="zákl. přenesená",J306,0)</f>
        <v>0</v>
      </c>
      <c r="BH306" s="192">
        <f>IF(N306="sníž. přenesená",J306,0)</f>
        <v>0</v>
      </c>
      <c r="BI306" s="192">
        <f>IF(N306="nulová",J306,0)</f>
        <v>0</v>
      </c>
      <c r="BJ306" s="17" t="s">
        <v>77</v>
      </c>
      <c r="BK306" s="192">
        <f>ROUND(I306*H306,2)</f>
        <v>0</v>
      </c>
      <c r="BL306" s="17" t="s">
        <v>124</v>
      </c>
      <c r="BM306" s="191" t="s">
        <v>334</v>
      </c>
    </row>
    <row r="307" spans="1:65" s="2" customFormat="1" ht="29.25">
      <c r="A307" s="34"/>
      <c r="B307" s="35"/>
      <c r="C307" s="36"/>
      <c r="D307" s="193" t="s">
        <v>126</v>
      </c>
      <c r="E307" s="36"/>
      <c r="F307" s="194" t="s">
        <v>335</v>
      </c>
      <c r="G307" s="36"/>
      <c r="H307" s="36"/>
      <c r="I307" s="195"/>
      <c r="J307" s="36"/>
      <c r="K307" s="36"/>
      <c r="L307" s="39"/>
      <c r="M307" s="196"/>
      <c r="N307" s="197"/>
      <c r="O307" s="71"/>
      <c r="P307" s="71"/>
      <c r="Q307" s="71"/>
      <c r="R307" s="71"/>
      <c r="S307" s="71"/>
      <c r="T307" s="71"/>
      <c r="U307" s="72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T307" s="17" t="s">
        <v>126</v>
      </c>
      <c r="AU307" s="17" t="s">
        <v>79</v>
      </c>
    </row>
    <row r="308" spans="1:65" s="2" customFormat="1" ht="11.25">
      <c r="A308" s="34"/>
      <c r="B308" s="35"/>
      <c r="C308" s="36"/>
      <c r="D308" s="198" t="s">
        <v>128</v>
      </c>
      <c r="E308" s="36"/>
      <c r="F308" s="199" t="s">
        <v>336</v>
      </c>
      <c r="G308" s="36"/>
      <c r="H308" s="36"/>
      <c r="I308" s="195"/>
      <c r="J308" s="36"/>
      <c r="K308" s="36"/>
      <c r="L308" s="39"/>
      <c r="M308" s="196"/>
      <c r="N308" s="197"/>
      <c r="O308" s="71"/>
      <c r="P308" s="71"/>
      <c r="Q308" s="71"/>
      <c r="R308" s="71"/>
      <c r="S308" s="71"/>
      <c r="T308" s="71"/>
      <c r="U308" s="72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T308" s="17" t="s">
        <v>128</v>
      </c>
      <c r="AU308" s="17" t="s">
        <v>79</v>
      </c>
    </row>
    <row r="309" spans="1:65" s="14" customFormat="1" ht="11.25">
      <c r="B309" s="210"/>
      <c r="C309" s="211"/>
      <c r="D309" s="193" t="s">
        <v>130</v>
      </c>
      <c r="E309" s="212" t="s">
        <v>1</v>
      </c>
      <c r="F309" s="213" t="s">
        <v>337</v>
      </c>
      <c r="G309" s="211"/>
      <c r="H309" s="214">
        <v>24</v>
      </c>
      <c r="I309" s="215"/>
      <c r="J309" s="211"/>
      <c r="K309" s="211"/>
      <c r="L309" s="216"/>
      <c r="M309" s="217"/>
      <c r="N309" s="218"/>
      <c r="O309" s="218"/>
      <c r="P309" s="218"/>
      <c r="Q309" s="218"/>
      <c r="R309" s="218"/>
      <c r="S309" s="218"/>
      <c r="T309" s="218"/>
      <c r="U309" s="219"/>
      <c r="AT309" s="220" t="s">
        <v>130</v>
      </c>
      <c r="AU309" s="220" t="s">
        <v>79</v>
      </c>
      <c r="AV309" s="14" t="s">
        <v>79</v>
      </c>
      <c r="AW309" s="14" t="s">
        <v>29</v>
      </c>
      <c r="AX309" s="14" t="s">
        <v>72</v>
      </c>
      <c r="AY309" s="220" t="s">
        <v>117</v>
      </c>
    </row>
    <row r="310" spans="1:65" s="15" customFormat="1" ht="11.25">
      <c r="B310" s="221"/>
      <c r="C310" s="222"/>
      <c r="D310" s="193" t="s">
        <v>130</v>
      </c>
      <c r="E310" s="223" t="s">
        <v>1</v>
      </c>
      <c r="F310" s="224" t="s">
        <v>133</v>
      </c>
      <c r="G310" s="222"/>
      <c r="H310" s="225">
        <v>24</v>
      </c>
      <c r="I310" s="226"/>
      <c r="J310" s="222"/>
      <c r="K310" s="222"/>
      <c r="L310" s="227"/>
      <c r="M310" s="228"/>
      <c r="N310" s="229"/>
      <c r="O310" s="229"/>
      <c r="P310" s="229"/>
      <c r="Q310" s="229"/>
      <c r="R310" s="229"/>
      <c r="S310" s="229"/>
      <c r="T310" s="229"/>
      <c r="U310" s="230"/>
      <c r="AT310" s="231" t="s">
        <v>130</v>
      </c>
      <c r="AU310" s="231" t="s">
        <v>79</v>
      </c>
      <c r="AV310" s="15" t="s">
        <v>124</v>
      </c>
      <c r="AW310" s="15" t="s">
        <v>29</v>
      </c>
      <c r="AX310" s="15" t="s">
        <v>77</v>
      </c>
      <c r="AY310" s="231" t="s">
        <v>117</v>
      </c>
    </row>
    <row r="311" spans="1:65" s="2" customFormat="1" ht="16.5" customHeight="1">
      <c r="A311" s="34"/>
      <c r="B311" s="35"/>
      <c r="C311" s="232" t="s">
        <v>338</v>
      </c>
      <c r="D311" s="232" t="s">
        <v>210</v>
      </c>
      <c r="E311" s="233" t="s">
        <v>339</v>
      </c>
      <c r="F311" s="234" t="s">
        <v>340</v>
      </c>
      <c r="G311" s="235" t="s">
        <v>333</v>
      </c>
      <c r="H311" s="236">
        <v>24</v>
      </c>
      <c r="I311" s="237"/>
      <c r="J311" s="238">
        <f>ROUND(I311*H311,2)</f>
        <v>0</v>
      </c>
      <c r="K311" s="234" t="s">
        <v>123</v>
      </c>
      <c r="L311" s="239"/>
      <c r="M311" s="240" t="s">
        <v>1</v>
      </c>
      <c r="N311" s="241" t="s">
        <v>37</v>
      </c>
      <c r="O311" s="71"/>
      <c r="P311" s="189">
        <f>O311*H311</f>
        <v>0</v>
      </c>
      <c r="Q311" s="189">
        <v>2.8000000000000001E-2</v>
      </c>
      <c r="R311" s="189">
        <f>Q311*H311</f>
        <v>0.67200000000000004</v>
      </c>
      <c r="S311" s="189">
        <v>0</v>
      </c>
      <c r="T311" s="189">
        <f>S311*H311</f>
        <v>0</v>
      </c>
      <c r="U311" s="190" t="s">
        <v>1</v>
      </c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R311" s="191" t="s">
        <v>181</v>
      </c>
      <c r="AT311" s="191" t="s">
        <v>210</v>
      </c>
      <c r="AU311" s="191" t="s">
        <v>79</v>
      </c>
      <c r="AY311" s="17" t="s">
        <v>117</v>
      </c>
      <c r="BE311" s="192">
        <f>IF(N311="základní",J311,0)</f>
        <v>0</v>
      </c>
      <c r="BF311" s="192">
        <f>IF(N311="snížená",J311,0)</f>
        <v>0</v>
      </c>
      <c r="BG311" s="192">
        <f>IF(N311="zákl. přenesená",J311,0)</f>
        <v>0</v>
      </c>
      <c r="BH311" s="192">
        <f>IF(N311="sníž. přenesená",J311,0)</f>
        <v>0</v>
      </c>
      <c r="BI311" s="192">
        <f>IF(N311="nulová",J311,0)</f>
        <v>0</v>
      </c>
      <c r="BJ311" s="17" t="s">
        <v>77</v>
      </c>
      <c r="BK311" s="192">
        <f>ROUND(I311*H311,2)</f>
        <v>0</v>
      </c>
      <c r="BL311" s="17" t="s">
        <v>124</v>
      </c>
      <c r="BM311" s="191" t="s">
        <v>341</v>
      </c>
    </row>
    <row r="312" spans="1:65" s="2" customFormat="1" ht="11.25">
      <c r="A312" s="34"/>
      <c r="B312" s="35"/>
      <c r="C312" s="36"/>
      <c r="D312" s="193" t="s">
        <v>126</v>
      </c>
      <c r="E312" s="36"/>
      <c r="F312" s="194" t="s">
        <v>340</v>
      </c>
      <c r="G312" s="36"/>
      <c r="H312" s="36"/>
      <c r="I312" s="195"/>
      <c r="J312" s="36"/>
      <c r="K312" s="36"/>
      <c r="L312" s="39"/>
      <c r="M312" s="196"/>
      <c r="N312" s="197"/>
      <c r="O312" s="71"/>
      <c r="P312" s="71"/>
      <c r="Q312" s="71"/>
      <c r="R312" s="71"/>
      <c r="S312" s="71"/>
      <c r="T312" s="71"/>
      <c r="U312" s="72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T312" s="17" t="s">
        <v>126</v>
      </c>
      <c r="AU312" s="17" t="s">
        <v>79</v>
      </c>
    </row>
    <row r="313" spans="1:65" s="2" customFormat="1" ht="24.2" customHeight="1">
      <c r="A313" s="34"/>
      <c r="B313" s="35"/>
      <c r="C313" s="180" t="s">
        <v>342</v>
      </c>
      <c r="D313" s="180" t="s">
        <v>119</v>
      </c>
      <c r="E313" s="181" t="s">
        <v>343</v>
      </c>
      <c r="F313" s="182" t="s">
        <v>344</v>
      </c>
      <c r="G313" s="183" t="s">
        <v>136</v>
      </c>
      <c r="H313" s="184">
        <v>0.36</v>
      </c>
      <c r="I313" s="185"/>
      <c r="J313" s="186">
        <f>ROUND(I313*H313,2)</f>
        <v>0</v>
      </c>
      <c r="K313" s="182" t="s">
        <v>123</v>
      </c>
      <c r="L313" s="39"/>
      <c r="M313" s="187" t="s">
        <v>1</v>
      </c>
      <c r="N313" s="188" t="s">
        <v>37</v>
      </c>
      <c r="O313" s="71"/>
      <c r="P313" s="189">
        <f>O313*H313</f>
        <v>0</v>
      </c>
      <c r="Q313" s="189">
        <v>2.2563399999999998</v>
      </c>
      <c r="R313" s="189">
        <f>Q313*H313</f>
        <v>0.81228239999999985</v>
      </c>
      <c r="S313" s="189">
        <v>0</v>
      </c>
      <c r="T313" s="189">
        <f>S313*H313</f>
        <v>0</v>
      </c>
      <c r="U313" s="190" t="s">
        <v>1</v>
      </c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R313" s="191" t="s">
        <v>124</v>
      </c>
      <c r="AT313" s="191" t="s">
        <v>119</v>
      </c>
      <c r="AU313" s="191" t="s">
        <v>79</v>
      </c>
      <c r="AY313" s="17" t="s">
        <v>117</v>
      </c>
      <c r="BE313" s="192">
        <f>IF(N313="základní",J313,0)</f>
        <v>0</v>
      </c>
      <c r="BF313" s="192">
        <f>IF(N313="snížená",J313,0)</f>
        <v>0</v>
      </c>
      <c r="BG313" s="192">
        <f>IF(N313="zákl. přenesená",J313,0)</f>
        <v>0</v>
      </c>
      <c r="BH313" s="192">
        <f>IF(N313="sníž. přenesená",J313,0)</f>
        <v>0</v>
      </c>
      <c r="BI313" s="192">
        <f>IF(N313="nulová",J313,0)</f>
        <v>0</v>
      </c>
      <c r="BJ313" s="17" t="s">
        <v>77</v>
      </c>
      <c r="BK313" s="192">
        <f>ROUND(I313*H313,2)</f>
        <v>0</v>
      </c>
      <c r="BL313" s="17" t="s">
        <v>124</v>
      </c>
      <c r="BM313" s="191" t="s">
        <v>345</v>
      </c>
    </row>
    <row r="314" spans="1:65" s="2" customFormat="1" ht="19.5">
      <c r="A314" s="34"/>
      <c r="B314" s="35"/>
      <c r="C314" s="36"/>
      <c r="D314" s="193" t="s">
        <v>126</v>
      </c>
      <c r="E314" s="36"/>
      <c r="F314" s="194" t="s">
        <v>344</v>
      </c>
      <c r="G314" s="36"/>
      <c r="H314" s="36"/>
      <c r="I314" s="195"/>
      <c r="J314" s="36"/>
      <c r="K314" s="36"/>
      <c r="L314" s="39"/>
      <c r="M314" s="196"/>
      <c r="N314" s="197"/>
      <c r="O314" s="71"/>
      <c r="P314" s="71"/>
      <c r="Q314" s="71"/>
      <c r="R314" s="71"/>
      <c r="S314" s="71"/>
      <c r="T314" s="71"/>
      <c r="U314" s="72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T314" s="17" t="s">
        <v>126</v>
      </c>
      <c r="AU314" s="17" t="s">
        <v>79</v>
      </c>
    </row>
    <row r="315" spans="1:65" s="2" customFormat="1" ht="11.25">
      <c r="A315" s="34"/>
      <c r="B315" s="35"/>
      <c r="C315" s="36"/>
      <c r="D315" s="198" t="s">
        <v>128</v>
      </c>
      <c r="E315" s="36"/>
      <c r="F315" s="199" t="s">
        <v>346</v>
      </c>
      <c r="G315" s="36"/>
      <c r="H315" s="36"/>
      <c r="I315" s="195"/>
      <c r="J315" s="36"/>
      <c r="K315" s="36"/>
      <c r="L315" s="39"/>
      <c r="M315" s="196"/>
      <c r="N315" s="197"/>
      <c r="O315" s="71"/>
      <c r="P315" s="71"/>
      <c r="Q315" s="71"/>
      <c r="R315" s="71"/>
      <c r="S315" s="71"/>
      <c r="T315" s="71"/>
      <c r="U315" s="72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T315" s="17" t="s">
        <v>128</v>
      </c>
      <c r="AU315" s="17" t="s">
        <v>79</v>
      </c>
    </row>
    <row r="316" spans="1:65" s="14" customFormat="1" ht="11.25">
      <c r="B316" s="210"/>
      <c r="C316" s="211"/>
      <c r="D316" s="193" t="s">
        <v>130</v>
      </c>
      <c r="E316" s="212" t="s">
        <v>1</v>
      </c>
      <c r="F316" s="213" t="s">
        <v>347</v>
      </c>
      <c r="G316" s="211"/>
      <c r="H316" s="214">
        <v>0.36</v>
      </c>
      <c r="I316" s="215"/>
      <c r="J316" s="211"/>
      <c r="K316" s="211"/>
      <c r="L316" s="216"/>
      <c r="M316" s="217"/>
      <c r="N316" s="218"/>
      <c r="O316" s="218"/>
      <c r="P316" s="218"/>
      <c r="Q316" s="218"/>
      <c r="R316" s="218"/>
      <c r="S316" s="218"/>
      <c r="T316" s="218"/>
      <c r="U316" s="219"/>
      <c r="AT316" s="220" t="s">
        <v>130</v>
      </c>
      <c r="AU316" s="220" t="s">
        <v>79</v>
      </c>
      <c r="AV316" s="14" t="s">
        <v>79</v>
      </c>
      <c r="AW316" s="14" t="s">
        <v>29</v>
      </c>
      <c r="AX316" s="14" t="s">
        <v>72</v>
      </c>
      <c r="AY316" s="220" t="s">
        <v>117</v>
      </c>
    </row>
    <row r="317" spans="1:65" s="15" customFormat="1" ht="11.25">
      <c r="B317" s="221"/>
      <c r="C317" s="222"/>
      <c r="D317" s="193" t="s">
        <v>130</v>
      </c>
      <c r="E317" s="223" t="s">
        <v>1</v>
      </c>
      <c r="F317" s="224" t="s">
        <v>133</v>
      </c>
      <c r="G317" s="222"/>
      <c r="H317" s="225">
        <v>0.36</v>
      </c>
      <c r="I317" s="226"/>
      <c r="J317" s="222"/>
      <c r="K317" s="222"/>
      <c r="L317" s="227"/>
      <c r="M317" s="228"/>
      <c r="N317" s="229"/>
      <c r="O317" s="229"/>
      <c r="P317" s="229"/>
      <c r="Q317" s="229"/>
      <c r="R317" s="229"/>
      <c r="S317" s="229"/>
      <c r="T317" s="229"/>
      <c r="U317" s="230"/>
      <c r="AT317" s="231" t="s">
        <v>130</v>
      </c>
      <c r="AU317" s="231" t="s">
        <v>79</v>
      </c>
      <c r="AV317" s="15" t="s">
        <v>124</v>
      </c>
      <c r="AW317" s="15" t="s">
        <v>29</v>
      </c>
      <c r="AX317" s="15" t="s">
        <v>77</v>
      </c>
      <c r="AY317" s="231" t="s">
        <v>117</v>
      </c>
    </row>
    <row r="318" spans="1:65" s="2" customFormat="1" ht="24.2" customHeight="1">
      <c r="A318" s="34"/>
      <c r="B318" s="35"/>
      <c r="C318" s="180" t="s">
        <v>348</v>
      </c>
      <c r="D318" s="180" t="s">
        <v>119</v>
      </c>
      <c r="E318" s="181" t="s">
        <v>349</v>
      </c>
      <c r="F318" s="182" t="s">
        <v>350</v>
      </c>
      <c r="G318" s="183" t="s">
        <v>351</v>
      </c>
      <c r="H318" s="184">
        <v>24</v>
      </c>
      <c r="I318" s="185"/>
      <c r="J318" s="186">
        <f>ROUND(I318*H318,2)</f>
        <v>0</v>
      </c>
      <c r="K318" s="182" t="s">
        <v>123</v>
      </c>
      <c r="L318" s="39"/>
      <c r="M318" s="187" t="s">
        <v>1</v>
      </c>
      <c r="N318" s="188" t="s">
        <v>37</v>
      </c>
      <c r="O318" s="71"/>
      <c r="P318" s="189">
        <f>O318*H318</f>
        <v>0</v>
      </c>
      <c r="Q318" s="189">
        <v>4.0000000000000003E-5</v>
      </c>
      <c r="R318" s="189">
        <f>Q318*H318</f>
        <v>9.6000000000000013E-4</v>
      </c>
      <c r="S318" s="189">
        <v>0</v>
      </c>
      <c r="T318" s="189">
        <f>S318*H318</f>
        <v>0</v>
      </c>
      <c r="U318" s="190" t="s">
        <v>1</v>
      </c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R318" s="191" t="s">
        <v>124</v>
      </c>
      <c r="AT318" s="191" t="s">
        <v>119</v>
      </c>
      <c r="AU318" s="191" t="s">
        <v>79</v>
      </c>
      <c r="AY318" s="17" t="s">
        <v>117</v>
      </c>
      <c r="BE318" s="192">
        <f>IF(N318="základní",J318,0)</f>
        <v>0</v>
      </c>
      <c r="BF318" s="192">
        <f>IF(N318="snížená",J318,0)</f>
        <v>0</v>
      </c>
      <c r="BG318" s="192">
        <f>IF(N318="zákl. přenesená",J318,0)</f>
        <v>0</v>
      </c>
      <c r="BH318" s="192">
        <f>IF(N318="sníž. přenesená",J318,0)</f>
        <v>0</v>
      </c>
      <c r="BI318" s="192">
        <f>IF(N318="nulová",J318,0)</f>
        <v>0</v>
      </c>
      <c r="BJ318" s="17" t="s">
        <v>77</v>
      </c>
      <c r="BK318" s="192">
        <f>ROUND(I318*H318,2)</f>
        <v>0</v>
      </c>
      <c r="BL318" s="17" t="s">
        <v>124</v>
      </c>
      <c r="BM318" s="191" t="s">
        <v>352</v>
      </c>
    </row>
    <row r="319" spans="1:65" s="2" customFormat="1" ht="19.5">
      <c r="A319" s="34"/>
      <c r="B319" s="35"/>
      <c r="C319" s="36"/>
      <c r="D319" s="193" t="s">
        <v>126</v>
      </c>
      <c r="E319" s="36"/>
      <c r="F319" s="194" t="s">
        <v>353</v>
      </c>
      <c r="G319" s="36"/>
      <c r="H319" s="36"/>
      <c r="I319" s="195"/>
      <c r="J319" s="36"/>
      <c r="K319" s="36"/>
      <c r="L319" s="39"/>
      <c r="M319" s="196"/>
      <c r="N319" s="197"/>
      <c r="O319" s="71"/>
      <c r="P319" s="71"/>
      <c r="Q319" s="71"/>
      <c r="R319" s="71"/>
      <c r="S319" s="71"/>
      <c r="T319" s="71"/>
      <c r="U319" s="72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T319" s="17" t="s">
        <v>126</v>
      </c>
      <c r="AU319" s="17" t="s">
        <v>79</v>
      </c>
    </row>
    <row r="320" spans="1:65" s="2" customFormat="1" ht="11.25">
      <c r="A320" s="34"/>
      <c r="B320" s="35"/>
      <c r="C320" s="36"/>
      <c r="D320" s="198" t="s">
        <v>128</v>
      </c>
      <c r="E320" s="36"/>
      <c r="F320" s="199" t="s">
        <v>354</v>
      </c>
      <c r="G320" s="36"/>
      <c r="H320" s="36"/>
      <c r="I320" s="195"/>
      <c r="J320" s="36"/>
      <c r="K320" s="36"/>
      <c r="L320" s="39"/>
      <c r="M320" s="196"/>
      <c r="N320" s="197"/>
      <c r="O320" s="71"/>
      <c r="P320" s="71"/>
      <c r="Q320" s="71"/>
      <c r="R320" s="71"/>
      <c r="S320" s="71"/>
      <c r="T320" s="71"/>
      <c r="U320" s="72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T320" s="17" t="s">
        <v>128</v>
      </c>
      <c r="AU320" s="17" t="s">
        <v>79</v>
      </c>
    </row>
    <row r="321" spans="1:65" s="2" customFormat="1" ht="21.75" customHeight="1">
      <c r="A321" s="34"/>
      <c r="B321" s="35"/>
      <c r="C321" s="180" t="s">
        <v>355</v>
      </c>
      <c r="D321" s="180" t="s">
        <v>119</v>
      </c>
      <c r="E321" s="181" t="s">
        <v>356</v>
      </c>
      <c r="F321" s="182" t="s">
        <v>357</v>
      </c>
      <c r="G321" s="183" t="s">
        <v>351</v>
      </c>
      <c r="H321" s="184">
        <v>24</v>
      </c>
      <c r="I321" s="185"/>
      <c r="J321" s="186">
        <f>ROUND(I321*H321,2)</f>
        <v>0</v>
      </c>
      <c r="K321" s="182" t="s">
        <v>123</v>
      </c>
      <c r="L321" s="39"/>
      <c r="M321" s="187" t="s">
        <v>1</v>
      </c>
      <c r="N321" s="188" t="s">
        <v>37</v>
      </c>
      <c r="O321" s="71"/>
      <c r="P321" s="189">
        <f>O321*H321</f>
        <v>0</v>
      </c>
      <c r="Q321" s="189">
        <v>4.2000000000000002E-4</v>
      </c>
      <c r="R321" s="189">
        <f>Q321*H321</f>
        <v>1.008E-2</v>
      </c>
      <c r="S321" s="189">
        <v>0</v>
      </c>
      <c r="T321" s="189">
        <f>S321*H321</f>
        <v>0</v>
      </c>
      <c r="U321" s="190" t="s">
        <v>1</v>
      </c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R321" s="191" t="s">
        <v>124</v>
      </c>
      <c r="AT321" s="191" t="s">
        <v>119</v>
      </c>
      <c r="AU321" s="191" t="s">
        <v>79</v>
      </c>
      <c r="AY321" s="17" t="s">
        <v>117</v>
      </c>
      <c r="BE321" s="192">
        <f>IF(N321="základní",J321,0)</f>
        <v>0</v>
      </c>
      <c r="BF321" s="192">
        <f>IF(N321="snížená",J321,0)</f>
        <v>0</v>
      </c>
      <c r="BG321" s="192">
        <f>IF(N321="zákl. přenesená",J321,0)</f>
        <v>0</v>
      </c>
      <c r="BH321" s="192">
        <f>IF(N321="sníž. přenesená",J321,0)</f>
        <v>0</v>
      </c>
      <c r="BI321" s="192">
        <f>IF(N321="nulová",J321,0)</f>
        <v>0</v>
      </c>
      <c r="BJ321" s="17" t="s">
        <v>77</v>
      </c>
      <c r="BK321" s="192">
        <f>ROUND(I321*H321,2)</f>
        <v>0</v>
      </c>
      <c r="BL321" s="17" t="s">
        <v>124</v>
      </c>
      <c r="BM321" s="191" t="s">
        <v>358</v>
      </c>
    </row>
    <row r="322" spans="1:65" s="2" customFormat="1" ht="19.5">
      <c r="A322" s="34"/>
      <c r="B322" s="35"/>
      <c r="C322" s="36"/>
      <c r="D322" s="193" t="s">
        <v>126</v>
      </c>
      <c r="E322" s="36"/>
      <c r="F322" s="194" t="s">
        <v>359</v>
      </c>
      <c r="G322" s="36"/>
      <c r="H322" s="36"/>
      <c r="I322" s="195"/>
      <c r="J322" s="36"/>
      <c r="K322" s="36"/>
      <c r="L322" s="39"/>
      <c r="M322" s="196"/>
      <c r="N322" s="197"/>
      <c r="O322" s="71"/>
      <c r="P322" s="71"/>
      <c r="Q322" s="71"/>
      <c r="R322" s="71"/>
      <c r="S322" s="71"/>
      <c r="T322" s="71"/>
      <c r="U322" s="72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T322" s="17" t="s">
        <v>126</v>
      </c>
      <c r="AU322" s="17" t="s">
        <v>79</v>
      </c>
    </row>
    <row r="323" spans="1:65" s="2" customFormat="1" ht="11.25">
      <c r="A323" s="34"/>
      <c r="B323" s="35"/>
      <c r="C323" s="36"/>
      <c r="D323" s="198" t="s">
        <v>128</v>
      </c>
      <c r="E323" s="36"/>
      <c r="F323" s="199" t="s">
        <v>360</v>
      </c>
      <c r="G323" s="36"/>
      <c r="H323" s="36"/>
      <c r="I323" s="195"/>
      <c r="J323" s="36"/>
      <c r="K323" s="36"/>
      <c r="L323" s="39"/>
      <c r="M323" s="196"/>
      <c r="N323" s="197"/>
      <c r="O323" s="71"/>
      <c r="P323" s="71"/>
      <c r="Q323" s="71"/>
      <c r="R323" s="71"/>
      <c r="S323" s="71"/>
      <c r="T323" s="71"/>
      <c r="U323" s="72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T323" s="17" t="s">
        <v>128</v>
      </c>
      <c r="AU323" s="17" t="s">
        <v>79</v>
      </c>
    </row>
    <row r="324" spans="1:65" s="12" customFormat="1" ht="22.9" customHeight="1">
      <c r="B324" s="164"/>
      <c r="C324" s="165"/>
      <c r="D324" s="166" t="s">
        <v>71</v>
      </c>
      <c r="E324" s="178" t="s">
        <v>361</v>
      </c>
      <c r="F324" s="178" t="s">
        <v>362</v>
      </c>
      <c r="G324" s="165"/>
      <c r="H324" s="165"/>
      <c r="I324" s="168"/>
      <c r="J324" s="179">
        <f>BK324</f>
        <v>0</v>
      </c>
      <c r="K324" s="165"/>
      <c r="L324" s="170"/>
      <c r="M324" s="171"/>
      <c r="N324" s="172"/>
      <c r="O324" s="172"/>
      <c r="P324" s="173">
        <f>SUM(P325:P327)</f>
        <v>0</v>
      </c>
      <c r="Q324" s="172"/>
      <c r="R324" s="173">
        <f>SUM(R325:R327)</f>
        <v>0</v>
      </c>
      <c r="S324" s="172"/>
      <c r="T324" s="173">
        <f>SUM(T325:T327)</f>
        <v>0</v>
      </c>
      <c r="U324" s="174"/>
      <c r="AR324" s="175" t="s">
        <v>77</v>
      </c>
      <c r="AT324" s="176" t="s">
        <v>71</v>
      </c>
      <c r="AU324" s="176" t="s">
        <v>77</v>
      </c>
      <c r="AY324" s="175" t="s">
        <v>117</v>
      </c>
      <c r="BK324" s="177">
        <f>SUM(BK325:BK327)</f>
        <v>0</v>
      </c>
    </row>
    <row r="325" spans="1:65" s="2" customFormat="1" ht="16.5" customHeight="1">
      <c r="A325" s="34"/>
      <c r="B325" s="35"/>
      <c r="C325" s="180" t="s">
        <v>363</v>
      </c>
      <c r="D325" s="180" t="s">
        <v>119</v>
      </c>
      <c r="E325" s="181" t="s">
        <v>364</v>
      </c>
      <c r="F325" s="182" t="s">
        <v>365</v>
      </c>
      <c r="G325" s="183" t="s">
        <v>176</v>
      </c>
      <c r="H325" s="184">
        <v>45.213000000000001</v>
      </c>
      <c r="I325" s="185"/>
      <c r="J325" s="186">
        <f>ROUND(I325*H325,2)</f>
        <v>0</v>
      </c>
      <c r="K325" s="182" t="s">
        <v>123</v>
      </c>
      <c r="L325" s="39"/>
      <c r="M325" s="187" t="s">
        <v>1</v>
      </c>
      <c r="N325" s="188" t="s">
        <v>37</v>
      </c>
      <c r="O325" s="71"/>
      <c r="P325" s="189">
        <f>O325*H325</f>
        <v>0</v>
      </c>
      <c r="Q325" s="189">
        <v>0</v>
      </c>
      <c r="R325" s="189">
        <f>Q325*H325</f>
        <v>0</v>
      </c>
      <c r="S325" s="189">
        <v>0</v>
      </c>
      <c r="T325" s="189">
        <f>S325*H325</f>
        <v>0</v>
      </c>
      <c r="U325" s="190" t="s">
        <v>1</v>
      </c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R325" s="191" t="s">
        <v>124</v>
      </c>
      <c r="AT325" s="191" t="s">
        <v>119</v>
      </c>
      <c r="AU325" s="191" t="s">
        <v>79</v>
      </c>
      <c r="AY325" s="17" t="s">
        <v>117</v>
      </c>
      <c r="BE325" s="192">
        <f>IF(N325="základní",J325,0)</f>
        <v>0</v>
      </c>
      <c r="BF325" s="192">
        <f>IF(N325="snížená",J325,0)</f>
        <v>0</v>
      </c>
      <c r="BG325" s="192">
        <f>IF(N325="zákl. přenesená",J325,0)</f>
        <v>0</v>
      </c>
      <c r="BH325" s="192">
        <f>IF(N325="sníž. přenesená",J325,0)</f>
        <v>0</v>
      </c>
      <c r="BI325" s="192">
        <f>IF(N325="nulová",J325,0)</f>
        <v>0</v>
      </c>
      <c r="BJ325" s="17" t="s">
        <v>77</v>
      </c>
      <c r="BK325" s="192">
        <f>ROUND(I325*H325,2)</f>
        <v>0</v>
      </c>
      <c r="BL325" s="17" t="s">
        <v>124</v>
      </c>
      <c r="BM325" s="191" t="s">
        <v>366</v>
      </c>
    </row>
    <row r="326" spans="1:65" s="2" customFormat="1" ht="39">
      <c r="A326" s="34"/>
      <c r="B326" s="35"/>
      <c r="C326" s="36"/>
      <c r="D326" s="193" t="s">
        <v>126</v>
      </c>
      <c r="E326" s="36"/>
      <c r="F326" s="194" t="s">
        <v>367</v>
      </c>
      <c r="G326" s="36"/>
      <c r="H326" s="36"/>
      <c r="I326" s="195"/>
      <c r="J326" s="36"/>
      <c r="K326" s="36"/>
      <c r="L326" s="39"/>
      <c r="M326" s="196"/>
      <c r="N326" s="197"/>
      <c r="O326" s="71"/>
      <c r="P326" s="71"/>
      <c r="Q326" s="71"/>
      <c r="R326" s="71"/>
      <c r="S326" s="71"/>
      <c r="T326" s="71"/>
      <c r="U326" s="72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T326" s="17" t="s">
        <v>126</v>
      </c>
      <c r="AU326" s="17" t="s">
        <v>79</v>
      </c>
    </row>
    <row r="327" spans="1:65" s="2" customFormat="1" ht="11.25">
      <c r="A327" s="34"/>
      <c r="B327" s="35"/>
      <c r="C327" s="36"/>
      <c r="D327" s="198" t="s">
        <v>128</v>
      </c>
      <c r="E327" s="36"/>
      <c r="F327" s="199" t="s">
        <v>368</v>
      </c>
      <c r="G327" s="36"/>
      <c r="H327" s="36"/>
      <c r="I327" s="195"/>
      <c r="J327" s="36"/>
      <c r="K327" s="36"/>
      <c r="L327" s="39"/>
      <c r="M327" s="196"/>
      <c r="N327" s="197"/>
      <c r="O327" s="71"/>
      <c r="P327" s="71"/>
      <c r="Q327" s="71"/>
      <c r="R327" s="71"/>
      <c r="S327" s="71"/>
      <c r="T327" s="71"/>
      <c r="U327" s="72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T327" s="17" t="s">
        <v>128</v>
      </c>
      <c r="AU327" s="17" t="s">
        <v>79</v>
      </c>
    </row>
    <row r="328" spans="1:65" s="12" customFormat="1" ht="25.9" customHeight="1">
      <c r="B328" s="164"/>
      <c r="C328" s="165"/>
      <c r="D328" s="166" t="s">
        <v>71</v>
      </c>
      <c r="E328" s="167" t="s">
        <v>369</v>
      </c>
      <c r="F328" s="167" t="s">
        <v>370</v>
      </c>
      <c r="G328" s="165"/>
      <c r="H328" s="165"/>
      <c r="I328" s="168"/>
      <c r="J328" s="169">
        <f>BK328</f>
        <v>0</v>
      </c>
      <c r="K328" s="165"/>
      <c r="L328" s="170"/>
      <c r="M328" s="171"/>
      <c r="N328" s="172"/>
      <c r="O328" s="172"/>
      <c r="P328" s="173">
        <f>P329+P340+P362</f>
        <v>0</v>
      </c>
      <c r="Q328" s="172"/>
      <c r="R328" s="173">
        <f>R329+R340+R362</f>
        <v>0.59300970000000008</v>
      </c>
      <c r="S328" s="172"/>
      <c r="T328" s="173">
        <f>T329+T340+T362</f>
        <v>0</v>
      </c>
      <c r="U328" s="174"/>
      <c r="AR328" s="175" t="s">
        <v>79</v>
      </c>
      <c r="AT328" s="176" t="s">
        <v>71</v>
      </c>
      <c r="AU328" s="176" t="s">
        <v>72</v>
      </c>
      <c r="AY328" s="175" t="s">
        <v>117</v>
      </c>
      <c r="BK328" s="177">
        <f>BK329+BK340+BK362</f>
        <v>0</v>
      </c>
    </row>
    <row r="329" spans="1:65" s="12" customFormat="1" ht="22.9" customHeight="1">
      <c r="B329" s="164"/>
      <c r="C329" s="165"/>
      <c r="D329" s="166" t="s">
        <v>71</v>
      </c>
      <c r="E329" s="178" t="s">
        <v>371</v>
      </c>
      <c r="F329" s="178" t="s">
        <v>372</v>
      </c>
      <c r="G329" s="165"/>
      <c r="H329" s="165"/>
      <c r="I329" s="168"/>
      <c r="J329" s="179">
        <f>BK329</f>
        <v>0</v>
      </c>
      <c r="K329" s="165"/>
      <c r="L329" s="170"/>
      <c r="M329" s="171"/>
      <c r="N329" s="172"/>
      <c r="O329" s="172"/>
      <c r="P329" s="173">
        <f>SUM(P330:P339)</f>
        <v>0</v>
      </c>
      <c r="Q329" s="172"/>
      <c r="R329" s="173">
        <f>SUM(R330:R339)</f>
        <v>4.0679999999999994E-2</v>
      </c>
      <c r="S329" s="172"/>
      <c r="T329" s="173">
        <f>SUM(T330:T339)</f>
        <v>0</v>
      </c>
      <c r="U329" s="174"/>
      <c r="AR329" s="175" t="s">
        <v>79</v>
      </c>
      <c r="AT329" s="176" t="s">
        <v>71</v>
      </c>
      <c r="AU329" s="176" t="s">
        <v>77</v>
      </c>
      <c r="AY329" s="175" t="s">
        <v>117</v>
      </c>
      <c r="BK329" s="177">
        <f>SUM(BK330:BK339)</f>
        <v>0</v>
      </c>
    </row>
    <row r="330" spans="1:65" s="2" customFormat="1" ht="24.2" customHeight="1">
      <c r="A330" s="34"/>
      <c r="B330" s="35"/>
      <c r="C330" s="180" t="s">
        <v>373</v>
      </c>
      <c r="D330" s="180" t="s">
        <v>119</v>
      </c>
      <c r="E330" s="181" t="s">
        <v>374</v>
      </c>
      <c r="F330" s="182" t="s">
        <v>375</v>
      </c>
      <c r="G330" s="183" t="s">
        <v>333</v>
      </c>
      <c r="H330" s="184">
        <v>12</v>
      </c>
      <c r="I330" s="185"/>
      <c r="J330" s="186">
        <f>ROUND(I330*H330,2)</f>
        <v>0</v>
      </c>
      <c r="K330" s="182" t="s">
        <v>123</v>
      </c>
      <c r="L330" s="39"/>
      <c r="M330" s="187" t="s">
        <v>1</v>
      </c>
      <c r="N330" s="188" t="s">
        <v>37</v>
      </c>
      <c r="O330" s="71"/>
      <c r="P330" s="189">
        <f>O330*H330</f>
        <v>0</v>
      </c>
      <c r="Q330" s="189">
        <v>3.3899999999999998E-3</v>
      </c>
      <c r="R330" s="189">
        <f>Q330*H330</f>
        <v>4.0679999999999994E-2</v>
      </c>
      <c r="S330" s="189">
        <v>0</v>
      </c>
      <c r="T330" s="189">
        <f>S330*H330</f>
        <v>0</v>
      </c>
      <c r="U330" s="190" t="s">
        <v>1</v>
      </c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R330" s="191" t="s">
        <v>242</v>
      </c>
      <c r="AT330" s="191" t="s">
        <v>119</v>
      </c>
      <c r="AU330" s="191" t="s">
        <v>79</v>
      </c>
      <c r="AY330" s="17" t="s">
        <v>117</v>
      </c>
      <c r="BE330" s="192">
        <f>IF(N330="základní",J330,0)</f>
        <v>0</v>
      </c>
      <c r="BF330" s="192">
        <f>IF(N330="snížená",J330,0)</f>
        <v>0</v>
      </c>
      <c r="BG330" s="192">
        <f>IF(N330="zákl. přenesená",J330,0)</f>
        <v>0</v>
      </c>
      <c r="BH330" s="192">
        <f>IF(N330="sníž. přenesená",J330,0)</f>
        <v>0</v>
      </c>
      <c r="BI330" s="192">
        <f>IF(N330="nulová",J330,0)</f>
        <v>0</v>
      </c>
      <c r="BJ330" s="17" t="s">
        <v>77</v>
      </c>
      <c r="BK330" s="192">
        <f>ROUND(I330*H330,2)</f>
        <v>0</v>
      </c>
      <c r="BL330" s="17" t="s">
        <v>242</v>
      </c>
      <c r="BM330" s="191" t="s">
        <v>376</v>
      </c>
    </row>
    <row r="331" spans="1:65" s="2" customFormat="1" ht="11.25">
      <c r="A331" s="34"/>
      <c r="B331" s="35"/>
      <c r="C331" s="36"/>
      <c r="D331" s="193" t="s">
        <v>126</v>
      </c>
      <c r="E331" s="36"/>
      <c r="F331" s="194" t="s">
        <v>377</v>
      </c>
      <c r="G331" s="36"/>
      <c r="H331" s="36"/>
      <c r="I331" s="195"/>
      <c r="J331" s="36"/>
      <c r="K331" s="36"/>
      <c r="L331" s="39"/>
      <c r="M331" s="196"/>
      <c r="N331" s="197"/>
      <c r="O331" s="71"/>
      <c r="P331" s="71"/>
      <c r="Q331" s="71"/>
      <c r="R331" s="71"/>
      <c r="S331" s="71"/>
      <c r="T331" s="71"/>
      <c r="U331" s="72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T331" s="17" t="s">
        <v>126</v>
      </c>
      <c r="AU331" s="17" t="s">
        <v>79</v>
      </c>
    </row>
    <row r="332" spans="1:65" s="2" customFormat="1" ht="11.25">
      <c r="A332" s="34"/>
      <c r="B332" s="35"/>
      <c r="C332" s="36"/>
      <c r="D332" s="198" t="s">
        <v>128</v>
      </c>
      <c r="E332" s="36"/>
      <c r="F332" s="199" t="s">
        <v>378</v>
      </c>
      <c r="G332" s="36"/>
      <c r="H332" s="36"/>
      <c r="I332" s="195"/>
      <c r="J332" s="36"/>
      <c r="K332" s="36"/>
      <c r="L332" s="39"/>
      <c r="M332" s="196"/>
      <c r="N332" s="197"/>
      <c r="O332" s="71"/>
      <c r="P332" s="71"/>
      <c r="Q332" s="71"/>
      <c r="R332" s="71"/>
      <c r="S332" s="71"/>
      <c r="T332" s="71"/>
      <c r="U332" s="72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T332" s="17" t="s">
        <v>128</v>
      </c>
      <c r="AU332" s="17" t="s">
        <v>79</v>
      </c>
    </row>
    <row r="333" spans="1:65" s="14" customFormat="1" ht="11.25">
      <c r="B333" s="210"/>
      <c r="C333" s="211"/>
      <c r="D333" s="193" t="s">
        <v>130</v>
      </c>
      <c r="E333" s="212" t="s">
        <v>1</v>
      </c>
      <c r="F333" s="213" t="s">
        <v>379</v>
      </c>
      <c r="G333" s="211"/>
      <c r="H333" s="214">
        <v>12</v>
      </c>
      <c r="I333" s="215"/>
      <c r="J333" s="211"/>
      <c r="K333" s="211"/>
      <c r="L333" s="216"/>
      <c r="M333" s="217"/>
      <c r="N333" s="218"/>
      <c r="O333" s="218"/>
      <c r="P333" s="218"/>
      <c r="Q333" s="218"/>
      <c r="R333" s="218"/>
      <c r="S333" s="218"/>
      <c r="T333" s="218"/>
      <c r="U333" s="219"/>
      <c r="AT333" s="220" t="s">
        <v>130</v>
      </c>
      <c r="AU333" s="220" t="s">
        <v>79</v>
      </c>
      <c r="AV333" s="14" t="s">
        <v>79</v>
      </c>
      <c r="AW333" s="14" t="s">
        <v>29</v>
      </c>
      <c r="AX333" s="14" t="s">
        <v>72</v>
      </c>
      <c r="AY333" s="220" t="s">
        <v>117</v>
      </c>
    </row>
    <row r="334" spans="1:65" s="15" customFormat="1" ht="11.25">
      <c r="B334" s="221"/>
      <c r="C334" s="222"/>
      <c r="D334" s="193" t="s">
        <v>130</v>
      </c>
      <c r="E334" s="223" t="s">
        <v>1</v>
      </c>
      <c r="F334" s="224" t="s">
        <v>133</v>
      </c>
      <c r="G334" s="222"/>
      <c r="H334" s="225">
        <v>12</v>
      </c>
      <c r="I334" s="226"/>
      <c r="J334" s="222"/>
      <c r="K334" s="222"/>
      <c r="L334" s="227"/>
      <c r="M334" s="228"/>
      <c r="N334" s="229"/>
      <c r="O334" s="229"/>
      <c r="P334" s="229"/>
      <c r="Q334" s="229"/>
      <c r="R334" s="229"/>
      <c r="S334" s="229"/>
      <c r="T334" s="229"/>
      <c r="U334" s="230"/>
      <c r="AT334" s="231" t="s">
        <v>130</v>
      </c>
      <c r="AU334" s="231" t="s">
        <v>79</v>
      </c>
      <c r="AV334" s="15" t="s">
        <v>124</v>
      </c>
      <c r="AW334" s="15" t="s">
        <v>29</v>
      </c>
      <c r="AX334" s="15" t="s">
        <v>77</v>
      </c>
      <c r="AY334" s="231" t="s">
        <v>117</v>
      </c>
    </row>
    <row r="335" spans="1:65" s="2" customFormat="1" ht="24.2" customHeight="1">
      <c r="A335" s="34"/>
      <c r="B335" s="35"/>
      <c r="C335" s="232" t="s">
        <v>380</v>
      </c>
      <c r="D335" s="232" t="s">
        <v>210</v>
      </c>
      <c r="E335" s="233" t="s">
        <v>381</v>
      </c>
      <c r="F335" s="234" t="s">
        <v>382</v>
      </c>
      <c r="G335" s="235" t="s">
        <v>333</v>
      </c>
      <c r="H335" s="236">
        <v>12</v>
      </c>
      <c r="I335" s="237"/>
      <c r="J335" s="238">
        <f>ROUND(I335*H335,2)</f>
        <v>0</v>
      </c>
      <c r="K335" s="234" t="s">
        <v>1</v>
      </c>
      <c r="L335" s="239"/>
      <c r="M335" s="240" t="s">
        <v>1</v>
      </c>
      <c r="N335" s="241" t="s">
        <v>37</v>
      </c>
      <c r="O335" s="71"/>
      <c r="P335" s="189">
        <f>O335*H335</f>
        <v>0</v>
      </c>
      <c r="Q335" s="189">
        <v>0</v>
      </c>
      <c r="R335" s="189">
        <f>Q335*H335</f>
        <v>0</v>
      </c>
      <c r="S335" s="189">
        <v>0</v>
      </c>
      <c r="T335" s="189">
        <f>S335*H335</f>
        <v>0</v>
      </c>
      <c r="U335" s="190" t="s">
        <v>1</v>
      </c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R335" s="191" t="s">
        <v>383</v>
      </c>
      <c r="AT335" s="191" t="s">
        <v>210</v>
      </c>
      <c r="AU335" s="191" t="s">
        <v>79</v>
      </c>
      <c r="AY335" s="17" t="s">
        <v>117</v>
      </c>
      <c r="BE335" s="192">
        <f>IF(N335="základní",J335,0)</f>
        <v>0</v>
      </c>
      <c r="BF335" s="192">
        <f>IF(N335="snížená",J335,0)</f>
        <v>0</v>
      </c>
      <c r="BG335" s="192">
        <f>IF(N335="zákl. přenesená",J335,0)</f>
        <v>0</v>
      </c>
      <c r="BH335" s="192">
        <f>IF(N335="sníž. přenesená",J335,0)</f>
        <v>0</v>
      </c>
      <c r="BI335" s="192">
        <f>IF(N335="nulová",J335,0)</f>
        <v>0</v>
      </c>
      <c r="BJ335" s="17" t="s">
        <v>77</v>
      </c>
      <c r="BK335" s="192">
        <f>ROUND(I335*H335,2)</f>
        <v>0</v>
      </c>
      <c r="BL335" s="17" t="s">
        <v>242</v>
      </c>
      <c r="BM335" s="191" t="s">
        <v>384</v>
      </c>
    </row>
    <row r="336" spans="1:65" s="2" customFormat="1" ht="11.25">
      <c r="A336" s="34"/>
      <c r="B336" s="35"/>
      <c r="C336" s="36"/>
      <c r="D336" s="193" t="s">
        <v>126</v>
      </c>
      <c r="E336" s="36"/>
      <c r="F336" s="194" t="s">
        <v>382</v>
      </c>
      <c r="G336" s="36"/>
      <c r="H336" s="36"/>
      <c r="I336" s="195"/>
      <c r="J336" s="36"/>
      <c r="K336" s="36"/>
      <c r="L336" s="39"/>
      <c r="M336" s="196"/>
      <c r="N336" s="197"/>
      <c r="O336" s="71"/>
      <c r="P336" s="71"/>
      <c r="Q336" s="71"/>
      <c r="R336" s="71"/>
      <c r="S336" s="71"/>
      <c r="T336" s="71"/>
      <c r="U336" s="72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T336" s="17" t="s">
        <v>126</v>
      </c>
      <c r="AU336" s="17" t="s">
        <v>79</v>
      </c>
    </row>
    <row r="337" spans="1:65" s="2" customFormat="1" ht="24.2" customHeight="1">
      <c r="A337" s="34"/>
      <c r="B337" s="35"/>
      <c r="C337" s="180" t="s">
        <v>385</v>
      </c>
      <c r="D337" s="180" t="s">
        <v>119</v>
      </c>
      <c r="E337" s="181" t="s">
        <v>386</v>
      </c>
      <c r="F337" s="182" t="s">
        <v>387</v>
      </c>
      <c r="G337" s="183" t="s">
        <v>388</v>
      </c>
      <c r="H337" s="242"/>
      <c r="I337" s="185"/>
      <c r="J337" s="186">
        <f>ROUND(I337*H337,2)</f>
        <v>0</v>
      </c>
      <c r="K337" s="182" t="s">
        <v>123</v>
      </c>
      <c r="L337" s="39"/>
      <c r="M337" s="187" t="s">
        <v>1</v>
      </c>
      <c r="N337" s="188" t="s">
        <v>37</v>
      </c>
      <c r="O337" s="71"/>
      <c r="P337" s="189">
        <f>O337*H337</f>
        <v>0</v>
      </c>
      <c r="Q337" s="189">
        <v>0</v>
      </c>
      <c r="R337" s="189">
        <f>Q337*H337</f>
        <v>0</v>
      </c>
      <c r="S337" s="189">
        <v>0</v>
      </c>
      <c r="T337" s="189">
        <f>S337*H337</f>
        <v>0</v>
      </c>
      <c r="U337" s="190" t="s">
        <v>1</v>
      </c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R337" s="191" t="s">
        <v>242</v>
      </c>
      <c r="AT337" s="191" t="s">
        <v>119</v>
      </c>
      <c r="AU337" s="191" t="s">
        <v>79</v>
      </c>
      <c r="AY337" s="17" t="s">
        <v>117</v>
      </c>
      <c r="BE337" s="192">
        <f>IF(N337="základní",J337,0)</f>
        <v>0</v>
      </c>
      <c r="BF337" s="192">
        <f>IF(N337="snížená",J337,0)</f>
        <v>0</v>
      </c>
      <c r="BG337" s="192">
        <f>IF(N337="zákl. přenesená",J337,0)</f>
        <v>0</v>
      </c>
      <c r="BH337" s="192">
        <f>IF(N337="sníž. přenesená",J337,0)</f>
        <v>0</v>
      </c>
      <c r="BI337" s="192">
        <f>IF(N337="nulová",J337,0)</f>
        <v>0</v>
      </c>
      <c r="BJ337" s="17" t="s">
        <v>77</v>
      </c>
      <c r="BK337" s="192">
        <f>ROUND(I337*H337,2)</f>
        <v>0</v>
      </c>
      <c r="BL337" s="17" t="s">
        <v>242</v>
      </c>
      <c r="BM337" s="191" t="s">
        <v>389</v>
      </c>
    </row>
    <row r="338" spans="1:65" s="2" customFormat="1" ht="29.25">
      <c r="A338" s="34"/>
      <c r="B338" s="35"/>
      <c r="C338" s="36"/>
      <c r="D338" s="193" t="s">
        <v>126</v>
      </c>
      <c r="E338" s="36"/>
      <c r="F338" s="194" t="s">
        <v>390</v>
      </c>
      <c r="G338" s="36"/>
      <c r="H338" s="36"/>
      <c r="I338" s="195"/>
      <c r="J338" s="36"/>
      <c r="K338" s="36"/>
      <c r="L338" s="39"/>
      <c r="M338" s="196"/>
      <c r="N338" s="197"/>
      <c r="O338" s="71"/>
      <c r="P338" s="71"/>
      <c r="Q338" s="71"/>
      <c r="R338" s="71"/>
      <c r="S338" s="71"/>
      <c r="T338" s="71"/>
      <c r="U338" s="72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T338" s="17" t="s">
        <v>126</v>
      </c>
      <c r="AU338" s="17" t="s">
        <v>79</v>
      </c>
    </row>
    <row r="339" spans="1:65" s="2" customFormat="1" ht="11.25">
      <c r="A339" s="34"/>
      <c r="B339" s="35"/>
      <c r="C339" s="36"/>
      <c r="D339" s="198" t="s">
        <v>128</v>
      </c>
      <c r="E339" s="36"/>
      <c r="F339" s="199" t="s">
        <v>391</v>
      </c>
      <c r="G339" s="36"/>
      <c r="H339" s="36"/>
      <c r="I339" s="195"/>
      <c r="J339" s="36"/>
      <c r="K339" s="36"/>
      <c r="L339" s="39"/>
      <c r="M339" s="196"/>
      <c r="N339" s="197"/>
      <c r="O339" s="71"/>
      <c r="P339" s="71"/>
      <c r="Q339" s="71"/>
      <c r="R339" s="71"/>
      <c r="S339" s="71"/>
      <c r="T339" s="71"/>
      <c r="U339" s="72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T339" s="17" t="s">
        <v>128</v>
      </c>
      <c r="AU339" s="17" t="s">
        <v>79</v>
      </c>
    </row>
    <row r="340" spans="1:65" s="12" customFormat="1" ht="22.9" customHeight="1">
      <c r="B340" s="164"/>
      <c r="C340" s="165"/>
      <c r="D340" s="166" t="s">
        <v>71</v>
      </c>
      <c r="E340" s="178" t="s">
        <v>392</v>
      </c>
      <c r="F340" s="178" t="s">
        <v>393</v>
      </c>
      <c r="G340" s="165"/>
      <c r="H340" s="165"/>
      <c r="I340" s="168"/>
      <c r="J340" s="179">
        <f>BK340</f>
        <v>0</v>
      </c>
      <c r="K340" s="165"/>
      <c r="L340" s="170"/>
      <c r="M340" s="171"/>
      <c r="N340" s="172"/>
      <c r="O340" s="172"/>
      <c r="P340" s="173">
        <f>SUM(P341:P361)</f>
        <v>0</v>
      </c>
      <c r="Q340" s="172"/>
      <c r="R340" s="173">
        <f>SUM(R341:R361)</f>
        <v>9.446199999999999E-2</v>
      </c>
      <c r="S340" s="172"/>
      <c r="T340" s="173">
        <f>SUM(T341:T361)</f>
        <v>0</v>
      </c>
      <c r="U340" s="174"/>
      <c r="AR340" s="175" t="s">
        <v>79</v>
      </c>
      <c r="AT340" s="176" t="s">
        <v>71</v>
      </c>
      <c r="AU340" s="176" t="s">
        <v>77</v>
      </c>
      <c r="AY340" s="175" t="s">
        <v>117</v>
      </c>
      <c r="BK340" s="177">
        <f>SUM(BK341:BK361)</f>
        <v>0</v>
      </c>
    </row>
    <row r="341" spans="1:65" s="2" customFormat="1" ht="24.2" customHeight="1">
      <c r="A341" s="34"/>
      <c r="B341" s="35"/>
      <c r="C341" s="180" t="s">
        <v>383</v>
      </c>
      <c r="D341" s="180" t="s">
        <v>119</v>
      </c>
      <c r="E341" s="181" t="s">
        <v>394</v>
      </c>
      <c r="F341" s="182" t="s">
        <v>395</v>
      </c>
      <c r="G341" s="183" t="s">
        <v>333</v>
      </c>
      <c r="H341" s="184">
        <v>12.1</v>
      </c>
      <c r="I341" s="185"/>
      <c r="J341" s="186">
        <f>ROUND(I341*H341,2)</f>
        <v>0</v>
      </c>
      <c r="K341" s="182" t="s">
        <v>123</v>
      </c>
      <c r="L341" s="39"/>
      <c r="M341" s="187" t="s">
        <v>1</v>
      </c>
      <c r="N341" s="188" t="s">
        <v>37</v>
      </c>
      <c r="O341" s="71"/>
      <c r="P341" s="189">
        <f>O341*H341</f>
        <v>0</v>
      </c>
      <c r="Q341" s="189">
        <v>2.8700000000000002E-3</v>
      </c>
      <c r="R341" s="189">
        <f>Q341*H341</f>
        <v>3.4727000000000001E-2</v>
      </c>
      <c r="S341" s="189">
        <v>0</v>
      </c>
      <c r="T341" s="189">
        <f>S341*H341</f>
        <v>0</v>
      </c>
      <c r="U341" s="190" t="s">
        <v>1</v>
      </c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R341" s="191" t="s">
        <v>242</v>
      </c>
      <c r="AT341" s="191" t="s">
        <v>119</v>
      </c>
      <c r="AU341" s="191" t="s">
        <v>79</v>
      </c>
      <c r="AY341" s="17" t="s">
        <v>117</v>
      </c>
      <c r="BE341" s="192">
        <f>IF(N341="základní",J341,0)</f>
        <v>0</v>
      </c>
      <c r="BF341" s="192">
        <f>IF(N341="snížená",J341,0)</f>
        <v>0</v>
      </c>
      <c r="BG341" s="192">
        <f>IF(N341="zákl. přenesená",J341,0)</f>
        <v>0</v>
      </c>
      <c r="BH341" s="192">
        <f>IF(N341="sníž. přenesená",J341,0)</f>
        <v>0</v>
      </c>
      <c r="BI341" s="192">
        <f>IF(N341="nulová",J341,0)</f>
        <v>0</v>
      </c>
      <c r="BJ341" s="17" t="s">
        <v>77</v>
      </c>
      <c r="BK341" s="192">
        <f>ROUND(I341*H341,2)</f>
        <v>0</v>
      </c>
      <c r="BL341" s="17" t="s">
        <v>242</v>
      </c>
      <c r="BM341" s="191" t="s">
        <v>396</v>
      </c>
    </row>
    <row r="342" spans="1:65" s="2" customFormat="1" ht="19.5">
      <c r="A342" s="34"/>
      <c r="B342" s="35"/>
      <c r="C342" s="36"/>
      <c r="D342" s="193" t="s">
        <v>126</v>
      </c>
      <c r="E342" s="36"/>
      <c r="F342" s="194" t="s">
        <v>397</v>
      </c>
      <c r="G342" s="36"/>
      <c r="H342" s="36"/>
      <c r="I342" s="195"/>
      <c r="J342" s="36"/>
      <c r="K342" s="36"/>
      <c r="L342" s="39"/>
      <c r="M342" s="196"/>
      <c r="N342" s="197"/>
      <c r="O342" s="71"/>
      <c r="P342" s="71"/>
      <c r="Q342" s="71"/>
      <c r="R342" s="71"/>
      <c r="S342" s="71"/>
      <c r="T342" s="71"/>
      <c r="U342" s="72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T342" s="17" t="s">
        <v>126</v>
      </c>
      <c r="AU342" s="17" t="s">
        <v>79</v>
      </c>
    </row>
    <row r="343" spans="1:65" s="2" customFormat="1" ht="11.25">
      <c r="A343" s="34"/>
      <c r="B343" s="35"/>
      <c r="C343" s="36"/>
      <c r="D343" s="198" t="s">
        <v>128</v>
      </c>
      <c r="E343" s="36"/>
      <c r="F343" s="199" t="s">
        <v>398</v>
      </c>
      <c r="G343" s="36"/>
      <c r="H343" s="36"/>
      <c r="I343" s="195"/>
      <c r="J343" s="36"/>
      <c r="K343" s="36"/>
      <c r="L343" s="39"/>
      <c r="M343" s="196"/>
      <c r="N343" s="197"/>
      <c r="O343" s="71"/>
      <c r="P343" s="71"/>
      <c r="Q343" s="71"/>
      <c r="R343" s="71"/>
      <c r="S343" s="71"/>
      <c r="T343" s="71"/>
      <c r="U343" s="72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T343" s="17" t="s">
        <v>128</v>
      </c>
      <c r="AU343" s="17" t="s">
        <v>79</v>
      </c>
    </row>
    <row r="344" spans="1:65" s="2" customFormat="1" ht="24.2" customHeight="1">
      <c r="A344" s="34"/>
      <c r="B344" s="35"/>
      <c r="C344" s="180" t="s">
        <v>399</v>
      </c>
      <c r="D344" s="180" t="s">
        <v>119</v>
      </c>
      <c r="E344" s="181" t="s">
        <v>400</v>
      </c>
      <c r="F344" s="182" t="s">
        <v>401</v>
      </c>
      <c r="G344" s="183" t="s">
        <v>333</v>
      </c>
      <c r="H344" s="184">
        <v>6.5</v>
      </c>
      <c r="I344" s="185"/>
      <c r="J344" s="186">
        <f>ROUND(I344*H344,2)</f>
        <v>0</v>
      </c>
      <c r="K344" s="182" t="s">
        <v>123</v>
      </c>
      <c r="L344" s="39"/>
      <c r="M344" s="187" t="s">
        <v>1</v>
      </c>
      <c r="N344" s="188" t="s">
        <v>37</v>
      </c>
      <c r="O344" s="71"/>
      <c r="P344" s="189">
        <f>O344*H344</f>
        <v>0</v>
      </c>
      <c r="Q344" s="189">
        <v>2.3700000000000001E-3</v>
      </c>
      <c r="R344" s="189">
        <f>Q344*H344</f>
        <v>1.5405E-2</v>
      </c>
      <c r="S344" s="189">
        <v>0</v>
      </c>
      <c r="T344" s="189">
        <f>S344*H344</f>
        <v>0</v>
      </c>
      <c r="U344" s="190" t="s">
        <v>1</v>
      </c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R344" s="191" t="s">
        <v>242</v>
      </c>
      <c r="AT344" s="191" t="s">
        <v>119</v>
      </c>
      <c r="AU344" s="191" t="s">
        <v>79</v>
      </c>
      <c r="AY344" s="17" t="s">
        <v>117</v>
      </c>
      <c r="BE344" s="192">
        <f>IF(N344="základní",J344,0)</f>
        <v>0</v>
      </c>
      <c r="BF344" s="192">
        <f>IF(N344="snížená",J344,0)</f>
        <v>0</v>
      </c>
      <c r="BG344" s="192">
        <f>IF(N344="zákl. přenesená",J344,0)</f>
        <v>0</v>
      </c>
      <c r="BH344" s="192">
        <f>IF(N344="sníž. přenesená",J344,0)</f>
        <v>0</v>
      </c>
      <c r="BI344" s="192">
        <f>IF(N344="nulová",J344,0)</f>
        <v>0</v>
      </c>
      <c r="BJ344" s="17" t="s">
        <v>77</v>
      </c>
      <c r="BK344" s="192">
        <f>ROUND(I344*H344,2)</f>
        <v>0</v>
      </c>
      <c r="BL344" s="17" t="s">
        <v>242</v>
      </c>
      <c r="BM344" s="191" t="s">
        <v>402</v>
      </c>
    </row>
    <row r="345" spans="1:65" s="2" customFormat="1" ht="19.5">
      <c r="A345" s="34"/>
      <c r="B345" s="35"/>
      <c r="C345" s="36"/>
      <c r="D345" s="193" t="s">
        <v>126</v>
      </c>
      <c r="E345" s="36"/>
      <c r="F345" s="194" t="s">
        <v>403</v>
      </c>
      <c r="G345" s="36"/>
      <c r="H345" s="36"/>
      <c r="I345" s="195"/>
      <c r="J345" s="36"/>
      <c r="K345" s="36"/>
      <c r="L345" s="39"/>
      <c r="M345" s="196"/>
      <c r="N345" s="197"/>
      <c r="O345" s="71"/>
      <c r="P345" s="71"/>
      <c r="Q345" s="71"/>
      <c r="R345" s="71"/>
      <c r="S345" s="71"/>
      <c r="T345" s="71"/>
      <c r="U345" s="72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T345" s="17" t="s">
        <v>126</v>
      </c>
      <c r="AU345" s="17" t="s">
        <v>79</v>
      </c>
    </row>
    <row r="346" spans="1:65" s="2" customFormat="1" ht="11.25">
      <c r="A346" s="34"/>
      <c r="B346" s="35"/>
      <c r="C346" s="36"/>
      <c r="D346" s="198" t="s">
        <v>128</v>
      </c>
      <c r="E346" s="36"/>
      <c r="F346" s="199" t="s">
        <v>404</v>
      </c>
      <c r="G346" s="36"/>
      <c r="H346" s="36"/>
      <c r="I346" s="195"/>
      <c r="J346" s="36"/>
      <c r="K346" s="36"/>
      <c r="L346" s="39"/>
      <c r="M346" s="196"/>
      <c r="N346" s="197"/>
      <c r="O346" s="71"/>
      <c r="P346" s="71"/>
      <c r="Q346" s="71"/>
      <c r="R346" s="71"/>
      <c r="S346" s="71"/>
      <c r="T346" s="71"/>
      <c r="U346" s="72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T346" s="17" t="s">
        <v>128</v>
      </c>
      <c r="AU346" s="17" t="s">
        <v>79</v>
      </c>
    </row>
    <row r="347" spans="1:65" s="2" customFormat="1" ht="33" customHeight="1">
      <c r="A347" s="34"/>
      <c r="B347" s="35"/>
      <c r="C347" s="180" t="s">
        <v>405</v>
      </c>
      <c r="D347" s="180" t="s">
        <v>119</v>
      </c>
      <c r="E347" s="181" t="s">
        <v>406</v>
      </c>
      <c r="F347" s="182" t="s">
        <v>407</v>
      </c>
      <c r="G347" s="183" t="s">
        <v>333</v>
      </c>
      <c r="H347" s="184">
        <v>6.5</v>
      </c>
      <c r="I347" s="185"/>
      <c r="J347" s="186">
        <f>ROUND(I347*H347,2)</f>
        <v>0</v>
      </c>
      <c r="K347" s="182" t="s">
        <v>123</v>
      </c>
      <c r="L347" s="39"/>
      <c r="M347" s="187" t="s">
        <v>1</v>
      </c>
      <c r="N347" s="188" t="s">
        <v>37</v>
      </c>
      <c r="O347" s="71"/>
      <c r="P347" s="189">
        <f>O347*H347</f>
        <v>0</v>
      </c>
      <c r="Q347" s="189">
        <v>3.5000000000000001E-3</v>
      </c>
      <c r="R347" s="189">
        <f>Q347*H347</f>
        <v>2.2749999999999999E-2</v>
      </c>
      <c r="S347" s="189">
        <v>0</v>
      </c>
      <c r="T347" s="189">
        <f>S347*H347</f>
        <v>0</v>
      </c>
      <c r="U347" s="190" t="s">
        <v>1</v>
      </c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R347" s="191" t="s">
        <v>242</v>
      </c>
      <c r="AT347" s="191" t="s">
        <v>119</v>
      </c>
      <c r="AU347" s="191" t="s">
        <v>79</v>
      </c>
      <c r="AY347" s="17" t="s">
        <v>117</v>
      </c>
      <c r="BE347" s="192">
        <f>IF(N347="základní",J347,0)</f>
        <v>0</v>
      </c>
      <c r="BF347" s="192">
        <f>IF(N347="snížená",J347,0)</f>
        <v>0</v>
      </c>
      <c r="BG347" s="192">
        <f>IF(N347="zákl. přenesená",J347,0)</f>
        <v>0</v>
      </c>
      <c r="BH347" s="192">
        <f>IF(N347="sníž. přenesená",J347,0)</f>
        <v>0</v>
      </c>
      <c r="BI347" s="192">
        <f>IF(N347="nulová",J347,0)</f>
        <v>0</v>
      </c>
      <c r="BJ347" s="17" t="s">
        <v>77</v>
      </c>
      <c r="BK347" s="192">
        <f>ROUND(I347*H347,2)</f>
        <v>0</v>
      </c>
      <c r="BL347" s="17" t="s">
        <v>242</v>
      </c>
      <c r="BM347" s="191" t="s">
        <v>408</v>
      </c>
    </row>
    <row r="348" spans="1:65" s="2" customFormat="1" ht="29.25">
      <c r="A348" s="34"/>
      <c r="B348" s="35"/>
      <c r="C348" s="36"/>
      <c r="D348" s="193" t="s">
        <v>126</v>
      </c>
      <c r="E348" s="36"/>
      <c r="F348" s="194" t="s">
        <v>409</v>
      </c>
      <c r="G348" s="36"/>
      <c r="H348" s="36"/>
      <c r="I348" s="195"/>
      <c r="J348" s="36"/>
      <c r="K348" s="36"/>
      <c r="L348" s="39"/>
      <c r="M348" s="196"/>
      <c r="N348" s="197"/>
      <c r="O348" s="71"/>
      <c r="P348" s="71"/>
      <c r="Q348" s="71"/>
      <c r="R348" s="71"/>
      <c r="S348" s="71"/>
      <c r="T348" s="71"/>
      <c r="U348" s="72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T348" s="17" t="s">
        <v>126</v>
      </c>
      <c r="AU348" s="17" t="s">
        <v>79</v>
      </c>
    </row>
    <row r="349" spans="1:65" s="2" customFormat="1" ht="11.25">
      <c r="A349" s="34"/>
      <c r="B349" s="35"/>
      <c r="C349" s="36"/>
      <c r="D349" s="198" t="s">
        <v>128</v>
      </c>
      <c r="E349" s="36"/>
      <c r="F349" s="199" t="s">
        <v>410</v>
      </c>
      <c r="G349" s="36"/>
      <c r="H349" s="36"/>
      <c r="I349" s="195"/>
      <c r="J349" s="36"/>
      <c r="K349" s="36"/>
      <c r="L349" s="39"/>
      <c r="M349" s="196"/>
      <c r="N349" s="197"/>
      <c r="O349" s="71"/>
      <c r="P349" s="71"/>
      <c r="Q349" s="71"/>
      <c r="R349" s="71"/>
      <c r="S349" s="71"/>
      <c r="T349" s="71"/>
      <c r="U349" s="72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T349" s="17" t="s">
        <v>128</v>
      </c>
      <c r="AU349" s="17" t="s">
        <v>79</v>
      </c>
    </row>
    <row r="350" spans="1:65" s="2" customFormat="1" ht="24.2" customHeight="1">
      <c r="A350" s="34"/>
      <c r="B350" s="35"/>
      <c r="C350" s="180" t="s">
        <v>411</v>
      </c>
      <c r="D350" s="180" t="s">
        <v>119</v>
      </c>
      <c r="E350" s="181" t="s">
        <v>412</v>
      </c>
      <c r="F350" s="182" t="s">
        <v>413</v>
      </c>
      <c r="G350" s="183" t="s">
        <v>333</v>
      </c>
      <c r="H350" s="184">
        <v>6.5</v>
      </c>
      <c r="I350" s="185"/>
      <c r="J350" s="186">
        <f>ROUND(I350*H350,2)</f>
        <v>0</v>
      </c>
      <c r="K350" s="182" t="s">
        <v>123</v>
      </c>
      <c r="L350" s="39"/>
      <c r="M350" s="187" t="s">
        <v>1</v>
      </c>
      <c r="N350" s="188" t="s">
        <v>37</v>
      </c>
      <c r="O350" s="71"/>
      <c r="P350" s="189">
        <f>O350*H350</f>
        <v>0</v>
      </c>
      <c r="Q350" s="189">
        <v>2.7399999999999998E-3</v>
      </c>
      <c r="R350" s="189">
        <f>Q350*H350</f>
        <v>1.7809999999999999E-2</v>
      </c>
      <c r="S350" s="189">
        <v>0</v>
      </c>
      <c r="T350" s="189">
        <f>S350*H350</f>
        <v>0</v>
      </c>
      <c r="U350" s="190" t="s">
        <v>1</v>
      </c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R350" s="191" t="s">
        <v>242</v>
      </c>
      <c r="AT350" s="191" t="s">
        <v>119</v>
      </c>
      <c r="AU350" s="191" t="s">
        <v>79</v>
      </c>
      <c r="AY350" s="17" t="s">
        <v>117</v>
      </c>
      <c r="BE350" s="192">
        <f>IF(N350="základní",J350,0)</f>
        <v>0</v>
      </c>
      <c r="BF350" s="192">
        <f>IF(N350="snížená",J350,0)</f>
        <v>0</v>
      </c>
      <c r="BG350" s="192">
        <f>IF(N350="zákl. přenesená",J350,0)</f>
        <v>0</v>
      </c>
      <c r="BH350" s="192">
        <f>IF(N350="sníž. přenesená",J350,0)</f>
        <v>0</v>
      </c>
      <c r="BI350" s="192">
        <f>IF(N350="nulová",J350,0)</f>
        <v>0</v>
      </c>
      <c r="BJ350" s="17" t="s">
        <v>77</v>
      </c>
      <c r="BK350" s="192">
        <f>ROUND(I350*H350,2)</f>
        <v>0</v>
      </c>
      <c r="BL350" s="17" t="s">
        <v>242</v>
      </c>
      <c r="BM350" s="191" t="s">
        <v>414</v>
      </c>
    </row>
    <row r="351" spans="1:65" s="2" customFormat="1" ht="19.5">
      <c r="A351" s="34"/>
      <c r="B351" s="35"/>
      <c r="C351" s="36"/>
      <c r="D351" s="193" t="s">
        <v>126</v>
      </c>
      <c r="E351" s="36"/>
      <c r="F351" s="194" t="s">
        <v>415</v>
      </c>
      <c r="G351" s="36"/>
      <c r="H351" s="36"/>
      <c r="I351" s="195"/>
      <c r="J351" s="36"/>
      <c r="K351" s="36"/>
      <c r="L351" s="39"/>
      <c r="M351" s="196"/>
      <c r="N351" s="197"/>
      <c r="O351" s="71"/>
      <c r="P351" s="71"/>
      <c r="Q351" s="71"/>
      <c r="R351" s="71"/>
      <c r="S351" s="71"/>
      <c r="T351" s="71"/>
      <c r="U351" s="72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T351" s="17" t="s">
        <v>126</v>
      </c>
      <c r="AU351" s="17" t="s">
        <v>79</v>
      </c>
    </row>
    <row r="352" spans="1:65" s="2" customFormat="1" ht="11.25">
      <c r="A352" s="34"/>
      <c r="B352" s="35"/>
      <c r="C352" s="36"/>
      <c r="D352" s="198" t="s">
        <v>128</v>
      </c>
      <c r="E352" s="36"/>
      <c r="F352" s="199" t="s">
        <v>416</v>
      </c>
      <c r="G352" s="36"/>
      <c r="H352" s="36"/>
      <c r="I352" s="195"/>
      <c r="J352" s="36"/>
      <c r="K352" s="36"/>
      <c r="L352" s="39"/>
      <c r="M352" s="196"/>
      <c r="N352" s="197"/>
      <c r="O352" s="71"/>
      <c r="P352" s="71"/>
      <c r="Q352" s="71"/>
      <c r="R352" s="71"/>
      <c r="S352" s="71"/>
      <c r="T352" s="71"/>
      <c r="U352" s="72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T352" s="17" t="s">
        <v>128</v>
      </c>
      <c r="AU352" s="17" t="s">
        <v>79</v>
      </c>
    </row>
    <row r="353" spans="1:65" s="2" customFormat="1" ht="24.2" customHeight="1">
      <c r="A353" s="34"/>
      <c r="B353" s="35"/>
      <c r="C353" s="180" t="s">
        <v>417</v>
      </c>
      <c r="D353" s="180" t="s">
        <v>119</v>
      </c>
      <c r="E353" s="181" t="s">
        <v>418</v>
      </c>
      <c r="F353" s="182" t="s">
        <v>419</v>
      </c>
      <c r="G353" s="183" t="s">
        <v>351</v>
      </c>
      <c r="H353" s="184">
        <v>1</v>
      </c>
      <c r="I353" s="185"/>
      <c r="J353" s="186">
        <f>ROUND(I353*H353,2)</f>
        <v>0</v>
      </c>
      <c r="K353" s="182" t="s">
        <v>123</v>
      </c>
      <c r="L353" s="39"/>
      <c r="M353" s="187" t="s">
        <v>1</v>
      </c>
      <c r="N353" s="188" t="s">
        <v>37</v>
      </c>
      <c r="O353" s="71"/>
      <c r="P353" s="189">
        <f>O353*H353</f>
        <v>0</v>
      </c>
      <c r="Q353" s="189">
        <v>4.4000000000000002E-4</v>
      </c>
      <c r="R353" s="189">
        <f>Q353*H353</f>
        <v>4.4000000000000002E-4</v>
      </c>
      <c r="S353" s="189">
        <v>0</v>
      </c>
      <c r="T353" s="189">
        <f>S353*H353</f>
        <v>0</v>
      </c>
      <c r="U353" s="190" t="s">
        <v>1</v>
      </c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R353" s="191" t="s">
        <v>242</v>
      </c>
      <c r="AT353" s="191" t="s">
        <v>119</v>
      </c>
      <c r="AU353" s="191" t="s">
        <v>79</v>
      </c>
      <c r="AY353" s="17" t="s">
        <v>117</v>
      </c>
      <c r="BE353" s="192">
        <f>IF(N353="základní",J353,0)</f>
        <v>0</v>
      </c>
      <c r="BF353" s="192">
        <f>IF(N353="snížená",J353,0)</f>
        <v>0</v>
      </c>
      <c r="BG353" s="192">
        <f>IF(N353="zákl. přenesená",J353,0)</f>
        <v>0</v>
      </c>
      <c r="BH353" s="192">
        <f>IF(N353="sníž. přenesená",J353,0)</f>
        <v>0</v>
      </c>
      <c r="BI353" s="192">
        <f>IF(N353="nulová",J353,0)</f>
        <v>0</v>
      </c>
      <c r="BJ353" s="17" t="s">
        <v>77</v>
      </c>
      <c r="BK353" s="192">
        <f>ROUND(I353*H353,2)</f>
        <v>0</v>
      </c>
      <c r="BL353" s="17" t="s">
        <v>242</v>
      </c>
      <c r="BM353" s="191" t="s">
        <v>420</v>
      </c>
    </row>
    <row r="354" spans="1:65" s="2" customFormat="1" ht="19.5">
      <c r="A354" s="34"/>
      <c r="B354" s="35"/>
      <c r="C354" s="36"/>
      <c r="D354" s="193" t="s">
        <v>126</v>
      </c>
      <c r="E354" s="36"/>
      <c r="F354" s="194" t="s">
        <v>421</v>
      </c>
      <c r="G354" s="36"/>
      <c r="H354" s="36"/>
      <c r="I354" s="195"/>
      <c r="J354" s="36"/>
      <c r="K354" s="36"/>
      <c r="L354" s="39"/>
      <c r="M354" s="196"/>
      <c r="N354" s="197"/>
      <c r="O354" s="71"/>
      <c r="P354" s="71"/>
      <c r="Q354" s="71"/>
      <c r="R354" s="71"/>
      <c r="S354" s="71"/>
      <c r="T354" s="71"/>
      <c r="U354" s="72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T354" s="17" t="s">
        <v>126</v>
      </c>
      <c r="AU354" s="17" t="s">
        <v>79</v>
      </c>
    </row>
    <row r="355" spans="1:65" s="2" customFormat="1" ht="11.25">
      <c r="A355" s="34"/>
      <c r="B355" s="35"/>
      <c r="C355" s="36"/>
      <c r="D355" s="198" t="s">
        <v>128</v>
      </c>
      <c r="E355" s="36"/>
      <c r="F355" s="199" t="s">
        <v>422</v>
      </c>
      <c r="G355" s="36"/>
      <c r="H355" s="36"/>
      <c r="I355" s="195"/>
      <c r="J355" s="36"/>
      <c r="K355" s="36"/>
      <c r="L355" s="39"/>
      <c r="M355" s="196"/>
      <c r="N355" s="197"/>
      <c r="O355" s="71"/>
      <c r="P355" s="71"/>
      <c r="Q355" s="71"/>
      <c r="R355" s="71"/>
      <c r="S355" s="71"/>
      <c r="T355" s="71"/>
      <c r="U355" s="72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T355" s="17" t="s">
        <v>128</v>
      </c>
      <c r="AU355" s="17" t="s">
        <v>79</v>
      </c>
    </row>
    <row r="356" spans="1:65" s="2" customFormat="1" ht="24.2" customHeight="1">
      <c r="A356" s="34"/>
      <c r="B356" s="35"/>
      <c r="C356" s="180" t="s">
        <v>423</v>
      </c>
      <c r="D356" s="180" t="s">
        <v>119</v>
      </c>
      <c r="E356" s="181" t="s">
        <v>424</v>
      </c>
      <c r="F356" s="182" t="s">
        <v>425</v>
      </c>
      <c r="G356" s="183" t="s">
        <v>333</v>
      </c>
      <c r="H356" s="184">
        <v>3</v>
      </c>
      <c r="I356" s="185"/>
      <c r="J356" s="186">
        <f>ROUND(I356*H356,2)</f>
        <v>0</v>
      </c>
      <c r="K356" s="182" t="s">
        <v>123</v>
      </c>
      <c r="L356" s="39"/>
      <c r="M356" s="187" t="s">
        <v>1</v>
      </c>
      <c r="N356" s="188" t="s">
        <v>37</v>
      </c>
      <c r="O356" s="71"/>
      <c r="P356" s="189">
        <f>O356*H356</f>
        <v>0</v>
      </c>
      <c r="Q356" s="189">
        <v>1.1100000000000001E-3</v>
      </c>
      <c r="R356" s="189">
        <f>Q356*H356</f>
        <v>3.3300000000000005E-3</v>
      </c>
      <c r="S356" s="189">
        <v>0</v>
      </c>
      <c r="T356" s="189">
        <f>S356*H356</f>
        <v>0</v>
      </c>
      <c r="U356" s="190" t="s">
        <v>1</v>
      </c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R356" s="191" t="s">
        <v>242</v>
      </c>
      <c r="AT356" s="191" t="s">
        <v>119</v>
      </c>
      <c r="AU356" s="191" t="s">
        <v>79</v>
      </c>
      <c r="AY356" s="17" t="s">
        <v>117</v>
      </c>
      <c r="BE356" s="192">
        <f>IF(N356="základní",J356,0)</f>
        <v>0</v>
      </c>
      <c r="BF356" s="192">
        <f>IF(N356="snížená",J356,0)</f>
        <v>0</v>
      </c>
      <c r="BG356" s="192">
        <f>IF(N356="zákl. přenesená",J356,0)</f>
        <v>0</v>
      </c>
      <c r="BH356" s="192">
        <f>IF(N356="sníž. přenesená",J356,0)</f>
        <v>0</v>
      </c>
      <c r="BI356" s="192">
        <f>IF(N356="nulová",J356,0)</f>
        <v>0</v>
      </c>
      <c r="BJ356" s="17" t="s">
        <v>77</v>
      </c>
      <c r="BK356" s="192">
        <f>ROUND(I356*H356,2)</f>
        <v>0</v>
      </c>
      <c r="BL356" s="17" t="s">
        <v>242</v>
      </c>
      <c r="BM356" s="191" t="s">
        <v>426</v>
      </c>
    </row>
    <row r="357" spans="1:65" s="2" customFormat="1" ht="19.5">
      <c r="A357" s="34"/>
      <c r="B357" s="35"/>
      <c r="C357" s="36"/>
      <c r="D357" s="193" t="s">
        <v>126</v>
      </c>
      <c r="E357" s="36"/>
      <c r="F357" s="194" t="s">
        <v>427</v>
      </c>
      <c r="G357" s="36"/>
      <c r="H357" s="36"/>
      <c r="I357" s="195"/>
      <c r="J357" s="36"/>
      <c r="K357" s="36"/>
      <c r="L357" s="39"/>
      <c r="M357" s="196"/>
      <c r="N357" s="197"/>
      <c r="O357" s="71"/>
      <c r="P357" s="71"/>
      <c r="Q357" s="71"/>
      <c r="R357" s="71"/>
      <c r="S357" s="71"/>
      <c r="T357" s="71"/>
      <c r="U357" s="72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T357" s="17" t="s">
        <v>126</v>
      </c>
      <c r="AU357" s="17" t="s">
        <v>79</v>
      </c>
    </row>
    <row r="358" spans="1:65" s="2" customFormat="1" ht="11.25">
      <c r="A358" s="34"/>
      <c r="B358" s="35"/>
      <c r="C358" s="36"/>
      <c r="D358" s="198" t="s">
        <v>128</v>
      </c>
      <c r="E358" s="36"/>
      <c r="F358" s="199" t="s">
        <v>428</v>
      </c>
      <c r="G358" s="36"/>
      <c r="H358" s="36"/>
      <c r="I358" s="195"/>
      <c r="J358" s="36"/>
      <c r="K358" s="36"/>
      <c r="L358" s="39"/>
      <c r="M358" s="196"/>
      <c r="N358" s="197"/>
      <c r="O358" s="71"/>
      <c r="P358" s="71"/>
      <c r="Q358" s="71"/>
      <c r="R358" s="71"/>
      <c r="S358" s="71"/>
      <c r="T358" s="71"/>
      <c r="U358" s="72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T358" s="17" t="s">
        <v>128</v>
      </c>
      <c r="AU358" s="17" t="s">
        <v>79</v>
      </c>
    </row>
    <row r="359" spans="1:65" s="2" customFormat="1" ht="24.2" customHeight="1">
      <c r="A359" s="34"/>
      <c r="B359" s="35"/>
      <c r="C359" s="180" t="s">
        <v>429</v>
      </c>
      <c r="D359" s="180" t="s">
        <v>119</v>
      </c>
      <c r="E359" s="181" t="s">
        <v>430</v>
      </c>
      <c r="F359" s="182" t="s">
        <v>431</v>
      </c>
      <c r="G359" s="183" t="s">
        <v>388</v>
      </c>
      <c r="H359" s="242"/>
      <c r="I359" s="185"/>
      <c r="J359" s="186">
        <f>ROUND(I359*H359,2)</f>
        <v>0</v>
      </c>
      <c r="K359" s="182" t="s">
        <v>123</v>
      </c>
      <c r="L359" s="39"/>
      <c r="M359" s="187" t="s">
        <v>1</v>
      </c>
      <c r="N359" s="188" t="s">
        <v>37</v>
      </c>
      <c r="O359" s="71"/>
      <c r="P359" s="189">
        <f>O359*H359</f>
        <v>0</v>
      </c>
      <c r="Q359" s="189">
        <v>0</v>
      </c>
      <c r="R359" s="189">
        <f>Q359*H359</f>
        <v>0</v>
      </c>
      <c r="S359" s="189">
        <v>0</v>
      </c>
      <c r="T359" s="189">
        <f>S359*H359</f>
        <v>0</v>
      </c>
      <c r="U359" s="190" t="s">
        <v>1</v>
      </c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R359" s="191" t="s">
        <v>242</v>
      </c>
      <c r="AT359" s="191" t="s">
        <v>119</v>
      </c>
      <c r="AU359" s="191" t="s">
        <v>79</v>
      </c>
      <c r="AY359" s="17" t="s">
        <v>117</v>
      </c>
      <c r="BE359" s="192">
        <f>IF(N359="základní",J359,0)</f>
        <v>0</v>
      </c>
      <c r="BF359" s="192">
        <f>IF(N359="snížená",J359,0)</f>
        <v>0</v>
      </c>
      <c r="BG359" s="192">
        <f>IF(N359="zákl. přenesená",J359,0)</f>
        <v>0</v>
      </c>
      <c r="BH359" s="192">
        <f>IF(N359="sníž. přenesená",J359,0)</f>
        <v>0</v>
      </c>
      <c r="BI359" s="192">
        <f>IF(N359="nulová",J359,0)</f>
        <v>0</v>
      </c>
      <c r="BJ359" s="17" t="s">
        <v>77</v>
      </c>
      <c r="BK359" s="192">
        <f>ROUND(I359*H359,2)</f>
        <v>0</v>
      </c>
      <c r="BL359" s="17" t="s">
        <v>242</v>
      </c>
      <c r="BM359" s="191" t="s">
        <v>432</v>
      </c>
    </row>
    <row r="360" spans="1:65" s="2" customFormat="1" ht="29.25">
      <c r="A360" s="34"/>
      <c r="B360" s="35"/>
      <c r="C360" s="36"/>
      <c r="D360" s="193" t="s">
        <v>126</v>
      </c>
      <c r="E360" s="36"/>
      <c r="F360" s="194" t="s">
        <v>433</v>
      </c>
      <c r="G360" s="36"/>
      <c r="H360" s="36"/>
      <c r="I360" s="195"/>
      <c r="J360" s="36"/>
      <c r="K360" s="36"/>
      <c r="L360" s="39"/>
      <c r="M360" s="196"/>
      <c r="N360" s="197"/>
      <c r="O360" s="71"/>
      <c r="P360" s="71"/>
      <c r="Q360" s="71"/>
      <c r="R360" s="71"/>
      <c r="S360" s="71"/>
      <c r="T360" s="71"/>
      <c r="U360" s="72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T360" s="17" t="s">
        <v>126</v>
      </c>
      <c r="AU360" s="17" t="s">
        <v>79</v>
      </c>
    </row>
    <row r="361" spans="1:65" s="2" customFormat="1" ht="11.25">
      <c r="A361" s="34"/>
      <c r="B361" s="35"/>
      <c r="C361" s="36"/>
      <c r="D361" s="198" t="s">
        <v>128</v>
      </c>
      <c r="E361" s="36"/>
      <c r="F361" s="199" t="s">
        <v>434</v>
      </c>
      <c r="G361" s="36"/>
      <c r="H361" s="36"/>
      <c r="I361" s="195"/>
      <c r="J361" s="36"/>
      <c r="K361" s="36"/>
      <c r="L361" s="39"/>
      <c r="M361" s="196"/>
      <c r="N361" s="197"/>
      <c r="O361" s="71"/>
      <c r="P361" s="71"/>
      <c r="Q361" s="71"/>
      <c r="R361" s="71"/>
      <c r="S361" s="71"/>
      <c r="T361" s="71"/>
      <c r="U361" s="72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T361" s="17" t="s">
        <v>128</v>
      </c>
      <c r="AU361" s="17" t="s">
        <v>79</v>
      </c>
    </row>
    <row r="362" spans="1:65" s="12" customFormat="1" ht="22.9" customHeight="1">
      <c r="B362" s="164"/>
      <c r="C362" s="165"/>
      <c r="D362" s="166" t="s">
        <v>71</v>
      </c>
      <c r="E362" s="178" t="s">
        <v>435</v>
      </c>
      <c r="F362" s="178" t="s">
        <v>436</v>
      </c>
      <c r="G362" s="165"/>
      <c r="H362" s="165"/>
      <c r="I362" s="168"/>
      <c r="J362" s="179">
        <f>BK362</f>
        <v>0</v>
      </c>
      <c r="K362" s="165"/>
      <c r="L362" s="170"/>
      <c r="M362" s="171"/>
      <c r="N362" s="172"/>
      <c r="O362" s="172"/>
      <c r="P362" s="173">
        <f>SUM(P363:P389)</f>
        <v>0</v>
      </c>
      <c r="Q362" s="172"/>
      <c r="R362" s="173">
        <f>SUM(R363:R389)</f>
        <v>0.45786770000000004</v>
      </c>
      <c r="S362" s="172"/>
      <c r="T362" s="173">
        <f>SUM(T363:T389)</f>
        <v>0</v>
      </c>
      <c r="U362" s="174"/>
      <c r="AR362" s="175" t="s">
        <v>79</v>
      </c>
      <c r="AT362" s="176" t="s">
        <v>71</v>
      </c>
      <c r="AU362" s="176" t="s">
        <v>77</v>
      </c>
      <c r="AY362" s="175" t="s">
        <v>117</v>
      </c>
      <c r="BK362" s="177">
        <f>SUM(BK363:BK389)</f>
        <v>0</v>
      </c>
    </row>
    <row r="363" spans="1:65" s="2" customFormat="1" ht="16.5" customHeight="1">
      <c r="A363" s="34"/>
      <c r="B363" s="35"/>
      <c r="C363" s="180" t="s">
        <v>437</v>
      </c>
      <c r="D363" s="180" t="s">
        <v>119</v>
      </c>
      <c r="E363" s="181" t="s">
        <v>438</v>
      </c>
      <c r="F363" s="182" t="s">
        <v>439</v>
      </c>
      <c r="G363" s="183" t="s">
        <v>122</v>
      </c>
      <c r="H363" s="184">
        <v>37.82</v>
      </c>
      <c r="I363" s="185"/>
      <c r="J363" s="186">
        <f>ROUND(I363*H363,2)</f>
        <v>0</v>
      </c>
      <c r="K363" s="182" t="s">
        <v>123</v>
      </c>
      <c r="L363" s="39"/>
      <c r="M363" s="187" t="s">
        <v>1</v>
      </c>
      <c r="N363" s="188" t="s">
        <v>37</v>
      </c>
      <c r="O363" s="71"/>
      <c r="P363" s="189">
        <f>O363*H363</f>
        <v>0</v>
      </c>
      <c r="Q363" s="189">
        <v>1.0000000000000001E-5</v>
      </c>
      <c r="R363" s="189">
        <f>Q363*H363</f>
        <v>3.7820000000000003E-4</v>
      </c>
      <c r="S363" s="189">
        <v>0</v>
      </c>
      <c r="T363" s="189">
        <f>S363*H363</f>
        <v>0</v>
      </c>
      <c r="U363" s="190" t="s">
        <v>1</v>
      </c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R363" s="191" t="s">
        <v>242</v>
      </c>
      <c r="AT363" s="191" t="s">
        <v>119</v>
      </c>
      <c r="AU363" s="191" t="s">
        <v>79</v>
      </c>
      <c r="AY363" s="17" t="s">
        <v>117</v>
      </c>
      <c r="BE363" s="192">
        <f>IF(N363="základní",J363,0)</f>
        <v>0</v>
      </c>
      <c r="BF363" s="192">
        <f>IF(N363="snížená",J363,0)</f>
        <v>0</v>
      </c>
      <c r="BG363" s="192">
        <f>IF(N363="zákl. přenesená",J363,0)</f>
        <v>0</v>
      </c>
      <c r="BH363" s="192">
        <f>IF(N363="sníž. přenesená",J363,0)</f>
        <v>0</v>
      </c>
      <c r="BI363" s="192">
        <f>IF(N363="nulová",J363,0)</f>
        <v>0</v>
      </c>
      <c r="BJ363" s="17" t="s">
        <v>77</v>
      </c>
      <c r="BK363" s="192">
        <f>ROUND(I363*H363,2)</f>
        <v>0</v>
      </c>
      <c r="BL363" s="17" t="s">
        <v>242</v>
      </c>
      <c r="BM363" s="191" t="s">
        <v>440</v>
      </c>
    </row>
    <row r="364" spans="1:65" s="2" customFormat="1" ht="19.5">
      <c r="A364" s="34"/>
      <c r="B364" s="35"/>
      <c r="C364" s="36"/>
      <c r="D364" s="193" t="s">
        <v>126</v>
      </c>
      <c r="E364" s="36"/>
      <c r="F364" s="194" t="s">
        <v>441</v>
      </c>
      <c r="G364" s="36"/>
      <c r="H364" s="36"/>
      <c r="I364" s="195"/>
      <c r="J364" s="36"/>
      <c r="K364" s="36"/>
      <c r="L364" s="39"/>
      <c r="M364" s="196"/>
      <c r="N364" s="197"/>
      <c r="O364" s="71"/>
      <c r="P364" s="71"/>
      <c r="Q364" s="71"/>
      <c r="R364" s="71"/>
      <c r="S364" s="71"/>
      <c r="T364" s="71"/>
      <c r="U364" s="72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T364" s="17" t="s">
        <v>126</v>
      </c>
      <c r="AU364" s="17" t="s">
        <v>79</v>
      </c>
    </row>
    <row r="365" spans="1:65" s="2" customFormat="1" ht="11.25">
      <c r="A365" s="34"/>
      <c r="B365" s="35"/>
      <c r="C365" s="36"/>
      <c r="D365" s="198" t="s">
        <v>128</v>
      </c>
      <c r="E365" s="36"/>
      <c r="F365" s="199" t="s">
        <v>442</v>
      </c>
      <c r="G365" s="36"/>
      <c r="H365" s="36"/>
      <c r="I365" s="195"/>
      <c r="J365" s="36"/>
      <c r="K365" s="36"/>
      <c r="L365" s="39"/>
      <c r="M365" s="196"/>
      <c r="N365" s="197"/>
      <c r="O365" s="71"/>
      <c r="P365" s="71"/>
      <c r="Q365" s="71"/>
      <c r="R365" s="71"/>
      <c r="S365" s="71"/>
      <c r="T365" s="71"/>
      <c r="U365" s="72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T365" s="17" t="s">
        <v>128</v>
      </c>
      <c r="AU365" s="17" t="s">
        <v>79</v>
      </c>
    </row>
    <row r="366" spans="1:65" s="13" customFormat="1" ht="11.25">
      <c r="B366" s="200"/>
      <c r="C366" s="201"/>
      <c r="D366" s="193" t="s">
        <v>130</v>
      </c>
      <c r="E366" s="202" t="s">
        <v>1</v>
      </c>
      <c r="F366" s="203" t="s">
        <v>443</v>
      </c>
      <c r="G366" s="201"/>
      <c r="H366" s="202" t="s">
        <v>1</v>
      </c>
      <c r="I366" s="204"/>
      <c r="J366" s="201"/>
      <c r="K366" s="201"/>
      <c r="L366" s="205"/>
      <c r="M366" s="206"/>
      <c r="N366" s="207"/>
      <c r="O366" s="207"/>
      <c r="P366" s="207"/>
      <c r="Q366" s="207"/>
      <c r="R366" s="207"/>
      <c r="S366" s="207"/>
      <c r="T366" s="207"/>
      <c r="U366" s="208"/>
      <c r="AT366" s="209" t="s">
        <v>130</v>
      </c>
      <c r="AU366" s="209" t="s">
        <v>79</v>
      </c>
      <c r="AV366" s="13" t="s">
        <v>77</v>
      </c>
      <c r="AW366" s="13" t="s">
        <v>29</v>
      </c>
      <c r="AX366" s="13" t="s">
        <v>72</v>
      </c>
      <c r="AY366" s="209" t="s">
        <v>117</v>
      </c>
    </row>
    <row r="367" spans="1:65" s="14" customFormat="1" ht="11.25">
      <c r="B367" s="210"/>
      <c r="C367" s="211"/>
      <c r="D367" s="193" t="s">
        <v>130</v>
      </c>
      <c r="E367" s="212" t="s">
        <v>1</v>
      </c>
      <c r="F367" s="213" t="s">
        <v>444</v>
      </c>
      <c r="G367" s="211"/>
      <c r="H367" s="214">
        <v>37.82</v>
      </c>
      <c r="I367" s="215"/>
      <c r="J367" s="211"/>
      <c r="K367" s="211"/>
      <c r="L367" s="216"/>
      <c r="M367" s="217"/>
      <c r="N367" s="218"/>
      <c r="O367" s="218"/>
      <c r="P367" s="218"/>
      <c r="Q367" s="218"/>
      <c r="R367" s="218"/>
      <c r="S367" s="218"/>
      <c r="T367" s="218"/>
      <c r="U367" s="219"/>
      <c r="AT367" s="220" t="s">
        <v>130</v>
      </c>
      <c r="AU367" s="220" t="s">
        <v>79</v>
      </c>
      <c r="AV367" s="14" t="s">
        <v>79</v>
      </c>
      <c r="AW367" s="14" t="s">
        <v>29</v>
      </c>
      <c r="AX367" s="14" t="s">
        <v>72</v>
      </c>
      <c r="AY367" s="220" t="s">
        <v>117</v>
      </c>
    </row>
    <row r="368" spans="1:65" s="15" customFormat="1" ht="11.25">
      <c r="B368" s="221"/>
      <c r="C368" s="222"/>
      <c r="D368" s="193" t="s">
        <v>130</v>
      </c>
      <c r="E368" s="223" t="s">
        <v>1</v>
      </c>
      <c r="F368" s="224" t="s">
        <v>133</v>
      </c>
      <c r="G368" s="222"/>
      <c r="H368" s="225">
        <v>37.82</v>
      </c>
      <c r="I368" s="226"/>
      <c r="J368" s="222"/>
      <c r="K368" s="222"/>
      <c r="L368" s="227"/>
      <c r="M368" s="228"/>
      <c r="N368" s="229"/>
      <c r="O368" s="229"/>
      <c r="P368" s="229"/>
      <c r="Q368" s="229"/>
      <c r="R368" s="229"/>
      <c r="S368" s="229"/>
      <c r="T368" s="229"/>
      <c r="U368" s="230"/>
      <c r="AT368" s="231" t="s">
        <v>130</v>
      </c>
      <c r="AU368" s="231" t="s">
        <v>79</v>
      </c>
      <c r="AV368" s="15" t="s">
        <v>124</v>
      </c>
      <c r="AW368" s="15" t="s">
        <v>29</v>
      </c>
      <c r="AX368" s="15" t="s">
        <v>77</v>
      </c>
      <c r="AY368" s="231" t="s">
        <v>117</v>
      </c>
    </row>
    <row r="369" spans="1:65" s="2" customFormat="1" ht="16.5" customHeight="1">
      <c r="A369" s="34"/>
      <c r="B369" s="35"/>
      <c r="C369" s="232" t="s">
        <v>445</v>
      </c>
      <c r="D369" s="232" t="s">
        <v>210</v>
      </c>
      <c r="E369" s="233" t="s">
        <v>446</v>
      </c>
      <c r="F369" s="234" t="s">
        <v>447</v>
      </c>
      <c r="G369" s="235" t="s">
        <v>122</v>
      </c>
      <c r="H369" s="236">
        <v>42.85</v>
      </c>
      <c r="I369" s="237"/>
      <c r="J369" s="238">
        <f>ROUND(I369*H369,2)</f>
        <v>0</v>
      </c>
      <c r="K369" s="234" t="s">
        <v>123</v>
      </c>
      <c r="L369" s="239"/>
      <c r="M369" s="240" t="s">
        <v>1</v>
      </c>
      <c r="N369" s="241" t="s">
        <v>37</v>
      </c>
      <c r="O369" s="71"/>
      <c r="P369" s="189">
        <f>O369*H369</f>
        <v>0</v>
      </c>
      <c r="Q369" s="189">
        <v>9.4000000000000004E-3</v>
      </c>
      <c r="R369" s="189">
        <f>Q369*H369</f>
        <v>0.40279000000000004</v>
      </c>
      <c r="S369" s="189">
        <v>0</v>
      </c>
      <c r="T369" s="189">
        <f>S369*H369</f>
        <v>0</v>
      </c>
      <c r="U369" s="190" t="s">
        <v>1</v>
      </c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R369" s="191" t="s">
        <v>383</v>
      </c>
      <c r="AT369" s="191" t="s">
        <v>210</v>
      </c>
      <c r="AU369" s="191" t="s">
        <v>79</v>
      </c>
      <c r="AY369" s="17" t="s">
        <v>117</v>
      </c>
      <c r="BE369" s="192">
        <f>IF(N369="základní",J369,0)</f>
        <v>0</v>
      </c>
      <c r="BF369" s="192">
        <f>IF(N369="snížená",J369,0)</f>
        <v>0</v>
      </c>
      <c r="BG369" s="192">
        <f>IF(N369="zákl. přenesená",J369,0)</f>
        <v>0</v>
      </c>
      <c r="BH369" s="192">
        <f>IF(N369="sníž. přenesená",J369,0)</f>
        <v>0</v>
      </c>
      <c r="BI369" s="192">
        <f>IF(N369="nulová",J369,0)</f>
        <v>0</v>
      </c>
      <c r="BJ369" s="17" t="s">
        <v>77</v>
      </c>
      <c r="BK369" s="192">
        <f>ROUND(I369*H369,2)</f>
        <v>0</v>
      </c>
      <c r="BL369" s="17" t="s">
        <v>242</v>
      </c>
      <c r="BM369" s="191" t="s">
        <v>448</v>
      </c>
    </row>
    <row r="370" spans="1:65" s="2" customFormat="1" ht="11.25">
      <c r="A370" s="34"/>
      <c r="B370" s="35"/>
      <c r="C370" s="36"/>
      <c r="D370" s="193" t="s">
        <v>126</v>
      </c>
      <c r="E370" s="36"/>
      <c r="F370" s="194" t="s">
        <v>447</v>
      </c>
      <c r="G370" s="36"/>
      <c r="H370" s="36"/>
      <c r="I370" s="195"/>
      <c r="J370" s="36"/>
      <c r="K370" s="36"/>
      <c r="L370" s="39"/>
      <c r="M370" s="196"/>
      <c r="N370" s="197"/>
      <c r="O370" s="71"/>
      <c r="P370" s="71"/>
      <c r="Q370" s="71"/>
      <c r="R370" s="71"/>
      <c r="S370" s="71"/>
      <c r="T370" s="71"/>
      <c r="U370" s="72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T370" s="17" t="s">
        <v>126</v>
      </c>
      <c r="AU370" s="17" t="s">
        <v>79</v>
      </c>
    </row>
    <row r="371" spans="1:65" s="14" customFormat="1" ht="11.25">
      <c r="B371" s="210"/>
      <c r="C371" s="211"/>
      <c r="D371" s="193" t="s">
        <v>130</v>
      </c>
      <c r="E371" s="211"/>
      <c r="F371" s="213" t="s">
        <v>449</v>
      </c>
      <c r="G371" s="211"/>
      <c r="H371" s="214">
        <v>42.85</v>
      </c>
      <c r="I371" s="215"/>
      <c r="J371" s="211"/>
      <c r="K371" s="211"/>
      <c r="L371" s="216"/>
      <c r="M371" s="217"/>
      <c r="N371" s="218"/>
      <c r="O371" s="218"/>
      <c r="P371" s="218"/>
      <c r="Q371" s="218"/>
      <c r="R371" s="218"/>
      <c r="S371" s="218"/>
      <c r="T371" s="218"/>
      <c r="U371" s="219"/>
      <c r="AT371" s="220" t="s">
        <v>130</v>
      </c>
      <c r="AU371" s="220" t="s">
        <v>79</v>
      </c>
      <c r="AV371" s="14" t="s">
        <v>79</v>
      </c>
      <c r="AW371" s="14" t="s">
        <v>4</v>
      </c>
      <c r="AX371" s="14" t="s">
        <v>77</v>
      </c>
      <c r="AY371" s="220" t="s">
        <v>117</v>
      </c>
    </row>
    <row r="372" spans="1:65" s="2" customFormat="1" ht="24.2" customHeight="1">
      <c r="A372" s="34"/>
      <c r="B372" s="35"/>
      <c r="C372" s="180" t="s">
        <v>450</v>
      </c>
      <c r="D372" s="180" t="s">
        <v>119</v>
      </c>
      <c r="E372" s="181" t="s">
        <v>451</v>
      </c>
      <c r="F372" s="182" t="s">
        <v>452</v>
      </c>
      <c r="G372" s="183" t="s">
        <v>213</v>
      </c>
      <c r="H372" s="184">
        <v>1093.99</v>
      </c>
      <c r="I372" s="185"/>
      <c r="J372" s="186">
        <f>ROUND(I372*H372,2)</f>
        <v>0</v>
      </c>
      <c r="K372" s="182" t="s">
        <v>123</v>
      </c>
      <c r="L372" s="39"/>
      <c r="M372" s="187" t="s">
        <v>1</v>
      </c>
      <c r="N372" s="188" t="s">
        <v>37</v>
      </c>
      <c r="O372" s="71"/>
      <c r="P372" s="189">
        <f>O372*H372</f>
        <v>0</v>
      </c>
      <c r="Q372" s="189">
        <v>5.0000000000000002E-5</v>
      </c>
      <c r="R372" s="189">
        <f>Q372*H372</f>
        <v>5.4699500000000005E-2</v>
      </c>
      <c r="S372" s="189">
        <v>0</v>
      </c>
      <c r="T372" s="189">
        <f>S372*H372</f>
        <v>0</v>
      </c>
      <c r="U372" s="190" t="s">
        <v>1</v>
      </c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R372" s="191" t="s">
        <v>242</v>
      </c>
      <c r="AT372" s="191" t="s">
        <v>119</v>
      </c>
      <c r="AU372" s="191" t="s">
        <v>79</v>
      </c>
      <c r="AY372" s="17" t="s">
        <v>117</v>
      </c>
      <c r="BE372" s="192">
        <f>IF(N372="základní",J372,0)</f>
        <v>0</v>
      </c>
      <c r="BF372" s="192">
        <f>IF(N372="snížená",J372,0)</f>
        <v>0</v>
      </c>
      <c r="BG372" s="192">
        <f>IF(N372="zákl. přenesená",J372,0)</f>
        <v>0</v>
      </c>
      <c r="BH372" s="192">
        <f>IF(N372="sníž. přenesená",J372,0)</f>
        <v>0</v>
      </c>
      <c r="BI372" s="192">
        <f>IF(N372="nulová",J372,0)</f>
        <v>0</v>
      </c>
      <c r="BJ372" s="17" t="s">
        <v>77</v>
      </c>
      <c r="BK372" s="192">
        <f>ROUND(I372*H372,2)</f>
        <v>0</v>
      </c>
      <c r="BL372" s="17" t="s">
        <v>242</v>
      </c>
      <c r="BM372" s="191" t="s">
        <v>453</v>
      </c>
    </row>
    <row r="373" spans="1:65" s="2" customFormat="1" ht="19.5">
      <c r="A373" s="34"/>
      <c r="B373" s="35"/>
      <c r="C373" s="36"/>
      <c r="D373" s="193" t="s">
        <v>126</v>
      </c>
      <c r="E373" s="36"/>
      <c r="F373" s="194" t="s">
        <v>454</v>
      </c>
      <c r="G373" s="36"/>
      <c r="H373" s="36"/>
      <c r="I373" s="195"/>
      <c r="J373" s="36"/>
      <c r="K373" s="36"/>
      <c r="L373" s="39"/>
      <c r="M373" s="196"/>
      <c r="N373" s="197"/>
      <c r="O373" s="71"/>
      <c r="P373" s="71"/>
      <c r="Q373" s="71"/>
      <c r="R373" s="71"/>
      <c r="S373" s="71"/>
      <c r="T373" s="71"/>
      <c r="U373" s="72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T373" s="17" t="s">
        <v>126</v>
      </c>
      <c r="AU373" s="17" t="s">
        <v>79</v>
      </c>
    </row>
    <row r="374" spans="1:65" s="2" customFormat="1" ht="11.25">
      <c r="A374" s="34"/>
      <c r="B374" s="35"/>
      <c r="C374" s="36"/>
      <c r="D374" s="198" t="s">
        <v>128</v>
      </c>
      <c r="E374" s="36"/>
      <c r="F374" s="199" t="s">
        <v>455</v>
      </c>
      <c r="G374" s="36"/>
      <c r="H374" s="36"/>
      <c r="I374" s="195"/>
      <c r="J374" s="36"/>
      <c r="K374" s="36"/>
      <c r="L374" s="39"/>
      <c r="M374" s="196"/>
      <c r="N374" s="197"/>
      <c r="O374" s="71"/>
      <c r="P374" s="71"/>
      <c r="Q374" s="71"/>
      <c r="R374" s="71"/>
      <c r="S374" s="71"/>
      <c r="T374" s="71"/>
      <c r="U374" s="72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T374" s="17" t="s">
        <v>128</v>
      </c>
      <c r="AU374" s="17" t="s">
        <v>79</v>
      </c>
    </row>
    <row r="375" spans="1:65" s="13" customFormat="1" ht="11.25">
      <c r="B375" s="200"/>
      <c r="C375" s="201"/>
      <c r="D375" s="193" t="s">
        <v>130</v>
      </c>
      <c r="E375" s="202" t="s">
        <v>1</v>
      </c>
      <c r="F375" s="203" t="s">
        <v>456</v>
      </c>
      <c r="G375" s="201"/>
      <c r="H375" s="202" t="s">
        <v>1</v>
      </c>
      <c r="I375" s="204"/>
      <c r="J375" s="201"/>
      <c r="K375" s="201"/>
      <c r="L375" s="205"/>
      <c r="M375" s="206"/>
      <c r="N375" s="207"/>
      <c r="O375" s="207"/>
      <c r="P375" s="207"/>
      <c r="Q375" s="207"/>
      <c r="R375" s="207"/>
      <c r="S375" s="207"/>
      <c r="T375" s="207"/>
      <c r="U375" s="208"/>
      <c r="AT375" s="209" t="s">
        <v>130</v>
      </c>
      <c r="AU375" s="209" t="s">
        <v>79</v>
      </c>
      <c r="AV375" s="13" t="s">
        <v>77</v>
      </c>
      <c r="AW375" s="13" t="s">
        <v>29</v>
      </c>
      <c r="AX375" s="13" t="s">
        <v>72</v>
      </c>
      <c r="AY375" s="209" t="s">
        <v>117</v>
      </c>
    </row>
    <row r="376" spans="1:65" s="13" customFormat="1" ht="11.25">
      <c r="B376" s="200"/>
      <c r="C376" s="201"/>
      <c r="D376" s="193" t="s">
        <v>130</v>
      </c>
      <c r="E376" s="202" t="s">
        <v>1</v>
      </c>
      <c r="F376" s="203" t="s">
        <v>457</v>
      </c>
      <c r="G376" s="201"/>
      <c r="H376" s="202" t="s">
        <v>1</v>
      </c>
      <c r="I376" s="204"/>
      <c r="J376" s="201"/>
      <c r="K376" s="201"/>
      <c r="L376" s="205"/>
      <c r="M376" s="206"/>
      <c r="N376" s="207"/>
      <c r="O376" s="207"/>
      <c r="P376" s="207"/>
      <c r="Q376" s="207"/>
      <c r="R376" s="207"/>
      <c r="S376" s="207"/>
      <c r="T376" s="207"/>
      <c r="U376" s="208"/>
      <c r="AT376" s="209" t="s">
        <v>130</v>
      </c>
      <c r="AU376" s="209" t="s">
        <v>79</v>
      </c>
      <c r="AV376" s="13" t="s">
        <v>77</v>
      </c>
      <c r="AW376" s="13" t="s">
        <v>29</v>
      </c>
      <c r="AX376" s="13" t="s">
        <v>72</v>
      </c>
      <c r="AY376" s="209" t="s">
        <v>117</v>
      </c>
    </row>
    <row r="377" spans="1:65" s="14" customFormat="1" ht="11.25">
      <c r="B377" s="210"/>
      <c r="C377" s="211"/>
      <c r="D377" s="193" t="s">
        <v>130</v>
      </c>
      <c r="E377" s="212" t="s">
        <v>1</v>
      </c>
      <c r="F377" s="213" t="s">
        <v>458</v>
      </c>
      <c r="G377" s="211"/>
      <c r="H377" s="214">
        <v>249.44399999999999</v>
      </c>
      <c r="I377" s="215"/>
      <c r="J377" s="211"/>
      <c r="K377" s="211"/>
      <c r="L377" s="216"/>
      <c r="M377" s="217"/>
      <c r="N377" s="218"/>
      <c r="O377" s="218"/>
      <c r="P377" s="218"/>
      <c r="Q377" s="218"/>
      <c r="R377" s="218"/>
      <c r="S377" s="218"/>
      <c r="T377" s="218"/>
      <c r="U377" s="219"/>
      <c r="AT377" s="220" t="s">
        <v>130</v>
      </c>
      <c r="AU377" s="220" t="s">
        <v>79</v>
      </c>
      <c r="AV377" s="14" t="s">
        <v>79</v>
      </c>
      <c r="AW377" s="14" t="s">
        <v>29</v>
      </c>
      <c r="AX377" s="14" t="s">
        <v>72</v>
      </c>
      <c r="AY377" s="220" t="s">
        <v>117</v>
      </c>
    </row>
    <row r="378" spans="1:65" s="13" customFormat="1" ht="11.25">
      <c r="B378" s="200"/>
      <c r="C378" s="201"/>
      <c r="D378" s="193" t="s">
        <v>130</v>
      </c>
      <c r="E378" s="202" t="s">
        <v>1</v>
      </c>
      <c r="F378" s="203" t="s">
        <v>459</v>
      </c>
      <c r="G378" s="201"/>
      <c r="H378" s="202" t="s">
        <v>1</v>
      </c>
      <c r="I378" s="204"/>
      <c r="J378" s="201"/>
      <c r="K378" s="201"/>
      <c r="L378" s="205"/>
      <c r="M378" s="206"/>
      <c r="N378" s="207"/>
      <c r="O378" s="207"/>
      <c r="P378" s="207"/>
      <c r="Q378" s="207"/>
      <c r="R378" s="207"/>
      <c r="S378" s="207"/>
      <c r="T378" s="207"/>
      <c r="U378" s="208"/>
      <c r="AT378" s="209" t="s">
        <v>130</v>
      </c>
      <c r="AU378" s="209" t="s">
        <v>79</v>
      </c>
      <c r="AV378" s="13" t="s">
        <v>77</v>
      </c>
      <c r="AW378" s="13" t="s">
        <v>29</v>
      </c>
      <c r="AX378" s="13" t="s">
        <v>72</v>
      </c>
      <c r="AY378" s="209" t="s">
        <v>117</v>
      </c>
    </row>
    <row r="379" spans="1:65" s="14" customFormat="1" ht="11.25">
      <c r="B379" s="210"/>
      <c r="C379" s="211"/>
      <c r="D379" s="193" t="s">
        <v>130</v>
      </c>
      <c r="E379" s="212" t="s">
        <v>1</v>
      </c>
      <c r="F379" s="213" t="s">
        <v>460</v>
      </c>
      <c r="G379" s="211"/>
      <c r="H379" s="214">
        <v>657.69600000000003</v>
      </c>
      <c r="I379" s="215"/>
      <c r="J379" s="211"/>
      <c r="K379" s="211"/>
      <c r="L379" s="216"/>
      <c r="M379" s="217"/>
      <c r="N379" s="218"/>
      <c r="O379" s="218"/>
      <c r="P379" s="218"/>
      <c r="Q379" s="218"/>
      <c r="R379" s="218"/>
      <c r="S379" s="218"/>
      <c r="T379" s="218"/>
      <c r="U379" s="219"/>
      <c r="AT379" s="220" t="s">
        <v>130</v>
      </c>
      <c r="AU379" s="220" t="s">
        <v>79</v>
      </c>
      <c r="AV379" s="14" t="s">
        <v>79</v>
      </c>
      <c r="AW379" s="14" t="s">
        <v>29</v>
      </c>
      <c r="AX379" s="14" t="s">
        <v>72</v>
      </c>
      <c r="AY379" s="220" t="s">
        <v>117</v>
      </c>
    </row>
    <row r="380" spans="1:65" s="13" customFormat="1" ht="11.25">
      <c r="B380" s="200"/>
      <c r="C380" s="201"/>
      <c r="D380" s="193" t="s">
        <v>130</v>
      </c>
      <c r="E380" s="202" t="s">
        <v>1</v>
      </c>
      <c r="F380" s="203" t="s">
        <v>461</v>
      </c>
      <c r="G380" s="201"/>
      <c r="H380" s="202" t="s">
        <v>1</v>
      </c>
      <c r="I380" s="204"/>
      <c r="J380" s="201"/>
      <c r="K380" s="201"/>
      <c r="L380" s="205"/>
      <c r="M380" s="206"/>
      <c r="N380" s="207"/>
      <c r="O380" s="207"/>
      <c r="P380" s="207"/>
      <c r="Q380" s="207"/>
      <c r="R380" s="207"/>
      <c r="S380" s="207"/>
      <c r="T380" s="207"/>
      <c r="U380" s="208"/>
      <c r="AT380" s="209" t="s">
        <v>130</v>
      </c>
      <c r="AU380" s="209" t="s">
        <v>79</v>
      </c>
      <c r="AV380" s="13" t="s">
        <v>77</v>
      </c>
      <c r="AW380" s="13" t="s">
        <v>29</v>
      </c>
      <c r="AX380" s="13" t="s">
        <v>72</v>
      </c>
      <c r="AY380" s="209" t="s">
        <v>117</v>
      </c>
    </row>
    <row r="381" spans="1:65" s="14" customFormat="1" ht="11.25">
      <c r="B381" s="210"/>
      <c r="C381" s="211"/>
      <c r="D381" s="193" t="s">
        <v>130</v>
      </c>
      <c r="E381" s="212" t="s">
        <v>1</v>
      </c>
      <c r="F381" s="213" t="s">
        <v>462</v>
      </c>
      <c r="G381" s="211"/>
      <c r="H381" s="214">
        <v>44.155999999999999</v>
      </c>
      <c r="I381" s="215"/>
      <c r="J381" s="211"/>
      <c r="K381" s="211"/>
      <c r="L381" s="216"/>
      <c r="M381" s="217"/>
      <c r="N381" s="218"/>
      <c r="O381" s="218"/>
      <c r="P381" s="218"/>
      <c r="Q381" s="218"/>
      <c r="R381" s="218"/>
      <c r="S381" s="218"/>
      <c r="T381" s="218"/>
      <c r="U381" s="219"/>
      <c r="AT381" s="220" t="s">
        <v>130</v>
      </c>
      <c r="AU381" s="220" t="s">
        <v>79</v>
      </c>
      <c r="AV381" s="14" t="s">
        <v>79</v>
      </c>
      <c r="AW381" s="14" t="s">
        <v>29</v>
      </c>
      <c r="AX381" s="14" t="s">
        <v>72</v>
      </c>
      <c r="AY381" s="220" t="s">
        <v>117</v>
      </c>
    </row>
    <row r="382" spans="1:65" s="13" customFormat="1" ht="11.25">
      <c r="B382" s="200"/>
      <c r="C382" s="201"/>
      <c r="D382" s="193" t="s">
        <v>130</v>
      </c>
      <c r="E382" s="202" t="s">
        <v>1</v>
      </c>
      <c r="F382" s="203" t="s">
        <v>463</v>
      </c>
      <c r="G382" s="201"/>
      <c r="H382" s="202" t="s">
        <v>1</v>
      </c>
      <c r="I382" s="204"/>
      <c r="J382" s="201"/>
      <c r="K382" s="201"/>
      <c r="L382" s="205"/>
      <c r="M382" s="206"/>
      <c r="N382" s="207"/>
      <c r="O382" s="207"/>
      <c r="P382" s="207"/>
      <c r="Q382" s="207"/>
      <c r="R382" s="207"/>
      <c r="S382" s="207"/>
      <c r="T382" s="207"/>
      <c r="U382" s="208"/>
      <c r="AT382" s="209" t="s">
        <v>130</v>
      </c>
      <c r="AU382" s="209" t="s">
        <v>79</v>
      </c>
      <c r="AV382" s="13" t="s">
        <v>77</v>
      </c>
      <c r="AW382" s="13" t="s">
        <v>29</v>
      </c>
      <c r="AX382" s="13" t="s">
        <v>72</v>
      </c>
      <c r="AY382" s="209" t="s">
        <v>117</v>
      </c>
    </row>
    <row r="383" spans="1:65" s="14" customFormat="1" ht="11.25">
      <c r="B383" s="210"/>
      <c r="C383" s="211"/>
      <c r="D383" s="193" t="s">
        <v>130</v>
      </c>
      <c r="E383" s="212" t="s">
        <v>1</v>
      </c>
      <c r="F383" s="213" t="s">
        <v>464</v>
      </c>
      <c r="G383" s="211"/>
      <c r="H383" s="214">
        <v>142.69399999999999</v>
      </c>
      <c r="I383" s="215"/>
      <c r="J383" s="211"/>
      <c r="K383" s="211"/>
      <c r="L383" s="216"/>
      <c r="M383" s="217"/>
      <c r="N383" s="218"/>
      <c r="O383" s="218"/>
      <c r="P383" s="218"/>
      <c r="Q383" s="218"/>
      <c r="R383" s="218"/>
      <c r="S383" s="218"/>
      <c r="T383" s="218"/>
      <c r="U383" s="219"/>
      <c r="AT383" s="220" t="s">
        <v>130</v>
      </c>
      <c r="AU383" s="220" t="s">
        <v>79</v>
      </c>
      <c r="AV383" s="14" t="s">
        <v>79</v>
      </c>
      <c r="AW383" s="14" t="s">
        <v>29</v>
      </c>
      <c r="AX383" s="14" t="s">
        <v>72</v>
      </c>
      <c r="AY383" s="220" t="s">
        <v>117</v>
      </c>
    </row>
    <row r="384" spans="1:65" s="15" customFormat="1" ht="11.25">
      <c r="B384" s="221"/>
      <c r="C384" s="222"/>
      <c r="D384" s="193" t="s">
        <v>130</v>
      </c>
      <c r="E384" s="223" t="s">
        <v>1</v>
      </c>
      <c r="F384" s="224" t="s">
        <v>133</v>
      </c>
      <c r="G384" s="222"/>
      <c r="H384" s="225">
        <v>1093.99</v>
      </c>
      <c r="I384" s="226"/>
      <c r="J384" s="222"/>
      <c r="K384" s="222"/>
      <c r="L384" s="227"/>
      <c r="M384" s="228"/>
      <c r="N384" s="229"/>
      <c r="O384" s="229"/>
      <c r="P384" s="229"/>
      <c r="Q384" s="229"/>
      <c r="R384" s="229"/>
      <c r="S384" s="229"/>
      <c r="T384" s="229"/>
      <c r="U384" s="230"/>
      <c r="AT384" s="231" t="s">
        <v>130</v>
      </c>
      <c r="AU384" s="231" t="s">
        <v>79</v>
      </c>
      <c r="AV384" s="15" t="s">
        <v>124</v>
      </c>
      <c r="AW384" s="15" t="s">
        <v>29</v>
      </c>
      <c r="AX384" s="15" t="s">
        <v>77</v>
      </c>
      <c r="AY384" s="231" t="s">
        <v>117</v>
      </c>
    </row>
    <row r="385" spans="1:65" s="2" customFormat="1" ht="21.75" customHeight="1">
      <c r="A385" s="34"/>
      <c r="B385" s="35"/>
      <c r="C385" s="232" t="s">
        <v>465</v>
      </c>
      <c r="D385" s="232" t="s">
        <v>210</v>
      </c>
      <c r="E385" s="233" t="s">
        <v>466</v>
      </c>
      <c r="F385" s="234" t="s">
        <v>467</v>
      </c>
      <c r="G385" s="235" t="s">
        <v>213</v>
      </c>
      <c r="H385" s="236">
        <v>1093.99</v>
      </c>
      <c r="I385" s="237"/>
      <c r="J385" s="238">
        <f>ROUND(I385*H385,2)</f>
        <v>0</v>
      </c>
      <c r="K385" s="234" t="s">
        <v>1</v>
      </c>
      <c r="L385" s="239"/>
      <c r="M385" s="240" t="s">
        <v>1</v>
      </c>
      <c r="N385" s="241" t="s">
        <v>37</v>
      </c>
      <c r="O385" s="71"/>
      <c r="P385" s="189">
        <f>O385*H385</f>
        <v>0</v>
      </c>
      <c r="Q385" s="189">
        <v>0</v>
      </c>
      <c r="R385" s="189">
        <f>Q385*H385</f>
        <v>0</v>
      </c>
      <c r="S385" s="189">
        <v>0</v>
      </c>
      <c r="T385" s="189">
        <f>S385*H385</f>
        <v>0</v>
      </c>
      <c r="U385" s="190" t="s">
        <v>1</v>
      </c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R385" s="191" t="s">
        <v>383</v>
      </c>
      <c r="AT385" s="191" t="s">
        <v>210</v>
      </c>
      <c r="AU385" s="191" t="s">
        <v>79</v>
      </c>
      <c r="AY385" s="17" t="s">
        <v>117</v>
      </c>
      <c r="BE385" s="192">
        <f>IF(N385="základní",J385,0)</f>
        <v>0</v>
      </c>
      <c r="BF385" s="192">
        <f>IF(N385="snížená",J385,0)</f>
        <v>0</v>
      </c>
      <c r="BG385" s="192">
        <f>IF(N385="zákl. přenesená",J385,0)</f>
        <v>0</v>
      </c>
      <c r="BH385" s="192">
        <f>IF(N385="sníž. přenesená",J385,0)</f>
        <v>0</v>
      </c>
      <c r="BI385" s="192">
        <f>IF(N385="nulová",J385,0)</f>
        <v>0</v>
      </c>
      <c r="BJ385" s="17" t="s">
        <v>77</v>
      </c>
      <c r="BK385" s="192">
        <f>ROUND(I385*H385,2)</f>
        <v>0</v>
      </c>
      <c r="BL385" s="17" t="s">
        <v>242</v>
      </c>
      <c r="BM385" s="191" t="s">
        <v>468</v>
      </c>
    </row>
    <row r="386" spans="1:65" s="2" customFormat="1" ht="11.25">
      <c r="A386" s="34"/>
      <c r="B386" s="35"/>
      <c r="C386" s="36"/>
      <c r="D386" s="193" t="s">
        <v>126</v>
      </c>
      <c r="E386" s="36"/>
      <c r="F386" s="194" t="s">
        <v>467</v>
      </c>
      <c r="G386" s="36"/>
      <c r="H386" s="36"/>
      <c r="I386" s="195"/>
      <c r="J386" s="36"/>
      <c r="K386" s="36"/>
      <c r="L386" s="39"/>
      <c r="M386" s="196"/>
      <c r="N386" s="197"/>
      <c r="O386" s="71"/>
      <c r="P386" s="71"/>
      <c r="Q386" s="71"/>
      <c r="R386" s="71"/>
      <c r="S386" s="71"/>
      <c r="T386" s="71"/>
      <c r="U386" s="72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T386" s="17" t="s">
        <v>126</v>
      </c>
      <c r="AU386" s="17" t="s">
        <v>79</v>
      </c>
    </row>
    <row r="387" spans="1:65" s="2" customFormat="1" ht="24.2" customHeight="1">
      <c r="A387" s="34"/>
      <c r="B387" s="35"/>
      <c r="C387" s="180" t="s">
        <v>469</v>
      </c>
      <c r="D387" s="180" t="s">
        <v>119</v>
      </c>
      <c r="E387" s="181" t="s">
        <v>470</v>
      </c>
      <c r="F387" s="182" t="s">
        <v>471</v>
      </c>
      <c r="G387" s="183" t="s">
        <v>388</v>
      </c>
      <c r="H387" s="242"/>
      <c r="I387" s="185"/>
      <c r="J387" s="186">
        <f>ROUND(I387*H387,2)</f>
        <v>0</v>
      </c>
      <c r="K387" s="182" t="s">
        <v>123</v>
      </c>
      <c r="L387" s="39"/>
      <c r="M387" s="187" t="s">
        <v>1</v>
      </c>
      <c r="N387" s="188" t="s">
        <v>37</v>
      </c>
      <c r="O387" s="71"/>
      <c r="P387" s="189">
        <f>O387*H387</f>
        <v>0</v>
      </c>
      <c r="Q387" s="189">
        <v>0</v>
      </c>
      <c r="R387" s="189">
        <f>Q387*H387</f>
        <v>0</v>
      </c>
      <c r="S387" s="189">
        <v>0</v>
      </c>
      <c r="T387" s="189">
        <f>S387*H387</f>
        <v>0</v>
      </c>
      <c r="U387" s="190" t="s">
        <v>1</v>
      </c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R387" s="191" t="s">
        <v>242</v>
      </c>
      <c r="AT387" s="191" t="s">
        <v>119</v>
      </c>
      <c r="AU387" s="191" t="s">
        <v>79</v>
      </c>
      <c r="AY387" s="17" t="s">
        <v>117</v>
      </c>
      <c r="BE387" s="192">
        <f>IF(N387="základní",J387,0)</f>
        <v>0</v>
      </c>
      <c r="BF387" s="192">
        <f>IF(N387="snížená",J387,0)</f>
        <v>0</v>
      </c>
      <c r="BG387" s="192">
        <f>IF(N387="zákl. přenesená",J387,0)</f>
        <v>0</v>
      </c>
      <c r="BH387" s="192">
        <f>IF(N387="sníž. přenesená",J387,0)</f>
        <v>0</v>
      </c>
      <c r="BI387" s="192">
        <f>IF(N387="nulová",J387,0)</f>
        <v>0</v>
      </c>
      <c r="BJ387" s="17" t="s">
        <v>77</v>
      </c>
      <c r="BK387" s="192">
        <f>ROUND(I387*H387,2)</f>
        <v>0</v>
      </c>
      <c r="BL387" s="17" t="s">
        <v>242</v>
      </c>
      <c r="BM387" s="191" t="s">
        <v>472</v>
      </c>
    </row>
    <row r="388" spans="1:65" s="2" customFormat="1" ht="29.25">
      <c r="A388" s="34"/>
      <c r="B388" s="35"/>
      <c r="C388" s="36"/>
      <c r="D388" s="193" t="s">
        <v>126</v>
      </c>
      <c r="E388" s="36"/>
      <c r="F388" s="194" t="s">
        <v>473</v>
      </c>
      <c r="G388" s="36"/>
      <c r="H388" s="36"/>
      <c r="I388" s="195"/>
      <c r="J388" s="36"/>
      <c r="K388" s="36"/>
      <c r="L388" s="39"/>
      <c r="M388" s="196"/>
      <c r="N388" s="197"/>
      <c r="O388" s="71"/>
      <c r="P388" s="71"/>
      <c r="Q388" s="71"/>
      <c r="R388" s="71"/>
      <c r="S388" s="71"/>
      <c r="T388" s="71"/>
      <c r="U388" s="72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T388" s="17" t="s">
        <v>126</v>
      </c>
      <c r="AU388" s="17" t="s">
        <v>79</v>
      </c>
    </row>
    <row r="389" spans="1:65" s="2" customFormat="1" ht="11.25">
      <c r="A389" s="34"/>
      <c r="B389" s="35"/>
      <c r="C389" s="36"/>
      <c r="D389" s="198" t="s">
        <v>128</v>
      </c>
      <c r="E389" s="36"/>
      <c r="F389" s="199" t="s">
        <v>474</v>
      </c>
      <c r="G389" s="36"/>
      <c r="H389" s="36"/>
      <c r="I389" s="195"/>
      <c r="J389" s="36"/>
      <c r="K389" s="36"/>
      <c r="L389" s="39"/>
      <c r="M389" s="196"/>
      <c r="N389" s="197"/>
      <c r="O389" s="71"/>
      <c r="P389" s="71"/>
      <c r="Q389" s="71"/>
      <c r="R389" s="71"/>
      <c r="S389" s="71"/>
      <c r="T389" s="71"/>
      <c r="U389" s="72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T389" s="17" t="s">
        <v>128</v>
      </c>
      <c r="AU389" s="17" t="s">
        <v>79</v>
      </c>
    </row>
    <row r="390" spans="1:65" s="12" customFormat="1" ht="25.9" customHeight="1">
      <c r="B390" s="164"/>
      <c r="C390" s="165"/>
      <c r="D390" s="166" t="s">
        <v>71</v>
      </c>
      <c r="E390" s="167" t="s">
        <v>475</v>
      </c>
      <c r="F390" s="167" t="s">
        <v>476</v>
      </c>
      <c r="G390" s="165"/>
      <c r="H390" s="165"/>
      <c r="I390" s="168"/>
      <c r="J390" s="169">
        <f>BK390</f>
        <v>0</v>
      </c>
      <c r="K390" s="165"/>
      <c r="L390" s="170"/>
      <c r="M390" s="171"/>
      <c r="N390" s="172"/>
      <c r="O390" s="172"/>
      <c r="P390" s="173">
        <f>P391+P394+P398</f>
        <v>0</v>
      </c>
      <c r="Q390" s="172"/>
      <c r="R390" s="173">
        <f>R391+R394+R398</f>
        <v>0</v>
      </c>
      <c r="S390" s="172"/>
      <c r="T390" s="173">
        <f>T391+T394+T398</f>
        <v>0</v>
      </c>
      <c r="U390" s="174"/>
      <c r="AR390" s="175" t="s">
        <v>159</v>
      </c>
      <c r="AT390" s="176" t="s">
        <v>71</v>
      </c>
      <c r="AU390" s="176" t="s">
        <v>72</v>
      </c>
      <c r="AY390" s="175" t="s">
        <v>117</v>
      </c>
      <c r="BK390" s="177">
        <f>BK391+BK394+BK398</f>
        <v>0</v>
      </c>
    </row>
    <row r="391" spans="1:65" s="12" customFormat="1" ht="22.9" customHeight="1">
      <c r="B391" s="164"/>
      <c r="C391" s="165"/>
      <c r="D391" s="166" t="s">
        <v>71</v>
      </c>
      <c r="E391" s="178" t="s">
        <v>477</v>
      </c>
      <c r="F391" s="178" t="s">
        <v>478</v>
      </c>
      <c r="G391" s="165"/>
      <c r="H391" s="165"/>
      <c r="I391" s="168"/>
      <c r="J391" s="179">
        <f>BK391</f>
        <v>0</v>
      </c>
      <c r="K391" s="165"/>
      <c r="L391" s="170"/>
      <c r="M391" s="171"/>
      <c r="N391" s="172"/>
      <c r="O391" s="172"/>
      <c r="P391" s="173">
        <f>SUM(P392:P393)</f>
        <v>0</v>
      </c>
      <c r="Q391" s="172"/>
      <c r="R391" s="173">
        <f>SUM(R392:R393)</f>
        <v>0</v>
      </c>
      <c r="S391" s="172"/>
      <c r="T391" s="173">
        <f>SUM(T392:T393)</f>
        <v>0</v>
      </c>
      <c r="U391" s="174"/>
      <c r="AR391" s="175" t="s">
        <v>159</v>
      </c>
      <c r="AT391" s="176" t="s">
        <v>71</v>
      </c>
      <c r="AU391" s="176" t="s">
        <v>77</v>
      </c>
      <c r="AY391" s="175" t="s">
        <v>117</v>
      </c>
      <c r="BK391" s="177">
        <f>SUM(BK392:BK393)</f>
        <v>0</v>
      </c>
    </row>
    <row r="392" spans="1:65" s="2" customFormat="1" ht="16.5" customHeight="1">
      <c r="A392" s="34"/>
      <c r="B392" s="35"/>
      <c r="C392" s="180" t="s">
        <v>479</v>
      </c>
      <c r="D392" s="180" t="s">
        <v>119</v>
      </c>
      <c r="E392" s="181" t="s">
        <v>480</v>
      </c>
      <c r="F392" s="182" t="s">
        <v>481</v>
      </c>
      <c r="G392" s="183" t="s">
        <v>482</v>
      </c>
      <c r="H392" s="184">
        <v>1</v>
      </c>
      <c r="I392" s="185"/>
      <c r="J392" s="186">
        <f>ROUND(I392*H392,2)</f>
        <v>0</v>
      </c>
      <c r="K392" s="182" t="s">
        <v>1</v>
      </c>
      <c r="L392" s="39"/>
      <c r="M392" s="187" t="s">
        <v>1</v>
      </c>
      <c r="N392" s="188" t="s">
        <v>37</v>
      </c>
      <c r="O392" s="71"/>
      <c r="P392" s="189">
        <f>O392*H392</f>
        <v>0</v>
      </c>
      <c r="Q392" s="189">
        <v>0</v>
      </c>
      <c r="R392" s="189">
        <f>Q392*H392</f>
        <v>0</v>
      </c>
      <c r="S392" s="189">
        <v>0</v>
      </c>
      <c r="T392" s="189">
        <f>S392*H392</f>
        <v>0</v>
      </c>
      <c r="U392" s="190" t="s">
        <v>1</v>
      </c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R392" s="191" t="s">
        <v>124</v>
      </c>
      <c r="AT392" s="191" t="s">
        <v>119</v>
      </c>
      <c r="AU392" s="191" t="s">
        <v>79</v>
      </c>
      <c r="AY392" s="17" t="s">
        <v>117</v>
      </c>
      <c r="BE392" s="192">
        <f>IF(N392="základní",J392,0)</f>
        <v>0</v>
      </c>
      <c r="BF392" s="192">
        <f>IF(N392="snížená",J392,0)</f>
        <v>0</v>
      </c>
      <c r="BG392" s="192">
        <f>IF(N392="zákl. přenesená",J392,0)</f>
        <v>0</v>
      </c>
      <c r="BH392" s="192">
        <f>IF(N392="sníž. přenesená",J392,0)</f>
        <v>0</v>
      </c>
      <c r="BI392" s="192">
        <f>IF(N392="nulová",J392,0)</f>
        <v>0</v>
      </c>
      <c r="BJ392" s="17" t="s">
        <v>77</v>
      </c>
      <c r="BK392" s="192">
        <f>ROUND(I392*H392,2)</f>
        <v>0</v>
      </c>
      <c r="BL392" s="17" t="s">
        <v>124</v>
      </c>
      <c r="BM392" s="191" t="s">
        <v>483</v>
      </c>
    </row>
    <row r="393" spans="1:65" s="2" customFormat="1" ht="11.25">
      <c r="A393" s="34"/>
      <c r="B393" s="35"/>
      <c r="C393" s="36"/>
      <c r="D393" s="193" t="s">
        <v>126</v>
      </c>
      <c r="E393" s="36"/>
      <c r="F393" s="194" t="s">
        <v>481</v>
      </c>
      <c r="G393" s="36"/>
      <c r="H393" s="36"/>
      <c r="I393" s="195"/>
      <c r="J393" s="36"/>
      <c r="K393" s="36"/>
      <c r="L393" s="39"/>
      <c r="M393" s="196"/>
      <c r="N393" s="197"/>
      <c r="O393" s="71"/>
      <c r="P393" s="71"/>
      <c r="Q393" s="71"/>
      <c r="R393" s="71"/>
      <c r="S393" s="71"/>
      <c r="T393" s="71"/>
      <c r="U393" s="72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T393" s="17" t="s">
        <v>126</v>
      </c>
      <c r="AU393" s="17" t="s">
        <v>79</v>
      </c>
    </row>
    <row r="394" spans="1:65" s="12" customFormat="1" ht="22.9" customHeight="1">
      <c r="B394" s="164"/>
      <c r="C394" s="165"/>
      <c r="D394" s="166" t="s">
        <v>71</v>
      </c>
      <c r="E394" s="178" t="s">
        <v>484</v>
      </c>
      <c r="F394" s="178" t="s">
        <v>485</v>
      </c>
      <c r="G394" s="165"/>
      <c r="H394" s="165"/>
      <c r="I394" s="168"/>
      <c r="J394" s="179">
        <f>BK394</f>
        <v>0</v>
      </c>
      <c r="K394" s="165"/>
      <c r="L394" s="170"/>
      <c r="M394" s="171"/>
      <c r="N394" s="172"/>
      <c r="O394" s="172"/>
      <c r="P394" s="173">
        <f>SUM(P395:P397)</f>
        <v>0</v>
      </c>
      <c r="Q394" s="172"/>
      <c r="R394" s="173">
        <f>SUM(R395:R397)</f>
        <v>0</v>
      </c>
      <c r="S394" s="172"/>
      <c r="T394" s="173">
        <f>SUM(T395:T397)</f>
        <v>0</v>
      </c>
      <c r="U394" s="174"/>
      <c r="AR394" s="175" t="s">
        <v>159</v>
      </c>
      <c r="AT394" s="176" t="s">
        <v>71</v>
      </c>
      <c r="AU394" s="176" t="s">
        <v>77</v>
      </c>
      <c r="AY394" s="175" t="s">
        <v>117</v>
      </c>
      <c r="BK394" s="177">
        <f>SUM(BK395:BK397)</f>
        <v>0</v>
      </c>
    </row>
    <row r="395" spans="1:65" s="2" customFormat="1" ht="16.5" customHeight="1">
      <c r="A395" s="34"/>
      <c r="B395" s="35"/>
      <c r="C395" s="180" t="s">
        <v>486</v>
      </c>
      <c r="D395" s="180" t="s">
        <v>119</v>
      </c>
      <c r="E395" s="181" t="s">
        <v>487</v>
      </c>
      <c r="F395" s="182" t="s">
        <v>485</v>
      </c>
      <c r="G395" s="183" t="s">
        <v>482</v>
      </c>
      <c r="H395" s="184">
        <v>5</v>
      </c>
      <c r="I395" s="185"/>
      <c r="J395" s="186">
        <f>ROUND(I395*H395,2)</f>
        <v>0</v>
      </c>
      <c r="K395" s="182" t="s">
        <v>123</v>
      </c>
      <c r="L395" s="39"/>
      <c r="M395" s="187" t="s">
        <v>1</v>
      </c>
      <c r="N395" s="188" t="s">
        <v>37</v>
      </c>
      <c r="O395" s="71"/>
      <c r="P395" s="189">
        <f>O395*H395</f>
        <v>0</v>
      </c>
      <c r="Q395" s="189">
        <v>0</v>
      </c>
      <c r="R395" s="189">
        <f>Q395*H395</f>
        <v>0</v>
      </c>
      <c r="S395" s="189">
        <v>0</v>
      </c>
      <c r="T395" s="189">
        <f>S395*H395</f>
        <v>0</v>
      </c>
      <c r="U395" s="190" t="s">
        <v>1</v>
      </c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R395" s="191" t="s">
        <v>488</v>
      </c>
      <c r="AT395" s="191" t="s">
        <v>119</v>
      </c>
      <c r="AU395" s="191" t="s">
        <v>79</v>
      </c>
      <c r="AY395" s="17" t="s">
        <v>117</v>
      </c>
      <c r="BE395" s="192">
        <f>IF(N395="základní",J395,0)</f>
        <v>0</v>
      </c>
      <c r="BF395" s="192">
        <f>IF(N395="snížená",J395,0)</f>
        <v>0</v>
      </c>
      <c r="BG395" s="192">
        <f>IF(N395="zákl. přenesená",J395,0)</f>
        <v>0</v>
      </c>
      <c r="BH395" s="192">
        <f>IF(N395="sníž. přenesená",J395,0)</f>
        <v>0</v>
      </c>
      <c r="BI395" s="192">
        <f>IF(N395="nulová",J395,0)</f>
        <v>0</v>
      </c>
      <c r="BJ395" s="17" t="s">
        <v>77</v>
      </c>
      <c r="BK395" s="192">
        <f>ROUND(I395*H395,2)</f>
        <v>0</v>
      </c>
      <c r="BL395" s="17" t="s">
        <v>488</v>
      </c>
      <c r="BM395" s="191" t="s">
        <v>489</v>
      </c>
    </row>
    <row r="396" spans="1:65" s="2" customFormat="1" ht="11.25">
      <c r="A396" s="34"/>
      <c r="B396" s="35"/>
      <c r="C396" s="36"/>
      <c r="D396" s="193" t="s">
        <v>126</v>
      </c>
      <c r="E396" s="36"/>
      <c r="F396" s="194" t="s">
        <v>485</v>
      </c>
      <c r="G396" s="36"/>
      <c r="H396" s="36"/>
      <c r="I396" s="195"/>
      <c r="J396" s="36"/>
      <c r="K396" s="36"/>
      <c r="L396" s="39"/>
      <c r="M396" s="196"/>
      <c r="N396" s="197"/>
      <c r="O396" s="71"/>
      <c r="P396" s="71"/>
      <c r="Q396" s="71"/>
      <c r="R396" s="71"/>
      <c r="S396" s="71"/>
      <c r="T396" s="71"/>
      <c r="U396" s="72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T396" s="17" t="s">
        <v>126</v>
      </c>
      <c r="AU396" s="17" t="s">
        <v>79</v>
      </c>
    </row>
    <row r="397" spans="1:65" s="2" customFormat="1" ht="11.25">
      <c r="A397" s="34"/>
      <c r="B397" s="35"/>
      <c r="C397" s="36"/>
      <c r="D397" s="198" t="s">
        <v>128</v>
      </c>
      <c r="E397" s="36"/>
      <c r="F397" s="199" t="s">
        <v>490</v>
      </c>
      <c r="G397" s="36"/>
      <c r="H397" s="36"/>
      <c r="I397" s="195"/>
      <c r="J397" s="36"/>
      <c r="K397" s="36"/>
      <c r="L397" s="39"/>
      <c r="M397" s="196"/>
      <c r="N397" s="197"/>
      <c r="O397" s="71"/>
      <c r="P397" s="71"/>
      <c r="Q397" s="71"/>
      <c r="R397" s="71"/>
      <c r="S397" s="71"/>
      <c r="T397" s="71"/>
      <c r="U397" s="72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T397" s="17" t="s">
        <v>128</v>
      </c>
      <c r="AU397" s="17" t="s">
        <v>79</v>
      </c>
    </row>
    <row r="398" spans="1:65" s="12" customFormat="1" ht="22.9" customHeight="1">
      <c r="B398" s="164"/>
      <c r="C398" s="165"/>
      <c r="D398" s="166" t="s">
        <v>71</v>
      </c>
      <c r="E398" s="178" t="s">
        <v>491</v>
      </c>
      <c r="F398" s="178" t="s">
        <v>492</v>
      </c>
      <c r="G398" s="165"/>
      <c r="H398" s="165"/>
      <c r="I398" s="168"/>
      <c r="J398" s="179">
        <f>BK398</f>
        <v>0</v>
      </c>
      <c r="K398" s="165"/>
      <c r="L398" s="170"/>
      <c r="M398" s="171"/>
      <c r="N398" s="172"/>
      <c r="O398" s="172"/>
      <c r="P398" s="173">
        <f>SUM(P399:P402)</f>
        <v>0</v>
      </c>
      <c r="Q398" s="172"/>
      <c r="R398" s="173">
        <f>SUM(R399:R402)</f>
        <v>0</v>
      </c>
      <c r="S398" s="172"/>
      <c r="T398" s="173">
        <f>SUM(T399:T402)</f>
        <v>0</v>
      </c>
      <c r="U398" s="174"/>
      <c r="AR398" s="175" t="s">
        <v>159</v>
      </c>
      <c r="AT398" s="176" t="s">
        <v>71</v>
      </c>
      <c r="AU398" s="176" t="s">
        <v>77</v>
      </c>
      <c r="AY398" s="175" t="s">
        <v>117</v>
      </c>
      <c r="BK398" s="177">
        <f>SUM(BK399:BK402)</f>
        <v>0</v>
      </c>
    </row>
    <row r="399" spans="1:65" s="2" customFormat="1" ht="16.5" customHeight="1">
      <c r="A399" s="34"/>
      <c r="B399" s="35"/>
      <c r="C399" s="180" t="s">
        <v>493</v>
      </c>
      <c r="D399" s="180" t="s">
        <v>119</v>
      </c>
      <c r="E399" s="181" t="s">
        <v>494</v>
      </c>
      <c r="F399" s="182" t="s">
        <v>495</v>
      </c>
      <c r="G399" s="183" t="s">
        <v>482</v>
      </c>
      <c r="H399" s="184">
        <v>3</v>
      </c>
      <c r="I399" s="185"/>
      <c r="J399" s="186">
        <f>ROUND(I399*H399,2)</f>
        <v>0</v>
      </c>
      <c r="K399" s="182" t="s">
        <v>496</v>
      </c>
      <c r="L399" s="39"/>
      <c r="M399" s="187" t="s">
        <v>1</v>
      </c>
      <c r="N399" s="188" t="s">
        <v>37</v>
      </c>
      <c r="O399" s="71"/>
      <c r="P399" s="189">
        <f>O399*H399</f>
        <v>0</v>
      </c>
      <c r="Q399" s="189">
        <v>0</v>
      </c>
      <c r="R399" s="189">
        <f>Q399*H399</f>
        <v>0</v>
      </c>
      <c r="S399" s="189">
        <v>0</v>
      </c>
      <c r="T399" s="189">
        <f>S399*H399</f>
        <v>0</v>
      </c>
      <c r="U399" s="190" t="s">
        <v>1</v>
      </c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R399" s="191" t="s">
        <v>488</v>
      </c>
      <c r="AT399" s="191" t="s">
        <v>119</v>
      </c>
      <c r="AU399" s="191" t="s">
        <v>79</v>
      </c>
      <c r="AY399" s="17" t="s">
        <v>117</v>
      </c>
      <c r="BE399" s="192">
        <f>IF(N399="základní",J399,0)</f>
        <v>0</v>
      </c>
      <c r="BF399" s="192">
        <f>IF(N399="snížená",J399,0)</f>
        <v>0</v>
      </c>
      <c r="BG399" s="192">
        <f>IF(N399="zákl. přenesená",J399,0)</f>
        <v>0</v>
      </c>
      <c r="BH399" s="192">
        <f>IF(N399="sníž. přenesená",J399,0)</f>
        <v>0</v>
      </c>
      <c r="BI399" s="192">
        <f>IF(N399="nulová",J399,0)</f>
        <v>0</v>
      </c>
      <c r="BJ399" s="17" t="s">
        <v>77</v>
      </c>
      <c r="BK399" s="192">
        <f>ROUND(I399*H399,2)</f>
        <v>0</v>
      </c>
      <c r="BL399" s="17" t="s">
        <v>488</v>
      </c>
      <c r="BM399" s="191" t="s">
        <v>497</v>
      </c>
    </row>
    <row r="400" spans="1:65" s="2" customFormat="1" ht="11.25">
      <c r="A400" s="34"/>
      <c r="B400" s="35"/>
      <c r="C400" s="36"/>
      <c r="D400" s="193" t="s">
        <v>126</v>
      </c>
      <c r="E400" s="36"/>
      <c r="F400" s="194" t="s">
        <v>495</v>
      </c>
      <c r="G400" s="36"/>
      <c r="H400" s="36"/>
      <c r="I400" s="195"/>
      <c r="J400" s="36"/>
      <c r="K400" s="36"/>
      <c r="L400" s="39"/>
      <c r="M400" s="196"/>
      <c r="N400" s="197"/>
      <c r="O400" s="71"/>
      <c r="P400" s="71"/>
      <c r="Q400" s="71"/>
      <c r="R400" s="71"/>
      <c r="S400" s="71"/>
      <c r="T400" s="71"/>
      <c r="U400" s="72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T400" s="17" t="s">
        <v>126</v>
      </c>
      <c r="AU400" s="17" t="s">
        <v>79</v>
      </c>
    </row>
    <row r="401" spans="1:51" s="2" customFormat="1" ht="11.25">
      <c r="A401" s="34"/>
      <c r="B401" s="35"/>
      <c r="C401" s="36"/>
      <c r="D401" s="198" t="s">
        <v>128</v>
      </c>
      <c r="E401" s="36"/>
      <c r="F401" s="199" t="s">
        <v>498</v>
      </c>
      <c r="G401" s="36"/>
      <c r="H401" s="36"/>
      <c r="I401" s="195"/>
      <c r="J401" s="36"/>
      <c r="K401" s="36"/>
      <c r="L401" s="39"/>
      <c r="M401" s="196"/>
      <c r="N401" s="197"/>
      <c r="O401" s="71"/>
      <c r="P401" s="71"/>
      <c r="Q401" s="71"/>
      <c r="R401" s="71"/>
      <c r="S401" s="71"/>
      <c r="T401" s="71"/>
      <c r="U401" s="72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T401" s="17" t="s">
        <v>128</v>
      </c>
      <c r="AU401" s="17" t="s">
        <v>79</v>
      </c>
    </row>
    <row r="402" spans="1:51" s="14" customFormat="1" ht="11.25">
      <c r="B402" s="210"/>
      <c r="C402" s="211"/>
      <c r="D402" s="193" t="s">
        <v>130</v>
      </c>
      <c r="E402" s="211"/>
      <c r="F402" s="213" t="s">
        <v>499</v>
      </c>
      <c r="G402" s="211"/>
      <c r="H402" s="214">
        <v>3</v>
      </c>
      <c r="I402" s="215"/>
      <c r="J402" s="211"/>
      <c r="K402" s="211"/>
      <c r="L402" s="216"/>
      <c r="M402" s="243"/>
      <c r="N402" s="244"/>
      <c r="O402" s="244"/>
      <c r="P402" s="244"/>
      <c r="Q402" s="244"/>
      <c r="R402" s="244"/>
      <c r="S402" s="244"/>
      <c r="T402" s="244"/>
      <c r="U402" s="245"/>
      <c r="AT402" s="220" t="s">
        <v>130</v>
      </c>
      <c r="AU402" s="220" t="s">
        <v>79</v>
      </c>
      <c r="AV402" s="14" t="s">
        <v>79</v>
      </c>
      <c r="AW402" s="14" t="s">
        <v>4</v>
      </c>
      <c r="AX402" s="14" t="s">
        <v>77</v>
      </c>
      <c r="AY402" s="220" t="s">
        <v>117</v>
      </c>
    </row>
    <row r="403" spans="1:51" s="2" customFormat="1" ht="6.95" customHeight="1">
      <c r="A403" s="34"/>
      <c r="B403" s="54"/>
      <c r="C403" s="55"/>
      <c r="D403" s="55"/>
      <c r="E403" s="55"/>
      <c r="F403" s="55"/>
      <c r="G403" s="55"/>
      <c r="H403" s="55"/>
      <c r="I403" s="55"/>
      <c r="J403" s="55"/>
      <c r="K403" s="55"/>
      <c r="L403" s="39"/>
      <c r="M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</row>
  </sheetData>
  <sheetProtection algorithmName="SHA-512" hashValue="P0mnqpeA7diTbxUEzi1TZYS2ANsVAIMzaUOBhs3XIZS9tKCu3urFj/9Iw0EJaEAzDfx3sR9vhrlzzAQUM3SMMg==" saltValue="LzGg2+A23x1HPSo3BYF9EtP775CmAYuEXnPeAQIrhHlj6Zi2JBmrbWL7V3rc0tySr/6zuI8cicF7Z2/OHkjlNQ==" spinCount="100000" sheet="1" objects="1" scenarios="1" formatColumns="0" formatRows="0" autoFilter="0"/>
  <autoFilter ref="C126:K402" xr:uid="{00000000-0009-0000-0000-000001000000}"/>
  <mergeCells count="6">
    <mergeCell ref="L2:V2"/>
    <mergeCell ref="E7:H7"/>
    <mergeCell ref="E16:H16"/>
    <mergeCell ref="E25:H25"/>
    <mergeCell ref="E85:H85"/>
    <mergeCell ref="E119:H119"/>
  </mergeCells>
  <hyperlinks>
    <hyperlink ref="F132" r:id="rId1" xr:uid="{00000000-0004-0000-0100-000000000000}"/>
    <hyperlink ref="F138" r:id="rId2" xr:uid="{00000000-0004-0000-0100-000001000000}"/>
    <hyperlink ref="F144" r:id="rId3" xr:uid="{00000000-0004-0000-0100-000002000000}"/>
    <hyperlink ref="F150" r:id="rId4" xr:uid="{00000000-0004-0000-0100-000003000000}"/>
    <hyperlink ref="F158" r:id="rId5" xr:uid="{00000000-0004-0000-0100-000004000000}"/>
    <hyperlink ref="F164" r:id="rId6" xr:uid="{00000000-0004-0000-0100-000005000000}"/>
    <hyperlink ref="F170" r:id="rId7" xr:uid="{00000000-0004-0000-0100-000006000000}"/>
    <hyperlink ref="F174" r:id="rId8" xr:uid="{00000000-0004-0000-0100-000007000000}"/>
    <hyperlink ref="F177" r:id="rId9" xr:uid="{00000000-0004-0000-0100-000008000000}"/>
    <hyperlink ref="F185" r:id="rId10" xr:uid="{00000000-0004-0000-0100-000009000000}"/>
    <hyperlink ref="F191" r:id="rId11" xr:uid="{00000000-0004-0000-0100-00000A000000}"/>
    <hyperlink ref="F200" r:id="rId12" xr:uid="{00000000-0004-0000-0100-00000B000000}"/>
    <hyperlink ref="F207" r:id="rId13" xr:uid="{00000000-0004-0000-0100-00000C000000}"/>
    <hyperlink ref="F215" r:id="rId14" xr:uid="{00000000-0004-0000-0100-00000D000000}"/>
    <hyperlink ref="F223" r:id="rId15" xr:uid="{00000000-0004-0000-0100-00000E000000}"/>
    <hyperlink ref="F231" r:id="rId16" xr:uid="{00000000-0004-0000-0100-00000F000000}"/>
    <hyperlink ref="F292" r:id="rId17" xr:uid="{00000000-0004-0000-0100-000010000000}"/>
    <hyperlink ref="F298" r:id="rId18" xr:uid="{00000000-0004-0000-0100-000011000000}"/>
    <hyperlink ref="F308" r:id="rId19" xr:uid="{00000000-0004-0000-0100-000012000000}"/>
    <hyperlink ref="F315" r:id="rId20" xr:uid="{00000000-0004-0000-0100-000013000000}"/>
    <hyperlink ref="F320" r:id="rId21" xr:uid="{00000000-0004-0000-0100-000014000000}"/>
    <hyperlink ref="F323" r:id="rId22" xr:uid="{00000000-0004-0000-0100-000015000000}"/>
    <hyperlink ref="F327" r:id="rId23" xr:uid="{00000000-0004-0000-0100-000016000000}"/>
    <hyperlink ref="F332" r:id="rId24" xr:uid="{00000000-0004-0000-0100-000017000000}"/>
    <hyperlink ref="F339" r:id="rId25" xr:uid="{00000000-0004-0000-0100-000018000000}"/>
    <hyperlink ref="F343" r:id="rId26" xr:uid="{00000000-0004-0000-0100-000019000000}"/>
    <hyperlink ref="F346" r:id="rId27" xr:uid="{00000000-0004-0000-0100-00001A000000}"/>
    <hyperlink ref="F349" r:id="rId28" xr:uid="{00000000-0004-0000-0100-00001B000000}"/>
    <hyperlink ref="F352" r:id="rId29" xr:uid="{00000000-0004-0000-0100-00001C000000}"/>
    <hyperlink ref="F355" r:id="rId30" xr:uid="{00000000-0004-0000-0100-00001D000000}"/>
    <hyperlink ref="F358" r:id="rId31" xr:uid="{00000000-0004-0000-0100-00001E000000}"/>
    <hyperlink ref="F361" r:id="rId32" xr:uid="{00000000-0004-0000-0100-00001F000000}"/>
    <hyperlink ref="F365" r:id="rId33" xr:uid="{00000000-0004-0000-0100-000020000000}"/>
    <hyperlink ref="F374" r:id="rId34" xr:uid="{00000000-0004-0000-0100-000021000000}"/>
    <hyperlink ref="F389" r:id="rId35" xr:uid="{00000000-0004-0000-0100-000022000000}"/>
    <hyperlink ref="F397" r:id="rId36" xr:uid="{00000000-0004-0000-0100-000023000000}"/>
    <hyperlink ref="F401" r:id="rId37" xr:uid="{00000000-0004-0000-0100-00002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25P-AUS003 - Štětí - Čako...</vt:lpstr>
      <vt:lpstr>'25P-AUS003 - Štětí - Čako...'!Názvy_tisku</vt:lpstr>
      <vt:lpstr>'Rekapitulace stavby'!Názvy_tisku</vt:lpstr>
      <vt:lpstr>'25P-AUS003 - Štětí - Čako...'!Oblast_tisku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BAZANT-PC\František Bažant</dc:creator>
  <cp:lastModifiedBy>Martin Pala</cp:lastModifiedBy>
  <cp:lastPrinted>2026-02-12T08:36:34Z</cp:lastPrinted>
  <dcterms:created xsi:type="dcterms:W3CDTF">2026-02-03T13:09:25Z</dcterms:created>
  <dcterms:modified xsi:type="dcterms:W3CDTF">2026-02-12T08:37:02Z</dcterms:modified>
</cp:coreProperties>
</file>