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olim\Desktop\Rozpočty 2025\IPOKa\Valtice\"/>
    </mc:Choice>
  </mc:AlternateContent>
  <bookViews>
    <workbookView xWindow="0" yWindow="0" windowWidth="0" windowHeight="0"/>
  </bookViews>
  <sheets>
    <sheet name="Rekapitulace stavby" sheetId="1" r:id="rId1"/>
    <sheet name="01 - Zateplení půdního pr..." sheetId="2" r:id="rId2"/>
    <sheet name="VON - VRN+ON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Zateplení půdního pr...'!$C$124:$K$233</definedName>
    <definedName name="_xlnm.Print_Area" localSheetId="1">'01 - Zateplení půdního pr...'!$C$4:$J$76,'01 - Zateplení půdního pr...'!$C$82:$J$106,'01 - Zateplení půdního pr...'!$C$112:$J$233</definedName>
    <definedName name="_xlnm.Print_Titles" localSheetId="1">'01 - Zateplení půdního pr...'!$124:$124</definedName>
    <definedName name="_xlnm._FilterDatabase" localSheetId="2" hidden="1">'VON - VRN+ON'!$C$122:$K$144</definedName>
    <definedName name="_xlnm.Print_Area" localSheetId="2">'VON - VRN+ON'!$C$4:$J$76,'VON - VRN+ON'!$C$82:$J$104,'VON - VRN+ON'!$C$110:$J$144</definedName>
    <definedName name="_xlnm.Print_Titles" localSheetId="2">'VON - VRN+ON'!$122:$122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44"/>
  <c r="BH144"/>
  <c r="BG144"/>
  <c r="BF144"/>
  <c r="T144"/>
  <c r="T143"/>
  <c r="R144"/>
  <c r="R143"/>
  <c r="P144"/>
  <c r="P143"/>
  <c r="BI142"/>
  <c r="BH142"/>
  <c r="BG142"/>
  <c r="BF142"/>
  <c r="T142"/>
  <c r="T141"/>
  <c r="R142"/>
  <c r="R141"/>
  <c r="P142"/>
  <c r="P141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T133"/>
  <c r="R134"/>
  <c r="R133"/>
  <c r="P134"/>
  <c r="P133"/>
  <c r="BI132"/>
  <c r="BH132"/>
  <c r="BG132"/>
  <c r="BF132"/>
  <c r="T132"/>
  <c r="R132"/>
  <c r="P132"/>
  <c r="BI131"/>
  <c r="BH131"/>
  <c r="BG131"/>
  <c r="BF131"/>
  <c r="T131"/>
  <c r="R131"/>
  <c r="P131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92"/>
  <c r="J23"/>
  <c r="J18"/>
  <c r="E18"/>
  <c r="F120"/>
  <c r="J17"/>
  <c r="J12"/>
  <c r="J117"/>
  <c r="E7"/>
  <c r="E85"/>
  <c i="2" r="J37"/>
  <c r="J36"/>
  <c i="1" r="AY95"/>
  <c i="2" r="J35"/>
  <c i="1" r="AX95"/>
  <c i="2"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09"/>
  <c r="BH209"/>
  <c r="BG209"/>
  <c r="BF209"/>
  <c r="T209"/>
  <c r="R209"/>
  <c r="P209"/>
  <c r="BI208"/>
  <c r="BH208"/>
  <c r="BG208"/>
  <c r="BF208"/>
  <c r="T208"/>
  <c r="R208"/>
  <c r="P208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7"/>
  <c r="BH187"/>
  <c r="BG187"/>
  <c r="BF187"/>
  <c r="T187"/>
  <c r="R187"/>
  <c r="P187"/>
  <c r="BI185"/>
  <c r="BH185"/>
  <c r="BG185"/>
  <c r="BF185"/>
  <c r="T185"/>
  <c r="R185"/>
  <c r="P185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T161"/>
  <c r="R162"/>
  <c r="R161"/>
  <c r="P162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T127"/>
  <c r="R128"/>
  <c r="R127"/>
  <c r="P128"/>
  <c r="P127"/>
  <c r="J121"/>
  <c r="F121"/>
  <c r="F119"/>
  <c r="E117"/>
  <c r="J91"/>
  <c r="F91"/>
  <c r="F89"/>
  <c r="E87"/>
  <c r="J24"/>
  <c r="E24"/>
  <c r="J92"/>
  <c r="J23"/>
  <c r="J18"/>
  <c r="E18"/>
  <c r="F92"/>
  <c r="J17"/>
  <c r="J12"/>
  <c r="J89"/>
  <c r="E7"/>
  <c r="E85"/>
  <c i="1" r="L90"/>
  <c r="AM90"/>
  <c r="AM89"/>
  <c r="L89"/>
  <c r="AM87"/>
  <c r="L87"/>
  <c r="L85"/>
  <c r="L84"/>
  <c i="2" r="J229"/>
  <c r="BK220"/>
  <c r="BK218"/>
  <c r="BK209"/>
  <c r="J204"/>
  <c r="BK201"/>
  <c r="J194"/>
  <c r="BK187"/>
  <c r="BK180"/>
  <c r="J176"/>
  <c r="BK169"/>
  <c r="J162"/>
  <c r="J158"/>
  <c r="BK146"/>
  <c r="BK141"/>
  <c r="BK133"/>
  <c r="BK229"/>
  <c r="J218"/>
  <c r="BK171"/>
  <c r="J160"/>
  <c r="BK151"/>
  <c r="J141"/>
  <c r="BK138"/>
  <c i="3" r="BK140"/>
  <c r="J137"/>
  <c r="BK132"/>
  <c i="2" r="J228"/>
  <c r="J227"/>
  <c r="J214"/>
  <c r="J208"/>
  <c r="BK203"/>
  <c r="BK196"/>
  <c r="BK192"/>
  <c r="BK185"/>
  <c r="BK178"/>
  <c r="J171"/>
  <c r="BK165"/>
  <c r="BK160"/>
  <c r="BK157"/>
  <c r="J151"/>
  <c r="J140"/>
  <c r="J128"/>
  <c r="J220"/>
  <c r="J203"/>
  <c r="BK194"/>
  <c r="J192"/>
  <c r="BK176"/>
  <c r="J165"/>
  <c r="BK162"/>
  <c r="J157"/>
  <c r="J156"/>
  <c r="J138"/>
  <c r="J133"/>
  <c i="1" r="AS94"/>
  <c i="2" r="BK228"/>
  <c r="BK227"/>
  <c r="BK214"/>
  <c r="J209"/>
  <c r="BK208"/>
  <c r="BK204"/>
  <c r="J201"/>
  <c r="J196"/>
  <c r="J187"/>
  <c r="J185"/>
  <c r="J180"/>
  <c r="J178"/>
  <c r="J169"/>
  <c r="BK158"/>
  <c r="BK156"/>
  <c r="J146"/>
  <c r="BK140"/>
  <c r="BK128"/>
  <c i="3" r="J144"/>
  <c r="BK142"/>
  <c r="J138"/>
  <c r="J134"/>
  <c r="J126"/>
  <c r="BK144"/>
  <c r="J142"/>
  <c r="J140"/>
  <c r="BK138"/>
  <c r="BK137"/>
  <c r="BK136"/>
  <c r="BK134"/>
  <c r="J132"/>
  <c r="BK131"/>
  <c r="J136"/>
  <c r="J131"/>
  <c r="BK126"/>
  <c i="2" l="1" r="BK132"/>
  <c r="J132"/>
  <c r="J99"/>
  <c r="T132"/>
  <c r="T126"/>
  <c r="P132"/>
  <c r="P126"/>
  <c r="R132"/>
  <c r="R126"/>
  <c r="BK155"/>
  <c r="J155"/>
  <c r="J100"/>
  <c r="P155"/>
  <c r="R155"/>
  <c r="T155"/>
  <c r="BK164"/>
  <c r="J164"/>
  <c r="J103"/>
  <c r="P164"/>
  <c r="R164"/>
  <c r="T164"/>
  <c r="BK195"/>
  <c r="J195"/>
  <c r="J104"/>
  <c r="P195"/>
  <c r="R195"/>
  <c r="T195"/>
  <c r="BK219"/>
  <c r="J219"/>
  <c r="J105"/>
  <c r="P219"/>
  <c r="R219"/>
  <c r="T219"/>
  <c i="3" r="BK125"/>
  <c r="J125"/>
  <c r="J98"/>
  <c r="P125"/>
  <c r="R125"/>
  <c r="T125"/>
  <c r="BK135"/>
  <c r="J135"/>
  <c r="J100"/>
  <c r="P135"/>
  <c r="R135"/>
  <c r="T135"/>
  <c i="2" r="BK127"/>
  <c r="J127"/>
  <c r="J98"/>
  <c r="BK161"/>
  <c r="J161"/>
  <c r="J101"/>
  <c i="3" r="BK133"/>
  <c r="J133"/>
  <c r="J99"/>
  <c r="BK139"/>
  <c r="J139"/>
  <c r="J101"/>
  <c r="BK141"/>
  <c r="J141"/>
  <c r="J102"/>
  <c r="BK143"/>
  <c r="J143"/>
  <c r="J103"/>
  <c r="J89"/>
  <c r="F92"/>
  <c r="BE134"/>
  <c r="BE140"/>
  <c r="E113"/>
  <c r="J120"/>
  <c r="BE126"/>
  <c r="BE131"/>
  <c r="BE132"/>
  <c r="BE136"/>
  <c r="BE137"/>
  <c r="BE138"/>
  <c r="BE142"/>
  <c r="BE144"/>
  <c i="2" r="E115"/>
  <c r="F122"/>
  <c r="BE133"/>
  <c r="BE146"/>
  <c r="BE151"/>
  <c r="BE165"/>
  <c r="BE176"/>
  <c r="BE178"/>
  <c r="BE180"/>
  <c r="BE185"/>
  <c r="BE194"/>
  <c r="BE208"/>
  <c r="BE214"/>
  <c r="BE218"/>
  <c r="J119"/>
  <c r="J122"/>
  <c r="BE128"/>
  <c r="BE141"/>
  <c r="BE160"/>
  <c r="BE187"/>
  <c r="BE196"/>
  <c r="BE204"/>
  <c r="BE209"/>
  <c r="BE138"/>
  <c r="BE140"/>
  <c r="BE156"/>
  <c r="BE157"/>
  <c r="BE158"/>
  <c r="BE162"/>
  <c r="BE169"/>
  <c r="BE171"/>
  <c r="BE192"/>
  <c r="BE201"/>
  <c r="BE203"/>
  <c r="BE220"/>
  <c r="BE227"/>
  <c r="BE228"/>
  <c r="BE229"/>
  <c r="F36"/>
  <c i="1" r="BC95"/>
  <c i="2" r="J34"/>
  <c i="1" r="AW95"/>
  <c i="2" r="F35"/>
  <c i="1" r="BB95"/>
  <c i="2" r="F34"/>
  <c i="1" r="BA95"/>
  <c i="2" r="F37"/>
  <c i="1" r="BD95"/>
  <c i="3" r="F35"/>
  <c i="1" r="BB96"/>
  <c i="3" r="F37"/>
  <c i="1" r="BD96"/>
  <c i="3" r="J34"/>
  <c i="1" r="AW96"/>
  <c i="3" r="F34"/>
  <c i="1" r="BA96"/>
  <c i="3" r="F36"/>
  <c i="1" r="BC96"/>
  <c i="3" l="1" r="R124"/>
  <c r="R123"/>
  <c i="2" r="T163"/>
  <c r="T125"/>
  <c r="P163"/>
  <c r="P125"/>
  <c i="1" r="AU95"/>
  <c i="3" r="T124"/>
  <c r="T123"/>
  <c r="P124"/>
  <c r="P123"/>
  <c i="1" r="AU96"/>
  <c i="2" r="R163"/>
  <c r="R125"/>
  <c r="BK126"/>
  <c r="J126"/>
  <c r="J97"/>
  <c r="BK163"/>
  <c r="J163"/>
  <c r="J102"/>
  <c i="3" r="BK124"/>
  <c r="J124"/>
  <c r="J97"/>
  <c i="2" r="F33"/>
  <c i="1" r="AZ95"/>
  <c i="2" r="J33"/>
  <c i="1" r="AV95"/>
  <c r="AT95"/>
  <c r="BC94"/>
  <c r="W32"/>
  <c r="BA94"/>
  <c r="W30"/>
  <c r="BB94"/>
  <c r="W31"/>
  <c i="3" r="F33"/>
  <c i="1" r="AZ96"/>
  <c r="BD94"/>
  <c r="W33"/>
  <c i="3" r="J33"/>
  <c i="1" r="AV96"/>
  <c r="AT96"/>
  <c i="2" l="1" r="BK125"/>
  <c r="J125"/>
  <c i="3" r="BK123"/>
  <c r="J123"/>
  <c r="J96"/>
  <c i="1" r="AU94"/>
  <c i="2" r="J30"/>
  <c i="1" r="AG95"/>
  <c r="AZ94"/>
  <c r="W29"/>
  <c r="AW94"/>
  <c r="AK30"/>
  <c r="AY94"/>
  <c r="AX94"/>
  <c i="2" l="1" r="J39"/>
  <c r="J96"/>
  <c i="1" r="AN95"/>
  <c i="3" r="J30"/>
  <c i="1" r="AG96"/>
  <c r="AG94"/>
  <c r="AK26"/>
  <c r="AV94"/>
  <c r="AK29"/>
  <c r="AK35"/>
  <c i="3" l="1" r="J39"/>
  <c i="1" r="AN96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<sst xmlns="http://schemas.openxmlformats.org/spreadsheetml/2006/main">
  <si>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</si>
  <si>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</si>
  <si>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</si>
  <si>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</si>
  <si>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</si>
  <si>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{0637bf54-ca00-4753-b5ab-58269f0d9cab}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</si>
  <si>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</si>
  <si>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</si>
  <si>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</si>
  <si>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</si>
  <si>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</si>
  <si>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</si>
  <si>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</si>
  <si>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</si>
  <si>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10_25_B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</si>
  <si>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</si>
  <si>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</si>
  <si>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Zateplení stropu ZŠ Valtice, nám. Svobody č.p. 38</t>
  </si>
  <si>
    <t>KSO:</t>
  </si>
  <si>
    <t>CC-CZ:</t>
  </si>
  <si>
    <t>Místo:</t>
  </si>
  <si>
    <t>k.ú. Valtice</t>
  </si>
  <si>
    <t>Datum:</t>
  </si>
  <si>
    <t>23. 10. 2025</t>
  </si>
  <si>
    <t>Zadavatel:</t>
  </si>
  <si>
    <t>IČ:</t>
  </si>
  <si>
    <t>Město Valtice, nám. Svobody 21, 69142 Valtice</t>
  </si>
  <si>
    <t>DIČ:</t>
  </si>
  <si>
    <t>Uchazeč:</t>
  </si>
  <si>
    <t>Vyplň údaj</t>
  </si>
  <si>
    <t>Projektant:</t>
  </si>
  <si>
    <t>IPOKa, s.r.o.,Blanky Waleské 558, 281 02 Cerhenice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</si>
  <si>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</si>
  <si>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</si>
  <si>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</si>
  <si>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</si>
  <si>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</si>
  <si>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</si>
  <si>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</si>
  <si>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</si>
  <si>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</si>
  <si>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</si>
  <si>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</si>
  <si>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</si>
  <si>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</si>
  <si>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</si>
  <si>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</si>
  <si>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</si>
  <si>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</si>
  <si>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</si>
  <si>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</si>
  <si>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</si>
  <si>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</si>
  <si>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</si>
  <si>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</si>
  <si>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</si>
  <si>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</si>
  <si>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</si>
  <si>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</si>
  <si>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</si>
  <si>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</si>
  <si>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</si>
  <si>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</si>
  <si>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</si>
  <si>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</si>
  <si>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</si>
  <si>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</si>
  <si>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</si>
  <si>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</si>
  <si>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</si>
  <si>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</si>
  <si>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</si>
  <si>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</si>
  <si>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</si>
  <si>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</si>
  <si>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</si>
  <si>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</si>
  <si>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</si>
  <si>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</si>
  <si>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</si>
  <si>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</si>
  <si>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</si>
  <si>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Zateplení půdního prostoru</t>
  </si>
  <si>
    <t>STA</t>
  </si>
  <si>
    <t>1</t>
  </si>
  <si>
    <t>{7d46c3dc-3cc2-4cdf-9898-7f9616383387}</t>
  </si>
  <si>
    <t>2</t>
  </si>
  <si>
    <t>VON</t>
  </si>
  <si>
    <t>VRN+ON</t>
  </si>
  <si>
    <t>{ec015798-823a-436a-8bf7-9bc79347b245}</t>
  </si>
  <si>
    <t>KRYCÍ LIST SOUPISU PRACÍ</t>
  </si>
  <si>
    <t>Objekt:</t>
  </si>
  <si>
    <t>01 - Zateplení půdního prostoru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</si>
  <si>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</si>
  <si>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</si>
  <si>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</si>
  <si>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</si>
  <si>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</si>
  <si>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</si>
  <si>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</si>
  <si>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</si>
  <si>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</si>
  <si>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</si>
  <si>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</si>
  <si>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</si>
  <si>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762 - Konstrukce tesařské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</si>
  <si>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</si>
  <si>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</si>
  <si>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</si>
  <si>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</si>
  <si>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</si>
  <si>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</si>
  <si>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</si>
  <si>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</si>
  <si>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</si>
  <si>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</si>
  <si>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</si>
  <si>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</si>
  <si>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</si>
  <si>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</si>
  <si>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</si>
  <si>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</si>
  <si>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</si>
  <si>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</si>
  <si>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</si>
  <si>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</si>
  <si>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612321121</t>
  </si>
  <si>
    <t>Vápenocementová omítka hladká jednovrstvá vnitřních stěn nanášená ručně</t>
  </si>
  <si>
    <t>m2</t>
  </si>
  <si>
    <t>4</t>
  </si>
  <si>
    <t>-1226156218</t>
  </si>
  <si>
    <t>VV</t>
  </si>
  <si>
    <t>omítnutí stěn na styku s izolací podlahy v půdním prostoru</t>
  </si>
  <si>
    <t>(27,833*2+5,08+24,193+1,79+7,427+11,88*2+4,24+7,604+1,80+11,461+9,0+6,215+4,76+3,48+1,51*2+4,65+14,79+8,76+15,79+6,77*2+4,15*2+0,15*13+0,30*3)*0,40</t>
  </si>
  <si>
    <t>Součet</t>
  </si>
  <si>
    <t>9</t>
  </si>
  <si>
    <t>Ostatní konstrukce a práce, bourání</t>
  </si>
  <si>
    <t>943211111</t>
  </si>
  <si>
    <t>Montáž lešení prostorového rámového lehkého s podlahami zatížení do 200 kg/m2 v do 10 m</t>
  </si>
  <si>
    <t>m3</t>
  </si>
  <si>
    <t>903497069</t>
  </si>
  <si>
    <t>příloha PD - D.1.1.3.1.N-3, D.1.1.2.2.N-01</t>
  </si>
  <si>
    <t>půda</t>
  </si>
  <si>
    <t>(6,50*25,30+4,85*12,475+3,75*13,83+5,35*28,40+4,05*6,215)*5,0</t>
  </si>
  <si>
    <t>3</t>
  </si>
  <si>
    <t>943211211</t>
  </si>
  <si>
    <t>Příplatek k lešení prostorovému rámovému lehkému s podlahami do 200 kg/m2 v do 10 m za každý den použití</t>
  </si>
  <si>
    <t>1982287689</t>
  </si>
  <si>
    <t>2269,635*60 'Přepočtené koeficientem množství</t>
  </si>
  <si>
    <t>943211811</t>
  </si>
  <si>
    <t>Demontáž lešení prostorového rámového lehkého s podlahami zatížení do 200 kg/m2 v do 10 m</t>
  </si>
  <si>
    <t>-1784544713</t>
  </si>
  <si>
    <t>5</t>
  </si>
  <si>
    <t>949101112</t>
  </si>
  <si>
    <t>Lešení pomocné pro objekty pozemních staveb s lešeňovou podlahou v přes 1,9 do 3,5 m zatížení do 150 kg/m2</t>
  </si>
  <si>
    <t>743445395</t>
  </si>
  <si>
    <t>25,30*1,50*2+12,60*1,50*2+13,83*1,50*2+28,40*1,50*2+6,215*1,50*2</t>
  </si>
  <si>
    <t>952902121</t>
  </si>
  <si>
    <t>Čištění budov zametení drsných podlah</t>
  </si>
  <si>
    <t>-537871913</t>
  </si>
  <si>
    <t>půda - legenda místností</t>
  </si>
  <si>
    <t>426,80+674,20</t>
  </si>
  <si>
    <t>7</t>
  </si>
  <si>
    <t>978013191</t>
  </si>
  <si>
    <t>Otlučení (osekání) vnitřní vápenné nebo vápenocementové omítky stěn v rozsahu přes 50 do 100 %</t>
  </si>
  <si>
    <t>-28332413</t>
  </si>
  <si>
    <t>otlučení stěn na styku s izolací podlahy v půdním prostoru</t>
  </si>
  <si>
    <t>997</t>
  </si>
  <si>
    <t>Doprava suti a vybouraných hmot</t>
  </si>
  <si>
    <t>8</t>
  </si>
  <si>
    <t>997013213</t>
  </si>
  <si>
    <t>Vnitrostaveništní doprava suti a vybouraných hmot pro budovy v přes 9 do 12 m ručně</t>
  </si>
  <si>
    <t>t</t>
  </si>
  <si>
    <t>1434540096</t>
  </si>
  <si>
    <t>997013501</t>
  </si>
  <si>
    <t>Odvoz suti a vybouraných hmot na skládku nebo meziskládku do 1 km se složením</t>
  </si>
  <si>
    <t>869299495</t>
  </si>
  <si>
    <t>10</t>
  </si>
  <si>
    <t>997013509</t>
  </si>
  <si>
    <t>Příplatek k odvozu suti a vybouraných hmot na skládku ZKD 1 km přes 1 km</t>
  </si>
  <si>
    <t>526821284</t>
  </si>
  <si>
    <t>8,078*10 'Přepočtené koeficientem množství</t>
  </si>
  <si>
    <t>11</t>
  </si>
  <si>
    <t>997013631</t>
  </si>
  <si>
    <t>Poplatek za uložení na skládce (skládkovné) stavebního odpadu směsného kód odpadu 17 09 04</t>
  </si>
  <si>
    <t>-1391025011</t>
  </si>
  <si>
    <t>998</t>
  </si>
  <si>
    <t>Přesun hmot</t>
  </si>
  <si>
    <t>998018002</t>
  </si>
  <si>
    <t>Přesun hmot pro budovy ruční pro budovy v přes 6 do 12 m</t>
  </si>
  <si>
    <t>1321652766</t>
  </si>
  <si>
    <t>PSV</t>
  </si>
  <si>
    <t>Práce a dodávky PSV</t>
  </si>
  <si>
    <t>713</t>
  </si>
  <si>
    <t>Izolace tepelné</t>
  </si>
  <si>
    <t>13</t>
  </si>
  <si>
    <t>713121112</t>
  </si>
  <si>
    <t>Montáž izolace tepelné podlah volně kladenými mezi trámy nebo rošt rohožemi, pásy, dílci, deskami 1 vrstva</t>
  </si>
  <si>
    <t>16</t>
  </si>
  <si>
    <t>-538087069</t>
  </si>
  <si>
    <t>izolace dřevěných prvků krovu na styku s podlahou</t>
  </si>
  <si>
    <t>(15,79*6+11,74*4+9,10*4+13,0*4+9,90*3+7,604*2)*(0,24*2+0,15)</t>
  </si>
  <si>
    <t>14</t>
  </si>
  <si>
    <t>M</t>
  </si>
  <si>
    <t>63148104</t>
  </si>
  <si>
    <t>deska tepelně izolační minerální univerzální λ=0,038-0,039 tl 100mm</t>
  </si>
  <si>
    <t>32</t>
  </si>
  <si>
    <t>-678131027</t>
  </si>
  <si>
    <t>173,255*1,05 'Přepočtené koeficientem množství</t>
  </si>
  <si>
    <t>15</t>
  </si>
  <si>
    <t>713121121</t>
  </si>
  <si>
    <t>Montáž izolace tepelné podlah volně kladenými rohožemi, pásy, dílci, deskami 2 vrstvy</t>
  </si>
  <si>
    <t>-1602476276</t>
  </si>
  <si>
    <t>28372343</t>
  </si>
  <si>
    <t>deska EPS 100 grafitová pro konstrukce s běžným zatížením λ=0,030 tl 100mm</t>
  </si>
  <si>
    <t>-16359449</t>
  </si>
  <si>
    <t>1101*1,05 'Přepočtené koeficientem množství</t>
  </si>
  <si>
    <t>17</t>
  </si>
  <si>
    <t>28372347</t>
  </si>
  <si>
    <t>deska EPS 100 grafitová pro konstrukce s běžným zatížením λ=0,030 tl 140mm</t>
  </si>
  <si>
    <t>526699980</t>
  </si>
  <si>
    <t>18</t>
  </si>
  <si>
    <t>713121131</t>
  </si>
  <si>
    <t>Montáž izolace tepelné podlah parotěsné reflexní tl do 5 mm</t>
  </si>
  <si>
    <t>1853017574</t>
  </si>
  <si>
    <t>19</t>
  </si>
  <si>
    <t>28355306</t>
  </si>
  <si>
    <t>pás podlahový parotěsný tepelně izolační s reflexní Al vrstvou tl 5mm</t>
  </si>
  <si>
    <t>1590925802</t>
  </si>
  <si>
    <t>20</t>
  </si>
  <si>
    <t>713121312</t>
  </si>
  <si>
    <t>Montáž izolace tepelné podlah izolačním zásypem volně sypaným tl vrstvy přes 50 do 100 mm</t>
  </si>
  <si>
    <t>1182178668</t>
  </si>
  <si>
    <t>58172220</t>
  </si>
  <si>
    <t>perlit expandovaný pro zásypy</t>
  </si>
  <si>
    <t>2115522682</t>
  </si>
  <si>
    <t>1101*0,105 'Přepočtené koeficientem množství</t>
  </si>
  <si>
    <t>22</t>
  </si>
  <si>
    <t>998713312</t>
  </si>
  <si>
    <t>Přesun hmot procentní pro izolace tepelné ruční v objektech v přes 6 do 12 m</t>
  </si>
  <si>
    <t>%</t>
  </si>
  <si>
    <t>1422360638</t>
  </si>
  <si>
    <t>762</t>
  </si>
  <si>
    <t>Konstrukce tesařské</t>
  </si>
  <si>
    <t>23</t>
  </si>
  <si>
    <t>762222141</t>
  </si>
  <si>
    <t>Montáž zábradlí rovného osové vzdálenosti sloupků do 1500 mm</t>
  </si>
  <si>
    <t>m</t>
  </si>
  <si>
    <t>1011007326</t>
  </si>
  <si>
    <t>zábradlí pochozí lávky</t>
  </si>
  <si>
    <t>(21,118+0,40+6,685+28,633+0,30+2,507+0,91/2+4,31+4,285+3,263+3,64+2,47+1,0+6,38+2,81+13,065+0,30*2+0,60)*2</t>
  </si>
  <si>
    <t>205,0/1,50*0,90</t>
  </si>
  <si>
    <t>24</t>
  </si>
  <si>
    <t>60512127</t>
  </si>
  <si>
    <t>hranol stavební řezivo průřezu do 120cm2 přes dl 8m</t>
  </si>
  <si>
    <t>-1125674539</t>
  </si>
  <si>
    <t>328,042*0,00692 'Přepočtené koeficientem množství</t>
  </si>
  <si>
    <t>25</t>
  </si>
  <si>
    <t>762295001</t>
  </si>
  <si>
    <t>Spojovací prostředky pro montáž schodiště a zábradlí</t>
  </si>
  <si>
    <t>371113687</t>
  </si>
  <si>
    <t>26</t>
  </si>
  <si>
    <t>762331922</t>
  </si>
  <si>
    <t>Vyřezání části střešní vazby průřezové pl řeziva přes 120 do 224 cm2 dl přes 3 do 5 m</t>
  </si>
  <si>
    <t>1594275123</t>
  </si>
  <si>
    <t>krov - předpokládané množství - 20%</t>
  </si>
  <si>
    <t>1500,0*0,20</t>
  </si>
  <si>
    <t>27</t>
  </si>
  <si>
    <t>762332922</t>
  </si>
  <si>
    <t>Doplnění části střešní vazby hranoly průřezové pl přes 120 do 224 cm2 včetně materiálu</t>
  </si>
  <si>
    <t>1292279337</t>
  </si>
  <si>
    <t>28</t>
  </si>
  <si>
    <t>762511226</t>
  </si>
  <si>
    <t>Podlahové kce podkladové z desek OSB tl 22 mm nebroušených na pero a drážku lepených</t>
  </si>
  <si>
    <t>1459028918</t>
  </si>
  <si>
    <t>29</t>
  </si>
  <si>
    <t>7625231R1</t>
  </si>
  <si>
    <t>D+M dřevěná manipulační lávka, pochozí plocha dřevěná prkna tl. 22 mm, kotveno do dřevěnách trámků min. 80/80 mm, rozteč á 1000 mm</t>
  </si>
  <si>
    <t>1043491634</t>
  </si>
  <si>
    <t>104,43</t>
  </si>
  <si>
    <t>30</t>
  </si>
  <si>
    <t>998762122</t>
  </si>
  <si>
    <t>Přesun hmot tonážní pro kce tesařské ruční v objektech v přes 6 do 12 m</t>
  </si>
  <si>
    <t>1210036650</t>
  </si>
  <si>
    <t>783</t>
  </si>
  <si>
    <t>Dokončovací práce - nátěry</t>
  </si>
  <si>
    <t>31</t>
  </si>
  <si>
    <t>783201401</t>
  </si>
  <si>
    <t>Ometení tesařských konstrukcí před provedením nátěru</t>
  </si>
  <si>
    <t>1445329046</t>
  </si>
  <si>
    <t>příloha PD - D.1.1.3.1.B-03, N-03</t>
  </si>
  <si>
    <t>konstrukce krovu - předpokládané množství</t>
  </si>
  <si>
    <t>765,0</t>
  </si>
  <si>
    <t>bednění krovu - předpokládané množství</t>
  </si>
  <si>
    <t>1285,0</t>
  </si>
  <si>
    <t>783201403</t>
  </si>
  <si>
    <t>Oprášení tesařských konstrukcí před provedením nátěru</t>
  </si>
  <si>
    <t>-254639951</t>
  </si>
  <si>
    <t>33</t>
  </si>
  <si>
    <t>78321411R</t>
  </si>
  <si>
    <t>Sanační biocidní ošetření vysokotlakou injektáží a stříkáním tesařských konstrukcí zabudovaných do konstrukce (technologie Airless)</t>
  </si>
  <si>
    <t>kpl</t>
  </si>
  <si>
    <t>486711478</t>
  </si>
  <si>
    <t>34</t>
  </si>
  <si>
    <t>7832149R1</t>
  </si>
  <si>
    <t>Ošetření tesařských konstrukcí vykuřovací jednotkou</t>
  </si>
  <si>
    <t>1937297889</t>
  </si>
  <si>
    <t>předpokládané množství</t>
  </si>
  <si>
    <t>2050,0</t>
  </si>
  <si>
    <t>VON - VRN+ON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</si>
  <si>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</si>
  <si>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</si>
  <si>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</si>
  <si>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</si>
  <si>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</si>
  <si>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</si>
  <si>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</si>
  <si>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</si>
  <si>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</si>
  <si>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</si>
  <si>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</si>
  <si>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013203000</t>
  </si>
  <si>
    <t>Náklady na dopracování detailů RPD (dílenská dokumentace)</t>
  </si>
  <si>
    <t>1024</t>
  </si>
  <si>
    <t>-197433321</t>
  </si>
  <si>
    <t>dílenská dokumentace lávek v půdním prostoru</t>
  </si>
  <si>
    <t>statické posouzení</t>
  </si>
  <si>
    <t>1,0</t>
  </si>
  <si>
    <t>013254000</t>
  </si>
  <si>
    <t>Dokumentace skutečného provedení stavby</t>
  </si>
  <si>
    <t>63219799</t>
  </si>
  <si>
    <t>013274000</t>
  </si>
  <si>
    <t>Fotodokumentace a pasportizace objektu</t>
  </si>
  <si>
    <t>-667293953</t>
  </si>
  <si>
    <t>VRN3</t>
  </si>
  <si>
    <t>Zařízení staveniště</t>
  </si>
  <si>
    <t>030001000</t>
  </si>
  <si>
    <t>776864836</t>
  </si>
  <si>
    <t>VRN4</t>
  </si>
  <si>
    <t>Inženýrská činnost</t>
  </si>
  <si>
    <t>041414000</t>
  </si>
  <si>
    <t>Plán BOZP</t>
  </si>
  <si>
    <t>335860920</t>
  </si>
  <si>
    <t>041903000</t>
  </si>
  <si>
    <t>Inženýrská činnost při realizaci stavby</t>
  </si>
  <si>
    <t>-187139726</t>
  </si>
  <si>
    <t>049002000</t>
  </si>
  <si>
    <t>Doklady požadované k převzetí díla</t>
  </si>
  <si>
    <t>974178176</t>
  </si>
  <si>
    <t>VRN6</t>
  </si>
  <si>
    <t>Územní vlivy</t>
  </si>
  <si>
    <t>060001000</t>
  </si>
  <si>
    <t>-2114429874</t>
  </si>
  <si>
    <t>VRN7</t>
  </si>
  <si>
    <t>Provozní vlivy</t>
  </si>
  <si>
    <t>070001000</t>
  </si>
  <si>
    <t>1571336349</t>
  </si>
  <si>
    <t>VRN9</t>
  </si>
  <si>
    <t>Ostatní náklady</t>
  </si>
  <si>
    <t>094002000</t>
  </si>
  <si>
    <t>Označení stavby</t>
  </si>
  <si>
    <t>-201461451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</si>
</sst>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4.4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10_25_B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Zateplení stropu ZŠ Valtice, nám. Svobody č.p. 38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k.ú. Valtice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23. 10. 2025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6.4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Valtice, nám. Svobody 21, 69142 Valtice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IPOKa, s.r.o.,Blanky Waleské 558, 281 02 Cerhenice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6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4.4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Zateplení půdního pr...'!J30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'01 - Zateplení půdního pr...'!P125</f>
        <v>0</v>
      </c>
      <c r="AV95" s="128">
        <f>'01 - Zateplení půdního pr...'!J33</f>
        <v>0</v>
      </c>
      <c r="AW95" s="128">
        <f>'01 - Zateplení půdního pr...'!J34</f>
        <v>0</v>
      </c>
      <c r="AX95" s="128">
        <f>'01 - Zateplení půdního pr...'!J35</f>
        <v>0</v>
      </c>
      <c r="AY95" s="128">
        <f>'01 - Zateplení půdního pr...'!J36</f>
        <v>0</v>
      </c>
      <c r="AZ95" s="128">
        <f>'01 - Zateplení půdního pr...'!F33</f>
        <v>0</v>
      </c>
      <c r="BA95" s="128">
        <f>'01 - Zateplení půdního pr...'!F34</f>
        <v>0</v>
      </c>
      <c r="BB95" s="128">
        <f>'01 - Zateplení půdního pr...'!F35</f>
        <v>0</v>
      </c>
      <c r="BC95" s="128">
        <f>'01 - Zateplení půdního pr...'!F36</f>
        <v>0</v>
      </c>
      <c r="BD95" s="130">
        <f>'01 - Zateplení půdního pr...'!F37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4.4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'VON - VRN+ON'!J30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32">
        <v>0</v>
      </c>
      <c r="AT96" s="133">
        <f>ROUND(SUM(AV96:AW96),2)</f>
        <v>0</v>
      </c>
      <c r="AU96" s="134">
        <f>'VON - VRN+ON'!P123</f>
        <v>0</v>
      </c>
      <c r="AV96" s="133">
        <f>'VON - VRN+ON'!J33</f>
        <v>0</v>
      </c>
      <c r="AW96" s="133">
        <f>'VON - VRN+ON'!J34</f>
        <v>0</v>
      </c>
      <c r="AX96" s="133">
        <f>'VON - VRN+ON'!J35</f>
        <v>0</v>
      </c>
      <c r="AY96" s="133">
        <f>'VON - VRN+ON'!J36</f>
        <v>0</v>
      </c>
      <c r="AZ96" s="133">
        <f>'VON - VRN+ON'!F33</f>
        <v>0</v>
      </c>
      <c r="BA96" s="133">
        <f>'VON - VRN+ON'!F34</f>
        <v>0</v>
      </c>
      <c r="BB96" s="133">
        <f>'VON - VRN+ON'!F35</f>
        <v>0</v>
      </c>
      <c r="BC96" s="133">
        <f>'VON - VRN+ON'!F36</f>
        <v>0</v>
      </c>
      <c r="BD96" s="135">
        <f>'VON - VRN+ON'!F37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QbZcXIia6UCieFmy5A8DUZ9nj0LSoNx/MszjK8T5TnteSnbIsHAV2qOmWdkS8Xo5UVnySyph1dvg+Tf1KK/E+Q==" hashValue="/pWhsKfSyZq6FG7R675GH8ZOf2ucB99UQcnBPdTS1GDCEbAPR2techHH2PGMwsxa0VFmjbQnLvCJKwAg1J1//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Zateplení půdního pr...'!C2" display="/"/>
    <hyperlink ref="A96" location="'VON - VRN+O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Zateplení stropu ZŠ Valtice, nám. Svobody č.p. 38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23. 10. 2025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ROUND((SUM(BE125:BE233)),  2)</f>
        <v>0</v>
      </c>
      <c r="G33" s="38"/>
      <c r="H33" s="38"/>
      <c r="I33" s="155">
        <v>0.20999999999999999</v>
      </c>
      <c r="J33" s="154">
        <f>ROUND(((SUM(BE125:BE233))*I33),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ROUND((SUM(BF125:BF233)),  2)</f>
        <v>0</v>
      </c>
      <c r="G34" s="38"/>
      <c r="H34" s="38"/>
      <c r="I34" s="155">
        <v>0.12</v>
      </c>
      <c r="J34" s="154">
        <f>ROUND(((SUM(BF125:BF233))*I34),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ROUND((SUM(BG125:BG233)),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ROUND((SUM(BH125:BH233)),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ROUND((SUM(BI125:BI233)),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Zateplení stropu ZŠ Valtice, nám. Svobody č.p. 38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01 - Zateplení půdního prostoru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Valtice</v>
      </c>
      <c r="G89" s="40"/>
      <c r="H89" s="40"/>
      <c r="I89" s="32" t="s">
        <v>22</v>
      </c>
      <c r="J89" s="79" t="str">
        <f>IF(J12="","",J12)</f>
        <v>23. 10. 2025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8" customHeight="1">
      <c r="A91" s="38"/>
      <c r="B91" s="39"/>
      <c r="C91" s="32" t="s">
        <v>24</v>
      </c>
      <c r="D91" s="40"/>
      <c r="E91" s="40"/>
      <c r="F91" s="27" t="str">
        <f>E15</f>
        <v>Město Valtice, nám. Svobody 21, 69142 Valtice</v>
      </c>
      <c r="G91" s="40"/>
      <c r="H91" s="40"/>
      <c r="I91" s="32" t="s">
        <v>30</v>
      </c>
      <c r="J91" s="36" t="str">
        <f>E21</f>
        <v>IPOKa, s.r.o.,Blanky Waleské 558, 281 02 Cerhenice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100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101</v>
      </c>
      <c r="E100" s="188"/>
      <c r="F100" s="188"/>
      <c r="G100" s="188"/>
      <c r="H100" s="188"/>
      <c r="I100" s="188"/>
      <c r="J100" s="189">
        <f>J155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102</v>
      </c>
      <c r="E101" s="188"/>
      <c r="F101" s="188"/>
      <c r="G101" s="188"/>
      <c r="H101" s="188"/>
      <c r="I101" s="188"/>
      <c r="J101" s="189">
        <f>J161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103</v>
      </c>
      <c r="E102" s="182"/>
      <c r="F102" s="182"/>
      <c r="G102" s="182"/>
      <c r="H102" s="182"/>
      <c r="I102" s="182"/>
      <c r="J102" s="183">
        <f>J163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104</v>
      </c>
      <c r="E103" s="188"/>
      <c r="F103" s="188"/>
      <c r="G103" s="188"/>
      <c r="H103" s="188"/>
      <c r="I103" s="188"/>
      <c r="J103" s="189">
        <f>J164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105</v>
      </c>
      <c r="E104" s="188"/>
      <c r="F104" s="188"/>
      <c r="G104" s="188"/>
      <c r="H104" s="188"/>
      <c r="I104" s="188"/>
      <c r="J104" s="189">
        <f>J195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106</v>
      </c>
      <c r="E105" s="188"/>
      <c r="F105" s="188"/>
      <c r="G105" s="188"/>
      <c r="H105" s="188"/>
      <c r="I105" s="188"/>
      <c r="J105" s="189">
        <f>J219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107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4.4" customHeight="1">
      <c r="A115" s="38"/>
      <c r="B115" s="39"/>
      <c r="C115" s="40"/>
      <c r="D115" s="40"/>
      <c r="E115" s="174" t="str">
        <f>E7</f>
        <v>Zateplení stropu ZŠ Valtice, nám. Svobody č.p. 38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91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6" customHeight="1">
      <c r="A117" s="38"/>
      <c r="B117" s="39"/>
      <c r="C117" s="40"/>
      <c r="D117" s="40"/>
      <c r="E117" s="76" t="str">
        <f>E9</f>
        <v>01 - Zateplení půdního prostoru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k.ú. Valtice</v>
      </c>
      <c r="G119" s="40"/>
      <c r="H119" s="40"/>
      <c r="I119" s="32" t="s">
        <v>22</v>
      </c>
      <c r="J119" s="79" t="str">
        <f>IF(J12="","",J12)</f>
        <v>23. 10. 2025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40.8" customHeight="1">
      <c r="A121" s="38"/>
      <c r="B121" s="39"/>
      <c r="C121" s="32" t="s">
        <v>24</v>
      </c>
      <c r="D121" s="40"/>
      <c r="E121" s="40"/>
      <c r="F121" s="27" t="str">
        <f>E15</f>
        <v>Město Valtice, nám. Svobody 21, 69142 Valtice</v>
      </c>
      <c r="G121" s="40"/>
      <c r="H121" s="40"/>
      <c r="I121" s="32" t="s">
        <v>30</v>
      </c>
      <c r="J121" s="36" t="str">
        <f>E21</f>
        <v>IPOKa, s.r.o.,Blanky Waleské 558, 281 02 Cerhenice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6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108</v>
      </c>
      <c r="D124" s="194" t="s">
        <v>61</v>
      </c>
      <c r="E124" s="194" t="s">
        <v>57</v>
      </c>
      <c r="F124" s="194" t="s">
        <v>58</v>
      </c>
      <c r="G124" s="194" t="s">
        <v>109</v>
      </c>
      <c r="H124" s="194" t="s">
        <v>110</v>
      </c>
      <c r="I124" s="194" t="s">
        <v>111</v>
      </c>
      <c r="J124" s="195" t="s">
        <v>95</v>
      </c>
      <c r="K124" s="196" t="s">
        <v>112</v>
      </c>
      <c r="L124" s="197"/>
      <c r="M124" s="100" t="s">
        <v>1</v>
      </c>
      <c r="N124" s="101" t="s">
        <v>40</v>
      </c>
      <c r="O124" s="101" t="s">
        <v>113</v>
      </c>
      <c r="P124" s="101" t="s">
        <v>114</v>
      </c>
      <c r="Q124" s="101" t="s">
        <v>115</v>
      </c>
      <c r="R124" s="101" t="s">
        <v>116</v>
      </c>
      <c r="S124" s="101" t="s">
        <v>117</v>
      </c>
      <c r="T124" s="102" t="s">
        <v>118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119</v>
      </c>
      <c r="D125" s="40"/>
      <c r="E125" s="40"/>
      <c r="F125" s="40"/>
      <c r="G125" s="40"/>
      <c r="H125" s="40"/>
      <c r="I125" s="40"/>
      <c r="J125" s="198">
        <f>BK125</f>
        <v>0</v>
      </c>
      <c r="K125" s="40"/>
      <c r="L125" s="44"/>
      <c r="M125" s="103"/>
      <c r="N125" s="199"/>
      <c r="O125" s="104"/>
      <c r="P125" s="200">
        <f>P126+P163</f>
        <v>0</v>
      </c>
      <c r="Q125" s="104"/>
      <c r="R125" s="200">
        <f>R126+R163</f>
        <v>52.11024638</v>
      </c>
      <c r="S125" s="104"/>
      <c r="T125" s="201">
        <f>T126+T163</f>
        <v>8.0784199999999995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97</v>
      </c>
      <c r="BK125" s="202">
        <f>BK126+BK163</f>
        <v>0</v>
      </c>
    </row>
    <row r="126" s="12" customFormat="1" ht="25.92" customHeight="1">
      <c r="A126" s="12"/>
      <c r="B126" s="203"/>
      <c r="C126" s="204"/>
      <c r="D126" s="205" t="s">
        <v>75</v>
      </c>
      <c r="E126" s="206" t="s">
        <v>120</v>
      </c>
      <c r="F126" s="206" t="s">
        <v>121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P127+P132+P155+P161</f>
        <v>0</v>
      </c>
      <c r="Q126" s="211"/>
      <c r="R126" s="212">
        <f>R127+R132+R155+R161</f>
        <v>1.467158</v>
      </c>
      <c r="S126" s="211"/>
      <c r="T126" s="213">
        <f>T127+T132+T155+T161</f>
        <v>4.3824199999999998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75</v>
      </c>
      <c r="AU126" s="215" t="s">
        <v>76</v>
      </c>
      <c r="AY126" s="214" t="s">
        <v>122</v>
      </c>
      <c r="BK126" s="216">
        <f>BK127+BK132+BK155+BK161</f>
        <v>0</v>
      </c>
    </row>
    <row r="127" s="12" customFormat="1" ht="22.8" customHeight="1">
      <c r="A127" s="12"/>
      <c r="B127" s="203"/>
      <c r="C127" s="204"/>
      <c r="D127" s="205" t="s">
        <v>75</v>
      </c>
      <c r="E127" s="217" t="s">
        <v>123</v>
      </c>
      <c r="F127" s="217" t="s">
        <v>124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SUM(P128:P131)</f>
        <v>0</v>
      </c>
      <c r="Q127" s="211"/>
      <c r="R127" s="212">
        <f>SUM(R128:R131)</f>
        <v>1.467158</v>
      </c>
      <c r="S127" s="211"/>
      <c r="T127" s="213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84</v>
      </c>
      <c r="AT127" s="215" t="s">
        <v>75</v>
      </c>
      <c r="AU127" s="215" t="s">
        <v>84</v>
      </c>
      <c r="AY127" s="214" t="s">
        <v>122</v>
      </c>
      <c r="BK127" s="216">
        <f>SUM(BK128:BK131)</f>
        <v>0</v>
      </c>
    </row>
    <row r="128" s="2" customFormat="1" ht="22.2" customHeight="1">
      <c r="A128" s="38"/>
      <c r="B128" s="39"/>
      <c r="C128" s="219" t="s">
        <v>84</v>
      </c>
      <c r="D128" s="219" t="s">
        <v>125</v>
      </c>
      <c r="E128" s="220" t="s">
        <v>126</v>
      </c>
      <c r="F128" s="221" t="s">
        <v>127</v>
      </c>
      <c r="G128" s="222" t="s">
        <v>128</v>
      </c>
      <c r="H128" s="223">
        <v>95.269999999999996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41</v>
      </c>
      <c r="O128" s="91"/>
      <c r="P128" s="229">
        <f>O128*H128</f>
        <v>0</v>
      </c>
      <c r="Q128" s="229">
        <v>0.015400000000000001</v>
      </c>
      <c r="R128" s="229">
        <f>Q128*H128</f>
        <v>1.467158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129</v>
      </c>
      <c r="AT128" s="231" t="s">
        <v>125</v>
      </c>
      <c r="AU128" s="231" t="s">
        <v>86</v>
      </c>
      <c r="AY128" s="17" t="s">
        <v>122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84</v>
      </c>
      <c r="BK128" s="232">
        <f>ROUND(I128*H128,2)</f>
        <v>0</v>
      </c>
      <c r="BL128" s="17" t="s">
        <v>129</v>
      </c>
      <c r="BM128" s="231" t="s">
        <v>130</v>
      </c>
    </row>
    <row r="129" s="13" customFormat="1">
      <c r="A129" s="13"/>
      <c r="B129" s="233"/>
      <c r="C129" s="234"/>
      <c r="D129" s="235" t="s">
        <v>131</v>
      </c>
      <c r="E129" s="236" t="s">
        <v>1</v>
      </c>
      <c r="F129" s="237" t="s">
        <v>132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131</v>
      </c>
      <c r="AU129" s="243" t="s">
        <v>86</v>
      </c>
      <c r="AV129" s="13" t="s">
        <v>84</v>
      </c>
      <c r="AW129" s="13" t="s">
        <v>32</v>
      </c>
      <c r="AX129" s="13" t="s">
        <v>76</v>
      </c>
      <c r="AY129" s="243" t="s">
        <v>122</v>
      </c>
    </row>
    <row r="130" s="14" customFormat="1">
      <c r="A130" s="14"/>
      <c r="B130" s="244"/>
      <c r="C130" s="245"/>
      <c r="D130" s="235" t="s">
        <v>131</v>
      </c>
      <c r="E130" s="246" t="s">
        <v>1</v>
      </c>
      <c r="F130" s="247" t="s">
        <v>133</v>
      </c>
      <c r="G130" s="245"/>
      <c r="H130" s="248">
        <v>95.269999999999996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131</v>
      </c>
      <c r="AU130" s="254" t="s">
        <v>86</v>
      </c>
      <c r="AV130" s="14" t="s">
        <v>86</v>
      </c>
      <c r="AW130" s="14" t="s">
        <v>32</v>
      </c>
      <c r="AX130" s="14" t="s">
        <v>76</v>
      </c>
      <c r="AY130" s="254" t="s">
        <v>122</v>
      </c>
    </row>
    <row r="131" s="15" customFormat="1">
      <c r="A131" s="15"/>
      <c r="B131" s="255"/>
      <c r="C131" s="256"/>
      <c r="D131" s="235" t="s">
        <v>131</v>
      </c>
      <c r="E131" s="257" t="s">
        <v>1</v>
      </c>
      <c r="F131" s="258" t="s">
        <v>134</v>
      </c>
      <c r="G131" s="256"/>
      <c r="H131" s="259">
        <v>95.269999999999996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5" t="s">
        <v>131</v>
      </c>
      <c r="AU131" s="265" t="s">
        <v>86</v>
      </c>
      <c r="AV131" s="15" t="s">
        <v>129</v>
      </c>
      <c r="AW131" s="15" t="s">
        <v>32</v>
      </c>
      <c r="AX131" s="15" t="s">
        <v>84</v>
      </c>
      <c r="AY131" s="265" t="s">
        <v>122</v>
      </c>
    </row>
    <row r="132" s="12" customFormat="1" ht="22.8" customHeight="1">
      <c r="A132" s="12"/>
      <c r="B132" s="203"/>
      <c r="C132" s="204"/>
      <c r="D132" s="205" t="s">
        <v>75</v>
      </c>
      <c r="E132" s="217" t="s">
        <v>135</v>
      </c>
      <c r="F132" s="217" t="s">
        <v>136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SUM(P133:P154)</f>
        <v>0</v>
      </c>
      <c r="Q132" s="211"/>
      <c r="R132" s="212">
        <f>SUM(R133:R154)</f>
        <v>0</v>
      </c>
      <c r="S132" s="211"/>
      <c r="T132" s="213">
        <f>SUM(T133:T154)</f>
        <v>4.3824199999999998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84</v>
      </c>
      <c r="AT132" s="215" t="s">
        <v>75</v>
      </c>
      <c r="AU132" s="215" t="s">
        <v>84</v>
      </c>
      <c r="AY132" s="214" t="s">
        <v>122</v>
      </c>
      <c r="BK132" s="216">
        <f>SUM(BK133:BK154)</f>
        <v>0</v>
      </c>
    </row>
    <row r="133" s="2" customFormat="1" ht="22.2" customHeight="1">
      <c r="A133" s="38"/>
      <c r="B133" s="39"/>
      <c r="C133" s="219" t="s">
        <v>86</v>
      </c>
      <c r="D133" s="219" t="s">
        <v>125</v>
      </c>
      <c r="E133" s="220" t="s">
        <v>137</v>
      </c>
      <c r="F133" s="221" t="s">
        <v>138</v>
      </c>
      <c r="G133" s="222" t="s">
        <v>139</v>
      </c>
      <c r="H133" s="223">
        <v>2269.6350000000002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41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129</v>
      </c>
      <c r="AT133" s="231" t="s">
        <v>125</v>
      </c>
      <c r="AU133" s="231" t="s">
        <v>86</v>
      </c>
      <c r="AY133" s="17" t="s">
        <v>122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84</v>
      </c>
      <c r="BK133" s="232">
        <f>ROUND(I133*H133,2)</f>
        <v>0</v>
      </c>
      <c r="BL133" s="17" t="s">
        <v>129</v>
      </c>
      <c r="BM133" s="231" t="s">
        <v>140</v>
      </c>
    </row>
    <row r="134" s="13" customFormat="1">
      <c r="A134" s="13"/>
      <c r="B134" s="233"/>
      <c r="C134" s="234"/>
      <c r="D134" s="235" t="s">
        <v>131</v>
      </c>
      <c r="E134" s="236" t="s">
        <v>1</v>
      </c>
      <c r="F134" s="237" t="s">
        <v>141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131</v>
      </c>
      <c r="AU134" s="243" t="s">
        <v>86</v>
      </c>
      <c r="AV134" s="13" t="s">
        <v>84</v>
      </c>
      <c r="AW134" s="13" t="s">
        <v>32</v>
      </c>
      <c r="AX134" s="13" t="s">
        <v>76</v>
      </c>
      <c r="AY134" s="243" t="s">
        <v>122</v>
      </c>
    </row>
    <row r="135" s="13" customFormat="1">
      <c r="A135" s="13"/>
      <c r="B135" s="233"/>
      <c r="C135" s="234"/>
      <c r="D135" s="235" t="s">
        <v>131</v>
      </c>
      <c r="E135" s="236" t="s">
        <v>1</v>
      </c>
      <c r="F135" s="237" t="s">
        <v>142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131</v>
      </c>
      <c r="AU135" s="243" t="s">
        <v>86</v>
      </c>
      <c r="AV135" s="13" t="s">
        <v>84</v>
      </c>
      <c r="AW135" s="13" t="s">
        <v>32</v>
      </c>
      <c r="AX135" s="13" t="s">
        <v>76</v>
      </c>
      <c r="AY135" s="243" t="s">
        <v>122</v>
      </c>
    </row>
    <row r="136" s="14" customFormat="1">
      <c r="A136" s="14"/>
      <c r="B136" s="244"/>
      <c r="C136" s="245"/>
      <c r="D136" s="235" t="s">
        <v>131</v>
      </c>
      <c r="E136" s="246" t="s">
        <v>1</v>
      </c>
      <c r="F136" s="247" t="s">
        <v>143</v>
      </c>
      <c r="G136" s="245"/>
      <c r="H136" s="248">
        <v>2269.6350000000002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131</v>
      </c>
      <c r="AU136" s="254" t="s">
        <v>86</v>
      </c>
      <c r="AV136" s="14" t="s">
        <v>86</v>
      </c>
      <c r="AW136" s="14" t="s">
        <v>32</v>
      </c>
      <c r="AX136" s="14" t="s">
        <v>76</v>
      </c>
      <c r="AY136" s="254" t="s">
        <v>122</v>
      </c>
    </row>
    <row r="137" s="15" customFormat="1">
      <c r="A137" s="15"/>
      <c r="B137" s="255"/>
      <c r="C137" s="256"/>
      <c r="D137" s="235" t="s">
        <v>131</v>
      </c>
      <c r="E137" s="257" t="s">
        <v>1</v>
      </c>
      <c r="F137" s="258" t="s">
        <v>134</v>
      </c>
      <c r="G137" s="256"/>
      <c r="H137" s="259">
        <v>2269.6350000000002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5" t="s">
        <v>131</v>
      </c>
      <c r="AU137" s="265" t="s">
        <v>86</v>
      </c>
      <c r="AV137" s="15" t="s">
        <v>129</v>
      </c>
      <c r="AW137" s="15" t="s">
        <v>32</v>
      </c>
      <c r="AX137" s="15" t="s">
        <v>84</v>
      </c>
      <c r="AY137" s="265" t="s">
        <v>122</v>
      </c>
    </row>
    <row r="138" s="2" customFormat="1" ht="30" customHeight="1">
      <c r="A138" s="38"/>
      <c r="B138" s="39"/>
      <c r="C138" s="219" t="s">
        <v>144</v>
      </c>
      <c r="D138" s="219" t="s">
        <v>125</v>
      </c>
      <c r="E138" s="220" t="s">
        <v>145</v>
      </c>
      <c r="F138" s="221" t="s">
        <v>146</v>
      </c>
      <c r="G138" s="222" t="s">
        <v>139</v>
      </c>
      <c r="H138" s="223">
        <v>136178.10000000001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41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129</v>
      </c>
      <c r="AT138" s="231" t="s">
        <v>125</v>
      </c>
      <c r="AU138" s="231" t="s">
        <v>86</v>
      </c>
      <c r="AY138" s="17" t="s">
        <v>122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84</v>
      </c>
      <c r="BK138" s="232">
        <f>ROUND(I138*H138,2)</f>
        <v>0</v>
      </c>
      <c r="BL138" s="17" t="s">
        <v>129</v>
      </c>
      <c r="BM138" s="231" t="s">
        <v>147</v>
      </c>
    </row>
    <row r="139" s="14" customFormat="1">
      <c r="A139" s="14"/>
      <c r="B139" s="244"/>
      <c r="C139" s="245"/>
      <c r="D139" s="235" t="s">
        <v>131</v>
      </c>
      <c r="E139" s="245"/>
      <c r="F139" s="247" t="s">
        <v>148</v>
      </c>
      <c r="G139" s="245"/>
      <c r="H139" s="248">
        <v>136178.10000000001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131</v>
      </c>
      <c r="AU139" s="254" t="s">
        <v>86</v>
      </c>
      <c r="AV139" s="14" t="s">
        <v>86</v>
      </c>
      <c r="AW139" s="14" t="s">
        <v>4</v>
      </c>
      <c r="AX139" s="14" t="s">
        <v>84</v>
      </c>
      <c r="AY139" s="254" t="s">
        <v>122</v>
      </c>
    </row>
    <row r="140" s="2" customFormat="1" ht="22.2" customHeight="1">
      <c r="A140" s="38"/>
      <c r="B140" s="39"/>
      <c r="C140" s="219" t="s">
        <v>129</v>
      </c>
      <c r="D140" s="219" t="s">
        <v>125</v>
      </c>
      <c r="E140" s="220" t="s">
        <v>149</v>
      </c>
      <c r="F140" s="221" t="s">
        <v>150</v>
      </c>
      <c r="G140" s="222" t="s">
        <v>139</v>
      </c>
      <c r="H140" s="223">
        <v>2269.6350000000002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41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129</v>
      </c>
      <c r="AT140" s="231" t="s">
        <v>125</v>
      </c>
      <c r="AU140" s="231" t="s">
        <v>86</v>
      </c>
      <c r="AY140" s="17" t="s">
        <v>122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84</v>
      </c>
      <c r="BK140" s="232">
        <f>ROUND(I140*H140,2)</f>
        <v>0</v>
      </c>
      <c r="BL140" s="17" t="s">
        <v>129</v>
      </c>
      <c r="BM140" s="231" t="s">
        <v>151</v>
      </c>
    </row>
    <row r="141" s="2" customFormat="1" ht="34.8" customHeight="1">
      <c r="A141" s="38"/>
      <c r="B141" s="39"/>
      <c r="C141" s="219" t="s">
        <v>152</v>
      </c>
      <c r="D141" s="219" t="s">
        <v>125</v>
      </c>
      <c r="E141" s="220" t="s">
        <v>153</v>
      </c>
      <c r="F141" s="221" t="s">
        <v>154</v>
      </c>
      <c r="G141" s="222" t="s">
        <v>128</v>
      </c>
      <c r="H141" s="223">
        <v>259.03500000000003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129</v>
      </c>
      <c r="AT141" s="231" t="s">
        <v>125</v>
      </c>
      <c r="AU141" s="231" t="s">
        <v>86</v>
      </c>
      <c r="AY141" s="17" t="s">
        <v>122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129</v>
      </c>
      <c r="BM141" s="231" t="s">
        <v>155</v>
      </c>
    </row>
    <row r="142" s="13" customFormat="1">
      <c r="A142" s="13"/>
      <c r="B142" s="233"/>
      <c r="C142" s="234"/>
      <c r="D142" s="235" t="s">
        <v>131</v>
      </c>
      <c r="E142" s="236" t="s">
        <v>1</v>
      </c>
      <c r="F142" s="237" t="s">
        <v>141</v>
      </c>
      <c r="G142" s="234"/>
      <c r="H142" s="236" t="s">
        <v>1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131</v>
      </c>
      <c r="AU142" s="243" t="s">
        <v>86</v>
      </c>
      <c r="AV142" s="13" t="s">
        <v>84</v>
      </c>
      <c r="AW142" s="13" t="s">
        <v>32</v>
      </c>
      <c r="AX142" s="13" t="s">
        <v>76</v>
      </c>
      <c r="AY142" s="243" t="s">
        <v>122</v>
      </c>
    </row>
    <row r="143" s="13" customFormat="1">
      <c r="A143" s="13"/>
      <c r="B143" s="233"/>
      <c r="C143" s="234"/>
      <c r="D143" s="235" t="s">
        <v>131</v>
      </c>
      <c r="E143" s="236" t="s">
        <v>1</v>
      </c>
      <c r="F143" s="237" t="s">
        <v>142</v>
      </c>
      <c r="G143" s="234"/>
      <c r="H143" s="236" t="s">
        <v>1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131</v>
      </c>
      <c r="AU143" s="243" t="s">
        <v>86</v>
      </c>
      <c r="AV143" s="13" t="s">
        <v>84</v>
      </c>
      <c r="AW143" s="13" t="s">
        <v>32</v>
      </c>
      <c r="AX143" s="13" t="s">
        <v>76</v>
      </c>
      <c r="AY143" s="243" t="s">
        <v>122</v>
      </c>
    </row>
    <row r="144" s="14" customFormat="1">
      <c r="A144" s="14"/>
      <c r="B144" s="244"/>
      <c r="C144" s="245"/>
      <c r="D144" s="235" t="s">
        <v>131</v>
      </c>
      <c r="E144" s="246" t="s">
        <v>1</v>
      </c>
      <c r="F144" s="247" t="s">
        <v>156</v>
      </c>
      <c r="G144" s="245"/>
      <c r="H144" s="248">
        <v>259.03500000000003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131</v>
      </c>
      <c r="AU144" s="254" t="s">
        <v>86</v>
      </c>
      <c r="AV144" s="14" t="s">
        <v>86</v>
      </c>
      <c r="AW144" s="14" t="s">
        <v>32</v>
      </c>
      <c r="AX144" s="14" t="s">
        <v>76</v>
      </c>
      <c r="AY144" s="254" t="s">
        <v>122</v>
      </c>
    </row>
    <row r="145" s="15" customFormat="1">
      <c r="A145" s="15"/>
      <c r="B145" s="255"/>
      <c r="C145" s="256"/>
      <c r="D145" s="235" t="s">
        <v>131</v>
      </c>
      <c r="E145" s="257" t="s">
        <v>1</v>
      </c>
      <c r="F145" s="258" t="s">
        <v>134</v>
      </c>
      <c r="G145" s="256"/>
      <c r="H145" s="259">
        <v>259.03500000000003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131</v>
      </c>
      <c r="AU145" s="265" t="s">
        <v>86</v>
      </c>
      <c r="AV145" s="15" t="s">
        <v>129</v>
      </c>
      <c r="AW145" s="15" t="s">
        <v>32</v>
      </c>
      <c r="AX145" s="15" t="s">
        <v>84</v>
      </c>
      <c r="AY145" s="265" t="s">
        <v>122</v>
      </c>
    </row>
    <row r="146" s="2" customFormat="1" ht="14.4" customHeight="1">
      <c r="A146" s="38"/>
      <c r="B146" s="39"/>
      <c r="C146" s="219" t="s">
        <v>123</v>
      </c>
      <c r="D146" s="219" t="s">
        <v>125</v>
      </c>
      <c r="E146" s="220" t="s">
        <v>157</v>
      </c>
      <c r="F146" s="221" t="s">
        <v>158</v>
      </c>
      <c r="G146" s="222" t="s">
        <v>128</v>
      </c>
      <c r="H146" s="223">
        <v>1101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41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129</v>
      </c>
      <c r="AT146" s="231" t="s">
        <v>125</v>
      </c>
      <c r="AU146" s="231" t="s">
        <v>86</v>
      </c>
      <c r="AY146" s="17" t="s">
        <v>122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84</v>
      </c>
      <c r="BK146" s="232">
        <f>ROUND(I146*H146,2)</f>
        <v>0</v>
      </c>
      <c r="BL146" s="17" t="s">
        <v>129</v>
      </c>
      <c r="BM146" s="231" t="s">
        <v>159</v>
      </c>
    </row>
    <row r="147" s="13" customFormat="1">
      <c r="A147" s="13"/>
      <c r="B147" s="233"/>
      <c r="C147" s="234"/>
      <c r="D147" s="235" t="s">
        <v>131</v>
      </c>
      <c r="E147" s="236" t="s">
        <v>1</v>
      </c>
      <c r="F147" s="237" t="s">
        <v>141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131</v>
      </c>
      <c r="AU147" s="243" t="s">
        <v>86</v>
      </c>
      <c r="AV147" s="13" t="s">
        <v>84</v>
      </c>
      <c r="AW147" s="13" t="s">
        <v>32</v>
      </c>
      <c r="AX147" s="13" t="s">
        <v>76</v>
      </c>
      <c r="AY147" s="243" t="s">
        <v>122</v>
      </c>
    </row>
    <row r="148" s="13" customFormat="1">
      <c r="A148" s="13"/>
      <c r="B148" s="233"/>
      <c r="C148" s="234"/>
      <c r="D148" s="235" t="s">
        <v>131</v>
      </c>
      <c r="E148" s="236" t="s">
        <v>1</v>
      </c>
      <c r="F148" s="237" t="s">
        <v>160</v>
      </c>
      <c r="G148" s="234"/>
      <c r="H148" s="236" t="s">
        <v>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131</v>
      </c>
      <c r="AU148" s="243" t="s">
        <v>86</v>
      </c>
      <c r="AV148" s="13" t="s">
        <v>84</v>
      </c>
      <c r="AW148" s="13" t="s">
        <v>32</v>
      </c>
      <c r="AX148" s="13" t="s">
        <v>76</v>
      </c>
      <c r="AY148" s="243" t="s">
        <v>122</v>
      </c>
    </row>
    <row r="149" s="14" customFormat="1">
      <c r="A149" s="14"/>
      <c r="B149" s="244"/>
      <c r="C149" s="245"/>
      <c r="D149" s="235" t="s">
        <v>131</v>
      </c>
      <c r="E149" s="246" t="s">
        <v>1</v>
      </c>
      <c r="F149" s="247" t="s">
        <v>161</v>
      </c>
      <c r="G149" s="245"/>
      <c r="H149" s="248">
        <v>1101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131</v>
      </c>
      <c r="AU149" s="254" t="s">
        <v>86</v>
      </c>
      <c r="AV149" s="14" t="s">
        <v>86</v>
      </c>
      <c r="AW149" s="14" t="s">
        <v>32</v>
      </c>
      <c r="AX149" s="14" t="s">
        <v>76</v>
      </c>
      <c r="AY149" s="254" t="s">
        <v>122</v>
      </c>
    </row>
    <row r="150" s="15" customFormat="1">
      <c r="A150" s="15"/>
      <c r="B150" s="255"/>
      <c r="C150" s="256"/>
      <c r="D150" s="235" t="s">
        <v>131</v>
      </c>
      <c r="E150" s="257" t="s">
        <v>1</v>
      </c>
      <c r="F150" s="258" t="s">
        <v>134</v>
      </c>
      <c r="G150" s="256"/>
      <c r="H150" s="259">
        <v>1101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5" t="s">
        <v>131</v>
      </c>
      <c r="AU150" s="265" t="s">
        <v>86</v>
      </c>
      <c r="AV150" s="15" t="s">
        <v>129</v>
      </c>
      <c r="AW150" s="15" t="s">
        <v>32</v>
      </c>
      <c r="AX150" s="15" t="s">
        <v>84</v>
      </c>
      <c r="AY150" s="265" t="s">
        <v>122</v>
      </c>
    </row>
    <row r="151" s="2" customFormat="1" ht="34.8" customHeight="1">
      <c r="A151" s="38"/>
      <c r="B151" s="39"/>
      <c r="C151" s="219" t="s">
        <v>162</v>
      </c>
      <c r="D151" s="219" t="s">
        <v>125</v>
      </c>
      <c r="E151" s="220" t="s">
        <v>163</v>
      </c>
      <c r="F151" s="221" t="s">
        <v>164</v>
      </c>
      <c r="G151" s="222" t="s">
        <v>128</v>
      </c>
      <c r="H151" s="223">
        <v>95.269999999999996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41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0.045999999999999999</v>
      </c>
      <c r="T151" s="230">
        <f>S151*H151</f>
        <v>4.3824199999999998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129</v>
      </c>
      <c r="AT151" s="231" t="s">
        <v>125</v>
      </c>
      <c r="AU151" s="231" t="s">
        <v>86</v>
      </c>
      <c r="AY151" s="17" t="s">
        <v>122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84</v>
      </c>
      <c r="BK151" s="232">
        <f>ROUND(I151*H151,2)</f>
        <v>0</v>
      </c>
      <c r="BL151" s="17" t="s">
        <v>129</v>
      </c>
      <c r="BM151" s="231" t="s">
        <v>165</v>
      </c>
    </row>
    <row r="152" s="13" customFormat="1">
      <c r="A152" s="13"/>
      <c r="B152" s="233"/>
      <c r="C152" s="234"/>
      <c r="D152" s="235" t="s">
        <v>131</v>
      </c>
      <c r="E152" s="236" t="s">
        <v>1</v>
      </c>
      <c r="F152" s="237" t="s">
        <v>166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131</v>
      </c>
      <c r="AU152" s="243" t="s">
        <v>86</v>
      </c>
      <c r="AV152" s="13" t="s">
        <v>84</v>
      </c>
      <c r="AW152" s="13" t="s">
        <v>32</v>
      </c>
      <c r="AX152" s="13" t="s">
        <v>76</v>
      </c>
      <c r="AY152" s="243" t="s">
        <v>122</v>
      </c>
    </row>
    <row r="153" s="14" customFormat="1">
      <c r="A153" s="14"/>
      <c r="B153" s="244"/>
      <c r="C153" s="245"/>
      <c r="D153" s="235" t="s">
        <v>131</v>
      </c>
      <c r="E153" s="246" t="s">
        <v>1</v>
      </c>
      <c r="F153" s="247" t="s">
        <v>133</v>
      </c>
      <c r="G153" s="245"/>
      <c r="H153" s="248">
        <v>95.269999999999996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131</v>
      </c>
      <c r="AU153" s="254" t="s">
        <v>86</v>
      </c>
      <c r="AV153" s="14" t="s">
        <v>86</v>
      </c>
      <c r="AW153" s="14" t="s">
        <v>32</v>
      </c>
      <c r="AX153" s="14" t="s">
        <v>76</v>
      </c>
      <c r="AY153" s="254" t="s">
        <v>122</v>
      </c>
    </row>
    <row r="154" s="15" customFormat="1">
      <c r="A154" s="15"/>
      <c r="B154" s="255"/>
      <c r="C154" s="256"/>
      <c r="D154" s="235" t="s">
        <v>131</v>
      </c>
      <c r="E154" s="257" t="s">
        <v>1</v>
      </c>
      <c r="F154" s="258" t="s">
        <v>134</v>
      </c>
      <c r="G154" s="256"/>
      <c r="H154" s="259">
        <v>95.269999999999996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131</v>
      </c>
      <c r="AU154" s="265" t="s">
        <v>86</v>
      </c>
      <c r="AV154" s="15" t="s">
        <v>129</v>
      </c>
      <c r="AW154" s="15" t="s">
        <v>32</v>
      </c>
      <c r="AX154" s="15" t="s">
        <v>84</v>
      </c>
      <c r="AY154" s="265" t="s">
        <v>122</v>
      </c>
    </row>
    <row r="155" s="12" customFormat="1" ht="22.8" customHeight="1">
      <c r="A155" s="12"/>
      <c r="B155" s="203"/>
      <c r="C155" s="204"/>
      <c r="D155" s="205" t="s">
        <v>75</v>
      </c>
      <c r="E155" s="217" t="s">
        <v>167</v>
      </c>
      <c r="F155" s="217" t="s">
        <v>168</v>
      </c>
      <c r="G155" s="204"/>
      <c r="H155" s="204"/>
      <c r="I155" s="207"/>
      <c r="J155" s="218">
        <f>BK155</f>
        <v>0</v>
      </c>
      <c r="K155" s="204"/>
      <c r="L155" s="209"/>
      <c r="M155" s="210"/>
      <c r="N155" s="211"/>
      <c r="O155" s="211"/>
      <c r="P155" s="212">
        <f>SUM(P156:P160)</f>
        <v>0</v>
      </c>
      <c r="Q155" s="211"/>
      <c r="R155" s="212">
        <f>SUM(R156:R160)</f>
        <v>0</v>
      </c>
      <c r="S155" s="211"/>
      <c r="T155" s="213">
        <f>SUM(T156:T160)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4" t="s">
        <v>84</v>
      </c>
      <c r="AT155" s="215" t="s">
        <v>75</v>
      </c>
      <c r="AU155" s="215" t="s">
        <v>84</v>
      </c>
      <c r="AY155" s="214" t="s">
        <v>122</v>
      </c>
      <c r="BK155" s="216">
        <f>SUM(BK156:BK160)</f>
        <v>0</v>
      </c>
    </row>
    <row r="156" s="2" customFormat="1" ht="22.2" customHeight="1">
      <c r="A156" s="38"/>
      <c r="B156" s="39"/>
      <c r="C156" s="219" t="s">
        <v>169</v>
      </c>
      <c r="D156" s="219" t="s">
        <v>125</v>
      </c>
      <c r="E156" s="220" t="s">
        <v>170</v>
      </c>
      <c r="F156" s="221" t="s">
        <v>171</v>
      </c>
      <c r="G156" s="222" t="s">
        <v>172</v>
      </c>
      <c r="H156" s="223">
        <v>8.0779999999999994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41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129</v>
      </c>
      <c r="AT156" s="231" t="s">
        <v>125</v>
      </c>
      <c r="AU156" s="231" t="s">
        <v>86</v>
      </c>
      <c r="AY156" s="17" t="s">
        <v>122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84</v>
      </c>
      <c r="BK156" s="232">
        <f>ROUND(I156*H156,2)</f>
        <v>0</v>
      </c>
      <c r="BL156" s="17" t="s">
        <v>129</v>
      </c>
      <c r="BM156" s="231" t="s">
        <v>173</v>
      </c>
    </row>
    <row r="157" s="2" customFormat="1" ht="22.2" customHeight="1">
      <c r="A157" s="38"/>
      <c r="B157" s="39"/>
      <c r="C157" s="219" t="s">
        <v>135</v>
      </c>
      <c r="D157" s="219" t="s">
        <v>125</v>
      </c>
      <c r="E157" s="220" t="s">
        <v>174</v>
      </c>
      <c r="F157" s="221" t="s">
        <v>175</v>
      </c>
      <c r="G157" s="222" t="s">
        <v>172</v>
      </c>
      <c r="H157" s="223">
        <v>8.0779999999999994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41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129</v>
      </c>
      <c r="AT157" s="231" t="s">
        <v>125</v>
      </c>
      <c r="AU157" s="231" t="s">
        <v>86</v>
      </c>
      <c r="AY157" s="17" t="s">
        <v>122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84</v>
      </c>
      <c r="BK157" s="232">
        <f>ROUND(I157*H157,2)</f>
        <v>0</v>
      </c>
      <c r="BL157" s="17" t="s">
        <v>129</v>
      </c>
      <c r="BM157" s="231" t="s">
        <v>176</v>
      </c>
    </row>
    <row r="158" s="2" customFormat="1" ht="22.2" customHeight="1">
      <c r="A158" s="38"/>
      <c r="B158" s="39"/>
      <c r="C158" s="219" t="s">
        <v>177</v>
      </c>
      <c r="D158" s="219" t="s">
        <v>125</v>
      </c>
      <c r="E158" s="220" t="s">
        <v>178</v>
      </c>
      <c r="F158" s="221" t="s">
        <v>179</v>
      </c>
      <c r="G158" s="222" t="s">
        <v>172</v>
      </c>
      <c r="H158" s="223">
        <v>80.780000000000001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41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129</v>
      </c>
      <c r="AT158" s="231" t="s">
        <v>125</v>
      </c>
      <c r="AU158" s="231" t="s">
        <v>86</v>
      </c>
      <c r="AY158" s="17" t="s">
        <v>122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84</v>
      </c>
      <c r="BK158" s="232">
        <f>ROUND(I158*H158,2)</f>
        <v>0</v>
      </c>
      <c r="BL158" s="17" t="s">
        <v>129</v>
      </c>
      <c r="BM158" s="231" t="s">
        <v>180</v>
      </c>
    </row>
    <row r="159" s="14" customFormat="1">
      <c r="A159" s="14"/>
      <c r="B159" s="244"/>
      <c r="C159" s="245"/>
      <c r="D159" s="235" t="s">
        <v>131</v>
      </c>
      <c r="E159" s="245"/>
      <c r="F159" s="247" t="s">
        <v>181</v>
      </c>
      <c r="G159" s="245"/>
      <c r="H159" s="248">
        <v>80.780000000000001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131</v>
      </c>
      <c r="AU159" s="254" t="s">
        <v>86</v>
      </c>
      <c r="AV159" s="14" t="s">
        <v>86</v>
      </c>
      <c r="AW159" s="14" t="s">
        <v>4</v>
      </c>
      <c r="AX159" s="14" t="s">
        <v>84</v>
      </c>
      <c r="AY159" s="254" t="s">
        <v>122</v>
      </c>
    </row>
    <row r="160" s="2" customFormat="1" ht="30" customHeight="1">
      <c r="A160" s="38"/>
      <c r="B160" s="39"/>
      <c r="C160" s="219" t="s">
        <v>182</v>
      </c>
      <c r="D160" s="219" t="s">
        <v>125</v>
      </c>
      <c r="E160" s="220" t="s">
        <v>183</v>
      </c>
      <c r="F160" s="221" t="s">
        <v>184</v>
      </c>
      <c r="G160" s="222" t="s">
        <v>172</v>
      </c>
      <c r="H160" s="223">
        <v>8.0779999999999994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41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129</v>
      </c>
      <c r="AT160" s="231" t="s">
        <v>125</v>
      </c>
      <c r="AU160" s="231" t="s">
        <v>86</v>
      </c>
      <c r="AY160" s="17" t="s">
        <v>122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84</v>
      </c>
      <c r="BK160" s="232">
        <f>ROUND(I160*H160,2)</f>
        <v>0</v>
      </c>
      <c r="BL160" s="17" t="s">
        <v>129</v>
      </c>
      <c r="BM160" s="231" t="s">
        <v>185</v>
      </c>
    </row>
    <row r="161" s="12" customFormat="1" ht="22.8" customHeight="1">
      <c r="A161" s="12"/>
      <c r="B161" s="203"/>
      <c r="C161" s="204"/>
      <c r="D161" s="205" t="s">
        <v>75</v>
      </c>
      <c r="E161" s="217" t="s">
        <v>186</v>
      </c>
      <c r="F161" s="217" t="s">
        <v>187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P162</f>
        <v>0</v>
      </c>
      <c r="Q161" s="211"/>
      <c r="R161" s="212">
        <f>R162</f>
        <v>0</v>
      </c>
      <c r="S161" s="211"/>
      <c r="T161" s="213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84</v>
      </c>
      <c r="AT161" s="215" t="s">
        <v>75</v>
      </c>
      <c r="AU161" s="215" t="s">
        <v>84</v>
      </c>
      <c r="AY161" s="214" t="s">
        <v>122</v>
      </c>
      <c r="BK161" s="216">
        <f>BK162</f>
        <v>0</v>
      </c>
    </row>
    <row r="162" s="2" customFormat="1" ht="22.2" customHeight="1">
      <c r="A162" s="38"/>
      <c r="B162" s="39"/>
      <c r="C162" s="219" t="s">
        <v>8</v>
      </c>
      <c r="D162" s="219" t="s">
        <v>125</v>
      </c>
      <c r="E162" s="220" t="s">
        <v>188</v>
      </c>
      <c r="F162" s="221" t="s">
        <v>189</v>
      </c>
      <c r="G162" s="222" t="s">
        <v>172</v>
      </c>
      <c r="H162" s="223">
        <v>1.4670000000000001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41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129</v>
      </c>
      <c r="AT162" s="231" t="s">
        <v>125</v>
      </c>
      <c r="AU162" s="231" t="s">
        <v>86</v>
      </c>
      <c r="AY162" s="17" t="s">
        <v>122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84</v>
      </c>
      <c r="BK162" s="232">
        <f>ROUND(I162*H162,2)</f>
        <v>0</v>
      </c>
      <c r="BL162" s="17" t="s">
        <v>129</v>
      </c>
      <c r="BM162" s="231" t="s">
        <v>190</v>
      </c>
    </row>
    <row r="163" s="12" customFormat="1" ht="25.92" customHeight="1">
      <c r="A163" s="12"/>
      <c r="B163" s="203"/>
      <c r="C163" s="204"/>
      <c r="D163" s="205" t="s">
        <v>75</v>
      </c>
      <c r="E163" s="206" t="s">
        <v>191</v>
      </c>
      <c r="F163" s="206" t="s">
        <v>192</v>
      </c>
      <c r="G163" s="204"/>
      <c r="H163" s="204"/>
      <c r="I163" s="207"/>
      <c r="J163" s="208">
        <f>BK163</f>
        <v>0</v>
      </c>
      <c r="K163" s="204"/>
      <c r="L163" s="209"/>
      <c r="M163" s="210"/>
      <c r="N163" s="211"/>
      <c r="O163" s="211"/>
      <c r="P163" s="212">
        <f>P164+P195+P219</f>
        <v>0</v>
      </c>
      <c r="Q163" s="211"/>
      <c r="R163" s="212">
        <f>R164+R195+R219</f>
        <v>50.643088380000002</v>
      </c>
      <c r="S163" s="211"/>
      <c r="T163" s="213">
        <f>T164+T195+T219</f>
        <v>3.6959999999999997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86</v>
      </c>
      <c r="AT163" s="215" t="s">
        <v>75</v>
      </c>
      <c r="AU163" s="215" t="s">
        <v>76</v>
      </c>
      <c r="AY163" s="214" t="s">
        <v>122</v>
      </c>
      <c r="BK163" s="216">
        <f>BK164+BK195+BK219</f>
        <v>0</v>
      </c>
    </row>
    <row r="164" s="12" customFormat="1" ht="22.8" customHeight="1">
      <c r="A164" s="12"/>
      <c r="B164" s="203"/>
      <c r="C164" s="204"/>
      <c r="D164" s="205" t="s">
        <v>75</v>
      </c>
      <c r="E164" s="217" t="s">
        <v>193</v>
      </c>
      <c r="F164" s="217" t="s">
        <v>194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SUM(P165:P194)</f>
        <v>0</v>
      </c>
      <c r="Q164" s="211"/>
      <c r="R164" s="212">
        <f>SUM(R165:R194)</f>
        <v>27.940412000000002</v>
      </c>
      <c r="S164" s="211"/>
      <c r="T164" s="213">
        <f>SUM(T165:T194)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86</v>
      </c>
      <c r="AT164" s="215" t="s">
        <v>75</v>
      </c>
      <c r="AU164" s="215" t="s">
        <v>84</v>
      </c>
      <c r="AY164" s="214" t="s">
        <v>122</v>
      </c>
      <c r="BK164" s="216">
        <f>SUM(BK165:BK194)</f>
        <v>0</v>
      </c>
    </row>
    <row r="165" s="2" customFormat="1" ht="30" customHeight="1">
      <c r="A165" s="38"/>
      <c r="B165" s="39"/>
      <c r="C165" s="219" t="s">
        <v>195</v>
      </c>
      <c r="D165" s="219" t="s">
        <v>125</v>
      </c>
      <c r="E165" s="220" t="s">
        <v>196</v>
      </c>
      <c r="F165" s="221" t="s">
        <v>197</v>
      </c>
      <c r="G165" s="222" t="s">
        <v>128</v>
      </c>
      <c r="H165" s="223">
        <v>173.255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41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198</v>
      </c>
      <c r="AT165" s="231" t="s">
        <v>125</v>
      </c>
      <c r="AU165" s="231" t="s">
        <v>86</v>
      </c>
      <c r="AY165" s="17" t="s">
        <v>122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84</v>
      </c>
      <c r="BK165" s="232">
        <f>ROUND(I165*H165,2)</f>
        <v>0</v>
      </c>
      <c r="BL165" s="17" t="s">
        <v>198</v>
      </c>
      <c r="BM165" s="231" t="s">
        <v>199</v>
      </c>
    </row>
    <row r="166" s="13" customFormat="1">
      <c r="A166" s="13"/>
      <c r="B166" s="233"/>
      <c r="C166" s="234"/>
      <c r="D166" s="235" t="s">
        <v>131</v>
      </c>
      <c r="E166" s="236" t="s">
        <v>1</v>
      </c>
      <c r="F166" s="237" t="s">
        <v>200</v>
      </c>
      <c r="G166" s="234"/>
      <c r="H166" s="236" t="s">
        <v>1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131</v>
      </c>
      <c r="AU166" s="243" t="s">
        <v>86</v>
      </c>
      <c r="AV166" s="13" t="s">
        <v>84</v>
      </c>
      <c r="AW166" s="13" t="s">
        <v>32</v>
      </c>
      <c r="AX166" s="13" t="s">
        <v>76</v>
      </c>
      <c r="AY166" s="243" t="s">
        <v>122</v>
      </c>
    </row>
    <row r="167" s="14" customFormat="1">
      <c r="A167" s="14"/>
      <c r="B167" s="244"/>
      <c r="C167" s="245"/>
      <c r="D167" s="235" t="s">
        <v>131</v>
      </c>
      <c r="E167" s="246" t="s">
        <v>1</v>
      </c>
      <c r="F167" s="247" t="s">
        <v>201</v>
      </c>
      <c r="G167" s="245"/>
      <c r="H167" s="248">
        <v>173.255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131</v>
      </c>
      <c r="AU167" s="254" t="s">
        <v>86</v>
      </c>
      <c r="AV167" s="14" t="s">
        <v>86</v>
      </c>
      <c r="AW167" s="14" t="s">
        <v>32</v>
      </c>
      <c r="AX167" s="14" t="s">
        <v>76</v>
      </c>
      <c r="AY167" s="254" t="s">
        <v>122</v>
      </c>
    </row>
    <row r="168" s="15" customFormat="1">
      <c r="A168" s="15"/>
      <c r="B168" s="255"/>
      <c r="C168" s="256"/>
      <c r="D168" s="235" t="s">
        <v>131</v>
      </c>
      <c r="E168" s="257" t="s">
        <v>1</v>
      </c>
      <c r="F168" s="258" t="s">
        <v>134</v>
      </c>
      <c r="G168" s="256"/>
      <c r="H168" s="259">
        <v>173.255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5" t="s">
        <v>131</v>
      </c>
      <c r="AU168" s="265" t="s">
        <v>86</v>
      </c>
      <c r="AV168" s="15" t="s">
        <v>129</v>
      </c>
      <c r="AW168" s="15" t="s">
        <v>32</v>
      </c>
      <c r="AX168" s="15" t="s">
        <v>84</v>
      </c>
      <c r="AY168" s="265" t="s">
        <v>122</v>
      </c>
    </row>
    <row r="169" s="2" customFormat="1" ht="22.2" customHeight="1">
      <c r="A169" s="38"/>
      <c r="B169" s="39"/>
      <c r="C169" s="266" t="s">
        <v>202</v>
      </c>
      <c r="D169" s="266" t="s">
        <v>203</v>
      </c>
      <c r="E169" s="267" t="s">
        <v>204</v>
      </c>
      <c r="F169" s="268" t="s">
        <v>205</v>
      </c>
      <c r="G169" s="269" t="s">
        <v>128</v>
      </c>
      <c r="H169" s="270">
        <v>181.91800000000001</v>
      </c>
      <c r="I169" s="271"/>
      <c r="J169" s="272">
        <f>ROUND(I169*H169,2)</f>
        <v>0</v>
      </c>
      <c r="K169" s="273"/>
      <c r="L169" s="274"/>
      <c r="M169" s="275" t="s">
        <v>1</v>
      </c>
      <c r="N169" s="276" t="s">
        <v>41</v>
      </c>
      <c r="O169" s="91"/>
      <c r="P169" s="229">
        <f>O169*H169</f>
        <v>0</v>
      </c>
      <c r="Q169" s="229">
        <v>0.0035000000000000001</v>
      </c>
      <c r="R169" s="229">
        <f>Q169*H169</f>
        <v>0.63671300000000008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206</v>
      </c>
      <c r="AT169" s="231" t="s">
        <v>203</v>
      </c>
      <c r="AU169" s="231" t="s">
        <v>86</v>
      </c>
      <c r="AY169" s="17" t="s">
        <v>122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84</v>
      </c>
      <c r="BK169" s="232">
        <f>ROUND(I169*H169,2)</f>
        <v>0</v>
      </c>
      <c r="BL169" s="17" t="s">
        <v>198</v>
      </c>
      <c r="BM169" s="231" t="s">
        <v>207</v>
      </c>
    </row>
    <row r="170" s="14" customFormat="1">
      <c r="A170" s="14"/>
      <c r="B170" s="244"/>
      <c r="C170" s="245"/>
      <c r="D170" s="235" t="s">
        <v>131</v>
      </c>
      <c r="E170" s="245"/>
      <c r="F170" s="247" t="s">
        <v>208</v>
      </c>
      <c r="G170" s="245"/>
      <c r="H170" s="248">
        <v>181.91800000000001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131</v>
      </c>
      <c r="AU170" s="254" t="s">
        <v>86</v>
      </c>
      <c r="AV170" s="14" t="s">
        <v>86</v>
      </c>
      <c r="AW170" s="14" t="s">
        <v>4</v>
      </c>
      <c r="AX170" s="14" t="s">
        <v>84</v>
      </c>
      <c r="AY170" s="254" t="s">
        <v>122</v>
      </c>
    </row>
    <row r="171" s="2" customFormat="1" ht="22.2" customHeight="1">
      <c r="A171" s="38"/>
      <c r="B171" s="39"/>
      <c r="C171" s="219" t="s">
        <v>209</v>
      </c>
      <c r="D171" s="219" t="s">
        <v>125</v>
      </c>
      <c r="E171" s="220" t="s">
        <v>210</v>
      </c>
      <c r="F171" s="221" t="s">
        <v>211</v>
      </c>
      <c r="G171" s="222" t="s">
        <v>128</v>
      </c>
      <c r="H171" s="223">
        <v>1101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41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198</v>
      </c>
      <c r="AT171" s="231" t="s">
        <v>125</v>
      </c>
      <c r="AU171" s="231" t="s">
        <v>86</v>
      </c>
      <c r="AY171" s="17" t="s">
        <v>122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84</v>
      </c>
      <c r="BK171" s="232">
        <f>ROUND(I171*H171,2)</f>
        <v>0</v>
      </c>
      <c r="BL171" s="17" t="s">
        <v>198</v>
      </c>
      <c r="BM171" s="231" t="s">
        <v>212</v>
      </c>
    </row>
    <row r="172" s="13" customFormat="1">
      <c r="A172" s="13"/>
      <c r="B172" s="233"/>
      <c r="C172" s="234"/>
      <c r="D172" s="235" t="s">
        <v>131</v>
      </c>
      <c r="E172" s="236" t="s">
        <v>1</v>
      </c>
      <c r="F172" s="237" t="s">
        <v>141</v>
      </c>
      <c r="G172" s="234"/>
      <c r="H172" s="236" t="s">
        <v>1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131</v>
      </c>
      <c r="AU172" s="243" t="s">
        <v>86</v>
      </c>
      <c r="AV172" s="13" t="s">
        <v>84</v>
      </c>
      <c r="AW172" s="13" t="s">
        <v>32</v>
      </c>
      <c r="AX172" s="13" t="s">
        <v>76</v>
      </c>
      <c r="AY172" s="243" t="s">
        <v>122</v>
      </c>
    </row>
    <row r="173" s="13" customFormat="1">
      <c r="A173" s="13"/>
      <c r="B173" s="233"/>
      <c r="C173" s="234"/>
      <c r="D173" s="235" t="s">
        <v>131</v>
      </c>
      <c r="E173" s="236" t="s">
        <v>1</v>
      </c>
      <c r="F173" s="237" t="s">
        <v>160</v>
      </c>
      <c r="G173" s="234"/>
      <c r="H173" s="236" t="s">
        <v>1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131</v>
      </c>
      <c r="AU173" s="243" t="s">
        <v>86</v>
      </c>
      <c r="AV173" s="13" t="s">
        <v>84</v>
      </c>
      <c r="AW173" s="13" t="s">
        <v>32</v>
      </c>
      <c r="AX173" s="13" t="s">
        <v>76</v>
      </c>
      <c r="AY173" s="243" t="s">
        <v>122</v>
      </c>
    </row>
    <row r="174" s="14" customFormat="1">
      <c r="A174" s="14"/>
      <c r="B174" s="244"/>
      <c r="C174" s="245"/>
      <c r="D174" s="235" t="s">
        <v>131</v>
      </c>
      <c r="E174" s="246" t="s">
        <v>1</v>
      </c>
      <c r="F174" s="247" t="s">
        <v>161</v>
      </c>
      <c r="G174" s="245"/>
      <c r="H174" s="248">
        <v>1101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131</v>
      </c>
      <c r="AU174" s="254" t="s">
        <v>86</v>
      </c>
      <c r="AV174" s="14" t="s">
        <v>86</v>
      </c>
      <c r="AW174" s="14" t="s">
        <v>32</v>
      </c>
      <c r="AX174" s="14" t="s">
        <v>76</v>
      </c>
      <c r="AY174" s="254" t="s">
        <v>122</v>
      </c>
    </row>
    <row r="175" s="15" customFormat="1">
      <c r="A175" s="15"/>
      <c r="B175" s="255"/>
      <c r="C175" s="256"/>
      <c r="D175" s="235" t="s">
        <v>131</v>
      </c>
      <c r="E175" s="257" t="s">
        <v>1</v>
      </c>
      <c r="F175" s="258" t="s">
        <v>134</v>
      </c>
      <c r="G175" s="256"/>
      <c r="H175" s="259">
        <v>1101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5" t="s">
        <v>131</v>
      </c>
      <c r="AU175" s="265" t="s">
        <v>86</v>
      </c>
      <c r="AV175" s="15" t="s">
        <v>129</v>
      </c>
      <c r="AW175" s="15" t="s">
        <v>32</v>
      </c>
      <c r="AX175" s="15" t="s">
        <v>84</v>
      </c>
      <c r="AY175" s="265" t="s">
        <v>122</v>
      </c>
    </row>
    <row r="176" s="2" customFormat="1" ht="22.2" customHeight="1">
      <c r="A176" s="38"/>
      <c r="B176" s="39"/>
      <c r="C176" s="266" t="s">
        <v>198</v>
      </c>
      <c r="D176" s="266" t="s">
        <v>203</v>
      </c>
      <c r="E176" s="267" t="s">
        <v>213</v>
      </c>
      <c r="F176" s="268" t="s">
        <v>214</v>
      </c>
      <c r="G176" s="269" t="s">
        <v>128</v>
      </c>
      <c r="H176" s="270">
        <v>1156.05</v>
      </c>
      <c r="I176" s="271"/>
      <c r="J176" s="272">
        <f>ROUND(I176*H176,2)</f>
        <v>0</v>
      </c>
      <c r="K176" s="273"/>
      <c r="L176" s="274"/>
      <c r="M176" s="275" t="s">
        <v>1</v>
      </c>
      <c r="N176" s="276" t="s">
        <v>41</v>
      </c>
      <c r="O176" s="91"/>
      <c r="P176" s="229">
        <f>O176*H176</f>
        <v>0</v>
      </c>
      <c r="Q176" s="229">
        <v>0.0035000000000000001</v>
      </c>
      <c r="R176" s="229">
        <f>Q176*H176</f>
        <v>4.0461749999999999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206</v>
      </c>
      <c r="AT176" s="231" t="s">
        <v>203</v>
      </c>
      <c r="AU176" s="231" t="s">
        <v>86</v>
      </c>
      <c r="AY176" s="17" t="s">
        <v>122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84</v>
      </c>
      <c r="BK176" s="232">
        <f>ROUND(I176*H176,2)</f>
        <v>0</v>
      </c>
      <c r="BL176" s="17" t="s">
        <v>198</v>
      </c>
      <c r="BM176" s="231" t="s">
        <v>215</v>
      </c>
    </row>
    <row r="177" s="14" customFormat="1">
      <c r="A177" s="14"/>
      <c r="B177" s="244"/>
      <c r="C177" s="245"/>
      <c r="D177" s="235" t="s">
        <v>131</v>
      </c>
      <c r="E177" s="245"/>
      <c r="F177" s="247" t="s">
        <v>216</v>
      </c>
      <c r="G177" s="245"/>
      <c r="H177" s="248">
        <v>1156.05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131</v>
      </c>
      <c r="AU177" s="254" t="s">
        <v>86</v>
      </c>
      <c r="AV177" s="14" t="s">
        <v>86</v>
      </c>
      <c r="AW177" s="14" t="s">
        <v>4</v>
      </c>
      <c r="AX177" s="14" t="s">
        <v>84</v>
      </c>
      <c r="AY177" s="254" t="s">
        <v>122</v>
      </c>
    </row>
    <row r="178" s="2" customFormat="1" ht="22.2" customHeight="1">
      <c r="A178" s="38"/>
      <c r="B178" s="39"/>
      <c r="C178" s="266" t="s">
        <v>217</v>
      </c>
      <c r="D178" s="266" t="s">
        <v>203</v>
      </c>
      <c r="E178" s="267" t="s">
        <v>218</v>
      </c>
      <c r="F178" s="268" t="s">
        <v>219</v>
      </c>
      <c r="G178" s="269" t="s">
        <v>128</v>
      </c>
      <c r="H178" s="270">
        <v>1156.05</v>
      </c>
      <c r="I178" s="271"/>
      <c r="J178" s="272">
        <f>ROUND(I178*H178,2)</f>
        <v>0</v>
      </c>
      <c r="K178" s="273"/>
      <c r="L178" s="274"/>
      <c r="M178" s="275" t="s">
        <v>1</v>
      </c>
      <c r="N178" s="276" t="s">
        <v>41</v>
      </c>
      <c r="O178" s="91"/>
      <c r="P178" s="229">
        <f>O178*H178</f>
        <v>0</v>
      </c>
      <c r="Q178" s="229">
        <v>0.0048999999999999998</v>
      </c>
      <c r="R178" s="229">
        <f>Q178*H178</f>
        <v>5.6646449999999993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206</v>
      </c>
      <c r="AT178" s="231" t="s">
        <v>203</v>
      </c>
      <c r="AU178" s="231" t="s">
        <v>86</v>
      </c>
      <c r="AY178" s="17" t="s">
        <v>122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84</v>
      </c>
      <c r="BK178" s="232">
        <f>ROUND(I178*H178,2)</f>
        <v>0</v>
      </c>
      <c r="BL178" s="17" t="s">
        <v>198</v>
      </c>
      <c r="BM178" s="231" t="s">
        <v>220</v>
      </c>
    </row>
    <row r="179" s="14" customFormat="1">
      <c r="A179" s="14"/>
      <c r="B179" s="244"/>
      <c r="C179" s="245"/>
      <c r="D179" s="235" t="s">
        <v>131</v>
      </c>
      <c r="E179" s="245"/>
      <c r="F179" s="247" t="s">
        <v>216</v>
      </c>
      <c r="G179" s="245"/>
      <c r="H179" s="248">
        <v>1156.05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131</v>
      </c>
      <c r="AU179" s="254" t="s">
        <v>86</v>
      </c>
      <c r="AV179" s="14" t="s">
        <v>86</v>
      </c>
      <c r="AW179" s="14" t="s">
        <v>4</v>
      </c>
      <c r="AX179" s="14" t="s">
        <v>84</v>
      </c>
      <c r="AY179" s="254" t="s">
        <v>122</v>
      </c>
    </row>
    <row r="180" s="2" customFormat="1" ht="22.2" customHeight="1">
      <c r="A180" s="38"/>
      <c r="B180" s="39"/>
      <c r="C180" s="219" t="s">
        <v>221</v>
      </c>
      <c r="D180" s="219" t="s">
        <v>125</v>
      </c>
      <c r="E180" s="220" t="s">
        <v>222</v>
      </c>
      <c r="F180" s="221" t="s">
        <v>223</v>
      </c>
      <c r="G180" s="222" t="s">
        <v>128</v>
      </c>
      <c r="H180" s="223">
        <v>1101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41</v>
      </c>
      <c r="O180" s="91"/>
      <c r="P180" s="229">
        <f>O180*H180</f>
        <v>0</v>
      </c>
      <c r="Q180" s="229">
        <v>4.0000000000000003E-05</v>
      </c>
      <c r="R180" s="229">
        <f>Q180*H180</f>
        <v>0.044040000000000003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198</v>
      </c>
      <c r="AT180" s="231" t="s">
        <v>125</v>
      </c>
      <c r="AU180" s="231" t="s">
        <v>86</v>
      </c>
      <c r="AY180" s="17" t="s">
        <v>122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84</v>
      </c>
      <c r="BK180" s="232">
        <f>ROUND(I180*H180,2)</f>
        <v>0</v>
      </c>
      <c r="BL180" s="17" t="s">
        <v>198</v>
      </c>
      <c r="BM180" s="231" t="s">
        <v>224</v>
      </c>
    </row>
    <row r="181" s="13" customFormat="1">
      <c r="A181" s="13"/>
      <c r="B181" s="233"/>
      <c r="C181" s="234"/>
      <c r="D181" s="235" t="s">
        <v>131</v>
      </c>
      <c r="E181" s="236" t="s">
        <v>1</v>
      </c>
      <c r="F181" s="237" t="s">
        <v>141</v>
      </c>
      <c r="G181" s="234"/>
      <c r="H181" s="236" t="s">
        <v>1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131</v>
      </c>
      <c r="AU181" s="243" t="s">
        <v>86</v>
      </c>
      <c r="AV181" s="13" t="s">
        <v>84</v>
      </c>
      <c r="AW181" s="13" t="s">
        <v>32</v>
      </c>
      <c r="AX181" s="13" t="s">
        <v>76</v>
      </c>
      <c r="AY181" s="243" t="s">
        <v>122</v>
      </c>
    </row>
    <row r="182" s="13" customFormat="1">
      <c r="A182" s="13"/>
      <c r="B182" s="233"/>
      <c r="C182" s="234"/>
      <c r="D182" s="235" t="s">
        <v>131</v>
      </c>
      <c r="E182" s="236" t="s">
        <v>1</v>
      </c>
      <c r="F182" s="237" t="s">
        <v>160</v>
      </c>
      <c r="G182" s="234"/>
      <c r="H182" s="236" t="s">
        <v>1</v>
      </c>
      <c r="I182" s="238"/>
      <c r="J182" s="234"/>
      <c r="K182" s="234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131</v>
      </c>
      <c r="AU182" s="243" t="s">
        <v>86</v>
      </c>
      <c r="AV182" s="13" t="s">
        <v>84</v>
      </c>
      <c r="AW182" s="13" t="s">
        <v>32</v>
      </c>
      <c r="AX182" s="13" t="s">
        <v>76</v>
      </c>
      <c r="AY182" s="243" t="s">
        <v>122</v>
      </c>
    </row>
    <row r="183" s="14" customFormat="1">
      <c r="A183" s="14"/>
      <c r="B183" s="244"/>
      <c r="C183" s="245"/>
      <c r="D183" s="235" t="s">
        <v>131</v>
      </c>
      <c r="E183" s="246" t="s">
        <v>1</v>
      </c>
      <c r="F183" s="247" t="s">
        <v>161</v>
      </c>
      <c r="G183" s="245"/>
      <c r="H183" s="248">
        <v>1101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131</v>
      </c>
      <c r="AU183" s="254" t="s">
        <v>86</v>
      </c>
      <c r="AV183" s="14" t="s">
        <v>86</v>
      </c>
      <c r="AW183" s="14" t="s">
        <v>32</v>
      </c>
      <c r="AX183" s="14" t="s">
        <v>76</v>
      </c>
      <c r="AY183" s="254" t="s">
        <v>122</v>
      </c>
    </row>
    <row r="184" s="15" customFormat="1">
      <c r="A184" s="15"/>
      <c r="B184" s="255"/>
      <c r="C184" s="256"/>
      <c r="D184" s="235" t="s">
        <v>131</v>
      </c>
      <c r="E184" s="257" t="s">
        <v>1</v>
      </c>
      <c r="F184" s="258" t="s">
        <v>134</v>
      </c>
      <c r="G184" s="256"/>
      <c r="H184" s="259">
        <v>1101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5" t="s">
        <v>131</v>
      </c>
      <c r="AU184" s="265" t="s">
        <v>86</v>
      </c>
      <c r="AV184" s="15" t="s">
        <v>129</v>
      </c>
      <c r="AW184" s="15" t="s">
        <v>32</v>
      </c>
      <c r="AX184" s="15" t="s">
        <v>84</v>
      </c>
      <c r="AY184" s="265" t="s">
        <v>122</v>
      </c>
    </row>
    <row r="185" s="2" customFormat="1" ht="22.2" customHeight="1">
      <c r="A185" s="38"/>
      <c r="B185" s="39"/>
      <c r="C185" s="266" t="s">
        <v>225</v>
      </c>
      <c r="D185" s="266" t="s">
        <v>203</v>
      </c>
      <c r="E185" s="267" t="s">
        <v>226</v>
      </c>
      <c r="F185" s="268" t="s">
        <v>227</v>
      </c>
      <c r="G185" s="269" t="s">
        <v>128</v>
      </c>
      <c r="H185" s="270">
        <v>1156.05</v>
      </c>
      <c r="I185" s="271"/>
      <c r="J185" s="272">
        <f>ROUND(I185*H185,2)</f>
        <v>0</v>
      </c>
      <c r="K185" s="273"/>
      <c r="L185" s="274"/>
      <c r="M185" s="275" t="s">
        <v>1</v>
      </c>
      <c r="N185" s="276" t="s">
        <v>41</v>
      </c>
      <c r="O185" s="91"/>
      <c r="P185" s="229">
        <f>O185*H185</f>
        <v>0</v>
      </c>
      <c r="Q185" s="229">
        <v>0.00018000000000000001</v>
      </c>
      <c r="R185" s="229">
        <f>Q185*H185</f>
        <v>0.208089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206</v>
      </c>
      <c r="AT185" s="231" t="s">
        <v>203</v>
      </c>
      <c r="AU185" s="231" t="s">
        <v>86</v>
      </c>
      <c r="AY185" s="17" t="s">
        <v>122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84</v>
      </c>
      <c r="BK185" s="232">
        <f>ROUND(I185*H185,2)</f>
        <v>0</v>
      </c>
      <c r="BL185" s="17" t="s">
        <v>198</v>
      </c>
      <c r="BM185" s="231" t="s">
        <v>228</v>
      </c>
    </row>
    <row r="186" s="14" customFormat="1">
      <c r="A186" s="14"/>
      <c r="B186" s="244"/>
      <c r="C186" s="245"/>
      <c r="D186" s="235" t="s">
        <v>131</v>
      </c>
      <c r="E186" s="245"/>
      <c r="F186" s="247" t="s">
        <v>216</v>
      </c>
      <c r="G186" s="245"/>
      <c r="H186" s="248">
        <v>1156.05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131</v>
      </c>
      <c r="AU186" s="254" t="s">
        <v>86</v>
      </c>
      <c r="AV186" s="14" t="s">
        <v>86</v>
      </c>
      <c r="AW186" s="14" t="s">
        <v>4</v>
      </c>
      <c r="AX186" s="14" t="s">
        <v>84</v>
      </c>
      <c r="AY186" s="254" t="s">
        <v>122</v>
      </c>
    </row>
    <row r="187" s="2" customFormat="1" ht="22.2" customHeight="1">
      <c r="A187" s="38"/>
      <c r="B187" s="39"/>
      <c r="C187" s="219" t="s">
        <v>229</v>
      </c>
      <c r="D187" s="219" t="s">
        <v>125</v>
      </c>
      <c r="E187" s="220" t="s">
        <v>230</v>
      </c>
      <c r="F187" s="221" t="s">
        <v>231</v>
      </c>
      <c r="G187" s="222" t="s">
        <v>128</v>
      </c>
      <c r="H187" s="223">
        <v>1101</v>
      </c>
      <c r="I187" s="224"/>
      <c r="J187" s="225">
        <f>ROUND(I187*H187,2)</f>
        <v>0</v>
      </c>
      <c r="K187" s="226"/>
      <c r="L187" s="44"/>
      <c r="M187" s="227" t="s">
        <v>1</v>
      </c>
      <c r="N187" s="228" t="s">
        <v>41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198</v>
      </c>
      <c r="AT187" s="231" t="s">
        <v>125</v>
      </c>
      <c r="AU187" s="231" t="s">
        <v>86</v>
      </c>
      <c r="AY187" s="17" t="s">
        <v>122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84</v>
      </c>
      <c r="BK187" s="232">
        <f>ROUND(I187*H187,2)</f>
        <v>0</v>
      </c>
      <c r="BL187" s="17" t="s">
        <v>198</v>
      </c>
      <c r="BM187" s="231" t="s">
        <v>232</v>
      </c>
    </row>
    <row r="188" s="13" customFormat="1">
      <c r="A188" s="13"/>
      <c r="B188" s="233"/>
      <c r="C188" s="234"/>
      <c r="D188" s="235" t="s">
        <v>131</v>
      </c>
      <c r="E188" s="236" t="s">
        <v>1</v>
      </c>
      <c r="F188" s="237" t="s">
        <v>141</v>
      </c>
      <c r="G188" s="234"/>
      <c r="H188" s="236" t="s">
        <v>1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131</v>
      </c>
      <c r="AU188" s="243" t="s">
        <v>86</v>
      </c>
      <c r="AV188" s="13" t="s">
        <v>84</v>
      </c>
      <c r="AW188" s="13" t="s">
        <v>32</v>
      </c>
      <c r="AX188" s="13" t="s">
        <v>76</v>
      </c>
      <c r="AY188" s="243" t="s">
        <v>122</v>
      </c>
    </row>
    <row r="189" s="13" customFormat="1">
      <c r="A189" s="13"/>
      <c r="B189" s="233"/>
      <c r="C189" s="234"/>
      <c r="D189" s="235" t="s">
        <v>131</v>
      </c>
      <c r="E189" s="236" t="s">
        <v>1</v>
      </c>
      <c r="F189" s="237" t="s">
        <v>160</v>
      </c>
      <c r="G189" s="234"/>
      <c r="H189" s="236" t="s">
        <v>1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131</v>
      </c>
      <c r="AU189" s="243" t="s">
        <v>86</v>
      </c>
      <c r="AV189" s="13" t="s">
        <v>84</v>
      </c>
      <c r="AW189" s="13" t="s">
        <v>32</v>
      </c>
      <c r="AX189" s="13" t="s">
        <v>76</v>
      </c>
      <c r="AY189" s="243" t="s">
        <v>122</v>
      </c>
    </row>
    <row r="190" s="14" customFormat="1">
      <c r="A190" s="14"/>
      <c r="B190" s="244"/>
      <c r="C190" s="245"/>
      <c r="D190" s="235" t="s">
        <v>131</v>
      </c>
      <c r="E190" s="246" t="s">
        <v>1</v>
      </c>
      <c r="F190" s="247" t="s">
        <v>161</v>
      </c>
      <c r="G190" s="245"/>
      <c r="H190" s="248">
        <v>1101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131</v>
      </c>
      <c r="AU190" s="254" t="s">
        <v>86</v>
      </c>
      <c r="AV190" s="14" t="s">
        <v>86</v>
      </c>
      <c r="AW190" s="14" t="s">
        <v>32</v>
      </c>
      <c r="AX190" s="14" t="s">
        <v>76</v>
      </c>
      <c r="AY190" s="254" t="s">
        <v>122</v>
      </c>
    </row>
    <row r="191" s="15" customFormat="1">
      <c r="A191" s="15"/>
      <c r="B191" s="255"/>
      <c r="C191" s="256"/>
      <c r="D191" s="235" t="s">
        <v>131</v>
      </c>
      <c r="E191" s="257" t="s">
        <v>1</v>
      </c>
      <c r="F191" s="258" t="s">
        <v>134</v>
      </c>
      <c r="G191" s="256"/>
      <c r="H191" s="259">
        <v>1101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5" t="s">
        <v>131</v>
      </c>
      <c r="AU191" s="265" t="s">
        <v>86</v>
      </c>
      <c r="AV191" s="15" t="s">
        <v>129</v>
      </c>
      <c r="AW191" s="15" t="s">
        <v>32</v>
      </c>
      <c r="AX191" s="15" t="s">
        <v>84</v>
      </c>
      <c r="AY191" s="265" t="s">
        <v>122</v>
      </c>
    </row>
    <row r="192" s="2" customFormat="1" ht="14.4" customHeight="1">
      <c r="A192" s="38"/>
      <c r="B192" s="39"/>
      <c r="C192" s="266" t="s">
        <v>7</v>
      </c>
      <c r="D192" s="266" t="s">
        <v>203</v>
      </c>
      <c r="E192" s="267" t="s">
        <v>233</v>
      </c>
      <c r="F192" s="268" t="s">
        <v>234</v>
      </c>
      <c r="G192" s="269" t="s">
        <v>139</v>
      </c>
      <c r="H192" s="270">
        <v>115.605</v>
      </c>
      <c r="I192" s="271"/>
      <c r="J192" s="272">
        <f>ROUND(I192*H192,2)</f>
        <v>0</v>
      </c>
      <c r="K192" s="273"/>
      <c r="L192" s="274"/>
      <c r="M192" s="275" t="s">
        <v>1</v>
      </c>
      <c r="N192" s="276" t="s">
        <v>41</v>
      </c>
      <c r="O192" s="91"/>
      <c r="P192" s="229">
        <f>O192*H192</f>
        <v>0</v>
      </c>
      <c r="Q192" s="229">
        <v>0.14999999999999999</v>
      </c>
      <c r="R192" s="229">
        <f>Q192*H192</f>
        <v>17.34075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206</v>
      </c>
      <c r="AT192" s="231" t="s">
        <v>203</v>
      </c>
      <c r="AU192" s="231" t="s">
        <v>86</v>
      </c>
      <c r="AY192" s="17" t="s">
        <v>122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84</v>
      </c>
      <c r="BK192" s="232">
        <f>ROUND(I192*H192,2)</f>
        <v>0</v>
      </c>
      <c r="BL192" s="17" t="s">
        <v>198</v>
      </c>
      <c r="BM192" s="231" t="s">
        <v>235</v>
      </c>
    </row>
    <row r="193" s="14" customFormat="1">
      <c r="A193" s="14"/>
      <c r="B193" s="244"/>
      <c r="C193" s="245"/>
      <c r="D193" s="235" t="s">
        <v>131</v>
      </c>
      <c r="E193" s="245"/>
      <c r="F193" s="247" t="s">
        <v>236</v>
      </c>
      <c r="G193" s="245"/>
      <c r="H193" s="248">
        <v>115.605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131</v>
      </c>
      <c r="AU193" s="254" t="s">
        <v>86</v>
      </c>
      <c r="AV193" s="14" t="s">
        <v>86</v>
      </c>
      <c r="AW193" s="14" t="s">
        <v>4</v>
      </c>
      <c r="AX193" s="14" t="s">
        <v>84</v>
      </c>
      <c r="AY193" s="254" t="s">
        <v>122</v>
      </c>
    </row>
    <row r="194" s="2" customFormat="1" ht="22.2" customHeight="1">
      <c r="A194" s="38"/>
      <c r="B194" s="39"/>
      <c r="C194" s="219" t="s">
        <v>237</v>
      </c>
      <c r="D194" s="219" t="s">
        <v>125</v>
      </c>
      <c r="E194" s="220" t="s">
        <v>238</v>
      </c>
      <c r="F194" s="221" t="s">
        <v>239</v>
      </c>
      <c r="G194" s="222" t="s">
        <v>240</v>
      </c>
      <c r="H194" s="277"/>
      <c r="I194" s="224"/>
      <c r="J194" s="225">
        <f>ROUND(I194*H194,2)</f>
        <v>0</v>
      </c>
      <c r="K194" s="226"/>
      <c r="L194" s="44"/>
      <c r="M194" s="227" t="s">
        <v>1</v>
      </c>
      <c r="N194" s="228" t="s">
        <v>41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198</v>
      </c>
      <c r="AT194" s="231" t="s">
        <v>125</v>
      </c>
      <c r="AU194" s="231" t="s">
        <v>86</v>
      </c>
      <c r="AY194" s="17" t="s">
        <v>122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84</v>
      </c>
      <c r="BK194" s="232">
        <f>ROUND(I194*H194,2)</f>
        <v>0</v>
      </c>
      <c r="BL194" s="17" t="s">
        <v>198</v>
      </c>
      <c r="BM194" s="231" t="s">
        <v>241</v>
      </c>
    </row>
    <row r="195" s="12" customFormat="1" ht="22.8" customHeight="1">
      <c r="A195" s="12"/>
      <c r="B195" s="203"/>
      <c r="C195" s="204"/>
      <c r="D195" s="205" t="s">
        <v>75</v>
      </c>
      <c r="E195" s="217" t="s">
        <v>242</v>
      </c>
      <c r="F195" s="217" t="s">
        <v>243</v>
      </c>
      <c r="G195" s="204"/>
      <c r="H195" s="204"/>
      <c r="I195" s="207"/>
      <c r="J195" s="218">
        <f>BK195</f>
        <v>0</v>
      </c>
      <c r="K195" s="204"/>
      <c r="L195" s="209"/>
      <c r="M195" s="210"/>
      <c r="N195" s="211"/>
      <c r="O195" s="211"/>
      <c r="P195" s="212">
        <f>SUM(P196:P218)</f>
        <v>0</v>
      </c>
      <c r="Q195" s="211"/>
      <c r="R195" s="212">
        <f>SUM(R196:R218)</f>
        <v>21.779796380000001</v>
      </c>
      <c r="S195" s="211"/>
      <c r="T195" s="213">
        <f>SUM(T196:T218)</f>
        <v>3.6959999999999997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4" t="s">
        <v>86</v>
      </c>
      <c r="AT195" s="215" t="s">
        <v>75</v>
      </c>
      <c r="AU195" s="215" t="s">
        <v>84</v>
      </c>
      <c r="AY195" s="214" t="s">
        <v>122</v>
      </c>
      <c r="BK195" s="216">
        <f>SUM(BK196:BK218)</f>
        <v>0</v>
      </c>
    </row>
    <row r="196" s="2" customFormat="1" ht="22.2" customHeight="1">
      <c r="A196" s="38"/>
      <c r="B196" s="39"/>
      <c r="C196" s="219" t="s">
        <v>244</v>
      </c>
      <c r="D196" s="219" t="s">
        <v>125</v>
      </c>
      <c r="E196" s="220" t="s">
        <v>245</v>
      </c>
      <c r="F196" s="221" t="s">
        <v>246</v>
      </c>
      <c r="G196" s="222" t="s">
        <v>247</v>
      </c>
      <c r="H196" s="223">
        <v>328.04199999999997</v>
      </c>
      <c r="I196" s="224"/>
      <c r="J196" s="225">
        <f>ROUND(I196*H196,2)</f>
        <v>0</v>
      </c>
      <c r="K196" s="226"/>
      <c r="L196" s="44"/>
      <c r="M196" s="227" t="s">
        <v>1</v>
      </c>
      <c r="N196" s="228" t="s">
        <v>41</v>
      </c>
      <c r="O196" s="91"/>
      <c r="P196" s="229">
        <f>O196*H196</f>
        <v>0</v>
      </c>
      <c r="Q196" s="229">
        <v>0.0033899999999999998</v>
      </c>
      <c r="R196" s="229">
        <f>Q196*H196</f>
        <v>1.1120623799999998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198</v>
      </c>
      <c r="AT196" s="231" t="s">
        <v>125</v>
      </c>
      <c r="AU196" s="231" t="s">
        <v>86</v>
      </c>
      <c r="AY196" s="17" t="s">
        <v>122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84</v>
      </c>
      <c r="BK196" s="232">
        <f>ROUND(I196*H196,2)</f>
        <v>0</v>
      </c>
      <c r="BL196" s="17" t="s">
        <v>198</v>
      </c>
      <c r="BM196" s="231" t="s">
        <v>248</v>
      </c>
    </row>
    <row r="197" s="13" customFormat="1">
      <c r="A197" s="13"/>
      <c r="B197" s="233"/>
      <c r="C197" s="234"/>
      <c r="D197" s="235" t="s">
        <v>131</v>
      </c>
      <c r="E197" s="236" t="s">
        <v>1</v>
      </c>
      <c r="F197" s="237" t="s">
        <v>249</v>
      </c>
      <c r="G197" s="234"/>
      <c r="H197" s="236" t="s">
        <v>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131</v>
      </c>
      <c r="AU197" s="243" t="s">
        <v>86</v>
      </c>
      <c r="AV197" s="13" t="s">
        <v>84</v>
      </c>
      <c r="AW197" s="13" t="s">
        <v>32</v>
      </c>
      <c r="AX197" s="13" t="s">
        <v>76</v>
      </c>
      <c r="AY197" s="243" t="s">
        <v>122</v>
      </c>
    </row>
    <row r="198" s="14" customFormat="1">
      <c r="A198" s="14"/>
      <c r="B198" s="244"/>
      <c r="C198" s="245"/>
      <c r="D198" s="235" t="s">
        <v>131</v>
      </c>
      <c r="E198" s="246" t="s">
        <v>1</v>
      </c>
      <c r="F198" s="247" t="s">
        <v>250</v>
      </c>
      <c r="G198" s="245"/>
      <c r="H198" s="248">
        <v>205.042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131</v>
      </c>
      <c r="AU198" s="254" t="s">
        <v>86</v>
      </c>
      <c r="AV198" s="14" t="s">
        <v>86</v>
      </c>
      <c r="AW198" s="14" t="s">
        <v>32</v>
      </c>
      <c r="AX198" s="14" t="s">
        <v>76</v>
      </c>
      <c r="AY198" s="254" t="s">
        <v>122</v>
      </c>
    </row>
    <row r="199" s="14" customFormat="1">
      <c r="A199" s="14"/>
      <c r="B199" s="244"/>
      <c r="C199" s="245"/>
      <c r="D199" s="235" t="s">
        <v>131</v>
      </c>
      <c r="E199" s="246" t="s">
        <v>1</v>
      </c>
      <c r="F199" s="247" t="s">
        <v>251</v>
      </c>
      <c r="G199" s="245"/>
      <c r="H199" s="248">
        <v>123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131</v>
      </c>
      <c r="AU199" s="254" t="s">
        <v>86</v>
      </c>
      <c r="AV199" s="14" t="s">
        <v>86</v>
      </c>
      <c r="AW199" s="14" t="s">
        <v>32</v>
      </c>
      <c r="AX199" s="14" t="s">
        <v>76</v>
      </c>
      <c r="AY199" s="254" t="s">
        <v>122</v>
      </c>
    </row>
    <row r="200" s="15" customFormat="1">
      <c r="A200" s="15"/>
      <c r="B200" s="255"/>
      <c r="C200" s="256"/>
      <c r="D200" s="235" t="s">
        <v>131</v>
      </c>
      <c r="E200" s="257" t="s">
        <v>1</v>
      </c>
      <c r="F200" s="258" t="s">
        <v>134</v>
      </c>
      <c r="G200" s="256"/>
      <c r="H200" s="259">
        <v>328.04200000000003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5" t="s">
        <v>131</v>
      </c>
      <c r="AU200" s="265" t="s">
        <v>86</v>
      </c>
      <c r="AV200" s="15" t="s">
        <v>129</v>
      </c>
      <c r="AW200" s="15" t="s">
        <v>32</v>
      </c>
      <c r="AX200" s="15" t="s">
        <v>84</v>
      </c>
      <c r="AY200" s="265" t="s">
        <v>122</v>
      </c>
    </row>
    <row r="201" s="2" customFormat="1" ht="19.8" customHeight="1">
      <c r="A201" s="38"/>
      <c r="B201" s="39"/>
      <c r="C201" s="266" t="s">
        <v>252</v>
      </c>
      <c r="D201" s="266" t="s">
        <v>203</v>
      </c>
      <c r="E201" s="267" t="s">
        <v>253</v>
      </c>
      <c r="F201" s="268" t="s">
        <v>254</v>
      </c>
      <c r="G201" s="269" t="s">
        <v>139</v>
      </c>
      <c r="H201" s="270">
        <v>2.27</v>
      </c>
      <c r="I201" s="271"/>
      <c r="J201" s="272">
        <f>ROUND(I201*H201,2)</f>
        <v>0</v>
      </c>
      <c r="K201" s="273"/>
      <c r="L201" s="274"/>
      <c r="M201" s="275" t="s">
        <v>1</v>
      </c>
      <c r="N201" s="276" t="s">
        <v>41</v>
      </c>
      <c r="O201" s="91"/>
      <c r="P201" s="229">
        <f>O201*H201</f>
        <v>0</v>
      </c>
      <c r="Q201" s="229">
        <v>0.55000000000000004</v>
      </c>
      <c r="R201" s="229">
        <f>Q201*H201</f>
        <v>1.2485000000000002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206</v>
      </c>
      <c r="AT201" s="231" t="s">
        <v>203</v>
      </c>
      <c r="AU201" s="231" t="s">
        <v>86</v>
      </c>
      <c r="AY201" s="17" t="s">
        <v>122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84</v>
      </c>
      <c r="BK201" s="232">
        <f>ROUND(I201*H201,2)</f>
        <v>0</v>
      </c>
      <c r="BL201" s="17" t="s">
        <v>198</v>
      </c>
      <c r="BM201" s="231" t="s">
        <v>255</v>
      </c>
    </row>
    <row r="202" s="14" customFormat="1">
      <c r="A202" s="14"/>
      <c r="B202" s="244"/>
      <c r="C202" s="245"/>
      <c r="D202" s="235" t="s">
        <v>131</v>
      </c>
      <c r="E202" s="245"/>
      <c r="F202" s="247" t="s">
        <v>256</v>
      </c>
      <c r="G202" s="245"/>
      <c r="H202" s="248">
        <v>2.27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131</v>
      </c>
      <c r="AU202" s="254" t="s">
        <v>86</v>
      </c>
      <c r="AV202" s="14" t="s">
        <v>86</v>
      </c>
      <c r="AW202" s="14" t="s">
        <v>4</v>
      </c>
      <c r="AX202" s="14" t="s">
        <v>84</v>
      </c>
      <c r="AY202" s="254" t="s">
        <v>122</v>
      </c>
    </row>
    <row r="203" s="2" customFormat="1" ht="19.8" customHeight="1">
      <c r="A203" s="38"/>
      <c r="B203" s="39"/>
      <c r="C203" s="219" t="s">
        <v>257</v>
      </c>
      <c r="D203" s="219" t="s">
        <v>125</v>
      </c>
      <c r="E203" s="220" t="s">
        <v>258</v>
      </c>
      <c r="F203" s="221" t="s">
        <v>259</v>
      </c>
      <c r="G203" s="222" t="s">
        <v>139</v>
      </c>
      <c r="H203" s="223">
        <v>2.1000000000000001</v>
      </c>
      <c r="I203" s="224"/>
      <c r="J203" s="225">
        <f>ROUND(I203*H203,2)</f>
        <v>0</v>
      </c>
      <c r="K203" s="226"/>
      <c r="L203" s="44"/>
      <c r="M203" s="227" t="s">
        <v>1</v>
      </c>
      <c r="N203" s="228" t="s">
        <v>41</v>
      </c>
      <c r="O203" s="91"/>
      <c r="P203" s="229">
        <f>O203*H203</f>
        <v>0</v>
      </c>
      <c r="Q203" s="229">
        <v>0.012540000000000001</v>
      </c>
      <c r="R203" s="229">
        <f>Q203*H203</f>
        <v>0.026334000000000003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198</v>
      </c>
      <c r="AT203" s="231" t="s">
        <v>125</v>
      </c>
      <c r="AU203" s="231" t="s">
        <v>86</v>
      </c>
      <c r="AY203" s="17" t="s">
        <v>122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84</v>
      </c>
      <c r="BK203" s="232">
        <f>ROUND(I203*H203,2)</f>
        <v>0</v>
      </c>
      <c r="BL203" s="17" t="s">
        <v>198</v>
      </c>
      <c r="BM203" s="231" t="s">
        <v>260</v>
      </c>
    </row>
    <row r="204" s="2" customFormat="1" ht="22.2" customHeight="1">
      <c r="A204" s="38"/>
      <c r="B204" s="39"/>
      <c r="C204" s="219" t="s">
        <v>261</v>
      </c>
      <c r="D204" s="219" t="s">
        <v>125</v>
      </c>
      <c r="E204" s="220" t="s">
        <v>262</v>
      </c>
      <c r="F204" s="221" t="s">
        <v>263</v>
      </c>
      <c r="G204" s="222" t="s">
        <v>247</v>
      </c>
      <c r="H204" s="223">
        <v>300</v>
      </c>
      <c r="I204" s="224"/>
      <c r="J204" s="225">
        <f>ROUND(I204*H204,2)</f>
        <v>0</v>
      </c>
      <c r="K204" s="226"/>
      <c r="L204" s="44"/>
      <c r="M204" s="227" t="s">
        <v>1</v>
      </c>
      <c r="N204" s="228" t="s">
        <v>41</v>
      </c>
      <c r="O204" s="91"/>
      <c r="P204" s="229">
        <f>O204*H204</f>
        <v>0</v>
      </c>
      <c r="Q204" s="229">
        <v>0</v>
      </c>
      <c r="R204" s="229">
        <f>Q204*H204</f>
        <v>0</v>
      </c>
      <c r="S204" s="229">
        <v>0.012319999999999999</v>
      </c>
      <c r="T204" s="230">
        <f>S204*H204</f>
        <v>3.6959999999999997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198</v>
      </c>
      <c r="AT204" s="231" t="s">
        <v>125</v>
      </c>
      <c r="AU204" s="231" t="s">
        <v>86</v>
      </c>
      <c r="AY204" s="17" t="s">
        <v>122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84</v>
      </c>
      <c r="BK204" s="232">
        <f>ROUND(I204*H204,2)</f>
        <v>0</v>
      </c>
      <c r="BL204" s="17" t="s">
        <v>198</v>
      </c>
      <c r="BM204" s="231" t="s">
        <v>264</v>
      </c>
    </row>
    <row r="205" s="13" customFormat="1">
      <c r="A205" s="13"/>
      <c r="B205" s="233"/>
      <c r="C205" s="234"/>
      <c r="D205" s="235" t="s">
        <v>131</v>
      </c>
      <c r="E205" s="236" t="s">
        <v>1</v>
      </c>
      <c r="F205" s="237" t="s">
        <v>265</v>
      </c>
      <c r="G205" s="234"/>
      <c r="H205" s="236" t="s">
        <v>1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131</v>
      </c>
      <c r="AU205" s="243" t="s">
        <v>86</v>
      </c>
      <c r="AV205" s="13" t="s">
        <v>84</v>
      </c>
      <c r="AW205" s="13" t="s">
        <v>32</v>
      </c>
      <c r="AX205" s="13" t="s">
        <v>76</v>
      </c>
      <c r="AY205" s="243" t="s">
        <v>122</v>
      </c>
    </row>
    <row r="206" s="14" customFormat="1">
      <c r="A206" s="14"/>
      <c r="B206" s="244"/>
      <c r="C206" s="245"/>
      <c r="D206" s="235" t="s">
        <v>131</v>
      </c>
      <c r="E206" s="246" t="s">
        <v>1</v>
      </c>
      <c r="F206" s="247" t="s">
        <v>266</v>
      </c>
      <c r="G206" s="245"/>
      <c r="H206" s="248">
        <v>300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131</v>
      </c>
      <c r="AU206" s="254" t="s">
        <v>86</v>
      </c>
      <c r="AV206" s="14" t="s">
        <v>86</v>
      </c>
      <c r="AW206" s="14" t="s">
        <v>32</v>
      </c>
      <c r="AX206" s="14" t="s">
        <v>76</v>
      </c>
      <c r="AY206" s="254" t="s">
        <v>122</v>
      </c>
    </row>
    <row r="207" s="15" customFormat="1">
      <c r="A207" s="15"/>
      <c r="B207" s="255"/>
      <c r="C207" s="256"/>
      <c r="D207" s="235" t="s">
        <v>131</v>
      </c>
      <c r="E207" s="257" t="s">
        <v>1</v>
      </c>
      <c r="F207" s="258" t="s">
        <v>134</v>
      </c>
      <c r="G207" s="256"/>
      <c r="H207" s="259">
        <v>300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5" t="s">
        <v>131</v>
      </c>
      <c r="AU207" s="265" t="s">
        <v>86</v>
      </c>
      <c r="AV207" s="15" t="s">
        <v>129</v>
      </c>
      <c r="AW207" s="15" t="s">
        <v>32</v>
      </c>
      <c r="AX207" s="15" t="s">
        <v>84</v>
      </c>
      <c r="AY207" s="265" t="s">
        <v>122</v>
      </c>
    </row>
    <row r="208" s="2" customFormat="1" ht="22.2" customHeight="1">
      <c r="A208" s="38"/>
      <c r="B208" s="39"/>
      <c r="C208" s="219" t="s">
        <v>267</v>
      </c>
      <c r="D208" s="219" t="s">
        <v>125</v>
      </c>
      <c r="E208" s="220" t="s">
        <v>268</v>
      </c>
      <c r="F208" s="221" t="s">
        <v>269</v>
      </c>
      <c r="G208" s="222" t="s">
        <v>247</v>
      </c>
      <c r="H208" s="223">
        <v>300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41</v>
      </c>
      <c r="O208" s="91"/>
      <c r="P208" s="229">
        <f>O208*H208</f>
        <v>0</v>
      </c>
      <c r="Q208" s="229">
        <v>0.01363</v>
      </c>
      <c r="R208" s="229">
        <f>Q208*H208</f>
        <v>4.0889999999999995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198</v>
      </c>
      <c r="AT208" s="231" t="s">
        <v>125</v>
      </c>
      <c r="AU208" s="231" t="s">
        <v>86</v>
      </c>
      <c r="AY208" s="17" t="s">
        <v>122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84</v>
      </c>
      <c r="BK208" s="232">
        <f>ROUND(I208*H208,2)</f>
        <v>0</v>
      </c>
      <c r="BL208" s="17" t="s">
        <v>198</v>
      </c>
      <c r="BM208" s="231" t="s">
        <v>270</v>
      </c>
    </row>
    <row r="209" s="2" customFormat="1" ht="22.2" customHeight="1">
      <c r="A209" s="38"/>
      <c r="B209" s="39"/>
      <c r="C209" s="219" t="s">
        <v>271</v>
      </c>
      <c r="D209" s="219" t="s">
        <v>125</v>
      </c>
      <c r="E209" s="220" t="s">
        <v>272</v>
      </c>
      <c r="F209" s="221" t="s">
        <v>273</v>
      </c>
      <c r="G209" s="222" t="s">
        <v>128</v>
      </c>
      <c r="H209" s="223">
        <v>1101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41</v>
      </c>
      <c r="O209" s="91"/>
      <c r="P209" s="229">
        <f>O209*H209</f>
        <v>0</v>
      </c>
      <c r="Q209" s="229">
        <v>0.013899999999999999</v>
      </c>
      <c r="R209" s="229">
        <f>Q209*H209</f>
        <v>15.303899999999999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198</v>
      </c>
      <c r="AT209" s="231" t="s">
        <v>125</v>
      </c>
      <c r="AU209" s="231" t="s">
        <v>86</v>
      </c>
      <c r="AY209" s="17" t="s">
        <v>122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84</v>
      </c>
      <c r="BK209" s="232">
        <f>ROUND(I209*H209,2)</f>
        <v>0</v>
      </c>
      <c r="BL209" s="17" t="s">
        <v>198</v>
      </c>
      <c r="BM209" s="231" t="s">
        <v>274</v>
      </c>
    </row>
    <row r="210" s="13" customFormat="1">
      <c r="A210" s="13"/>
      <c r="B210" s="233"/>
      <c r="C210" s="234"/>
      <c r="D210" s="235" t="s">
        <v>131</v>
      </c>
      <c r="E210" s="236" t="s">
        <v>1</v>
      </c>
      <c r="F210" s="237" t="s">
        <v>141</v>
      </c>
      <c r="G210" s="234"/>
      <c r="H210" s="236" t="s">
        <v>1</v>
      </c>
      <c r="I210" s="238"/>
      <c r="J210" s="234"/>
      <c r="K210" s="234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131</v>
      </c>
      <c r="AU210" s="243" t="s">
        <v>86</v>
      </c>
      <c r="AV210" s="13" t="s">
        <v>84</v>
      </c>
      <c r="AW210" s="13" t="s">
        <v>32</v>
      </c>
      <c r="AX210" s="13" t="s">
        <v>76</v>
      </c>
      <c r="AY210" s="243" t="s">
        <v>122</v>
      </c>
    </row>
    <row r="211" s="13" customFormat="1">
      <c r="A211" s="13"/>
      <c r="B211" s="233"/>
      <c r="C211" s="234"/>
      <c r="D211" s="235" t="s">
        <v>131</v>
      </c>
      <c r="E211" s="236" t="s">
        <v>1</v>
      </c>
      <c r="F211" s="237" t="s">
        <v>160</v>
      </c>
      <c r="G211" s="234"/>
      <c r="H211" s="236" t="s">
        <v>1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131</v>
      </c>
      <c r="AU211" s="243" t="s">
        <v>86</v>
      </c>
      <c r="AV211" s="13" t="s">
        <v>84</v>
      </c>
      <c r="AW211" s="13" t="s">
        <v>32</v>
      </c>
      <c r="AX211" s="13" t="s">
        <v>76</v>
      </c>
      <c r="AY211" s="243" t="s">
        <v>122</v>
      </c>
    </row>
    <row r="212" s="14" customFormat="1">
      <c r="A212" s="14"/>
      <c r="B212" s="244"/>
      <c r="C212" s="245"/>
      <c r="D212" s="235" t="s">
        <v>131</v>
      </c>
      <c r="E212" s="246" t="s">
        <v>1</v>
      </c>
      <c r="F212" s="247" t="s">
        <v>161</v>
      </c>
      <c r="G212" s="245"/>
      <c r="H212" s="248">
        <v>1101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131</v>
      </c>
      <c r="AU212" s="254" t="s">
        <v>86</v>
      </c>
      <c r="AV212" s="14" t="s">
        <v>86</v>
      </c>
      <c r="AW212" s="14" t="s">
        <v>32</v>
      </c>
      <c r="AX212" s="14" t="s">
        <v>76</v>
      </c>
      <c r="AY212" s="254" t="s">
        <v>122</v>
      </c>
    </row>
    <row r="213" s="15" customFormat="1">
      <c r="A213" s="15"/>
      <c r="B213" s="255"/>
      <c r="C213" s="256"/>
      <c r="D213" s="235" t="s">
        <v>131</v>
      </c>
      <c r="E213" s="257" t="s">
        <v>1</v>
      </c>
      <c r="F213" s="258" t="s">
        <v>134</v>
      </c>
      <c r="G213" s="256"/>
      <c r="H213" s="259">
        <v>1101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5" t="s">
        <v>131</v>
      </c>
      <c r="AU213" s="265" t="s">
        <v>86</v>
      </c>
      <c r="AV213" s="15" t="s">
        <v>129</v>
      </c>
      <c r="AW213" s="15" t="s">
        <v>32</v>
      </c>
      <c r="AX213" s="15" t="s">
        <v>84</v>
      </c>
      <c r="AY213" s="265" t="s">
        <v>122</v>
      </c>
    </row>
    <row r="214" s="2" customFormat="1" ht="34.8" customHeight="1">
      <c r="A214" s="38"/>
      <c r="B214" s="39"/>
      <c r="C214" s="219" t="s">
        <v>275</v>
      </c>
      <c r="D214" s="219" t="s">
        <v>125</v>
      </c>
      <c r="E214" s="220" t="s">
        <v>276</v>
      </c>
      <c r="F214" s="221" t="s">
        <v>277</v>
      </c>
      <c r="G214" s="222" t="s">
        <v>128</v>
      </c>
      <c r="H214" s="223">
        <v>104.43000000000001</v>
      </c>
      <c r="I214" s="224"/>
      <c r="J214" s="225">
        <f>ROUND(I214*H214,2)</f>
        <v>0</v>
      </c>
      <c r="K214" s="226"/>
      <c r="L214" s="44"/>
      <c r="M214" s="227" t="s">
        <v>1</v>
      </c>
      <c r="N214" s="228" t="s">
        <v>41</v>
      </c>
      <c r="O214" s="91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198</v>
      </c>
      <c r="AT214" s="231" t="s">
        <v>125</v>
      </c>
      <c r="AU214" s="231" t="s">
        <v>86</v>
      </c>
      <c r="AY214" s="17" t="s">
        <v>122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84</v>
      </c>
      <c r="BK214" s="232">
        <f>ROUND(I214*H214,2)</f>
        <v>0</v>
      </c>
      <c r="BL214" s="17" t="s">
        <v>198</v>
      </c>
      <c r="BM214" s="231" t="s">
        <v>278</v>
      </c>
    </row>
    <row r="215" s="13" customFormat="1">
      <c r="A215" s="13"/>
      <c r="B215" s="233"/>
      <c r="C215" s="234"/>
      <c r="D215" s="235" t="s">
        <v>131</v>
      </c>
      <c r="E215" s="236" t="s">
        <v>1</v>
      </c>
      <c r="F215" s="237" t="s">
        <v>141</v>
      </c>
      <c r="G215" s="234"/>
      <c r="H215" s="236" t="s">
        <v>1</v>
      </c>
      <c r="I215" s="238"/>
      <c r="J215" s="234"/>
      <c r="K215" s="234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131</v>
      </c>
      <c r="AU215" s="243" t="s">
        <v>86</v>
      </c>
      <c r="AV215" s="13" t="s">
        <v>84</v>
      </c>
      <c r="AW215" s="13" t="s">
        <v>32</v>
      </c>
      <c r="AX215" s="13" t="s">
        <v>76</v>
      </c>
      <c r="AY215" s="243" t="s">
        <v>122</v>
      </c>
    </row>
    <row r="216" s="14" customFormat="1">
      <c r="A216" s="14"/>
      <c r="B216" s="244"/>
      <c r="C216" s="245"/>
      <c r="D216" s="235" t="s">
        <v>131</v>
      </c>
      <c r="E216" s="246" t="s">
        <v>1</v>
      </c>
      <c r="F216" s="247" t="s">
        <v>279</v>
      </c>
      <c r="G216" s="245"/>
      <c r="H216" s="248">
        <v>104.43000000000001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131</v>
      </c>
      <c r="AU216" s="254" t="s">
        <v>86</v>
      </c>
      <c r="AV216" s="14" t="s">
        <v>86</v>
      </c>
      <c r="AW216" s="14" t="s">
        <v>32</v>
      </c>
      <c r="AX216" s="14" t="s">
        <v>76</v>
      </c>
      <c r="AY216" s="254" t="s">
        <v>122</v>
      </c>
    </row>
    <row r="217" s="15" customFormat="1">
      <c r="A217" s="15"/>
      <c r="B217" s="255"/>
      <c r="C217" s="256"/>
      <c r="D217" s="235" t="s">
        <v>131</v>
      </c>
      <c r="E217" s="257" t="s">
        <v>1</v>
      </c>
      <c r="F217" s="258" t="s">
        <v>134</v>
      </c>
      <c r="G217" s="256"/>
      <c r="H217" s="259">
        <v>104.43000000000001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5" t="s">
        <v>131</v>
      </c>
      <c r="AU217" s="265" t="s">
        <v>86</v>
      </c>
      <c r="AV217" s="15" t="s">
        <v>129</v>
      </c>
      <c r="AW217" s="15" t="s">
        <v>32</v>
      </c>
      <c r="AX217" s="15" t="s">
        <v>84</v>
      </c>
      <c r="AY217" s="265" t="s">
        <v>122</v>
      </c>
    </row>
    <row r="218" s="2" customFormat="1" ht="22.2" customHeight="1">
      <c r="A218" s="38"/>
      <c r="B218" s="39"/>
      <c r="C218" s="219" t="s">
        <v>280</v>
      </c>
      <c r="D218" s="219" t="s">
        <v>125</v>
      </c>
      <c r="E218" s="220" t="s">
        <v>281</v>
      </c>
      <c r="F218" s="221" t="s">
        <v>282</v>
      </c>
      <c r="G218" s="222" t="s">
        <v>172</v>
      </c>
      <c r="H218" s="223">
        <v>21.780000000000001</v>
      </c>
      <c r="I218" s="224"/>
      <c r="J218" s="225">
        <f>ROUND(I218*H218,2)</f>
        <v>0</v>
      </c>
      <c r="K218" s="226"/>
      <c r="L218" s="44"/>
      <c r="M218" s="227" t="s">
        <v>1</v>
      </c>
      <c r="N218" s="228" t="s">
        <v>41</v>
      </c>
      <c r="O218" s="91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198</v>
      </c>
      <c r="AT218" s="231" t="s">
        <v>125</v>
      </c>
      <c r="AU218" s="231" t="s">
        <v>86</v>
      </c>
      <c r="AY218" s="17" t="s">
        <v>122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84</v>
      </c>
      <c r="BK218" s="232">
        <f>ROUND(I218*H218,2)</f>
        <v>0</v>
      </c>
      <c r="BL218" s="17" t="s">
        <v>198</v>
      </c>
      <c r="BM218" s="231" t="s">
        <v>283</v>
      </c>
    </row>
    <row r="219" s="12" customFormat="1" ht="22.8" customHeight="1">
      <c r="A219" s="12"/>
      <c r="B219" s="203"/>
      <c r="C219" s="204"/>
      <c r="D219" s="205" t="s">
        <v>75</v>
      </c>
      <c r="E219" s="217" t="s">
        <v>284</v>
      </c>
      <c r="F219" s="217" t="s">
        <v>285</v>
      </c>
      <c r="G219" s="204"/>
      <c r="H219" s="204"/>
      <c r="I219" s="207"/>
      <c r="J219" s="218">
        <f>BK219</f>
        <v>0</v>
      </c>
      <c r="K219" s="204"/>
      <c r="L219" s="209"/>
      <c r="M219" s="210"/>
      <c r="N219" s="211"/>
      <c r="O219" s="211"/>
      <c r="P219" s="212">
        <f>SUM(P220:P233)</f>
        <v>0</v>
      </c>
      <c r="Q219" s="211"/>
      <c r="R219" s="212">
        <f>SUM(R220:R233)</f>
        <v>0.92288000000000003</v>
      </c>
      <c r="S219" s="211"/>
      <c r="T219" s="213">
        <f>SUM(T220:T233)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4" t="s">
        <v>86</v>
      </c>
      <c r="AT219" s="215" t="s">
        <v>75</v>
      </c>
      <c r="AU219" s="215" t="s">
        <v>84</v>
      </c>
      <c r="AY219" s="214" t="s">
        <v>122</v>
      </c>
      <c r="BK219" s="216">
        <f>SUM(BK220:BK233)</f>
        <v>0</v>
      </c>
    </row>
    <row r="220" s="2" customFormat="1" ht="19.8" customHeight="1">
      <c r="A220" s="38"/>
      <c r="B220" s="39"/>
      <c r="C220" s="219" t="s">
        <v>286</v>
      </c>
      <c r="D220" s="219" t="s">
        <v>125</v>
      </c>
      <c r="E220" s="220" t="s">
        <v>287</v>
      </c>
      <c r="F220" s="221" t="s">
        <v>288</v>
      </c>
      <c r="G220" s="222" t="s">
        <v>128</v>
      </c>
      <c r="H220" s="223">
        <v>2050</v>
      </c>
      <c r="I220" s="224"/>
      <c r="J220" s="225">
        <f>ROUND(I220*H220,2)</f>
        <v>0</v>
      </c>
      <c r="K220" s="226"/>
      <c r="L220" s="44"/>
      <c r="M220" s="227" t="s">
        <v>1</v>
      </c>
      <c r="N220" s="228" t="s">
        <v>41</v>
      </c>
      <c r="O220" s="91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198</v>
      </c>
      <c r="AT220" s="231" t="s">
        <v>125</v>
      </c>
      <c r="AU220" s="231" t="s">
        <v>86</v>
      </c>
      <c r="AY220" s="17" t="s">
        <v>122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84</v>
      </c>
      <c r="BK220" s="232">
        <f>ROUND(I220*H220,2)</f>
        <v>0</v>
      </c>
      <c r="BL220" s="17" t="s">
        <v>198</v>
      </c>
      <c r="BM220" s="231" t="s">
        <v>289</v>
      </c>
    </row>
    <row r="221" s="13" customFormat="1">
      <c r="A221" s="13"/>
      <c r="B221" s="233"/>
      <c r="C221" s="234"/>
      <c r="D221" s="235" t="s">
        <v>131</v>
      </c>
      <c r="E221" s="236" t="s">
        <v>1</v>
      </c>
      <c r="F221" s="237" t="s">
        <v>290</v>
      </c>
      <c r="G221" s="234"/>
      <c r="H221" s="236" t="s">
        <v>1</v>
      </c>
      <c r="I221" s="238"/>
      <c r="J221" s="234"/>
      <c r="K221" s="234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131</v>
      </c>
      <c r="AU221" s="243" t="s">
        <v>86</v>
      </c>
      <c r="AV221" s="13" t="s">
        <v>84</v>
      </c>
      <c r="AW221" s="13" t="s">
        <v>32</v>
      </c>
      <c r="AX221" s="13" t="s">
        <v>76</v>
      </c>
      <c r="AY221" s="243" t="s">
        <v>122</v>
      </c>
    </row>
    <row r="222" s="13" customFormat="1">
      <c r="A222" s="13"/>
      <c r="B222" s="233"/>
      <c r="C222" s="234"/>
      <c r="D222" s="235" t="s">
        <v>131</v>
      </c>
      <c r="E222" s="236" t="s">
        <v>1</v>
      </c>
      <c r="F222" s="237" t="s">
        <v>291</v>
      </c>
      <c r="G222" s="234"/>
      <c r="H222" s="236" t="s">
        <v>1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131</v>
      </c>
      <c r="AU222" s="243" t="s">
        <v>86</v>
      </c>
      <c r="AV222" s="13" t="s">
        <v>84</v>
      </c>
      <c r="AW222" s="13" t="s">
        <v>32</v>
      </c>
      <c r="AX222" s="13" t="s">
        <v>76</v>
      </c>
      <c r="AY222" s="243" t="s">
        <v>122</v>
      </c>
    </row>
    <row r="223" s="14" customFormat="1">
      <c r="A223" s="14"/>
      <c r="B223" s="244"/>
      <c r="C223" s="245"/>
      <c r="D223" s="235" t="s">
        <v>131</v>
      </c>
      <c r="E223" s="246" t="s">
        <v>1</v>
      </c>
      <c r="F223" s="247" t="s">
        <v>292</v>
      </c>
      <c r="G223" s="245"/>
      <c r="H223" s="248">
        <v>765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131</v>
      </c>
      <c r="AU223" s="254" t="s">
        <v>86</v>
      </c>
      <c r="AV223" s="14" t="s">
        <v>86</v>
      </c>
      <c r="AW223" s="14" t="s">
        <v>32</v>
      </c>
      <c r="AX223" s="14" t="s">
        <v>76</v>
      </c>
      <c r="AY223" s="254" t="s">
        <v>122</v>
      </c>
    </row>
    <row r="224" s="13" customFormat="1">
      <c r="A224" s="13"/>
      <c r="B224" s="233"/>
      <c r="C224" s="234"/>
      <c r="D224" s="235" t="s">
        <v>131</v>
      </c>
      <c r="E224" s="236" t="s">
        <v>1</v>
      </c>
      <c r="F224" s="237" t="s">
        <v>293</v>
      </c>
      <c r="G224" s="234"/>
      <c r="H224" s="236" t="s">
        <v>1</v>
      </c>
      <c r="I224" s="238"/>
      <c r="J224" s="234"/>
      <c r="K224" s="234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131</v>
      </c>
      <c r="AU224" s="243" t="s">
        <v>86</v>
      </c>
      <c r="AV224" s="13" t="s">
        <v>84</v>
      </c>
      <c r="AW224" s="13" t="s">
        <v>32</v>
      </c>
      <c r="AX224" s="13" t="s">
        <v>76</v>
      </c>
      <c r="AY224" s="243" t="s">
        <v>122</v>
      </c>
    </row>
    <row r="225" s="14" customFormat="1">
      <c r="A225" s="14"/>
      <c r="B225" s="244"/>
      <c r="C225" s="245"/>
      <c r="D225" s="235" t="s">
        <v>131</v>
      </c>
      <c r="E225" s="246" t="s">
        <v>1</v>
      </c>
      <c r="F225" s="247" t="s">
        <v>294</v>
      </c>
      <c r="G225" s="245"/>
      <c r="H225" s="248">
        <v>1285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131</v>
      </c>
      <c r="AU225" s="254" t="s">
        <v>86</v>
      </c>
      <c r="AV225" s="14" t="s">
        <v>86</v>
      </c>
      <c r="AW225" s="14" t="s">
        <v>32</v>
      </c>
      <c r="AX225" s="14" t="s">
        <v>76</v>
      </c>
      <c r="AY225" s="254" t="s">
        <v>122</v>
      </c>
    </row>
    <row r="226" s="15" customFormat="1">
      <c r="A226" s="15"/>
      <c r="B226" s="255"/>
      <c r="C226" s="256"/>
      <c r="D226" s="235" t="s">
        <v>131</v>
      </c>
      <c r="E226" s="257" t="s">
        <v>1</v>
      </c>
      <c r="F226" s="258" t="s">
        <v>134</v>
      </c>
      <c r="G226" s="256"/>
      <c r="H226" s="259">
        <v>2050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5" t="s">
        <v>131</v>
      </c>
      <c r="AU226" s="265" t="s">
        <v>86</v>
      </c>
      <c r="AV226" s="15" t="s">
        <v>129</v>
      </c>
      <c r="AW226" s="15" t="s">
        <v>32</v>
      </c>
      <c r="AX226" s="15" t="s">
        <v>84</v>
      </c>
      <c r="AY226" s="265" t="s">
        <v>122</v>
      </c>
    </row>
    <row r="227" s="2" customFormat="1" ht="19.8" customHeight="1">
      <c r="A227" s="38"/>
      <c r="B227" s="39"/>
      <c r="C227" s="219" t="s">
        <v>206</v>
      </c>
      <c r="D227" s="219" t="s">
        <v>125</v>
      </c>
      <c r="E227" s="220" t="s">
        <v>295</v>
      </c>
      <c r="F227" s="221" t="s">
        <v>296</v>
      </c>
      <c r="G227" s="222" t="s">
        <v>128</v>
      </c>
      <c r="H227" s="223">
        <v>2050</v>
      </c>
      <c r="I227" s="224"/>
      <c r="J227" s="225">
        <f>ROUND(I227*H227,2)</f>
        <v>0</v>
      </c>
      <c r="K227" s="226"/>
      <c r="L227" s="44"/>
      <c r="M227" s="227" t="s">
        <v>1</v>
      </c>
      <c r="N227" s="228" t="s">
        <v>41</v>
      </c>
      <c r="O227" s="91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198</v>
      </c>
      <c r="AT227" s="231" t="s">
        <v>125</v>
      </c>
      <c r="AU227" s="231" t="s">
        <v>86</v>
      </c>
      <c r="AY227" s="17" t="s">
        <v>122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84</v>
      </c>
      <c r="BK227" s="232">
        <f>ROUND(I227*H227,2)</f>
        <v>0</v>
      </c>
      <c r="BL227" s="17" t="s">
        <v>198</v>
      </c>
      <c r="BM227" s="231" t="s">
        <v>297</v>
      </c>
    </row>
    <row r="228" s="2" customFormat="1" ht="34.8" customHeight="1">
      <c r="A228" s="38"/>
      <c r="B228" s="39"/>
      <c r="C228" s="219" t="s">
        <v>298</v>
      </c>
      <c r="D228" s="219" t="s">
        <v>125</v>
      </c>
      <c r="E228" s="220" t="s">
        <v>299</v>
      </c>
      <c r="F228" s="221" t="s">
        <v>300</v>
      </c>
      <c r="G228" s="222" t="s">
        <v>301</v>
      </c>
      <c r="H228" s="223">
        <v>1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41</v>
      </c>
      <c r="O228" s="91"/>
      <c r="P228" s="229">
        <f>O228*H228</f>
        <v>0</v>
      </c>
      <c r="Q228" s="229">
        <v>0.00038000000000000002</v>
      </c>
      <c r="R228" s="229">
        <f>Q228*H228</f>
        <v>0.00038000000000000002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198</v>
      </c>
      <c r="AT228" s="231" t="s">
        <v>125</v>
      </c>
      <c r="AU228" s="231" t="s">
        <v>86</v>
      </c>
      <c r="AY228" s="17" t="s">
        <v>122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84</v>
      </c>
      <c r="BK228" s="232">
        <f>ROUND(I228*H228,2)</f>
        <v>0</v>
      </c>
      <c r="BL228" s="17" t="s">
        <v>198</v>
      </c>
      <c r="BM228" s="231" t="s">
        <v>302</v>
      </c>
    </row>
    <row r="229" s="2" customFormat="1" ht="14.4" customHeight="1">
      <c r="A229" s="38"/>
      <c r="B229" s="39"/>
      <c r="C229" s="219" t="s">
        <v>303</v>
      </c>
      <c r="D229" s="219" t="s">
        <v>125</v>
      </c>
      <c r="E229" s="220" t="s">
        <v>304</v>
      </c>
      <c r="F229" s="221" t="s">
        <v>305</v>
      </c>
      <c r="G229" s="222" t="s">
        <v>128</v>
      </c>
      <c r="H229" s="223">
        <v>2050</v>
      </c>
      <c r="I229" s="224"/>
      <c r="J229" s="225">
        <f>ROUND(I229*H229,2)</f>
        <v>0</v>
      </c>
      <c r="K229" s="226"/>
      <c r="L229" s="44"/>
      <c r="M229" s="227" t="s">
        <v>1</v>
      </c>
      <c r="N229" s="228" t="s">
        <v>41</v>
      </c>
      <c r="O229" s="91"/>
      <c r="P229" s="229">
        <f>O229*H229</f>
        <v>0</v>
      </c>
      <c r="Q229" s="229">
        <v>0.00044999999999999999</v>
      </c>
      <c r="R229" s="229">
        <f>Q229*H229</f>
        <v>0.92249999999999999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198</v>
      </c>
      <c r="AT229" s="231" t="s">
        <v>125</v>
      </c>
      <c r="AU229" s="231" t="s">
        <v>86</v>
      </c>
      <c r="AY229" s="17" t="s">
        <v>122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84</v>
      </c>
      <c r="BK229" s="232">
        <f>ROUND(I229*H229,2)</f>
        <v>0</v>
      </c>
      <c r="BL229" s="17" t="s">
        <v>198</v>
      </c>
      <c r="BM229" s="231" t="s">
        <v>306</v>
      </c>
    </row>
    <row r="230" s="13" customFormat="1">
      <c r="A230" s="13"/>
      <c r="B230" s="233"/>
      <c r="C230" s="234"/>
      <c r="D230" s="235" t="s">
        <v>131</v>
      </c>
      <c r="E230" s="236" t="s">
        <v>1</v>
      </c>
      <c r="F230" s="237" t="s">
        <v>290</v>
      </c>
      <c r="G230" s="234"/>
      <c r="H230" s="236" t="s">
        <v>1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131</v>
      </c>
      <c r="AU230" s="243" t="s">
        <v>86</v>
      </c>
      <c r="AV230" s="13" t="s">
        <v>84</v>
      </c>
      <c r="AW230" s="13" t="s">
        <v>32</v>
      </c>
      <c r="AX230" s="13" t="s">
        <v>76</v>
      </c>
      <c r="AY230" s="243" t="s">
        <v>122</v>
      </c>
    </row>
    <row r="231" s="13" customFormat="1">
      <c r="A231" s="13"/>
      <c r="B231" s="233"/>
      <c r="C231" s="234"/>
      <c r="D231" s="235" t="s">
        <v>131</v>
      </c>
      <c r="E231" s="236" t="s">
        <v>1</v>
      </c>
      <c r="F231" s="237" t="s">
        <v>307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131</v>
      </c>
      <c r="AU231" s="243" t="s">
        <v>86</v>
      </c>
      <c r="AV231" s="13" t="s">
        <v>84</v>
      </c>
      <c r="AW231" s="13" t="s">
        <v>32</v>
      </c>
      <c r="AX231" s="13" t="s">
        <v>76</v>
      </c>
      <c r="AY231" s="243" t="s">
        <v>122</v>
      </c>
    </row>
    <row r="232" s="14" customFormat="1">
      <c r="A232" s="14"/>
      <c r="B232" s="244"/>
      <c r="C232" s="245"/>
      <c r="D232" s="235" t="s">
        <v>131</v>
      </c>
      <c r="E232" s="246" t="s">
        <v>1</v>
      </c>
      <c r="F232" s="247" t="s">
        <v>308</v>
      </c>
      <c r="G232" s="245"/>
      <c r="H232" s="248">
        <v>2050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131</v>
      </c>
      <c r="AU232" s="254" t="s">
        <v>86</v>
      </c>
      <c r="AV232" s="14" t="s">
        <v>86</v>
      </c>
      <c r="AW232" s="14" t="s">
        <v>32</v>
      </c>
      <c r="AX232" s="14" t="s">
        <v>76</v>
      </c>
      <c r="AY232" s="254" t="s">
        <v>122</v>
      </c>
    </row>
    <row r="233" s="15" customFormat="1">
      <c r="A233" s="15"/>
      <c r="B233" s="255"/>
      <c r="C233" s="256"/>
      <c r="D233" s="235" t="s">
        <v>131</v>
      </c>
      <c r="E233" s="257" t="s">
        <v>1</v>
      </c>
      <c r="F233" s="258" t="s">
        <v>134</v>
      </c>
      <c r="G233" s="256"/>
      <c r="H233" s="259">
        <v>2050</v>
      </c>
      <c r="I233" s="260"/>
      <c r="J233" s="256"/>
      <c r="K233" s="256"/>
      <c r="L233" s="261"/>
      <c r="M233" s="278"/>
      <c r="N233" s="279"/>
      <c r="O233" s="279"/>
      <c r="P233" s="279"/>
      <c r="Q233" s="279"/>
      <c r="R233" s="279"/>
      <c r="S233" s="279"/>
      <c r="T233" s="280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5" t="s">
        <v>131</v>
      </c>
      <c r="AU233" s="265" t="s">
        <v>86</v>
      </c>
      <c r="AV233" s="15" t="s">
        <v>129</v>
      </c>
      <c r="AW233" s="15" t="s">
        <v>32</v>
      </c>
      <c r="AX233" s="15" t="s">
        <v>84</v>
      </c>
      <c r="AY233" s="265" t="s">
        <v>122</v>
      </c>
    </row>
    <row r="234" s="2" customFormat="1" ht="6.96" customHeight="1">
      <c r="A234" s="38"/>
      <c r="B234" s="66"/>
      <c r="C234" s="67"/>
      <c r="D234" s="67"/>
      <c r="E234" s="67"/>
      <c r="F234" s="67"/>
      <c r="G234" s="67"/>
      <c r="H234" s="67"/>
      <c r="I234" s="67"/>
      <c r="J234" s="67"/>
      <c r="K234" s="67"/>
      <c r="L234" s="44"/>
      <c r="M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</row>
  </sheetData>
  <sheetProtection sheet="1" autoFilter="0" formatColumns="0" formatRows="0" objects="1" scenarios="1" spinCount="100000" saltValue="TqlMMRLT8LnGVqc/ldumtVq6vuWBdGhGSbgGCdAGiKBNVc9+RnlhEceFw/KpM6iebljToBqxLpVf4EOTCT668A==" hashValue="fr9uDIPWiywBfN3YB3p52Zz/eAwUFs+umBpAFIdHTqoQRWY3M9MGfTsK43pS2qA0WbDGR3m4e7/U+AwcSvqrXg==" algorithmName="SHA-512" password="CC35"/>
  <autoFilter ref="C124:K23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Zateplení stropu ZŠ Valtice, nám. Svobody č.p. 38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309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23. 10. 2025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ROUND((SUM(BE123:BE144)),  2)</f>
        <v>0</v>
      </c>
      <c r="G33" s="38"/>
      <c r="H33" s="38"/>
      <c r="I33" s="155">
        <v>0.20999999999999999</v>
      </c>
      <c r="J33" s="154">
        <f>ROUND(((SUM(BE123:BE144))*I33),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ROUND((SUM(BF123:BF144)),  2)</f>
        <v>0</v>
      </c>
      <c r="G34" s="38"/>
      <c r="H34" s="38"/>
      <c r="I34" s="155">
        <v>0.12</v>
      </c>
      <c r="J34" s="154">
        <f>ROUND(((SUM(BF123:BF144))*I34),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ROUND((SUM(BG123:BG144)),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ROUND((SUM(BH123:BH144)),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ROUND((SUM(BI123:BI144)),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Zateplení stropu ZŠ Valtice, nám. Svobody č.p. 38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VON - VRN+ON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Valtice</v>
      </c>
      <c r="G89" s="40"/>
      <c r="H89" s="40"/>
      <c r="I89" s="32" t="s">
        <v>22</v>
      </c>
      <c r="J89" s="79" t="str">
        <f>IF(J12="","",J12)</f>
        <v>23. 10. 2025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8" customHeight="1">
      <c r="A91" s="38"/>
      <c r="B91" s="39"/>
      <c r="C91" s="32" t="s">
        <v>24</v>
      </c>
      <c r="D91" s="40"/>
      <c r="E91" s="40"/>
      <c r="F91" s="27" t="str">
        <f>E15</f>
        <v>Město Valtice, nám. Svobody 21, 69142 Valtice</v>
      </c>
      <c r="G91" s="40"/>
      <c r="H91" s="40"/>
      <c r="I91" s="32" t="s">
        <v>30</v>
      </c>
      <c r="J91" s="36" t="str">
        <f>E21</f>
        <v>IPOKa, s.r.o.,Blanky Waleské 558, 281 02 Cerhenice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310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311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312</v>
      </c>
      <c r="E99" s="188"/>
      <c r="F99" s="188"/>
      <c r="G99" s="188"/>
      <c r="H99" s="188"/>
      <c r="I99" s="188"/>
      <c r="J99" s="189">
        <f>J133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313</v>
      </c>
      <c r="E100" s="188"/>
      <c r="F100" s="188"/>
      <c r="G100" s="188"/>
      <c r="H100" s="188"/>
      <c r="I100" s="188"/>
      <c r="J100" s="189">
        <f>J135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314</v>
      </c>
      <c r="E101" s="188"/>
      <c r="F101" s="188"/>
      <c r="G101" s="188"/>
      <c r="H101" s="188"/>
      <c r="I101" s="188"/>
      <c r="J101" s="189">
        <f>J139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315</v>
      </c>
      <c r="E102" s="188"/>
      <c r="F102" s="188"/>
      <c r="G102" s="188"/>
      <c r="H102" s="188"/>
      <c r="I102" s="188"/>
      <c r="J102" s="189">
        <f>J141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316</v>
      </c>
      <c r="E103" s="188"/>
      <c r="F103" s="188"/>
      <c r="G103" s="188"/>
      <c r="H103" s="188"/>
      <c r="I103" s="188"/>
      <c r="J103" s="189">
        <f>J143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107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4.4" customHeight="1">
      <c r="A113" s="38"/>
      <c r="B113" s="39"/>
      <c r="C113" s="40"/>
      <c r="D113" s="40"/>
      <c r="E113" s="174" t="str">
        <f>E7</f>
        <v>Zateplení stropu ZŠ Valtice, nám. Svobody č.p. 38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6" customHeight="1">
      <c r="A115" s="38"/>
      <c r="B115" s="39"/>
      <c r="C115" s="40"/>
      <c r="D115" s="40"/>
      <c r="E115" s="76" t="str">
        <f>E9</f>
        <v>VON - VRN+ON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k.ú. Valtice</v>
      </c>
      <c r="G117" s="40"/>
      <c r="H117" s="40"/>
      <c r="I117" s="32" t="s">
        <v>22</v>
      </c>
      <c r="J117" s="79" t="str">
        <f>IF(J12="","",J12)</f>
        <v>23. 10. 2025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40.8" customHeight="1">
      <c r="A119" s="38"/>
      <c r="B119" s="39"/>
      <c r="C119" s="32" t="s">
        <v>24</v>
      </c>
      <c r="D119" s="40"/>
      <c r="E119" s="40"/>
      <c r="F119" s="27" t="str">
        <f>E15</f>
        <v>Město Valtice, nám. Svobody 21, 69142 Valtice</v>
      </c>
      <c r="G119" s="40"/>
      <c r="H119" s="40"/>
      <c r="I119" s="32" t="s">
        <v>30</v>
      </c>
      <c r="J119" s="36" t="str">
        <f>E21</f>
        <v>IPOKa, s.r.o.,Blanky Waleské 558, 281 02 Cerhenice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6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108</v>
      </c>
      <c r="D122" s="194" t="s">
        <v>61</v>
      </c>
      <c r="E122" s="194" t="s">
        <v>57</v>
      </c>
      <c r="F122" s="194" t="s">
        <v>58</v>
      </c>
      <c r="G122" s="194" t="s">
        <v>109</v>
      </c>
      <c r="H122" s="194" t="s">
        <v>110</v>
      </c>
      <c r="I122" s="194" t="s">
        <v>111</v>
      </c>
      <c r="J122" s="195" t="s">
        <v>95</v>
      </c>
      <c r="K122" s="196" t="s">
        <v>112</v>
      </c>
      <c r="L122" s="197"/>
      <c r="M122" s="100" t="s">
        <v>1</v>
      </c>
      <c r="N122" s="101" t="s">
        <v>40</v>
      </c>
      <c r="O122" s="101" t="s">
        <v>113</v>
      </c>
      <c r="P122" s="101" t="s">
        <v>114</v>
      </c>
      <c r="Q122" s="101" t="s">
        <v>115</v>
      </c>
      <c r="R122" s="101" t="s">
        <v>116</v>
      </c>
      <c r="S122" s="101" t="s">
        <v>117</v>
      </c>
      <c r="T122" s="102" t="s">
        <v>118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119</v>
      </c>
      <c r="D123" s="40"/>
      <c r="E123" s="40"/>
      <c r="F123" s="40"/>
      <c r="G123" s="40"/>
      <c r="H123" s="40"/>
      <c r="I123" s="40"/>
      <c r="J123" s="198">
        <f>BK123</f>
        <v>0</v>
      </c>
      <c r="K123" s="40"/>
      <c r="L123" s="44"/>
      <c r="M123" s="103"/>
      <c r="N123" s="199"/>
      <c r="O123" s="104"/>
      <c r="P123" s="200">
        <f>P124</f>
        <v>0</v>
      </c>
      <c r="Q123" s="104"/>
      <c r="R123" s="200">
        <f>R124</f>
        <v>0</v>
      </c>
      <c r="S123" s="104"/>
      <c r="T123" s="201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97</v>
      </c>
      <c r="BK123" s="202">
        <f>BK124</f>
        <v>0</v>
      </c>
    </row>
    <row r="124" s="12" customFormat="1" ht="25.92" customHeight="1">
      <c r="A124" s="12"/>
      <c r="B124" s="203"/>
      <c r="C124" s="204"/>
      <c r="D124" s="205" t="s">
        <v>75</v>
      </c>
      <c r="E124" s="206" t="s">
        <v>317</v>
      </c>
      <c r="F124" s="206" t="s">
        <v>318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P125+P133+P135+P139+P141+P143</f>
        <v>0</v>
      </c>
      <c r="Q124" s="211"/>
      <c r="R124" s="212">
        <f>R125+R133+R135+R139+R141+R143</f>
        <v>0</v>
      </c>
      <c r="S124" s="211"/>
      <c r="T124" s="213">
        <f>T125+T133+T135+T139+T141+T143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152</v>
      </c>
      <c r="AT124" s="215" t="s">
        <v>75</v>
      </c>
      <c r="AU124" s="215" t="s">
        <v>76</v>
      </c>
      <c r="AY124" s="214" t="s">
        <v>122</v>
      </c>
      <c r="BK124" s="216">
        <f>BK125+BK133+BK135+BK139+BK141+BK143</f>
        <v>0</v>
      </c>
    </row>
    <row r="125" s="12" customFormat="1" ht="22.8" customHeight="1">
      <c r="A125" s="12"/>
      <c r="B125" s="203"/>
      <c r="C125" s="204"/>
      <c r="D125" s="205" t="s">
        <v>75</v>
      </c>
      <c r="E125" s="217" t="s">
        <v>319</v>
      </c>
      <c r="F125" s="217" t="s">
        <v>320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SUM(P126:P132)</f>
        <v>0</v>
      </c>
      <c r="Q125" s="211"/>
      <c r="R125" s="212">
        <f>SUM(R126:R132)</f>
        <v>0</v>
      </c>
      <c r="S125" s="211"/>
      <c r="T125" s="213">
        <f>SUM(T126:T132)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152</v>
      </c>
      <c r="AT125" s="215" t="s">
        <v>75</v>
      </c>
      <c r="AU125" s="215" t="s">
        <v>84</v>
      </c>
      <c r="AY125" s="214" t="s">
        <v>122</v>
      </c>
      <c r="BK125" s="216">
        <f>SUM(BK126:BK132)</f>
        <v>0</v>
      </c>
    </row>
    <row r="126" s="2" customFormat="1" ht="22.2" customHeight="1">
      <c r="A126" s="38"/>
      <c r="B126" s="39"/>
      <c r="C126" s="219" t="s">
        <v>84</v>
      </c>
      <c r="D126" s="219" t="s">
        <v>125</v>
      </c>
      <c r="E126" s="220" t="s">
        <v>321</v>
      </c>
      <c r="F126" s="221" t="s">
        <v>322</v>
      </c>
      <c r="G126" s="222" t="s">
        <v>301</v>
      </c>
      <c r="H126" s="223">
        <v>1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41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323</v>
      </c>
      <c r="AT126" s="231" t="s">
        <v>125</v>
      </c>
      <c r="AU126" s="231" t="s">
        <v>86</v>
      </c>
      <c r="AY126" s="17" t="s">
        <v>122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84</v>
      </c>
      <c r="BK126" s="232">
        <f>ROUND(I126*H126,2)</f>
        <v>0</v>
      </c>
      <c r="BL126" s="17" t="s">
        <v>323</v>
      </c>
      <c r="BM126" s="231" t="s">
        <v>324</v>
      </c>
    </row>
    <row r="127" s="13" customFormat="1">
      <c r="A127" s="13"/>
      <c r="B127" s="233"/>
      <c r="C127" s="234"/>
      <c r="D127" s="235" t="s">
        <v>131</v>
      </c>
      <c r="E127" s="236" t="s">
        <v>1</v>
      </c>
      <c r="F127" s="237" t="s">
        <v>325</v>
      </c>
      <c r="G127" s="234"/>
      <c r="H127" s="236" t="s">
        <v>1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131</v>
      </c>
      <c r="AU127" s="243" t="s">
        <v>86</v>
      </c>
      <c r="AV127" s="13" t="s">
        <v>84</v>
      </c>
      <c r="AW127" s="13" t="s">
        <v>32</v>
      </c>
      <c r="AX127" s="13" t="s">
        <v>76</v>
      </c>
      <c r="AY127" s="243" t="s">
        <v>122</v>
      </c>
    </row>
    <row r="128" s="13" customFormat="1">
      <c r="A128" s="13"/>
      <c r="B128" s="233"/>
      <c r="C128" s="234"/>
      <c r="D128" s="235" t="s">
        <v>131</v>
      </c>
      <c r="E128" s="236" t="s">
        <v>1</v>
      </c>
      <c r="F128" s="237" t="s">
        <v>326</v>
      </c>
      <c r="G128" s="234"/>
      <c r="H128" s="236" t="s">
        <v>1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131</v>
      </c>
      <c r="AU128" s="243" t="s">
        <v>86</v>
      </c>
      <c r="AV128" s="13" t="s">
        <v>84</v>
      </c>
      <c r="AW128" s="13" t="s">
        <v>32</v>
      </c>
      <c r="AX128" s="13" t="s">
        <v>76</v>
      </c>
      <c r="AY128" s="243" t="s">
        <v>122</v>
      </c>
    </row>
    <row r="129" s="14" customFormat="1">
      <c r="A129" s="14"/>
      <c r="B129" s="244"/>
      <c r="C129" s="245"/>
      <c r="D129" s="235" t="s">
        <v>131</v>
      </c>
      <c r="E129" s="246" t="s">
        <v>1</v>
      </c>
      <c r="F129" s="247" t="s">
        <v>327</v>
      </c>
      <c r="G129" s="245"/>
      <c r="H129" s="248">
        <v>1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131</v>
      </c>
      <c r="AU129" s="254" t="s">
        <v>86</v>
      </c>
      <c r="AV129" s="14" t="s">
        <v>86</v>
      </c>
      <c r="AW129" s="14" t="s">
        <v>32</v>
      </c>
      <c r="AX129" s="14" t="s">
        <v>76</v>
      </c>
      <c r="AY129" s="254" t="s">
        <v>122</v>
      </c>
    </row>
    <row r="130" s="15" customFormat="1">
      <c r="A130" s="15"/>
      <c r="B130" s="255"/>
      <c r="C130" s="256"/>
      <c r="D130" s="235" t="s">
        <v>131</v>
      </c>
      <c r="E130" s="257" t="s">
        <v>1</v>
      </c>
      <c r="F130" s="258" t="s">
        <v>134</v>
      </c>
      <c r="G130" s="256"/>
      <c r="H130" s="259">
        <v>1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5" t="s">
        <v>131</v>
      </c>
      <c r="AU130" s="265" t="s">
        <v>86</v>
      </c>
      <c r="AV130" s="15" t="s">
        <v>129</v>
      </c>
      <c r="AW130" s="15" t="s">
        <v>32</v>
      </c>
      <c r="AX130" s="15" t="s">
        <v>84</v>
      </c>
      <c r="AY130" s="265" t="s">
        <v>122</v>
      </c>
    </row>
    <row r="131" s="2" customFormat="1" ht="14.4" customHeight="1">
      <c r="A131" s="38"/>
      <c r="B131" s="39"/>
      <c r="C131" s="219" t="s">
        <v>86</v>
      </c>
      <c r="D131" s="219" t="s">
        <v>125</v>
      </c>
      <c r="E131" s="220" t="s">
        <v>328</v>
      </c>
      <c r="F131" s="221" t="s">
        <v>329</v>
      </c>
      <c r="G131" s="222" t="s">
        <v>301</v>
      </c>
      <c r="H131" s="223">
        <v>1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323</v>
      </c>
      <c r="AT131" s="231" t="s">
        <v>125</v>
      </c>
      <c r="AU131" s="231" t="s">
        <v>86</v>
      </c>
      <c r="AY131" s="17" t="s">
        <v>122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323</v>
      </c>
      <c r="BM131" s="231" t="s">
        <v>330</v>
      </c>
    </row>
    <row r="132" s="2" customFormat="1" ht="14.4" customHeight="1">
      <c r="A132" s="38"/>
      <c r="B132" s="39"/>
      <c r="C132" s="219" t="s">
        <v>144</v>
      </c>
      <c r="D132" s="219" t="s">
        <v>125</v>
      </c>
      <c r="E132" s="220" t="s">
        <v>331</v>
      </c>
      <c r="F132" s="221" t="s">
        <v>332</v>
      </c>
      <c r="G132" s="222" t="s">
        <v>301</v>
      </c>
      <c r="H132" s="223">
        <v>1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41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323</v>
      </c>
      <c r="AT132" s="231" t="s">
        <v>125</v>
      </c>
      <c r="AU132" s="231" t="s">
        <v>86</v>
      </c>
      <c r="AY132" s="17" t="s">
        <v>122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84</v>
      </c>
      <c r="BK132" s="232">
        <f>ROUND(I132*H132,2)</f>
        <v>0</v>
      </c>
      <c r="BL132" s="17" t="s">
        <v>323</v>
      </c>
      <c r="BM132" s="231" t="s">
        <v>333</v>
      </c>
    </row>
    <row r="133" s="12" customFormat="1" ht="22.8" customHeight="1">
      <c r="A133" s="12"/>
      <c r="B133" s="203"/>
      <c r="C133" s="204"/>
      <c r="D133" s="205" t="s">
        <v>75</v>
      </c>
      <c r="E133" s="217" t="s">
        <v>334</v>
      </c>
      <c r="F133" s="217" t="s">
        <v>335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P134</f>
        <v>0</v>
      </c>
      <c r="Q133" s="211"/>
      <c r="R133" s="212">
        <f>R134</f>
        <v>0</v>
      </c>
      <c r="S133" s="211"/>
      <c r="T133" s="213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152</v>
      </c>
      <c r="AT133" s="215" t="s">
        <v>75</v>
      </c>
      <c r="AU133" s="215" t="s">
        <v>84</v>
      </c>
      <c r="AY133" s="214" t="s">
        <v>122</v>
      </c>
      <c r="BK133" s="216">
        <f>BK134</f>
        <v>0</v>
      </c>
    </row>
    <row r="134" s="2" customFormat="1" ht="14.4" customHeight="1">
      <c r="A134" s="38"/>
      <c r="B134" s="39"/>
      <c r="C134" s="219" t="s">
        <v>129</v>
      </c>
      <c r="D134" s="219" t="s">
        <v>125</v>
      </c>
      <c r="E134" s="220" t="s">
        <v>336</v>
      </c>
      <c r="F134" s="221" t="s">
        <v>335</v>
      </c>
      <c r="G134" s="222" t="s">
        <v>301</v>
      </c>
      <c r="H134" s="223">
        <v>1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41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323</v>
      </c>
      <c r="AT134" s="231" t="s">
        <v>125</v>
      </c>
      <c r="AU134" s="231" t="s">
        <v>86</v>
      </c>
      <c r="AY134" s="17" t="s">
        <v>122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84</v>
      </c>
      <c r="BK134" s="232">
        <f>ROUND(I134*H134,2)</f>
        <v>0</v>
      </c>
      <c r="BL134" s="17" t="s">
        <v>323</v>
      </c>
      <c r="BM134" s="231" t="s">
        <v>337</v>
      </c>
    </row>
    <row r="135" s="12" customFormat="1" ht="22.8" customHeight="1">
      <c r="A135" s="12"/>
      <c r="B135" s="203"/>
      <c r="C135" s="204"/>
      <c r="D135" s="205" t="s">
        <v>75</v>
      </c>
      <c r="E135" s="217" t="s">
        <v>338</v>
      </c>
      <c r="F135" s="217" t="s">
        <v>339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SUM(P136:P138)</f>
        <v>0</v>
      </c>
      <c r="Q135" s="211"/>
      <c r="R135" s="212">
        <f>SUM(R136:R138)</f>
        <v>0</v>
      </c>
      <c r="S135" s="211"/>
      <c r="T135" s="213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152</v>
      </c>
      <c r="AT135" s="215" t="s">
        <v>75</v>
      </c>
      <c r="AU135" s="215" t="s">
        <v>84</v>
      </c>
      <c r="AY135" s="214" t="s">
        <v>122</v>
      </c>
      <c r="BK135" s="216">
        <f>SUM(BK136:BK138)</f>
        <v>0</v>
      </c>
    </row>
    <row r="136" s="2" customFormat="1" ht="14.4" customHeight="1">
      <c r="A136" s="38"/>
      <c r="B136" s="39"/>
      <c r="C136" s="219" t="s">
        <v>152</v>
      </c>
      <c r="D136" s="219" t="s">
        <v>125</v>
      </c>
      <c r="E136" s="220" t="s">
        <v>340</v>
      </c>
      <c r="F136" s="221" t="s">
        <v>341</v>
      </c>
      <c r="G136" s="222" t="s">
        <v>301</v>
      </c>
      <c r="H136" s="223">
        <v>1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41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323</v>
      </c>
      <c r="AT136" s="231" t="s">
        <v>125</v>
      </c>
      <c r="AU136" s="231" t="s">
        <v>86</v>
      </c>
      <c r="AY136" s="17" t="s">
        <v>122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84</v>
      </c>
      <c r="BK136" s="232">
        <f>ROUND(I136*H136,2)</f>
        <v>0</v>
      </c>
      <c r="BL136" s="17" t="s">
        <v>323</v>
      </c>
      <c r="BM136" s="231" t="s">
        <v>342</v>
      </c>
    </row>
    <row r="137" s="2" customFormat="1" ht="14.4" customHeight="1">
      <c r="A137" s="38"/>
      <c r="B137" s="39"/>
      <c r="C137" s="219" t="s">
        <v>123</v>
      </c>
      <c r="D137" s="219" t="s">
        <v>125</v>
      </c>
      <c r="E137" s="220" t="s">
        <v>343</v>
      </c>
      <c r="F137" s="221" t="s">
        <v>344</v>
      </c>
      <c r="G137" s="222" t="s">
        <v>301</v>
      </c>
      <c r="H137" s="223">
        <v>1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323</v>
      </c>
      <c r="AT137" s="231" t="s">
        <v>125</v>
      </c>
      <c r="AU137" s="231" t="s">
        <v>86</v>
      </c>
      <c r="AY137" s="17" t="s">
        <v>122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323</v>
      </c>
      <c r="BM137" s="231" t="s">
        <v>345</v>
      </c>
    </row>
    <row r="138" s="2" customFormat="1" ht="14.4" customHeight="1">
      <c r="A138" s="38"/>
      <c r="B138" s="39"/>
      <c r="C138" s="219" t="s">
        <v>162</v>
      </c>
      <c r="D138" s="219" t="s">
        <v>125</v>
      </c>
      <c r="E138" s="220" t="s">
        <v>346</v>
      </c>
      <c r="F138" s="221" t="s">
        <v>347</v>
      </c>
      <c r="G138" s="222" t="s">
        <v>301</v>
      </c>
      <c r="H138" s="223">
        <v>1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41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323</v>
      </c>
      <c r="AT138" s="231" t="s">
        <v>125</v>
      </c>
      <c r="AU138" s="231" t="s">
        <v>86</v>
      </c>
      <c r="AY138" s="17" t="s">
        <v>122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84</v>
      </c>
      <c r="BK138" s="232">
        <f>ROUND(I138*H138,2)</f>
        <v>0</v>
      </c>
      <c r="BL138" s="17" t="s">
        <v>323</v>
      </c>
      <c r="BM138" s="231" t="s">
        <v>348</v>
      </c>
    </row>
    <row r="139" s="12" customFormat="1" ht="22.8" customHeight="1">
      <c r="A139" s="12"/>
      <c r="B139" s="203"/>
      <c r="C139" s="204"/>
      <c r="D139" s="205" t="s">
        <v>75</v>
      </c>
      <c r="E139" s="217" t="s">
        <v>349</v>
      </c>
      <c r="F139" s="217" t="s">
        <v>350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P140</f>
        <v>0</v>
      </c>
      <c r="Q139" s="211"/>
      <c r="R139" s="212">
        <f>R140</f>
        <v>0</v>
      </c>
      <c r="S139" s="211"/>
      <c r="T139" s="213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152</v>
      </c>
      <c r="AT139" s="215" t="s">
        <v>75</v>
      </c>
      <c r="AU139" s="215" t="s">
        <v>84</v>
      </c>
      <c r="AY139" s="214" t="s">
        <v>122</v>
      </c>
      <c r="BK139" s="216">
        <f>BK140</f>
        <v>0</v>
      </c>
    </row>
    <row r="140" s="2" customFormat="1" ht="14.4" customHeight="1">
      <c r="A140" s="38"/>
      <c r="B140" s="39"/>
      <c r="C140" s="219" t="s">
        <v>169</v>
      </c>
      <c r="D140" s="219" t="s">
        <v>125</v>
      </c>
      <c r="E140" s="220" t="s">
        <v>351</v>
      </c>
      <c r="F140" s="221" t="s">
        <v>350</v>
      </c>
      <c r="G140" s="222" t="s">
        <v>301</v>
      </c>
      <c r="H140" s="223">
        <v>1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41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323</v>
      </c>
      <c r="AT140" s="231" t="s">
        <v>125</v>
      </c>
      <c r="AU140" s="231" t="s">
        <v>86</v>
      </c>
      <c r="AY140" s="17" t="s">
        <v>122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84</v>
      </c>
      <c r="BK140" s="232">
        <f>ROUND(I140*H140,2)</f>
        <v>0</v>
      </c>
      <c r="BL140" s="17" t="s">
        <v>323</v>
      </c>
      <c r="BM140" s="231" t="s">
        <v>352</v>
      </c>
    </row>
    <row r="141" s="12" customFormat="1" ht="22.8" customHeight="1">
      <c r="A141" s="12"/>
      <c r="B141" s="203"/>
      <c r="C141" s="204"/>
      <c r="D141" s="205" t="s">
        <v>75</v>
      </c>
      <c r="E141" s="217" t="s">
        <v>353</v>
      </c>
      <c r="F141" s="217" t="s">
        <v>354</v>
      </c>
      <c r="G141" s="204"/>
      <c r="H141" s="204"/>
      <c r="I141" s="207"/>
      <c r="J141" s="218">
        <f>BK141</f>
        <v>0</v>
      </c>
      <c r="K141" s="204"/>
      <c r="L141" s="209"/>
      <c r="M141" s="210"/>
      <c r="N141" s="211"/>
      <c r="O141" s="211"/>
      <c r="P141" s="212">
        <f>P142</f>
        <v>0</v>
      </c>
      <c r="Q141" s="211"/>
      <c r="R141" s="212">
        <f>R142</f>
        <v>0</v>
      </c>
      <c r="S141" s="211"/>
      <c r="T141" s="213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152</v>
      </c>
      <c r="AT141" s="215" t="s">
        <v>75</v>
      </c>
      <c r="AU141" s="215" t="s">
        <v>84</v>
      </c>
      <c r="AY141" s="214" t="s">
        <v>122</v>
      </c>
      <c r="BK141" s="216">
        <f>BK142</f>
        <v>0</v>
      </c>
    </row>
    <row r="142" s="2" customFormat="1" ht="14.4" customHeight="1">
      <c r="A142" s="38"/>
      <c r="B142" s="39"/>
      <c r="C142" s="219" t="s">
        <v>135</v>
      </c>
      <c r="D142" s="219" t="s">
        <v>125</v>
      </c>
      <c r="E142" s="220" t="s">
        <v>355</v>
      </c>
      <c r="F142" s="221" t="s">
        <v>354</v>
      </c>
      <c r="G142" s="222" t="s">
        <v>301</v>
      </c>
      <c r="H142" s="223">
        <v>1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323</v>
      </c>
      <c r="AT142" s="231" t="s">
        <v>125</v>
      </c>
      <c r="AU142" s="231" t="s">
        <v>86</v>
      </c>
      <c r="AY142" s="17" t="s">
        <v>122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323</v>
      </c>
      <c r="BM142" s="231" t="s">
        <v>356</v>
      </c>
    </row>
    <row r="143" s="12" customFormat="1" ht="22.8" customHeight="1">
      <c r="A143" s="12"/>
      <c r="B143" s="203"/>
      <c r="C143" s="204"/>
      <c r="D143" s="205" t="s">
        <v>75</v>
      </c>
      <c r="E143" s="217" t="s">
        <v>357</v>
      </c>
      <c r="F143" s="217" t="s">
        <v>358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P144</f>
        <v>0</v>
      </c>
      <c r="Q143" s="211"/>
      <c r="R143" s="212">
        <f>R144</f>
        <v>0</v>
      </c>
      <c r="S143" s="211"/>
      <c r="T143" s="213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152</v>
      </c>
      <c r="AT143" s="215" t="s">
        <v>75</v>
      </c>
      <c r="AU143" s="215" t="s">
        <v>84</v>
      </c>
      <c r="AY143" s="214" t="s">
        <v>122</v>
      </c>
      <c r="BK143" s="216">
        <f>BK144</f>
        <v>0</v>
      </c>
    </row>
    <row r="144" s="2" customFormat="1" ht="14.4" customHeight="1">
      <c r="A144" s="38"/>
      <c r="B144" s="39"/>
      <c r="C144" s="219" t="s">
        <v>177</v>
      </c>
      <c r="D144" s="219" t="s">
        <v>125</v>
      </c>
      <c r="E144" s="220" t="s">
        <v>359</v>
      </c>
      <c r="F144" s="221" t="s">
        <v>360</v>
      </c>
      <c r="G144" s="222" t="s">
        <v>301</v>
      </c>
      <c r="H144" s="223">
        <v>1</v>
      </c>
      <c r="I144" s="224"/>
      <c r="J144" s="225">
        <f>ROUND(I144*H144,2)</f>
        <v>0</v>
      </c>
      <c r="K144" s="226"/>
      <c r="L144" s="44"/>
      <c r="M144" s="281" t="s">
        <v>1</v>
      </c>
      <c r="N144" s="282" t="s">
        <v>41</v>
      </c>
      <c r="O144" s="283"/>
      <c r="P144" s="284">
        <f>O144*H144</f>
        <v>0</v>
      </c>
      <c r="Q144" s="284">
        <v>0</v>
      </c>
      <c r="R144" s="284">
        <f>Q144*H144</f>
        <v>0</v>
      </c>
      <c r="S144" s="284">
        <v>0</v>
      </c>
      <c r="T144" s="285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323</v>
      </c>
      <c r="AT144" s="231" t="s">
        <v>125</v>
      </c>
      <c r="AU144" s="231" t="s">
        <v>86</v>
      </c>
      <c r="AY144" s="17" t="s">
        <v>122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84</v>
      </c>
      <c r="BK144" s="232">
        <f>ROUND(I144*H144,2)</f>
        <v>0</v>
      </c>
      <c r="BL144" s="17" t="s">
        <v>323</v>
      </c>
      <c r="BM144" s="231" t="s">
        <v>361</v>
      </c>
    </row>
    <row r="145" s="2" customFormat="1" ht="6.96" customHeight="1">
      <c r="A145" s="38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44"/>
      <c r="M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</sheetData>
  <sheetProtection sheet="1" autoFilter="0" formatColumns="0" formatRows="0" objects="1" scenarios="1" spinCount="100000" saltValue="Zw7SKJ0Y/BnvwKXkuNx0Q5z9nDEL3cxTUD3aLCfZHMIz4cJ/cVhKjlMwbRFIzs+2ZHaAvtJFH/PlNxelvmsfeA==" hashValue="OvMu4X0k7PQx7tOi0LUaYeaJufXOF1HGsju11Ub5tXi4c+7YHnUQbzUaIgKS0RFnlgeqyTWAw6tuU5t9MRalKw==" algorithmName="SHA-512" password="CC35"/>
  <autoFilter ref="C122:K14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DESKTOP-178D9QK\solim</dc:creator>
  <cp:lastModifiedBy>DESKTOP-178D9QK\solim</cp:lastModifiedBy>
  <dcterms:created xsi:type="dcterms:W3CDTF">2025-10-24T14:05:14Z</dcterms:created>
  <dcterms:modified xsi:type="dcterms:W3CDTF">2025-10-24T14:05:18Z</dcterms:modified>
</cp:coreProperties>
</file>