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40" windowWidth="13095" windowHeight="13740"/>
  </bookViews>
  <sheets>
    <sheet name="Rekapitulace stavby" sheetId="1" r:id="rId1"/>
    <sheet name="0a - VRN - etapa I" sheetId="2" r:id="rId2"/>
    <sheet name="0b - VRN - etapa II" sheetId="3" r:id="rId3"/>
    <sheet name="1a - Podlahy a zábradlí -..." sheetId="4" r:id="rId4"/>
    <sheet name="1b - Podlahy a zábradlí -..." sheetId="5" r:id="rId5"/>
    <sheet name="2a - Sedadla - etapa I" sheetId="6" r:id="rId6"/>
    <sheet name="2b - Sedadla - etapa II" sheetId="7" r:id="rId7"/>
    <sheet name="Pokyny pro vyplnění" sheetId="8" r:id="rId8"/>
  </sheets>
  <definedNames>
    <definedName name="_xlnm._FilterDatabase" localSheetId="1" hidden="1">'0a - VRN - etapa I'!$C$79:$K$91</definedName>
    <definedName name="_xlnm._FilterDatabase" localSheetId="2" hidden="1">'0b - VRN - etapa II'!$C$79:$K$91</definedName>
    <definedName name="_xlnm._FilterDatabase" localSheetId="3" hidden="1">'1a - Podlahy a zábradlí -...'!$C$87:$K$246</definedName>
    <definedName name="_xlnm._FilterDatabase" localSheetId="4" hidden="1">'1b - Podlahy a zábradlí -...'!$C$87:$K$289</definedName>
    <definedName name="_xlnm._FilterDatabase" localSheetId="5" hidden="1">'2a - Sedadla - etapa I'!$C$77:$K$84</definedName>
    <definedName name="_xlnm._FilterDatabase" localSheetId="6" hidden="1">'2b - Sedadla - etapa II'!$C$77:$K$84</definedName>
    <definedName name="_xlnm.Print_Titles" localSheetId="1">'0a - VRN - etapa I'!$79:$79</definedName>
    <definedName name="_xlnm.Print_Titles" localSheetId="2">'0b - VRN - etapa II'!$79:$79</definedName>
    <definedName name="_xlnm.Print_Titles" localSheetId="3">'1a - Podlahy a zábradlí -...'!$87:$87</definedName>
    <definedName name="_xlnm.Print_Titles" localSheetId="4">'1b - Podlahy a zábradlí -...'!$87:$87</definedName>
    <definedName name="_xlnm.Print_Titles" localSheetId="5">'2a - Sedadla - etapa I'!$77:$77</definedName>
    <definedName name="_xlnm.Print_Titles" localSheetId="6">'2b - Sedadla - etapa II'!$77:$77</definedName>
    <definedName name="_xlnm.Print_Titles" localSheetId="0">'Rekapitulace stavby'!$49:$49</definedName>
    <definedName name="_xlnm.Print_Area" localSheetId="1">'0a - VRN - etapa I'!$C$4:$J$36,'0a - VRN - etapa I'!$C$42:$J$61,'0a - VRN - etapa I'!$C$67:$K$91</definedName>
    <definedName name="_xlnm.Print_Area" localSheetId="2">'0b - VRN - etapa II'!$C$4:$J$36,'0b - VRN - etapa II'!$C$42:$J$61,'0b - VRN - etapa II'!$C$67:$K$91</definedName>
    <definedName name="_xlnm.Print_Area" localSheetId="3">'1a - Podlahy a zábradlí -...'!$C$4:$J$36,'1a - Podlahy a zábradlí -...'!$C$42:$J$69,'1a - Podlahy a zábradlí -...'!$C$75:$K$246</definedName>
    <definedName name="_xlnm.Print_Area" localSheetId="4">'1b - Podlahy a zábradlí -...'!$C$4:$J$36,'1b - Podlahy a zábradlí -...'!$C$42:$J$69,'1b - Podlahy a zábradlí -...'!$C$75:$K$289</definedName>
    <definedName name="_xlnm.Print_Area" localSheetId="5">'2a - Sedadla - etapa I'!$C$4:$J$36,'2a - Sedadla - etapa I'!$C$42:$J$59,'2a - Sedadla - etapa I'!$C$65:$K$84</definedName>
    <definedName name="_xlnm.Print_Area" localSheetId="6">'2b - Sedadla - etapa II'!$C$4:$J$36,'2b - Sedadla - etapa II'!$C$42:$J$59,'2b - Sedadla - etapa II'!$C$65:$K$84</definedName>
    <definedName name="_xlnm.Print_Area" localSheetId="7">'Pokyny pro vyplnění'!$B$2:$K$69,'Pokyny pro vyplnění'!$B$72:$K$116,'Pokyny pro vyplnění'!$B$119:$K$188,'Pokyny pro vyplnění'!$B$196:$K$216</definedName>
    <definedName name="_xlnm.Print_Area" localSheetId="0">'Rekapitulace stavby'!$D$4:$AO$33,'Rekapitulace stavby'!$C$39:$AQ$58</definedName>
  </definedNames>
  <calcPr calcId="145621"/>
</workbook>
</file>

<file path=xl/calcChain.xml><?xml version="1.0" encoding="utf-8"?>
<calcChain xmlns="http://schemas.openxmlformats.org/spreadsheetml/2006/main">
  <c r="AY57" i="1" l="1"/>
  <c r="AX57" i="1"/>
  <c r="BI84" i="7"/>
  <c r="BH84" i="7"/>
  <c r="BG84" i="7"/>
  <c r="BF84" i="7"/>
  <c r="T84" i="7"/>
  <c r="R84" i="7"/>
  <c r="P84" i="7"/>
  <c r="BK84" i="7"/>
  <c r="J84" i="7"/>
  <c r="BE84" i="7" s="1"/>
  <c r="BI82" i="7"/>
  <c r="BH82" i="7"/>
  <c r="BG82" i="7"/>
  <c r="BF82" i="7"/>
  <c r="T82" i="7"/>
  <c r="R82" i="7"/>
  <c r="P82" i="7"/>
  <c r="BK82" i="7"/>
  <c r="J82" i="7"/>
  <c r="BE82" i="7" s="1"/>
  <c r="BI81" i="7"/>
  <c r="F34" i="7" s="1"/>
  <c r="BD57" i="1" s="1"/>
  <c r="BH81" i="7"/>
  <c r="F33" i="7" s="1"/>
  <c r="BC57" i="1" s="1"/>
  <c r="BG81" i="7"/>
  <c r="F32" i="7" s="1"/>
  <c r="BB57" i="1" s="1"/>
  <c r="BF81" i="7"/>
  <c r="F31" i="7" s="1"/>
  <c r="BA57" i="1" s="1"/>
  <c r="BE81" i="7"/>
  <c r="T81" i="7"/>
  <c r="T80" i="7" s="1"/>
  <c r="T79" i="7" s="1"/>
  <c r="T78" i="7" s="1"/>
  <c r="R81" i="7"/>
  <c r="R80" i="7" s="1"/>
  <c r="R79" i="7" s="1"/>
  <c r="R78" i="7" s="1"/>
  <c r="P81" i="7"/>
  <c r="P80" i="7" s="1"/>
  <c r="P79" i="7" s="1"/>
  <c r="P78" i="7" s="1"/>
  <c r="AU57" i="1" s="1"/>
  <c r="BK81" i="7"/>
  <c r="BK80" i="7" s="1"/>
  <c r="J81" i="7"/>
  <c r="F72" i="7"/>
  <c r="E70" i="7"/>
  <c r="F49" i="7"/>
  <c r="E47" i="7"/>
  <c r="J21" i="7"/>
  <c r="E21" i="7"/>
  <c r="J74" i="7" s="1"/>
  <c r="J20" i="7"/>
  <c r="J18" i="7"/>
  <c r="E18" i="7"/>
  <c r="F52" i="7" s="1"/>
  <c r="J17" i="7"/>
  <c r="J15" i="7"/>
  <c r="E15" i="7"/>
  <c r="F51" i="7" s="1"/>
  <c r="J14" i="7"/>
  <c r="J12" i="7"/>
  <c r="J49" i="7" s="1"/>
  <c r="E7" i="7"/>
  <c r="E45" i="7" s="1"/>
  <c r="AY56" i="1"/>
  <c r="AX56" i="1"/>
  <c r="F34" i="6"/>
  <c r="BD56" i="1" s="1"/>
  <c r="BI84" i="6"/>
  <c r="BH84" i="6"/>
  <c r="BG84" i="6"/>
  <c r="BF84" i="6"/>
  <c r="T84" i="6"/>
  <c r="R84" i="6"/>
  <c r="P84" i="6"/>
  <c r="BK84" i="6"/>
  <c r="J84" i="6"/>
  <c r="BE84" i="6" s="1"/>
  <c r="BI82" i="6"/>
  <c r="BH82" i="6"/>
  <c r="BG82" i="6"/>
  <c r="BF82" i="6"/>
  <c r="F31" i="6" s="1"/>
  <c r="BA56" i="1" s="1"/>
  <c r="BE82" i="6"/>
  <c r="T82" i="6"/>
  <c r="R82" i="6"/>
  <c r="P82" i="6"/>
  <c r="BK82" i="6"/>
  <c r="J82" i="6"/>
  <c r="BI81" i="6"/>
  <c r="BH81" i="6"/>
  <c r="F33" i="6" s="1"/>
  <c r="BC56" i="1" s="1"/>
  <c r="BG81" i="6"/>
  <c r="F32" i="6" s="1"/>
  <c r="BB56" i="1" s="1"/>
  <c r="BF81" i="6"/>
  <c r="J31" i="6" s="1"/>
  <c r="AW56" i="1" s="1"/>
  <c r="T81" i="6"/>
  <c r="T80" i="6" s="1"/>
  <c r="T79" i="6" s="1"/>
  <c r="T78" i="6" s="1"/>
  <c r="R81" i="6"/>
  <c r="R80" i="6" s="1"/>
  <c r="R79" i="6" s="1"/>
  <c r="R78" i="6" s="1"/>
  <c r="P81" i="6"/>
  <c r="P80" i="6" s="1"/>
  <c r="P79" i="6" s="1"/>
  <c r="P78" i="6" s="1"/>
  <c r="AU56" i="1" s="1"/>
  <c r="BK81" i="6"/>
  <c r="BK80" i="6" s="1"/>
  <c r="J81" i="6"/>
  <c r="BE81" i="6" s="1"/>
  <c r="F75" i="6"/>
  <c r="F72" i="6"/>
  <c r="E70" i="6"/>
  <c r="F49" i="6"/>
  <c r="E47" i="6"/>
  <c r="J21" i="6"/>
  <c r="E21" i="6"/>
  <c r="J51" i="6" s="1"/>
  <c r="J20" i="6"/>
  <c r="J18" i="6"/>
  <c r="E18" i="6"/>
  <c r="F52" i="6" s="1"/>
  <c r="J17" i="6"/>
  <c r="J15" i="6"/>
  <c r="E15" i="6"/>
  <c r="F51" i="6" s="1"/>
  <c r="J14" i="6"/>
  <c r="J12" i="6"/>
  <c r="J49" i="6" s="1"/>
  <c r="E7" i="6"/>
  <c r="E45" i="6" s="1"/>
  <c r="AY55" i="1"/>
  <c r="AX55" i="1"/>
  <c r="BI287" i="5"/>
  <c r="BH287" i="5"/>
  <c r="BG287" i="5"/>
  <c r="BF287" i="5"/>
  <c r="T287" i="5"/>
  <c r="R287" i="5"/>
  <c r="P287" i="5"/>
  <c r="BK287" i="5"/>
  <c r="J287" i="5"/>
  <c r="BE287" i="5" s="1"/>
  <c r="BI283" i="5"/>
  <c r="BH283" i="5"/>
  <c r="BG283" i="5"/>
  <c r="BF283" i="5"/>
  <c r="BE283" i="5"/>
  <c r="T283" i="5"/>
  <c r="T282" i="5" s="1"/>
  <c r="R283" i="5"/>
  <c r="R282" i="5" s="1"/>
  <c r="P283" i="5"/>
  <c r="P282" i="5" s="1"/>
  <c r="BK283" i="5"/>
  <c r="BK282" i="5" s="1"/>
  <c r="J282" i="5" s="1"/>
  <c r="J68" i="5" s="1"/>
  <c r="J283" i="5"/>
  <c r="BI281" i="5"/>
  <c r="BH281" i="5"/>
  <c r="BG281" i="5"/>
  <c r="BF281" i="5"/>
  <c r="T281" i="5"/>
  <c r="R281" i="5"/>
  <c r="P281" i="5"/>
  <c r="BK281" i="5"/>
  <c r="J281" i="5"/>
  <c r="BE281" i="5" s="1"/>
  <c r="BI280" i="5"/>
  <c r="BH280" i="5"/>
  <c r="BG280" i="5"/>
  <c r="BF280" i="5"/>
  <c r="BE280" i="5"/>
  <c r="T280" i="5"/>
  <c r="T279" i="5" s="1"/>
  <c r="R280" i="5"/>
  <c r="R279" i="5" s="1"/>
  <c r="P280" i="5"/>
  <c r="P279" i="5" s="1"/>
  <c r="BK280" i="5"/>
  <c r="BK279" i="5" s="1"/>
  <c r="J279" i="5" s="1"/>
  <c r="J67" i="5" s="1"/>
  <c r="J280" i="5"/>
  <c r="BI278" i="5"/>
  <c r="BH278" i="5"/>
  <c r="BG278" i="5"/>
  <c r="BF278" i="5"/>
  <c r="BE278" i="5"/>
  <c r="T278" i="5"/>
  <c r="R278" i="5"/>
  <c r="P278" i="5"/>
  <c r="BK278" i="5"/>
  <c r="J278" i="5"/>
  <c r="BI277" i="5"/>
  <c r="BH277" i="5"/>
  <c r="BG277" i="5"/>
  <c r="BF277" i="5"/>
  <c r="T277" i="5"/>
  <c r="R277" i="5"/>
  <c r="P277" i="5"/>
  <c r="BK277" i="5"/>
  <c r="J277" i="5"/>
  <c r="BE277" i="5" s="1"/>
  <c r="BI276" i="5"/>
  <c r="BH276" i="5"/>
  <c r="BG276" i="5"/>
  <c r="BF276" i="5"/>
  <c r="BE276" i="5"/>
  <c r="T276" i="5"/>
  <c r="R276" i="5"/>
  <c r="P276" i="5"/>
  <c r="BK276" i="5"/>
  <c r="J276" i="5"/>
  <c r="BI275" i="5"/>
  <c r="BH275" i="5"/>
  <c r="BG275" i="5"/>
  <c r="BF275" i="5"/>
  <c r="T275" i="5"/>
  <c r="R275" i="5"/>
  <c r="P275" i="5"/>
  <c r="BK275" i="5"/>
  <c r="J275" i="5"/>
  <c r="BE275" i="5" s="1"/>
  <c r="BI272" i="5"/>
  <c r="BH272" i="5"/>
  <c r="BG272" i="5"/>
  <c r="BF272" i="5"/>
  <c r="BE272" i="5"/>
  <c r="T272" i="5"/>
  <c r="R272" i="5"/>
  <c r="P272" i="5"/>
  <c r="BK272" i="5"/>
  <c r="J272" i="5"/>
  <c r="BI270" i="5"/>
  <c r="BH270" i="5"/>
  <c r="BG270" i="5"/>
  <c r="BF270" i="5"/>
  <c r="BE270" i="5"/>
  <c r="T270" i="5"/>
  <c r="R270" i="5"/>
  <c r="P270" i="5"/>
  <c r="BK270" i="5"/>
  <c r="J270" i="5"/>
  <c r="BI264" i="5"/>
  <c r="BH264" i="5"/>
  <c r="BG264" i="5"/>
  <c r="BF264" i="5"/>
  <c r="BE264" i="5"/>
  <c r="T264" i="5"/>
  <c r="R264" i="5"/>
  <c r="P264" i="5"/>
  <c r="BK264" i="5"/>
  <c r="J264" i="5"/>
  <c r="BI249" i="5"/>
  <c r="BH249" i="5"/>
  <c r="BG249" i="5"/>
  <c r="BF249" i="5"/>
  <c r="BE249" i="5"/>
  <c r="T249" i="5"/>
  <c r="R249" i="5"/>
  <c r="P249" i="5"/>
  <c r="BK249" i="5"/>
  <c r="J249" i="5"/>
  <c r="BI246" i="5"/>
  <c r="BH246" i="5"/>
  <c r="BG246" i="5"/>
  <c r="BF246" i="5"/>
  <c r="BE246" i="5"/>
  <c r="T246" i="5"/>
  <c r="R246" i="5"/>
  <c r="P246" i="5"/>
  <c r="BK246" i="5"/>
  <c r="J246" i="5"/>
  <c r="BI243" i="5"/>
  <c r="BH243" i="5"/>
  <c r="BG243" i="5"/>
  <c r="BF243" i="5"/>
  <c r="BE243" i="5"/>
  <c r="T243" i="5"/>
  <c r="R243" i="5"/>
  <c r="P243" i="5"/>
  <c r="BK243" i="5"/>
  <c r="J243" i="5"/>
  <c r="BI241" i="5"/>
  <c r="BH241" i="5"/>
  <c r="BG241" i="5"/>
  <c r="BF241" i="5"/>
  <c r="BE241" i="5"/>
  <c r="T241" i="5"/>
  <c r="R241" i="5"/>
  <c r="P241" i="5"/>
  <c r="BK241" i="5"/>
  <c r="J241" i="5"/>
  <c r="BI232" i="5"/>
  <c r="BH232" i="5"/>
  <c r="BG232" i="5"/>
  <c r="BF232" i="5"/>
  <c r="BE232" i="5"/>
  <c r="T232" i="5"/>
  <c r="R232" i="5"/>
  <c r="P232" i="5"/>
  <c r="BK232" i="5"/>
  <c r="J232" i="5"/>
  <c r="BI218" i="5"/>
  <c r="BH218" i="5"/>
  <c r="BG218" i="5"/>
  <c r="BF218" i="5"/>
  <c r="BE218" i="5"/>
  <c r="T218" i="5"/>
  <c r="R218" i="5"/>
  <c r="P218" i="5"/>
  <c r="BK218" i="5"/>
  <c r="J218" i="5"/>
  <c r="BI211" i="5"/>
  <c r="BH211" i="5"/>
  <c r="BG211" i="5"/>
  <c r="BF211" i="5"/>
  <c r="BE211" i="5"/>
  <c r="T211" i="5"/>
  <c r="R211" i="5"/>
  <c r="P211" i="5"/>
  <c r="BK211" i="5"/>
  <c r="J211" i="5"/>
  <c r="BI210" i="5"/>
  <c r="BH210" i="5"/>
  <c r="BG210" i="5"/>
  <c r="BF210" i="5"/>
  <c r="BE210" i="5"/>
  <c r="T210" i="5"/>
  <c r="R210" i="5"/>
  <c r="P210" i="5"/>
  <c r="BK210" i="5"/>
  <c r="J210" i="5"/>
  <c r="BI206" i="5"/>
  <c r="BH206" i="5"/>
  <c r="BG206" i="5"/>
  <c r="BF206" i="5"/>
  <c r="BE206" i="5"/>
  <c r="T206" i="5"/>
  <c r="R206" i="5"/>
  <c r="P206" i="5"/>
  <c r="BK206" i="5"/>
  <c r="J206" i="5"/>
  <c r="BI199" i="5"/>
  <c r="BH199" i="5"/>
  <c r="BG199" i="5"/>
  <c r="BF199" i="5"/>
  <c r="BE199" i="5"/>
  <c r="T199" i="5"/>
  <c r="R199" i="5"/>
  <c r="P199" i="5"/>
  <c r="BK199" i="5"/>
  <c r="J199" i="5"/>
  <c r="BI196" i="5"/>
  <c r="BH196" i="5"/>
  <c r="BG196" i="5"/>
  <c r="BF196" i="5"/>
  <c r="BE196" i="5"/>
  <c r="T196" i="5"/>
  <c r="R196" i="5"/>
  <c r="P196" i="5"/>
  <c r="BK196" i="5"/>
  <c r="J196" i="5"/>
  <c r="BI194" i="5"/>
  <c r="BH194" i="5"/>
  <c r="BG194" i="5"/>
  <c r="BF194" i="5"/>
  <c r="BE194" i="5"/>
  <c r="T194" i="5"/>
  <c r="R194" i="5"/>
  <c r="P194" i="5"/>
  <c r="BK194" i="5"/>
  <c r="J194" i="5"/>
  <c r="BI188" i="5"/>
  <c r="BH188" i="5"/>
  <c r="BG188" i="5"/>
  <c r="BF188" i="5"/>
  <c r="BE188" i="5"/>
  <c r="T188" i="5"/>
  <c r="R188" i="5"/>
  <c r="P188" i="5"/>
  <c r="BK188" i="5"/>
  <c r="J188" i="5"/>
  <c r="BI181" i="5"/>
  <c r="BH181" i="5"/>
  <c r="BG181" i="5"/>
  <c r="BF181" i="5"/>
  <c r="BE181" i="5"/>
  <c r="T181" i="5"/>
  <c r="R181" i="5"/>
  <c r="P181" i="5"/>
  <c r="BK181" i="5"/>
  <c r="J181" i="5"/>
  <c r="BI174" i="5"/>
  <c r="BH174" i="5"/>
  <c r="BG174" i="5"/>
  <c r="BF174" i="5"/>
  <c r="BE174" i="5"/>
  <c r="T174" i="5"/>
  <c r="T173" i="5" s="1"/>
  <c r="R174" i="5"/>
  <c r="R173" i="5" s="1"/>
  <c r="P174" i="5"/>
  <c r="P173" i="5" s="1"/>
  <c r="BK174" i="5"/>
  <c r="BK173" i="5" s="1"/>
  <c r="J173" i="5" s="1"/>
  <c r="J66" i="5" s="1"/>
  <c r="J174" i="5"/>
  <c r="BI172" i="5"/>
  <c r="BH172" i="5"/>
  <c r="BG172" i="5"/>
  <c r="BF172" i="5"/>
  <c r="T172" i="5"/>
  <c r="R172" i="5"/>
  <c r="P172" i="5"/>
  <c r="BK172" i="5"/>
  <c r="J172" i="5"/>
  <c r="BE172" i="5" s="1"/>
  <c r="BI171" i="5"/>
  <c r="BH171" i="5"/>
  <c r="BG171" i="5"/>
  <c r="BF171" i="5"/>
  <c r="T171" i="5"/>
  <c r="R171" i="5"/>
  <c r="P171" i="5"/>
  <c r="BK171" i="5"/>
  <c r="J171" i="5"/>
  <c r="BE171" i="5" s="1"/>
  <c r="BI170" i="5"/>
  <c r="BH170" i="5"/>
  <c r="BG170" i="5"/>
  <c r="BF170" i="5"/>
  <c r="T170" i="5"/>
  <c r="R170" i="5"/>
  <c r="P170" i="5"/>
  <c r="BK170" i="5"/>
  <c r="J170" i="5"/>
  <c r="BE170" i="5" s="1"/>
  <c r="BI166" i="5"/>
  <c r="BH166" i="5"/>
  <c r="BG166" i="5"/>
  <c r="BF166" i="5"/>
  <c r="T166" i="5"/>
  <c r="R166" i="5"/>
  <c r="P166" i="5"/>
  <c r="BK166" i="5"/>
  <c r="J166" i="5"/>
  <c r="BE166" i="5" s="1"/>
  <c r="BI159" i="5"/>
  <c r="BH159" i="5"/>
  <c r="BG159" i="5"/>
  <c r="BF159" i="5"/>
  <c r="T159" i="5"/>
  <c r="R159" i="5"/>
  <c r="P159" i="5"/>
  <c r="BK159" i="5"/>
  <c r="J159" i="5"/>
  <c r="BE159" i="5" s="1"/>
  <c r="BI151" i="5"/>
  <c r="BH151" i="5"/>
  <c r="BG151" i="5"/>
  <c r="BF151" i="5"/>
  <c r="T151" i="5"/>
  <c r="R151" i="5"/>
  <c r="P151" i="5"/>
  <c r="BK151" i="5"/>
  <c r="J151" i="5"/>
  <c r="BE151" i="5" s="1"/>
  <c r="BI143" i="5"/>
  <c r="BH143" i="5"/>
  <c r="BG143" i="5"/>
  <c r="BF143" i="5"/>
  <c r="T143" i="5"/>
  <c r="R143" i="5"/>
  <c r="P143" i="5"/>
  <c r="BK143" i="5"/>
  <c r="J143" i="5"/>
  <c r="BE143" i="5" s="1"/>
  <c r="BI142" i="5"/>
  <c r="BH142" i="5"/>
  <c r="BG142" i="5"/>
  <c r="BF142" i="5"/>
  <c r="T142" i="5"/>
  <c r="R142" i="5"/>
  <c r="P142" i="5"/>
  <c r="BK142" i="5"/>
  <c r="J142" i="5"/>
  <c r="BE142" i="5" s="1"/>
  <c r="BI140" i="5"/>
  <c r="BH140" i="5"/>
  <c r="BG140" i="5"/>
  <c r="BF140" i="5"/>
  <c r="BE140" i="5"/>
  <c r="T140" i="5"/>
  <c r="R140" i="5"/>
  <c r="P140" i="5"/>
  <c r="BK140" i="5"/>
  <c r="J140" i="5"/>
  <c r="BI136" i="5"/>
  <c r="BH136" i="5"/>
  <c r="BG136" i="5"/>
  <c r="BF136" i="5"/>
  <c r="BE136" i="5"/>
  <c r="T136" i="5"/>
  <c r="T135" i="5" s="1"/>
  <c r="R136" i="5"/>
  <c r="R135" i="5" s="1"/>
  <c r="P136" i="5"/>
  <c r="P135" i="5" s="1"/>
  <c r="BK136" i="5"/>
  <c r="BK135" i="5" s="1"/>
  <c r="J135" i="5" s="1"/>
  <c r="J65" i="5" s="1"/>
  <c r="J136" i="5"/>
  <c r="BI134" i="5"/>
  <c r="BH134" i="5"/>
  <c r="BG134" i="5"/>
  <c r="BF134" i="5"/>
  <c r="T134" i="5"/>
  <c r="R134" i="5"/>
  <c r="P134" i="5"/>
  <c r="BK134" i="5"/>
  <c r="J134" i="5"/>
  <c r="BE134" i="5" s="1"/>
  <c r="BI133" i="5"/>
  <c r="BH133" i="5"/>
  <c r="BG133" i="5"/>
  <c r="BF133" i="5"/>
  <c r="T133" i="5"/>
  <c r="R133" i="5"/>
  <c r="P133" i="5"/>
  <c r="BK133" i="5"/>
  <c r="J133" i="5"/>
  <c r="BE133" i="5" s="1"/>
  <c r="BI132" i="5"/>
  <c r="BH132" i="5"/>
  <c r="BG132" i="5"/>
  <c r="BF132" i="5"/>
  <c r="BE132" i="5"/>
  <c r="T132" i="5"/>
  <c r="R132" i="5"/>
  <c r="P132" i="5"/>
  <c r="BK132" i="5"/>
  <c r="J132" i="5"/>
  <c r="BI131" i="5"/>
  <c r="BH131" i="5"/>
  <c r="BG131" i="5"/>
  <c r="BF131" i="5"/>
  <c r="BE131" i="5"/>
  <c r="T131" i="5"/>
  <c r="R131" i="5"/>
  <c r="P131" i="5"/>
  <c r="BK131" i="5"/>
  <c r="J131" i="5"/>
  <c r="BI129" i="5"/>
  <c r="BH129" i="5"/>
  <c r="BG129" i="5"/>
  <c r="BF129" i="5"/>
  <c r="BE129" i="5"/>
  <c r="T129" i="5"/>
  <c r="R129" i="5"/>
  <c r="P129" i="5"/>
  <c r="BK129" i="5"/>
  <c r="J129" i="5"/>
  <c r="BI127" i="5"/>
  <c r="BH127" i="5"/>
  <c r="BG127" i="5"/>
  <c r="BF127" i="5"/>
  <c r="BE127" i="5"/>
  <c r="T127" i="5"/>
  <c r="R127" i="5"/>
  <c r="P127" i="5"/>
  <c r="BK127" i="5"/>
  <c r="J127" i="5"/>
  <c r="BI124" i="5"/>
  <c r="BH124" i="5"/>
  <c r="BG124" i="5"/>
  <c r="BF124" i="5"/>
  <c r="BE124" i="5"/>
  <c r="T124" i="5"/>
  <c r="T123" i="5" s="1"/>
  <c r="R124" i="5"/>
  <c r="R123" i="5" s="1"/>
  <c r="P124" i="5"/>
  <c r="P123" i="5" s="1"/>
  <c r="BK124" i="5"/>
  <c r="BK123" i="5" s="1"/>
  <c r="J123" i="5" s="1"/>
  <c r="J64" i="5" s="1"/>
  <c r="J124" i="5"/>
  <c r="BI122" i="5"/>
  <c r="BH122" i="5"/>
  <c r="BG122" i="5"/>
  <c r="BF122" i="5"/>
  <c r="T122" i="5"/>
  <c r="R122" i="5"/>
  <c r="P122" i="5"/>
  <c r="BK122" i="5"/>
  <c r="J122" i="5"/>
  <c r="BE122" i="5" s="1"/>
  <c r="BI115" i="5"/>
  <c r="BH115" i="5"/>
  <c r="BG115" i="5"/>
  <c r="BF115" i="5"/>
  <c r="T115" i="5"/>
  <c r="T114" i="5" s="1"/>
  <c r="R115" i="5"/>
  <c r="R114" i="5" s="1"/>
  <c r="P115" i="5"/>
  <c r="P114" i="5" s="1"/>
  <c r="BK115" i="5"/>
  <c r="BK114" i="5" s="1"/>
  <c r="J114" i="5" s="1"/>
  <c r="J63" i="5" s="1"/>
  <c r="J115" i="5"/>
  <c r="BE115" i="5" s="1"/>
  <c r="BI113" i="5"/>
  <c r="BH113" i="5"/>
  <c r="BG113" i="5"/>
  <c r="BF113" i="5"/>
  <c r="T113" i="5"/>
  <c r="R113" i="5"/>
  <c r="P113" i="5"/>
  <c r="BK113" i="5"/>
  <c r="J113" i="5"/>
  <c r="BE113" i="5" s="1"/>
  <c r="BI110" i="5"/>
  <c r="BH110" i="5"/>
  <c r="BG110" i="5"/>
  <c r="BF110" i="5"/>
  <c r="BE110" i="5"/>
  <c r="T110" i="5"/>
  <c r="T109" i="5" s="1"/>
  <c r="T108" i="5" s="1"/>
  <c r="R110" i="5"/>
  <c r="R109" i="5" s="1"/>
  <c r="P110" i="5"/>
  <c r="P109" i="5" s="1"/>
  <c r="BK110" i="5"/>
  <c r="BK109" i="5" s="1"/>
  <c r="J110" i="5"/>
  <c r="BI107" i="5"/>
  <c r="BH107" i="5"/>
  <c r="BG107" i="5"/>
  <c r="BF107" i="5"/>
  <c r="BE107" i="5"/>
  <c r="T107" i="5"/>
  <c r="R107" i="5"/>
  <c r="P107" i="5"/>
  <c r="BK107" i="5"/>
  <c r="J107" i="5"/>
  <c r="BI105" i="5"/>
  <c r="BH105" i="5"/>
  <c r="BG105" i="5"/>
  <c r="BF105" i="5"/>
  <c r="BE105" i="5"/>
  <c r="T105" i="5"/>
  <c r="R105" i="5"/>
  <c r="P105" i="5"/>
  <c r="BK105" i="5"/>
  <c r="J105" i="5"/>
  <c r="BI104" i="5"/>
  <c r="BH104" i="5"/>
  <c r="BG104" i="5"/>
  <c r="BF104" i="5"/>
  <c r="BE104" i="5"/>
  <c r="T104" i="5"/>
  <c r="R104" i="5"/>
  <c r="P104" i="5"/>
  <c r="BK104" i="5"/>
  <c r="J104" i="5"/>
  <c r="BI103" i="5"/>
  <c r="BH103" i="5"/>
  <c r="BG103" i="5"/>
  <c r="BF103" i="5"/>
  <c r="BE103" i="5"/>
  <c r="T103" i="5"/>
  <c r="T102" i="5" s="1"/>
  <c r="R103" i="5"/>
  <c r="R102" i="5" s="1"/>
  <c r="P103" i="5"/>
  <c r="P102" i="5" s="1"/>
  <c r="BK103" i="5"/>
  <c r="BK102" i="5" s="1"/>
  <c r="J102" i="5" s="1"/>
  <c r="J60" i="5" s="1"/>
  <c r="J103" i="5"/>
  <c r="BI101" i="5"/>
  <c r="BH101" i="5"/>
  <c r="BG101" i="5"/>
  <c r="BF101" i="5"/>
  <c r="T101" i="5"/>
  <c r="R101" i="5"/>
  <c r="P101" i="5"/>
  <c r="BK101" i="5"/>
  <c r="J101" i="5"/>
  <c r="BE101" i="5" s="1"/>
  <c r="BI98" i="5"/>
  <c r="BH98" i="5"/>
  <c r="BG98" i="5"/>
  <c r="BF98" i="5"/>
  <c r="T98" i="5"/>
  <c r="R98" i="5"/>
  <c r="P98" i="5"/>
  <c r="BK98" i="5"/>
  <c r="J98" i="5"/>
  <c r="BE98" i="5" s="1"/>
  <c r="BI92" i="5"/>
  <c r="F34" i="5" s="1"/>
  <c r="BD55" i="1" s="1"/>
  <c r="BH92" i="5"/>
  <c r="F33" i="5" s="1"/>
  <c r="BC55" i="1" s="1"/>
  <c r="BG92" i="5"/>
  <c r="F32" i="5" s="1"/>
  <c r="BB55" i="1" s="1"/>
  <c r="BF92" i="5"/>
  <c r="F31" i="5" s="1"/>
  <c r="BA55" i="1" s="1"/>
  <c r="T92" i="5"/>
  <c r="T91" i="5" s="1"/>
  <c r="T90" i="5" s="1"/>
  <c r="T89" i="5" s="1"/>
  <c r="T88" i="5" s="1"/>
  <c r="R92" i="5"/>
  <c r="R91" i="5" s="1"/>
  <c r="R90" i="5" s="1"/>
  <c r="R89" i="5" s="1"/>
  <c r="P92" i="5"/>
  <c r="P91" i="5" s="1"/>
  <c r="P90" i="5" s="1"/>
  <c r="P89" i="5" s="1"/>
  <c r="BK92" i="5"/>
  <c r="BK91" i="5" s="1"/>
  <c r="J92" i="5"/>
  <c r="BE92" i="5" s="1"/>
  <c r="F82" i="5"/>
  <c r="E80" i="5"/>
  <c r="F49" i="5"/>
  <c r="E47" i="5"/>
  <c r="J21" i="5"/>
  <c r="E21" i="5"/>
  <c r="J84" i="5" s="1"/>
  <c r="J20" i="5"/>
  <c r="J18" i="5"/>
  <c r="E18" i="5"/>
  <c r="F52" i="5" s="1"/>
  <c r="J17" i="5"/>
  <c r="J15" i="5"/>
  <c r="E15" i="5"/>
  <c r="F51" i="5" s="1"/>
  <c r="J14" i="5"/>
  <c r="J12" i="5"/>
  <c r="J49" i="5" s="1"/>
  <c r="E7" i="5"/>
  <c r="E45" i="5" s="1"/>
  <c r="AY54" i="1"/>
  <c r="AX54" i="1"/>
  <c r="BI244" i="4"/>
  <c r="BH244" i="4"/>
  <c r="BG244" i="4"/>
  <c r="BF244" i="4"/>
  <c r="T244" i="4"/>
  <c r="R244" i="4"/>
  <c r="P244" i="4"/>
  <c r="BK244" i="4"/>
  <c r="J244" i="4"/>
  <c r="BE244" i="4" s="1"/>
  <c r="BI236" i="4"/>
  <c r="BH236" i="4"/>
  <c r="BG236" i="4"/>
  <c r="BF236" i="4"/>
  <c r="BE236" i="4"/>
  <c r="T236" i="4"/>
  <c r="T235" i="4" s="1"/>
  <c r="R236" i="4"/>
  <c r="R235" i="4" s="1"/>
  <c r="P236" i="4"/>
  <c r="P235" i="4" s="1"/>
  <c r="BK236" i="4"/>
  <c r="BK235" i="4" s="1"/>
  <c r="J235" i="4" s="1"/>
  <c r="J68" i="4" s="1"/>
  <c r="J236" i="4"/>
  <c r="BI234" i="4"/>
  <c r="BH234" i="4"/>
  <c r="BG234" i="4"/>
  <c r="BF234" i="4"/>
  <c r="BE234" i="4"/>
  <c r="T234" i="4"/>
  <c r="R234" i="4"/>
  <c r="P234" i="4"/>
  <c r="BK234" i="4"/>
  <c r="J234" i="4"/>
  <c r="BI233" i="4"/>
  <c r="BH233" i="4"/>
  <c r="BG233" i="4"/>
  <c r="BF233" i="4"/>
  <c r="T233" i="4"/>
  <c r="T232" i="4" s="1"/>
  <c r="R233" i="4"/>
  <c r="R232" i="4" s="1"/>
  <c r="P233" i="4"/>
  <c r="P232" i="4" s="1"/>
  <c r="BK233" i="4"/>
  <c r="BK232" i="4" s="1"/>
  <c r="J232" i="4" s="1"/>
  <c r="J67" i="4" s="1"/>
  <c r="J233" i="4"/>
  <c r="BE233" i="4" s="1"/>
  <c r="BI231" i="4"/>
  <c r="BH231" i="4"/>
  <c r="BG231" i="4"/>
  <c r="BF231" i="4"/>
  <c r="T231" i="4"/>
  <c r="R231" i="4"/>
  <c r="P231" i="4"/>
  <c r="BK231" i="4"/>
  <c r="J231" i="4"/>
  <c r="BE231" i="4" s="1"/>
  <c r="BI230" i="4"/>
  <c r="BH230" i="4"/>
  <c r="BG230" i="4"/>
  <c r="BF230" i="4"/>
  <c r="T230" i="4"/>
  <c r="R230" i="4"/>
  <c r="P230" i="4"/>
  <c r="BK230" i="4"/>
  <c r="J230" i="4"/>
  <c r="BE230" i="4" s="1"/>
  <c r="BI229" i="4"/>
  <c r="BH229" i="4"/>
  <c r="BG229" i="4"/>
  <c r="BF229" i="4"/>
  <c r="BE229" i="4"/>
  <c r="T229" i="4"/>
  <c r="R229" i="4"/>
  <c r="P229" i="4"/>
  <c r="BK229" i="4"/>
  <c r="J229" i="4"/>
  <c r="BI228" i="4"/>
  <c r="BH228" i="4"/>
  <c r="BG228" i="4"/>
  <c r="BF228" i="4"/>
  <c r="T228" i="4"/>
  <c r="R228" i="4"/>
  <c r="P228" i="4"/>
  <c r="BK228" i="4"/>
  <c r="J228" i="4"/>
  <c r="BE228" i="4" s="1"/>
  <c r="BI225" i="4"/>
  <c r="BH225" i="4"/>
  <c r="BG225" i="4"/>
  <c r="BF225" i="4"/>
  <c r="BE225" i="4"/>
  <c r="T225" i="4"/>
  <c r="R225" i="4"/>
  <c r="P225" i="4"/>
  <c r="BK225" i="4"/>
  <c r="J225" i="4"/>
  <c r="BI223" i="4"/>
  <c r="BH223" i="4"/>
  <c r="BG223" i="4"/>
  <c r="BF223" i="4"/>
  <c r="T223" i="4"/>
  <c r="R223" i="4"/>
  <c r="P223" i="4"/>
  <c r="BK223" i="4"/>
  <c r="J223" i="4"/>
  <c r="BE223" i="4" s="1"/>
  <c r="BI217" i="4"/>
  <c r="BH217" i="4"/>
  <c r="BG217" i="4"/>
  <c r="BF217" i="4"/>
  <c r="BE217" i="4"/>
  <c r="T217" i="4"/>
  <c r="R217" i="4"/>
  <c r="P217" i="4"/>
  <c r="BK217" i="4"/>
  <c r="J217" i="4"/>
  <c r="BI205" i="4"/>
  <c r="BH205" i="4"/>
  <c r="BG205" i="4"/>
  <c r="BF205" i="4"/>
  <c r="BE205" i="4"/>
  <c r="T205" i="4"/>
  <c r="R205" i="4"/>
  <c r="P205" i="4"/>
  <c r="BK205" i="4"/>
  <c r="J205" i="4"/>
  <c r="BI202" i="4"/>
  <c r="BH202" i="4"/>
  <c r="BG202" i="4"/>
  <c r="BF202" i="4"/>
  <c r="BE202" i="4"/>
  <c r="T202" i="4"/>
  <c r="R202" i="4"/>
  <c r="P202" i="4"/>
  <c r="BK202" i="4"/>
  <c r="J202" i="4"/>
  <c r="BI196" i="4"/>
  <c r="BH196" i="4"/>
  <c r="BG196" i="4"/>
  <c r="BF196" i="4"/>
  <c r="BE196" i="4"/>
  <c r="T196" i="4"/>
  <c r="R196" i="4"/>
  <c r="P196" i="4"/>
  <c r="BK196" i="4"/>
  <c r="J196" i="4"/>
  <c r="BI194" i="4"/>
  <c r="BH194" i="4"/>
  <c r="BG194" i="4"/>
  <c r="BF194" i="4"/>
  <c r="BE194" i="4"/>
  <c r="T194" i="4"/>
  <c r="R194" i="4"/>
  <c r="P194" i="4"/>
  <c r="BK194" i="4"/>
  <c r="J194" i="4"/>
  <c r="BI186" i="4"/>
  <c r="BH186" i="4"/>
  <c r="BG186" i="4"/>
  <c r="BF186" i="4"/>
  <c r="BE186" i="4"/>
  <c r="T186" i="4"/>
  <c r="R186" i="4"/>
  <c r="P186" i="4"/>
  <c r="BK186" i="4"/>
  <c r="J186" i="4"/>
  <c r="BI174" i="4"/>
  <c r="BH174" i="4"/>
  <c r="BG174" i="4"/>
  <c r="BF174" i="4"/>
  <c r="BE174" i="4"/>
  <c r="T174" i="4"/>
  <c r="R174" i="4"/>
  <c r="P174" i="4"/>
  <c r="BK174" i="4"/>
  <c r="J174" i="4"/>
  <c r="BI173" i="4"/>
  <c r="BH173" i="4"/>
  <c r="BG173" i="4"/>
  <c r="BF173" i="4"/>
  <c r="BE173" i="4"/>
  <c r="T173" i="4"/>
  <c r="R173" i="4"/>
  <c r="P173" i="4"/>
  <c r="BK173" i="4"/>
  <c r="J173" i="4"/>
  <c r="BI166" i="4"/>
  <c r="BH166" i="4"/>
  <c r="BG166" i="4"/>
  <c r="BF166" i="4"/>
  <c r="BE166" i="4"/>
  <c r="T166" i="4"/>
  <c r="R166" i="4"/>
  <c r="P166" i="4"/>
  <c r="BK166" i="4"/>
  <c r="J166" i="4"/>
  <c r="BI159" i="4"/>
  <c r="BH159" i="4"/>
  <c r="BG159" i="4"/>
  <c r="BF159" i="4"/>
  <c r="BE159" i="4"/>
  <c r="T159" i="4"/>
  <c r="R159" i="4"/>
  <c r="P159" i="4"/>
  <c r="BK159" i="4"/>
  <c r="J159" i="4"/>
  <c r="BI156" i="4"/>
  <c r="BH156" i="4"/>
  <c r="BG156" i="4"/>
  <c r="BF156" i="4"/>
  <c r="BE156" i="4"/>
  <c r="T156" i="4"/>
  <c r="R156" i="4"/>
  <c r="P156" i="4"/>
  <c r="BK156" i="4"/>
  <c r="J156" i="4"/>
  <c r="BI154" i="4"/>
  <c r="BH154" i="4"/>
  <c r="BG154" i="4"/>
  <c r="BF154" i="4"/>
  <c r="BE154" i="4"/>
  <c r="T154" i="4"/>
  <c r="R154" i="4"/>
  <c r="P154" i="4"/>
  <c r="BK154" i="4"/>
  <c r="J154" i="4"/>
  <c r="BI148" i="4"/>
  <c r="BH148" i="4"/>
  <c r="BG148" i="4"/>
  <c r="BF148" i="4"/>
  <c r="BE148" i="4"/>
  <c r="T148" i="4"/>
  <c r="R148" i="4"/>
  <c r="P148" i="4"/>
  <c r="BK148" i="4"/>
  <c r="J148" i="4"/>
  <c r="BI144" i="4"/>
  <c r="BH144" i="4"/>
  <c r="BG144" i="4"/>
  <c r="BF144" i="4"/>
  <c r="BE144" i="4"/>
  <c r="T144" i="4"/>
  <c r="R144" i="4"/>
  <c r="P144" i="4"/>
  <c r="BK144" i="4"/>
  <c r="J144" i="4"/>
  <c r="BI140" i="4"/>
  <c r="BH140" i="4"/>
  <c r="BG140" i="4"/>
  <c r="BF140" i="4"/>
  <c r="BE140" i="4"/>
  <c r="T140" i="4"/>
  <c r="R140" i="4"/>
  <c r="P140" i="4"/>
  <c r="BK140" i="4"/>
  <c r="J140" i="4"/>
  <c r="BI137" i="4"/>
  <c r="BH137" i="4"/>
  <c r="BG137" i="4"/>
  <c r="BF137" i="4"/>
  <c r="BE137" i="4"/>
  <c r="T137" i="4"/>
  <c r="T136" i="4" s="1"/>
  <c r="R137" i="4"/>
  <c r="R136" i="4" s="1"/>
  <c r="P137" i="4"/>
  <c r="P136" i="4" s="1"/>
  <c r="BK137" i="4"/>
  <c r="J137" i="4"/>
  <c r="BI135" i="4"/>
  <c r="BH135" i="4"/>
  <c r="BG135" i="4"/>
  <c r="BF135" i="4"/>
  <c r="T135" i="4"/>
  <c r="R135" i="4"/>
  <c r="P135" i="4"/>
  <c r="BK135" i="4"/>
  <c r="J135" i="4"/>
  <c r="BE135" i="4" s="1"/>
  <c r="BI134" i="4"/>
  <c r="BH134" i="4"/>
  <c r="BG134" i="4"/>
  <c r="BF134" i="4"/>
  <c r="T134" i="4"/>
  <c r="R134" i="4"/>
  <c r="P134" i="4"/>
  <c r="BK134" i="4"/>
  <c r="J134" i="4"/>
  <c r="BE134" i="4" s="1"/>
  <c r="BI133" i="4"/>
  <c r="BH133" i="4"/>
  <c r="BG133" i="4"/>
  <c r="BF133" i="4"/>
  <c r="BE133" i="4"/>
  <c r="T133" i="4"/>
  <c r="R133" i="4"/>
  <c r="P133" i="4"/>
  <c r="BK133" i="4"/>
  <c r="J133" i="4"/>
  <c r="BI129" i="4"/>
  <c r="BH129" i="4"/>
  <c r="BG129" i="4"/>
  <c r="BF129" i="4"/>
  <c r="T129" i="4"/>
  <c r="T128" i="4" s="1"/>
  <c r="R129" i="4"/>
  <c r="R128" i="4" s="1"/>
  <c r="P129" i="4"/>
  <c r="BK129" i="4"/>
  <c r="BK128" i="4" s="1"/>
  <c r="J128" i="4" s="1"/>
  <c r="J65" i="4" s="1"/>
  <c r="J129" i="4"/>
  <c r="BE129" i="4" s="1"/>
  <c r="BI127" i="4"/>
  <c r="BH127" i="4"/>
  <c r="BG127" i="4"/>
  <c r="BF127" i="4"/>
  <c r="T127" i="4"/>
  <c r="R127" i="4"/>
  <c r="P127" i="4"/>
  <c r="BK127" i="4"/>
  <c r="J127" i="4"/>
  <c r="BE127" i="4" s="1"/>
  <c r="BI126" i="4"/>
  <c r="BH126" i="4"/>
  <c r="BG126" i="4"/>
  <c r="BF126" i="4"/>
  <c r="BE126" i="4"/>
  <c r="T126" i="4"/>
  <c r="R126" i="4"/>
  <c r="P126" i="4"/>
  <c r="BK126" i="4"/>
  <c r="J126" i="4"/>
  <c r="BI125" i="4"/>
  <c r="BH125" i="4"/>
  <c r="BG125" i="4"/>
  <c r="BF125" i="4"/>
  <c r="BE125" i="4"/>
  <c r="T125" i="4"/>
  <c r="R125" i="4"/>
  <c r="P125" i="4"/>
  <c r="BK125" i="4"/>
  <c r="J125" i="4"/>
  <c r="BI124" i="4"/>
  <c r="BH124" i="4"/>
  <c r="BG124" i="4"/>
  <c r="BF124" i="4"/>
  <c r="BE124" i="4"/>
  <c r="T124" i="4"/>
  <c r="R124" i="4"/>
  <c r="P124" i="4"/>
  <c r="BK124" i="4"/>
  <c r="J124" i="4"/>
  <c r="BI122" i="4"/>
  <c r="BH122" i="4"/>
  <c r="BG122" i="4"/>
  <c r="BF122" i="4"/>
  <c r="BE122" i="4"/>
  <c r="T122" i="4"/>
  <c r="R122" i="4"/>
  <c r="P122" i="4"/>
  <c r="BK122" i="4"/>
  <c r="J122" i="4"/>
  <c r="BI120" i="4"/>
  <c r="BH120" i="4"/>
  <c r="BG120" i="4"/>
  <c r="BF120" i="4"/>
  <c r="BE120" i="4"/>
  <c r="T120" i="4"/>
  <c r="R120" i="4"/>
  <c r="P120" i="4"/>
  <c r="BK120" i="4"/>
  <c r="J120" i="4"/>
  <c r="BI117" i="4"/>
  <c r="BH117" i="4"/>
  <c r="BG117" i="4"/>
  <c r="BF117" i="4"/>
  <c r="BE117" i="4"/>
  <c r="T117" i="4"/>
  <c r="T116" i="4" s="1"/>
  <c r="R117" i="4"/>
  <c r="R116" i="4" s="1"/>
  <c r="P117" i="4"/>
  <c r="P116" i="4" s="1"/>
  <c r="BK117" i="4"/>
  <c r="BK116" i="4" s="1"/>
  <c r="J116" i="4" s="1"/>
  <c r="J117" i="4"/>
  <c r="J64" i="4"/>
  <c r="BI115" i="4"/>
  <c r="BH115" i="4"/>
  <c r="BG115" i="4"/>
  <c r="BF115" i="4"/>
  <c r="T115" i="4"/>
  <c r="R115" i="4"/>
  <c r="P115" i="4"/>
  <c r="BK115" i="4"/>
  <c r="J115" i="4"/>
  <c r="BE115" i="4" s="1"/>
  <c r="BI111" i="4"/>
  <c r="BH111" i="4"/>
  <c r="BG111" i="4"/>
  <c r="BF111" i="4"/>
  <c r="T111" i="4"/>
  <c r="T110" i="4" s="1"/>
  <c r="R111" i="4"/>
  <c r="R110" i="4" s="1"/>
  <c r="P111" i="4"/>
  <c r="P110" i="4" s="1"/>
  <c r="BK111" i="4"/>
  <c r="BK110" i="4" s="1"/>
  <c r="J110" i="4" s="1"/>
  <c r="J111" i="4"/>
  <c r="BE111" i="4" s="1"/>
  <c r="J63" i="4"/>
  <c r="BI109" i="4"/>
  <c r="BH109" i="4"/>
  <c r="BG109" i="4"/>
  <c r="BF109" i="4"/>
  <c r="T109" i="4"/>
  <c r="T108" i="4" s="1"/>
  <c r="T107" i="4" s="1"/>
  <c r="R109" i="4"/>
  <c r="R108" i="4" s="1"/>
  <c r="R107" i="4" s="1"/>
  <c r="P109" i="4"/>
  <c r="P108" i="4" s="1"/>
  <c r="BK109" i="4"/>
  <c r="BK108" i="4" s="1"/>
  <c r="J109" i="4"/>
  <c r="BE109" i="4" s="1"/>
  <c r="BI106" i="4"/>
  <c r="BH106" i="4"/>
  <c r="BG106" i="4"/>
  <c r="BF106" i="4"/>
  <c r="BE106" i="4"/>
  <c r="T106" i="4"/>
  <c r="R106" i="4"/>
  <c r="P106" i="4"/>
  <c r="BK106" i="4"/>
  <c r="J106" i="4"/>
  <c r="BI104" i="4"/>
  <c r="BH104" i="4"/>
  <c r="BG104" i="4"/>
  <c r="BF104" i="4"/>
  <c r="BE104" i="4"/>
  <c r="T104" i="4"/>
  <c r="R104" i="4"/>
  <c r="P104" i="4"/>
  <c r="BK104" i="4"/>
  <c r="J104" i="4"/>
  <c r="BI103" i="4"/>
  <c r="BH103" i="4"/>
  <c r="BG103" i="4"/>
  <c r="BF103" i="4"/>
  <c r="BE103" i="4"/>
  <c r="T103" i="4"/>
  <c r="R103" i="4"/>
  <c r="P103" i="4"/>
  <c r="BK103" i="4"/>
  <c r="J103" i="4"/>
  <c r="BI102" i="4"/>
  <c r="BH102" i="4"/>
  <c r="BG102" i="4"/>
  <c r="BF102" i="4"/>
  <c r="BE102" i="4"/>
  <c r="T102" i="4"/>
  <c r="T101" i="4" s="1"/>
  <c r="R102" i="4"/>
  <c r="R101" i="4" s="1"/>
  <c r="P102" i="4"/>
  <c r="P101" i="4" s="1"/>
  <c r="BK102" i="4"/>
  <c r="BK101" i="4" s="1"/>
  <c r="J101" i="4" s="1"/>
  <c r="J60" i="4" s="1"/>
  <c r="J102" i="4"/>
  <c r="BI100" i="4"/>
  <c r="BH100" i="4"/>
  <c r="BG100" i="4"/>
  <c r="BF100" i="4"/>
  <c r="T100" i="4"/>
  <c r="R100" i="4"/>
  <c r="P100" i="4"/>
  <c r="BK100" i="4"/>
  <c r="J100" i="4"/>
  <c r="BE100" i="4" s="1"/>
  <c r="BI92" i="4"/>
  <c r="F34" i="4" s="1"/>
  <c r="BD54" i="1" s="1"/>
  <c r="BH92" i="4"/>
  <c r="F33" i="4" s="1"/>
  <c r="BC54" i="1" s="1"/>
  <c r="BG92" i="4"/>
  <c r="F32" i="4" s="1"/>
  <c r="BB54" i="1" s="1"/>
  <c r="BF92" i="4"/>
  <c r="T92" i="4"/>
  <c r="T91" i="4" s="1"/>
  <c r="T90" i="4" s="1"/>
  <c r="T89" i="4" s="1"/>
  <c r="T88" i="4" s="1"/>
  <c r="R92" i="4"/>
  <c r="R91" i="4" s="1"/>
  <c r="R90" i="4" s="1"/>
  <c r="R89" i="4" s="1"/>
  <c r="R88" i="4" s="1"/>
  <c r="P92" i="4"/>
  <c r="P91" i="4" s="1"/>
  <c r="P90" i="4" s="1"/>
  <c r="P89" i="4" s="1"/>
  <c r="BK92" i="4"/>
  <c r="BK91" i="4" s="1"/>
  <c r="J92" i="4"/>
  <c r="BE92" i="4" s="1"/>
  <c r="F82" i="4"/>
  <c r="E80" i="4"/>
  <c r="F49" i="4"/>
  <c r="E47" i="4"/>
  <c r="J21" i="4"/>
  <c r="E21" i="4"/>
  <c r="J84" i="4" s="1"/>
  <c r="J20" i="4"/>
  <c r="J18" i="4"/>
  <c r="E18" i="4"/>
  <c r="F52" i="4" s="1"/>
  <c r="J17" i="4"/>
  <c r="J15" i="4"/>
  <c r="E15" i="4"/>
  <c r="F51" i="4" s="1"/>
  <c r="J14" i="4"/>
  <c r="J12" i="4"/>
  <c r="J49" i="4" s="1"/>
  <c r="E7" i="4"/>
  <c r="E45" i="4" s="1"/>
  <c r="AY53" i="1"/>
  <c r="AX53" i="1"/>
  <c r="BI91" i="3"/>
  <c r="BH91" i="3"/>
  <c r="BG91" i="3"/>
  <c r="BF91" i="3"/>
  <c r="T91" i="3"/>
  <c r="T90" i="3" s="1"/>
  <c r="R91" i="3"/>
  <c r="R90" i="3" s="1"/>
  <c r="P91" i="3"/>
  <c r="P90" i="3" s="1"/>
  <c r="BK91" i="3"/>
  <c r="BK90" i="3" s="1"/>
  <c r="J90" i="3" s="1"/>
  <c r="J60" i="3" s="1"/>
  <c r="J91" i="3"/>
  <c r="BE91" i="3" s="1"/>
  <c r="BI89" i="3"/>
  <c r="BH89" i="3"/>
  <c r="BG89" i="3"/>
  <c r="BF89" i="3"/>
  <c r="T89" i="3"/>
  <c r="R89" i="3"/>
  <c r="P89" i="3"/>
  <c r="BK89" i="3"/>
  <c r="J89" i="3"/>
  <c r="BE89" i="3" s="1"/>
  <c r="BI87" i="3"/>
  <c r="BH87" i="3"/>
  <c r="BG87" i="3"/>
  <c r="BF87" i="3"/>
  <c r="BE87" i="3"/>
  <c r="T87" i="3"/>
  <c r="R87" i="3"/>
  <c r="P87" i="3"/>
  <c r="BK87" i="3"/>
  <c r="J87" i="3"/>
  <c r="BI86" i="3"/>
  <c r="BH86" i="3"/>
  <c r="BG86" i="3"/>
  <c r="BF86" i="3"/>
  <c r="BE86" i="3"/>
  <c r="T86" i="3"/>
  <c r="T85" i="3" s="1"/>
  <c r="R86" i="3"/>
  <c r="R85" i="3" s="1"/>
  <c r="P86" i="3"/>
  <c r="P85" i="3" s="1"/>
  <c r="BK86" i="3"/>
  <c r="BK85" i="3" s="1"/>
  <c r="J85" i="3" s="1"/>
  <c r="J59" i="3" s="1"/>
  <c r="J86" i="3"/>
  <c r="BI83" i="3"/>
  <c r="F34" i="3" s="1"/>
  <c r="BD53" i="1" s="1"/>
  <c r="BH83" i="3"/>
  <c r="F33" i="3" s="1"/>
  <c r="BC53" i="1" s="1"/>
  <c r="BG83" i="3"/>
  <c r="F32" i="3" s="1"/>
  <c r="BB53" i="1" s="1"/>
  <c r="BF83" i="3"/>
  <c r="J31" i="3" s="1"/>
  <c r="AW53" i="1" s="1"/>
  <c r="T83" i="3"/>
  <c r="T82" i="3" s="1"/>
  <c r="T81" i="3" s="1"/>
  <c r="T80" i="3" s="1"/>
  <c r="R83" i="3"/>
  <c r="R82" i="3" s="1"/>
  <c r="R81" i="3" s="1"/>
  <c r="R80" i="3" s="1"/>
  <c r="P83" i="3"/>
  <c r="P82" i="3" s="1"/>
  <c r="P81" i="3" s="1"/>
  <c r="P80" i="3" s="1"/>
  <c r="AU53" i="1" s="1"/>
  <c r="BK83" i="3"/>
  <c r="BK82" i="3" s="1"/>
  <c r="J83" i="3"/>
  <c r="BE83" i="3" s="1"/>
  <c r="F74" i="3"/>
  <c r="E72" i="3"/>
  <c r="F49" i="3"/>
  <c r="E47" i="3"/>
  <c r="J21" i="3"/>
  <c r="E21" i="3"/>
  <c r="J51" i="3" s="1"/>
  <c r="J20" i="3"/>
  <c r="J18" i="3"/>
  <c r="E18" i="3"/>
  <c r="F77" i="3" s="1"/>
  <c r="J17" i="3"/>
  <c r="J15" i="3"/>
  <c r="E15" i="3"/>
  <c r="F51" i="3" s="1"/>
  <c r="J14" i="3"/>
  <c r="J12" i="3"/>
  <c r="J49" i="3" s="1"/>
  <c r="E7" i="3"/>
  <c r="E45" i="3" s="1"/>
  <c r="AY52" i="1"/>
  <c r="AX52" i="1"/>
  <c r="BI91" i="2"/>
  <c r="BH91" i="2"/>
  <c r="BG91" i="2"/>
  <c r="BF91" i="2"/>
  <c r="T91" i="2"/>
  <c r="T90" i="2" s="1"/>
  <c r="R91" i="2"/>
  <c r="R90" i="2" s="1"/>
  <c r="P91" i="2"/>
  <c r="P90" i="2" s="1"/>
  <c r="BK91" i="2"/>
  <c r="BK90" i="2" s="1"/>
  <c r="J90" i="2" s="1"/>
  <c r="J60" i="2" s="1"/>
  <c r="J91" i="2"/>
  <c r="BE91" i="2" s="1"/>
  <c r="BI89" i="2"/>
  <c r="BH89" i="2"/>
  <c r="BG89" i="2"/>
  <c r="BF89" i="2"/>
  <c r="T89" i="2"/>
  <c r="R89" i="2"/>
  <c r="P89" i="2"/>
  <c r="BK89" i="2"/>
  <c r="J89" i="2"/>
  <c r="BE89" i="2" s="1"/>
  <c r="BI87" i="2"/>
  <c r="BH87" i="2"/>
  <c r="BG87" i="2"/>
  <c r="BF87" i="2"/>
  <c r="T87" i="2"/>
  <c r="R87" i="2"/>
  <c r="P87" i="2"/>
  <c r="BK87" i="2"/>
  <c r="J87" i="2"/>
  <c r="BE87" i="2" s="1"/>
  <c r="BI86" i="2"/>
  <c r="BH86" i="2"/>
  <c r="BG86" i="2"/>
  <c r="BF86" i="2"/>
  <c r="BE86" i="2"/>
  <c r="T86" i="2"/>
  <c r="T85" i="2" s="1"/>
  <c r="R86" i="2"/>
  <c r="R85" i="2" s="1"/>
  <c r="P86" i="2"/>
  <c r="P85" i="2" s="1"/>
  <c r="BK86" i="2"/>
  <c r="BK85" i="2" s="1"/>
  <c r="J85" i="2" s="1"/>
  <c r="J59" i="2" s="1"/>
  <c r="J86" i="2"/>
  <c r="BI83" i="2"/>
  <c r="F34" i="2" s="1"/>
  <c r="BD52" i="1" s="1"/>
  <c r="BD51" i="1" s="1"/>
  <c r="W30" i="1" s="1"/>
  <c r="BH83" i="2"/>
  <c r="F33" i="2" s="1"/>
  <c r="BC52" i="1" s="1"/>
  <c r="BG83" i="2"/>
  <c r="F32" i="2" s="1"/>
  <c r="BB52" i="1" s="1"/>
  <c r="BB51" i="1" s="1"/>
  <c r="BF83" i="2"/>
  <c r="F31" i="2" s="1"/>
  <c r="BA52" i="1" s="1"/>
  <c r="T83" i="2"/>
  <c r="T82" i="2" s="1"/>
  <c r="R83" i="2"/>
  <c r="R82" i="2" s="1"/>
  <c r="R81" i="2" s="1"/>
  <c r="R80" i="2" s="1"/>
  <c r="P83" i="2"/>
  <c r="P82" i="2" s="1"/>
  <c r="P81" i="2" s="1"/>
  <c r="P80" i="2" s="1"/>
  <c r="AU52" i="1" s="1"/>
  <c r="BK83" i="2"/>
  <c r="BK82" i="2" s="1"/>
  <c r="J83" i="2"/>
  <c r="BE83" i="2" s="1"/>
  <c r="F74" i="2"/>
  <c r="E72" i="2"/>
  <c r="F49" i="2"/>
  <c r="E47" i="2"/>
  <c r="J21" i="2"/>
  <c r="E21" i="2"/>
  <c r="J51" i="2" s="1"/>
  <c r="J20" i="2"/>
  <c r="J18" i="2"/>
  <c r="E18" i="2"/>
  <c r="F52" i="2" s="1"/>
  <c r="J17" i="2"/>
  <c r="J15" i="2"/>
  <c r="E15" i="2"/>
  <c r="F51" i="2" s="1"/>
  <c r="J14" i="2"/>
  <c r="J12" i="2"/>
  <c r="J74" i="2" s="1"/>
  <c r="E7" i="2"/>
  <c r="E45" i="2" s="1"/>
  <c r="AS51" i="1"/>
  <c r="L47" i="1"/>
  <c r="AM46" i="1"/>
  <c r="L46" i="1"/>
  <c r="AM44" i="1"/>
  <c r="L44" i="1"/>
  <c r="L42" i="1"/>
  <c r="L41" i="1"/>
  <c r="BC51" i="1" l="1"/>
  <c r="J30" i="3"/>
  <c r="AV53" i="1" s="1"/>
  <c r="AT53" i="1" s="1"/>
  <c r="F30" i="3"/>
  <c r="AZ53" i="1" s="1"/>
  <c r="J30" i="4"/>
  <c r="AV54" i="1" s="1"/>
  <c r="F30" i="4"/>
  <c r="AZ54" i="1" s="1"/>
  <c r="BK81" i="2"/>
  <c r="J82" i="2"/>
  <c r="J58" i="2" s="1"/>
  <c r="W28" i="1"/>
  <c r="AX51" i="1"/>
  <c r="J30" i="2"/>
  <c r="AV52" i="1" s="1"/>
  <c r="F30" i="2"/>
  <c r="AZ52" i="1" s="1"/>
  <c r="T81" i="2"/>
  <c r="T80" i="2" s="1"/>
  <c r="BK81" i="3"/>
  <c r="J82" i="3"/>
  <c r="J58" i="3" s="1"/>
  <c r="J49" i="2"/>
  <c r="E70" i="2"/>
  <c r="F76" i="2"/>
  <c r="J31" i="2"/>
  <c r="AW52" i="1" s="1"/>
  <c r="F52" i="3"/>
  <c r="J74" i="3"/>
  <c r="F31" i="3"/>
  <c r="BA53" i="1" s="1"/>
  <c r="BA51" i="1" s="1"/>
  <c r="J51" i="4"/>
  <c r="F85" i="4"/>
  <c r="BK107" i="4"/>
  <c r="J107" i="4" s="1"/>
  <c r="J61" i="4" s="1"/>
  <c r="J108" i="4"/>
  <c r="J62" i="4" s="1"/>
  <c r="P128" i="4"/>
  <c r="BK136" i="4"/>
  <c r="J136" i="4" s="1"/>
  <c r="J66" i="4" s="1"/>
  <c r="P88" i="5"/>
  <c r="AU55" i="1" s="1"/>
  <c r="R108" i="5"/>
  <c r="R88" i="5" s="1"/>
  <c r="J30" i="6"/>
  <c r="AV56" i="1" s="1"/>
  <c r="AT56" i="1" s="1"/>
  <c r="F30" i="6"/>
  <c r="AZ56" i="1" s="1"/>
  <c r="J76" i="2"/>
  <c r="E70" i="3"/>
  <c r="F76" i="3"/>
  <c r="J82" i="4"/>
  <c r="J91" i="4"/>
  <c r="J59" i="4" s="1"/>
  <c r="BK90" i="4"/>
  <c r="P107" i="4"/>
  <c r="J80" i="6"/>
  <c r="J58" i="6" s="1"/>
  <c r="BK79" i="6"/>
  <c r="F77" i="2"/>
  <c r="J76" i="3"/>
  <c r="E78" i="4"/>
  <c r="F84" i="4"/>
  <c r="P88" i="4"/>
  <c r="AU54" i="1" s="1"/>
  <c r="AU51" i="1" s="1"/>
  <c r="J31" i="4"/>
  <c r="AW54" i="1" s="1"/>
  <c r="F31" i="4"/>
  <c r="BA54" i="1" s="1"/>
  <c r="J30" i="5"/>
  <c r="AV55" i="1" s="1"/>
  <c r="F30" i="5"/>
  <c r="AZ55" i="1" s="1"/>
  <c r="BK108" i="5"/>
  <c r="J108" i="5" s="1"/>
  <c r="J61" i="5" s="1"/>
  <c r="J109" i="5"/>
  <c r="J62" i="5" s="1"/>
  <c r="BK90" i="5"/>
  <c r="J91" i="5"/>
  <c r="J59" i="5" s="1"/>
  <c r="P108" i="5"/>
  <c r="BK79" i="7"/>
  <c r="J80" i="7"/>
  <c r="J58" i="7" s="1"/>
  <c r="J30" i="7"/>
  <c r="AV57" i="1" s="1"/>
  <c r="AT57" i="1" s="1"/>
  <c r="J51" i="5"/>
  <c r="F85" i="5"/>
  <c r="J31" i="5"/>
  <c r="AW55" i="1" s="1"/>
  <c r="J72" i="6"/>
  <c r="J51" i="7"/>
  <c r="F75" i="7"/>
  <c r="J31" i="7"/>
  <c r="AW57" i="1" s="1"/>
  <c r="J82" i="5"/>
  <c r="E68" i="6"/>
  <c r="F74" i="6"/>
  <c r="J72" i="7"/>
  <c r="F30" i="7"/>
  <c r="AZ57" i="1" s="1"/>
  <c r="E78" i="5"/>
  <c r="F84" i="5"/>
  <c r="J74" i="6"/>
  <c r="E68" i="7"/>
  <c r="F74" i="7"/>
  <c r="AW51" i="1" l="1"/>
  <c r="AK27" i="1" s="1"/>
  <c r="W27" i="1"/>
  <c r="AT52" i="1"/>
  <c r="J81" i="2"/>
  <c r="J57" i="2" s="1"/>
  <c r="BK80" i="2"/>
  <c r="J80" i="2" s="1"/>
  <c r="BK89" i="5"/>
  <c r="J90" i="5"/>
  <c r="J58" i="5" s="1"/>
  <c r="AT55" i="1"/>
  <c r="J79" i="6"/>
  <c r="J57" i="6" s="1"/>
  <c r="BK78" i="6"/>
  <c r="J78" i="6" s="1"/>
  <c r="BK89" i="4"/>
  <c r="J90" i="4"/>
  <c r="J58" i="4" s="1"/>
  <c r="BK80" i="3"/>
  <c r="J80" i="3" s="1"/>
  <c r="J81" i="3"/>
  <c r="J57" i="3" s="1"/>
  <c r="W29" i="1"/>
  <c r="AY51" i="1"/>
  <c r="AT54" i="1"/>
  <c r="J79" i="7"/>
  <c r="J57" i="7" s="1"/>
  <c r="BK78" i="7"/>
  <c r="J78" i="7" s="1"/>
  <c r="AZ51" i="1"/>
  <c r="W26" i="1" l="1"/>
  <c r="AV51" i="1"/>
  <c r="J27" i="6"/>
  <c r="J56" i="6"/>
  <c r="J89" i="5"/>
  <c r="J57" i="5" s="1"/>
  <c r="BK88" i="5"/>
  <c r="J88" i="5" s="1"/>
  <c r="J56" i="7"/>
  <c r="J27" i="7"/>
  <c r="BK88" i="4"/>
  <c r="J88" i="4" s="1"/>
  <c r="J89" i="4"/>
  <c r="J57" i="4" s="1"/>
  <c r="J56" i="3"/>
  <c r="J27" i="3"/>
  <c r="J56" i="2"/>
  <c r="J27" i="2"/>
  <c r="AG57" i="1" l="1"/>
  <c r="AN57" i="1" s="1"/>
  <c r="J36" i="7"/>
  <c r="AK26" i="1"/>
  <c r="AT51" i="1"/>
  <c r="AG53" i="1"/>
  <c r="AN53" i="1" s="1"/>
  <c r="J36" i="3"/>
  <c r="AG56" i="1"/>
  <c r="AN56" i="1" s="1"/>
  <c r="J36" i="6"/>
  <c r="AG52" i="1"/>
  <c r="J36" i="2"/>
  <c r="J56" i="5"/>
  <c r="J27" i="5"/>
  <c r="J56" i="4"/>
  <c r="J27" i="4"/>
  <c r="AG55" i="1" l="1"/>
  <c r="AN55" i="1" s="1"/>
  <c r="J36" i="5"/>
  <c r="AG54" i="1"/>
  <c r="AN54" i="1" s="1"/>
  <c r="J36" i="4"/>
  <c r="AN52" i="1"/>
  <c r="AG51" i="1" l="1"/>
  <c r="AN51" i="1" l="1"/>
  <c r="AK23" i="1"/>
  <c r="AK32" i="1" s="1"/>
</calcChain>
</file>

<file path=xl/sharedStrings.xml><?xml version="1.0" encoding="utf-8"?>
<sst xmlns="http://schemas.openxmlformats.org/spreadsheetml/2006/main" count="5215" uniqueCount="732">
  <si>
    <t>Export VZ</t>
  </si>
  <si>
    <t>List obsahuje:</t>
  </si>
  <si>
    <t>1) Rekapitulace stavby</t>
  </si>
  <si>
    <t>2) Rekapitulace objektů stavby a soupisů prací</t>
  </si>
  <si>
    <t>3.0</t>
  </si>
  <si>
    <t>ZAMOK</t>
  </si>
  <si>
    <t>False</t>
  </si>
  <si>
    <t>{953fcbce-2e10-4987-accd-db1da62467c0}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</si>
  <si>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</si>
  <si>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</si>
  <si>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</si>
  <si>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</si>
  <si>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</si>
  <si>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</si>
  <si>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</si>
  <si>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</si>
  <si>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19028R1b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</si>
  <si>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</si>
  <si>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</si>
  <si>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Divadlo F. X. Šaldy</t>
  </si>
  <si>
    <t>KSO:</t>
  </si>
  <si>
    <t/>
  </si>
  <si>
    <t>CC-CZ:</t>
  </si>
  <si>
    <t>Místo:</t>
  </si>
  <si>
    <t>Nám. Dr. E. Beneše 462/27, Liberec</t>
  </si>
  <si>
    <t>Datum:</t>
  </si>
  <si>
    <t>7. 1. 2021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</si>
  <si>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</si>
  <si>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</si>
  <si>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</si>
  <si>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</si>
  <si>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</si>
  <si>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</si>
  <si>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</si>
  <si>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Mepro s.r.o.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</si>
  <si>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</si>
  <si>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</si>
  <si>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</si>
  <si>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</si>
  <si>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</si>
  <si>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</si>
  <si>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</si>
  <si>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</si>
  <si>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</si>
  <si>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</si>
  <si>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</si>
  <si>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</si>
  <si>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</si>
  <si>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</si>
  <si>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</si>
  <si>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</si>
  <si>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</si>
  <si>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</si>
  <si>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</si>
  <si>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</si>
  <si>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</si>
  <si>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</si>
  <si>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</si>
  <si>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</si>
  <si>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</si>
  <si>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</si>
  <si>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</si>
  <si>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</si>
  <si>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</si>
  <si>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</si>
  <si>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</si>
  <si>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</si>
  <si>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</si>
  <si>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</si>
  <si>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</si>
  <si>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</si>
  <si>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</si>
  <si>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</si>
  <si>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</si>
  <si>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</si>
  <si>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</si>
  <si>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</si>
  <si>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0a</t>
  </si>
  <si>
    <t>VRN - etapa I</t>
  </si>
  <si>
    <t>VON</t>
  </si>
  <si>
    <t>1</t>
  </si>
  <si>
    <t>{a03d4d85-01f4-43e3-ad72-36bdad90c7b3}</t>
  </si>
  <si>
    <t>2</t>
  </si>
  <si>
    <t>0b</t>
  </si>
  <si>
    <t>VRN - etapa II</t>
  </si>
  <si>
    <t>{6e55dcfa-63fd-41e2-bf20-8a87a8691bbe}</t>
  </si>
  <si>
    <t>1a</t>
  </si>
  <si>
    <t>Podlahy a zábradlí - etapa I</t>
  </si>
  <si>
    <t>STA</t>
  </si>
  <si>
    <t>{3d5576ad-e281-4c61-8e90-12c7f724055b}</t>
  </si>
  <si>
    <t>1b</t>
  </si>
  <si>
    <t>Podlahy a zábradlí - etapa II</t>
  </si>
  <si>
    <t>{87514d55-52df-4f1d-a0e9-e08a85d40654}</t>
  </si>
  <si>
    <t>2a</t>
  </si>
  <si>
    <t>Sedadla - etapa I</t>
  </si>
  <si>
    <t>{37f9c9a5-1ef3-496c-bb75-91a8042b5191}</t>
  </si>
  <si>
    <t>2b</t>
  </si>
  <si>
    <t>Sedadla - etapa II</t>
  </si>
  <si>
    <t>{ddb38e68-0c77-4b1a-83a3-3d9ad41726a6}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</si>
  <si>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</si>
  <si>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</si>
  <si>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</si>
  <si>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</si>
  <si>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</si>
  <si>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</si>
  <si>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</si>
  <si>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0a - VRN - etapa I</t>
  </si>
  <si>
    <t>REKAPITULACE ČLENĚNÍ SOUPISU PRACÍ</t>
  </si>
  <si>
    <t>Kód dílu - Popis</t>
  </si>
  <si>
    <t>Cena celkem [CZK]</t>
  </si>
  <si>
    <t>Náklady soupisu celkem</t>
  </si>
  <si>
    <t>-1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</si>
  <si>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</si>
  <si>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</si>
  <si>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</si>
  <si>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</si>
  <si>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</si>
  <si>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</si>
  <si>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</si>
  <si>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</si>
  <si>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</si>
  <si>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</si>
  <si>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</si>
  <si>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</si>
  <si>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</si>
  <si>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</si>
  <si>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</si>
  <si>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</si>
  <si>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</si>
  <si>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</si>
  <si>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VRN</t>
  </si>
  <si>
    <t>Vedlejší rozpočtové náklady</t>
  </si>
  <si>
    <t>5</t>
  </si>
  <si>
    <t>ROZPOCET</t>
  </si>
  <si>
    <t>VRN1</t>
  </si>
  <si>
    <t>Průzkumné, geodetické a projektové práce</t>
  </si>
  <si>
    <t>K</t>
  </si>
  <si>
    <t>013203000</t>
  </si>
  <si>
    <t>Průzkumné, geodetické a projektové práce projektové práce dokumentace stavby (výkresová a textová) bez rozlišení</t>
  </si>
  <si>
    <t>…</t>
  </si>
  <si>
    <t>CS ÚRS 2017 01</t>
  </si>
  <si>
    <t>1024</t>
  </si>
  <si>
    <t>-1706211429</t>
  </si>
  <si>
    <t>P</t>
  </si>
  <si>
    <t>Poznámka k položce:
výrobní a dílenská dokumentace</t>
  </si>
  <si>
    <t>VRN3</t>
  </si>
  <si>
    <t>Zařízení staveniště</t>
  </si>
  <si>
    <t>031002000</t>
  </si>
  <si>
    <t>Hlavní tituly průvodních činností a nákladů zařízení staveniště související (přípravné) práce</t>
  </si>
  <si>
    <t>-1591284270</t>
  </si>
  <si>
    <t>3</t>
  </si>
  <si>
    <t>032002000</t>
  </si>
  <si>
    <t>Hlavní tituly průvodních činností a nákladů zařízení staveniště vybavení staveniště</t>
  </si>
  <si>
    <t>1638484277</t>
  </si>
  <si>
    <t xml:space="preserve">Poznámka k položce:
vč. zajištění ochrany štukové výzdoby, zábradlí atp. v dotčených prostorech a prostorech, kde bude probíhat pohyb pracovníků zhotovitele </t>
  </si>
  <si>
    <t>4</t>
  </si>
  <si>
    <t>034002000</t>
  </si>
  <si>
    <t>Hlavní tituly průvodních činností a nákladů zařízení staveniště zabezpečení staveniště</t>
  </si>
  <si>
    <t>1175884600</t>
  </si>
  <si>
    <t>VRN7</t>
  </si>
  <si>
    <t>Provozní vlivy</t>
  </si>
  <si>
    <t>071002000</t>
  </si>
  <si>
    <t>Hlavní tituly průvodních činností a nákladů provozní vlivy provoz investora, třetích osob</t>
  </si>
  <si>
    <t>-2115869218</t>
  </si>
  <si>
    <t>0b - VRN - etapa II</t>
  </si>
  <si>
    <t>Poznámka k položce:
vč. zajištění ochrany štukové výzdoby, zábradlí atp. v dotčených prostorech a prostorech, kde bude probíhat pohyb pracovníků zhotovitele</t>
  </si>
  <si>
    <t>1a - Podlahy a zábradlí - etapa I</t>
  </si>
  <si>
    <t>HSV - Práce a dodávky HSV</t>
  </si>
  <si>
    <t xml:space="preserve">    9 - Ostatní konstrukce a práce, bourání</t>
  </si>
  <si>
    <t xml:space="preserve">      95 - Různé dokončovací konstrukce a práce pozemních staveb</t>
  </si>
  <si>
    <t xml:space="preserve">      99 - Přesuny hmot a suti</t>
  </si>
  <si>
    <t>PSV - Práce a dodávky PSV</t>
  </si>
  <si>
    <t xml:space="preserve">    741 - Elektroinstalace - silnoproud</t>
  </si>
  <si>
    <t xml:space="preserve">    762 - Konstrukce tesařské</t>
  </si>
  <si>
    <t xml:space="preserve">    766 - Konstrukce truhlářské</t>
  </si>
  <si>
    <t xml:space="preserve">    767 - Konstrukce zámečnické</t>
  </si>
  <si>
    <t xml:space="preserve">    776 - Podlahy povlakové</t>
  </si>
  <si>
    <t xml:space="preserve">    783 - Dokončovací práce - nátěry</t>
  </si>
  <si>
    <t xml:space="preserve">    786 - Dokončovací práce - čalounické úpravy</t>
  </si>
  <si>
    <t>HSV</t>
  </si>
  <si>
    <t>Práce a dodávky HSV</t>
  </si>
  <si>
    <t>9</t>
  </si>
  <si>
    <t>Ostatní konstrukce a práce, bourání</t>
  </si>
  <si>
    <t>95</t>
  </si>
  <si>
    <t>Různé dokončovací konstrukce a práce pozemních staveb</t>
  </si>
  <si>
    <t>644941112.R</t>
  </si>
  <si>
    <t>Dočasná demontáž mřížek svítidel a VZT vyústek, uskladnění, opětovná montáž po provedení krytiny</t>
  </si>
  <si>
    <t>kus</t>
  </si>
  <si>
    <t>1395173151</t>
  </si>
  <si>
    <t>VV</t>
  </si>
  <si>
    <t>přízemí</t>
  </si>
  <si>
    <t>27 "2b - mřížky VZT 25x25 cm podlaha</t>
  </si>
  <si>
    <t>4*2 "1b - mřížky schodová svítidla</t>
  </si>
  <si>
    <t>1. balkon</t>
  </si>
  <si>
    <t>9 "2c - 2b - mřížky VZT 15x30 cm čela stupňů</t>
  </si>
  <si>
    <t>10*2 "1b - mřížky schodová svítidla</t>
  </si>
  <si>
    <t>Součet</t>
  </si>
  <si>
    <t>55</t>
  </si>
  <si>
    <t>784191007.R</t>
  </si>
  <si>
    <t>Kompletní úklid a vyčištění dotčených prostor před předáním díla objednateli</t>
  </si>
  <si>
    <t>m2</t>
  </si>
  <si>
    <t>613375258</t>
  </si>
  <si>
    <t>99</t>
  </si>
  <si>
    <t>Přesuny hmot a suti</t>
  </si>
  <si>
    <t>997013214</t>
  </si>
  <si>
    <t>Vnitrostaveništní doprava suti a vybouraných hmot vodorovně do 50 m svisle ručně (nošením po schodech) pro budovy a haly výšky přes 12 do 15 m</t>
  </si>
  <si>
    <t>t</t>
  </si>
  <si>
    <t>-1525962872</t>
  </si>
  <si>
    <t>997013501</t>
  </si>
  <si>
    <t>Odvoz suti a vybouraných hmot na skládku nebo meziskládku se složením, na vzdálenost do 1 km</t>
  </si>
  <si>
    <t>2021952206</t>
  </si>
  <si>
    <t>997013509</t>
  </si>
  <si>
    <t>Odvoz suti a vybouraných hmot na skládku nebo meziskládku se složením, na vzdálenost Příplatek k ceně za každý další i započatý 1 km přes 1 km</t>
  </si>
  <si>
    <t>-817727180</t>
  </si>
  <si>
    <t>15,644*8 'Přepočtené koeficientem množství</t>
  </si>
  <si>
    <t>6</t>
  </si>
  <si>
    <t>997013831</t>
  </si>
  <si>
    <t>Poplatek za uložení stavebního odpadu na skládce (skládkovné) směsného</t>
  </si>
  <si>
    <t>1492772194</t>
  </si>
  <si>
    <t>PSV</t>
  </si>
  <si>
    <t>Práce a dodávky PSV</t>
  </si>
  <si>
    <t>741</t>
  </si>
  <si>
    <t>Elektroinstalace - silnoproud</t>
  </si>
  <si>
    <t>8</t>
  </si>
  <si>
    <t>741810001</t>
  </si>
  <si>
    <t>Zkoušky a prohlídky elektrických rozvodů a zařízení celková prohlídka a vyhotovení revizní zprávy pro objem montážních prací do 100 tis. Kč</t>
  </si>
  <si>
    <t>16</t>
  </si>
  <si>
    <t>1679490183</t>
  </si>
  <si>
    <t>762</t>
  </si>
  <si>
    <t>Konstrukce tesařské</t>
  </si>
  <si>
    <t>762811210</t>
  </si>
  <si>
    <t>Záklop stropů montáž (původní materiál) z prken hrubých vrchního na sraz</t>
  </si>
  <si>
    <t>2128149767</t>
  </si>
  <si>
    <t>Poznámka k položce:
přebití prken kvůli srovnání výškových nerovností v ploše, odhad 15 % vodorovných ploch</t>
  </si>
  <si>
    <t>(67,13+3,08+3,04+3,15+3,12+7,87+8,13)*0,15</t>
  </si>
  <si>
    <t>10</t>
  </si>
  <si>
    <t>762811811</t>
  </si>
  <si>
    <t>Demontáž záklopů stropů vrchních a zapuštěných z hrubých prken, tl. do 32 mm</t>
  </si>
  <si>
    <t>294041325</t>
  </si>
  <si>
    <t>766</t>
  </si>
  <si>
    <t>Konstrukce truhlářské</t>
  </si>
  <si>
    <t>11</t>
  </si>
  <si>
    <t>766411811</t>
  </si>
  <si>
    <t>Demontáž obložení vnitřní svislé plochy zábradlí ze sololitových desek</t>
  </si>
  <si>
    <t>389332032</t>
  </si>
  <si>
    <t>(2,60+2,02+1,33+14,30+1,36+1,95+2,34)*0,57</t>
  </si>
  <si>
    <t>12</t>
  </si>
  <si>
    <t>766414211.R</t>
  </si>
  <si>
    <t>Montáž obložení vnitřní strany zábradlí MDF deskami</t>
  </si>
  <si>
    <t>2074106128</t>
  </si>
  <si>
    <t>Poznámka k položce:
prvek č. 9</t>
  </si>
  <si>
    <t>13</t>
  </si>
  <si>
    <t>M</t>
  </si>
  <si>
    <t>60711515R</t>
  </si>
  <si>
    <t>deska dřevovláknitá tvrdá - MDF surová tl. 6 mm</t>
  </si>
  <si>
    <t>32</t>
  </si>
  <si>
    <t>983319473</t>
  </si>
  <si>
    <t>14,763*1,2 'Přepočtené koeficientem množství</t>
  </si>
  <si>
    <t>14</t>
  </si>
  <si>
    <t>766R05</t>
  </si>
  <si>
    <t>Demontáž dřevěných sklápěcích sedadel do suti</t>
  </si>
  <si>
    <t>1196168962</t>
  </si>
  <si>
    <t>54</t>
  </si>
  <si>
    <t>953951211</t>
  </si>
  <si>
    <t>Dodání a osazení špalíků ve stěnách, velikosti přes 70x70x50 do 100x100x50 mm</t>
  </si>
  <si>
    <t>-1078339145</t>
  </si>
  <si>
    <t>998766103</t>
  </si>
  <si>
    <t>Přesun hmot pro konstrukce truhlářské stanovený z hmotnosti přesunovaného materiálu vodorovná dopravní vzdálenost do 50 m v objektech výšky přes 12 do 24 m</t>
  </si>
  <si>
    <t>-636665224</t>
  </si>
  <si>
    <t>998766181</t>
  </si>
  <si>
    <t>Přesun hmot pro konstrukce truhlářské stanovený z hmotnosti přesunovaného materiálu Příplatek k ceně za přesun prováděný bez použití mechanizace pro jakoukoliv výšku objektu</t>
  </si>
  <si>
    <t>-690518285</t>
  </si>
  <si>
    <t>767</t>
  </si>
  <si>
    <t>Konstrukce zámečnické</t>
  </si>
  <si>
    <t>23</t>
  </si>
  <si>
    <t>767161850.R</t>
  </si>
  <si>
    <t>Demontáž zábradlí madel rovných</t>
  </si>
  <si>
    <t>m</t>
  </si>
  <si>
    <t>1991347937</t>
  </si>
  <si>
    <t>Poznámka k položce:
dočasná demontáž trubkových kovových madel</t>
  </si>
  <si>
    <t>21,14+3,37</t>
  </si>
  <si>
    <t>24</t>
  </si>
  <si>
    <t>767165111.R</t>
  </si>
  <si>
    <t>Restaurace povrchu, montáž původního trubkového zábradlí (madla) na původní místo</t>
  </si>
  <si>
    <t>308423683</t>
  </si>
  <si>
    <t>25</t>
  </si>
  <si>
    <t>998767103</t>
  </si>
  <si>
    <t>Přesun hmot pro zámečnické konstrukce stanovený z hmotnosti přesunovaného materiálu vodorovná dopravní vzdálenost do 50 m v objektech výšky přes 12 do 24 m</t>
  </si>
  <si>
    <t>-1124582882</t>
  </si>
  <si>
    <t>26</t>
  </si>
  <si>
    <t>998767181</t>
  </si>
  <si>
    <t>Přesun hmot pro zámečnické konstrukce stanovený z hmotnosti přesunovaného materiálu Příplatek k cenám za přesun prováděný bez použití mechanizace pro jakoukoliv výšku objektu</t>
  </si>
  <si>
    <t>317448305</t>
  </si>
  <si>
    <t>776</t>
  </si>
  <si>
    <t>Podlahy povlakové</t>
  </si>
  <si>
    <t>27</t>
  </si>
  <si>
    <t>776141121.R</t>
  </si>
  <si>
    <t>Příprava podkladu vyrovnání samonivelační stěrkou podlah min.pevnosti 30 MPa, tloušťky do 3 mm, vč. penetrace</t>
  </si>
  <si>
    <t>1980582693</t>
  </si>
  <si>
    <t>Poznámka k položce:
betonové povrchy</t>
  </si>
  <si>
    <t>126,88 "přízemí</t>
  </si>
  <si>
    <t>28</t>
  </si>
  <si>
    <t>7761411R1</t>
  </si>
  <si>
    <t>Příprava podkladu vyrovnání samonivelační stěrkou s vlákny podlah min. pevnosti 30 MPa, tloušťky 5 mm, vč. penetrace podkladu</t>
  </si>
  <si>
    <t>2097030092</t>
  </si>
  <si>
    <t>Poznámka k položce:
dřevěný podklad</t>
  </si>
  <si>
    <t>67,13+3,08+3,04+3,15+3,12+7,87+8,13</t>
  </si>
  <si>
    <t>29</t>
  </si>
  <si>
    <t>7761411R2</t>
  </si>
  <si>
    <t>Příprava podkladu vyrovnání samonivelační stěrkou s vlákny svislých ploch min. pevnosti 30 MPa, tloušťky 5 mm, vč. penetrace podkladu</t>
  </si>
  <si>
    <t>1216932416</t>
  </si>
  <si>
    <t>16,80</t>
  </si>
  <si>
    <t>30</t>
  </si>
  <si>
    <t>776201811</t>
  </si>
  <si>
    <t>Demontáž povlakových podlahovin lepených ručně bez podložky</t>
  </si>
  <si>
    <t>-341090874</t>
  </si>
  <si>
    <t>126,88</t>
  </si>
  <si>
    <t>31</t>
  </si>
  <si>
    <t>776251311</t>
  </si>
  <si>
    <t>Montáž podlahovin z přírodního linolea (marmolea) lepením 2-složkovým lepidlem z pásů</t>
  </si>
  <si>
    <t>-1454947136</t>
  </si>
  <si>
    <t>Poznámka k položce:
vč. příplatku za malé nepravidelné plochy</t>
  </si>
  <si>
    <t>607561110</t>
  </si>
  <si>
    <t>krytina podlahová povlaková přírodní linoleum, role šířka 2 m, tl. 2,5 mm</t>
  </si>
  <si>
    <t>763489941</t>
  </si>
  <si>
    <t>Poznámka k položce:
podrobná specifikace viz projekt</t>
  </si>
  <si>
    <t>222,4*1,2 'Přepočtené koeficientem množství</t>
  </si>
  <si>
    <t>33</t>
  </si>
  <si>
    <t>776251411</t>
  </si>
  <si>
    <t>Montáž podlahovin z přírodního linolea (marmolea) spoj podlah svařováním za tepla</t>
  </si>
  <si>
    <t>-1192884129</t>
  </si>
  <si>
    <t xml:space="preserve">odhad 50 % z výměry plochy </t>
  </si>
  <si>
    <t>126,88*0,5</t>
  </si>
  <si>
    <t>(67,13+3,08+3,04+3,15+3,12+7,87+8,13)*0,5</t>
  </si>
  <si>
    <t>34</t>
  </si>
  <si>
    <t>7762514R1</t>
  </si>
  <si>
    <t>Montáž podlahovin z přírodního linolea (marmolea) spoj svařováním za tepla - svislé plochy</t>
  </si>
  <si>
    <t>-1557318473</t>
  </si>
  <si>
    <t>14,17*0,5</t>
  </si>
  <si>
    <t>16,80*0,5</t>
  </si>
  <si>
    <t>35</t>
  </si>
  <si>
    <t>776421212</t>
  </si>
  <si>
    <t>Montáž lišt schodišťových šroubovaných</t>
  </si>
  <si>
    <t>1654937090</t>
  </si>
  <si>
    <t>37</t>
  </si>
  <si>
    <t>59054R02</t>
  </si>
  <si>
    <t>profil schodový/oddělovací v. 4,5 mm, vhodný k ohýbání, leštěná mosaz</t>
  </si>
  <si>
    <t>-1525582639</t>
  </si>
  <si>
    <t>Poznámka k položce:
prvek 8b</t>
  </si>
  <si>
    <t>(0,31+1,26+1,32+0,82+1,62+0,03)+(0,28+1,29+1,37+0,88+1,65) "schody</t>
  </si>
  <si>
    <t>8,41+7,86+8,03+8,27+10,22+11,34+10,57+11,13+4,26+2,17+4,17+11,29 "oblouky</t>
  </si>
  <si>
    <t>8,77+8,90 "boční hrany</t>
  </si>
  <si>
    <t>1,76+0,27+0,60+0,25+1,25+0,17+0,59+0,57+0,25+0,80+1,03+0,24+1,16+0,69+0,83 "schody vlevo</t>
  </si>
  <si>
    <t>1,78+0,26+0,26+0,58+0,25+1,25+0,18+0,60+0,65+0,04+0,21+0,75+1,00+1,18+0,81+0,68 "schody vpravo</t>
  </si>
  <si>
    <t>10,43+11,95+5,25+5,23 "oblouky</t>
  </si>
  <si>
    <t>180,02*1,15 'Přepočtené koeficientem množství</t>
  </si>
  <si>
    <t>38</t>
  </si>
  <si>
    <t>59054R03</t>
  </si>
  <si>
    <t>profil schodový/rohový, 4,5-5,5 mm symetrická hrana, leštěná mosaz</t>
  </si>
  <si>
    <t>-1657217059</t>
  </si>
  <si>
    <t>Poznámka k položce:
prvek 8c</t>
  </si>
  <si>
    <t>0,8*2+0,26*4*6+0,3*4*6 "svislé hrany a patky sloupů</t>
  </si>
  <si>
    <t>(0,21+0,17*2+0,19)+(0,2+0,18*2+0,18) "svislé hrany</t>
  </si>
  <si>
    <t>16,52*1,2 'Přepočtené koeficientem množství</t>
  </si>
  <si>
    <t>39</t>
  </si>
  <si>
    <t>776421212.R</t>
  </si>
  <si>
    <t>Montáž lišt - příplatek za pracnost (ohýbání, krátké hrany)</t>
  </si>
  <si>
    <t>-301229651</t>
  </si>
  <si>
    <t>180,02+16,52</t>
  </si>
  <si>
    <t>40</t>
  </si>
  <si>
    <t>776421312</t>
  </si>
  <si>
    <t>Montáž lišt přechodových šroubovaných</t>
  </si>
  <si>
    <t>-1742434285</t>
  </si>
  <si>
    <t>0,8*4+1,35*2</t>
  </si>
  <si>
    <t>0,8*6+1,35*2</t>
  </si>
  <si>
    <t>41</t>
  </si>
  <si>
    <t>553431180</t>
  </si>
  <si>
    <t>mosazný přechodový profil 40 mm</t>
  </si>
  <si>
    <t>-1442238666</t>
  </si>
  <si>
    <t>Poznámka k položce:
prvek č. 7</t>
  </si>
  <si>
    <t>13,4*1,2 'Přepočtené koeficientem množství</t>
  </si>
  <si>
    <t>42</t>
  </si>
  <si>
    <t>776430811</t>
  </si>
  <si>
    <t>Demontáž soklíků nebo lišt hran schodišťových</t>
  </si>
  <si>
    <t>-2030170211</t>
  </si>
  <si>
    <t>0,26*4*6 "patky sloupů</t>
  </si>
  <si>
    <t>0,8*6+1,35*2 "přechodové lišty</t>
  </si>
  <si>
    <t>43</t>
  </si>
  <si>
    <t>776501811</t>
  </si>
  <si>
    <t>Demontáž povlakových podlahovin ze stěn výšky do 2 m</t>
  </si>
  <si>
    <t>1496758622</t>
  </si>
  <si>
    <t>14,17</t>
  </si>
  <si>
    <t>44</t>
  </si>
  <si>
    <t>776551111</t>
  </si>
  <si>
    <t>Montáž podlahovin z přírodního linolea (marmolea) na stěnu lepením pásů, výšky do 2 m</t>
  </si>
  <si>
    <t>-2071216889</t>
  </si>
  <si>
    <t>45</t>
  </si>
  <si>
    <t>-2136039593</t>
  </si>
  <si>
    <t>30,97*1,2 'Přepočtené koeficientem množství</t>
  </si>
  <si>
    <t>46</t>
  </si>
  <si>
    <t>776991821</t>
  </si>
  <si>
    <t>Ostatní práce odstranění lepidla ručně z podlah</t>
  </si>
  <si>
    <t>975456262</t>
  </si>
  <si>
    <t>47</t>
  </si>
  <si>
    <t>776991821.R</t>
  </si>
  <si>
    <t>Ostatní práce odstranění lepidla ručně ze svislých ploch</t>
  </si>
  <si>
    <t>-805733536</t>
  </si>
  <si>
    <t>48</t>
  </si>
  <si>
    <t>998776103</t>
  </si>
  <si>
    <t>Přesun hmot pro podlahy povlakové stanovený z hmotnosti přesunovaného materiálu vodorovná dopravní vzdálenost do 50 m v objektech výšky přes 12 do 24 m</t>
  </si>
  <si>
    <t>-496311102</t>
  </si>
  <si>
    <t>49</t>
  </si>
  <si>
    <t>998776181</t>
  </si>
  <si>
    <t>Přesun hmot pro podlahy povlakové stanovený z hmotnosti přesunovaného materiálu Příplatek k cenám za přesun prováděný bez použití mechanizace pro jakoukoliv výšku objektu</t>
  </si>
  <si>
    <t>-544986572</t>
  </si>
  <si>
    <t>783</t>
  </si>
  <si>
    <t>Dokončovací práce - nátěry</t>
  </si>
  <si>
    <t>50</t>
  </si>
  <si>
    <t>783144101</t>
  </si>
  <si>
    <t>Základní nátěr truhlářských konstrukcí jednonásobný polyuretanový</t>
  </si>
  <si>
    <t>1772500008</t>
  </si>
  <si>
    <t>51</t>
  </si>
  <si>
    <t>783147101</t>
  </si>
  <si>
    <t>Krycí nátěr truhlářských konstrukcí jednonásobný polyuretanový</t>
  </si>
  <si>
    <t>-179277537</t>
  </si>
  <si>
    <t>786</t>
  </si>
  <si>
    <t>Dokončovací práce - čalounické úpravy</t>
  </si>
  <si>
    <t>52</t>
  </si>
  <si>
    <t>786671R01</t>
  </si>
  <si>
    <t>Montáž čalounění horní plochy dřevěného zábradlí</t>
  </si>
  <si>
    <t>135035133</t>
  </si>
  <si>
    <t>Poznámka k položce:
prvek č. 5</t>
  </si>
  <si>
    <t>4,2*0,25*2+0,4*0,06*2</t>
  </si>
  <si>
    <t>(21,08+3,21+3,00)*0,25</t>
  </si>
  <si>
    <t>3,52*0,2</t>
  </si>
  <si>
    <t>53</t>
  </si>
  <si>
    <t>697R01</t>
  </si>
  <si>
    <t>bavlněná sametová plyš 320 g/m2, červená, vč. čalounického výplňového materiálu</t>
  </si>
  <si>
    <t>-308488348</t>
  </si>
  <si>
    <t>Poznámka k položce:
konečný odstín bude schválen investorem a architektem</t>
  </si>
  <si>
    <t>9,675*1,2 'Přepočtené koeficientem množství</t>
  </si>
  <si>
    <t>1b - Podlahy a zábradlí - etapa II</t>
  </si>
  <si>
    <t>210290574.R</t>
  </si>
  <si>
    <t>Dočasná demontáž krytů schodových svítidel, uskladnění, opětovná montáž po provedení krytiny</t>
  </si>
  <si>
    <t>-1574500349</t>
  </si>
  <si>
    <t>2. balkon</t>
  </si>
  <si>
    <t>9*2</t>
  </si>
  <si>
    <t>3. balkon</t>
  </si>
  <si>
    <t>(9+3+2)*2</t>
  </si>
  <si>
    <t>5 "2a - mřížky VZT 25x25 cm podlaha</t>
  </si>
  <si>
    <t>-62150301</t>
  </si>
  <si>
    <t>8,592*8 'Přepočtené koeficientem množství</t>
  </si>
  <si>
    <t>7</t>
  </si>
  <si>
    <t>741313052.R</t>
  </si>
  <si>
    <t>Dočasná demontáž zásuvek nástěnných s klapkou, uskladnění a opětovná montáž</t>
  </si>
  <si>
    <t>-1008912677</t>
  </si>
  <si>
    <t>100,78*0,15</t>
  </si>
  <si>
    <t>58,57*0,15</t>
  </si>
  <si>
    <t>16,91*0,42+2,34*0,65+2,51*0,61</t>
  </si>
  <si>
    <t>10,154*1,2 'Přepočtené koeficientem množství</t>
  </si>
  <si>
    <t>717182300</t>
  </si>
  <si>
    <t>17</t>
  </si>
  <si>
    <t>767161123.R</t>
  </si>
  <si>
    <t>Montáž zábradlí z trubek nebo tenkostěnných profilů na dřevěnou konstrukci, hmotnosti 1 m zábradlí do 20 kg</t>
  </si>
  <si>
    <t>-593412540</t>
  </si>
  <si>
    <t>Poznámka k položce:
prvek č. 6</t>
  </si>
  <si>
    <t>13,53+4,83+4,80</t>
  </si>
  <si>
    <t>18</t>
  </si>
  <si>
    <t>196R01</t>
  </si>
  <si>
    <t>zábradlí (madlo) v. 900 mm z trubek 40/2 mm, svislé sloupky s kotevními L plechy, leštěná mosaz CW508L R370 CuZn37, vč. kotevního a spojovacího materiálu</t>
  </si>
  <si>
    <t>kg</t>
  </si>
  <si>
    <t>-491639462</t>
  </si>
  <si>
    <t>19</t>
  </si>
  <si>
    <t>767220191</t>
  </si>
  <si>
    <t>Montáž schodišťového zábradlí z trubek nebo tenkostěnných profilů Příplatek k cenám za vytvoření ohybu nebo ohybníku</t>
  </si>
  <si>
    <t>-1245799239</t>
  </si>
  <si>
    <t>20</t>
  </si>
  <si>
    <t>767161813</t>
  </si>
  <si>
    <t>Demontáž zábradlí rovného hmotnosti 1 m zábradlí do 20 kg</t>
  </si>
  <si>
    <t>968346389</t>
  </si>
  <si>
    <t>Poznámka k položce:
dočasná demontáž profilových zábradlí</t>
  </si>
  <si>
    <t>1,1*2 "4b</t>
  </si>
  <si>
    <t>2,78*2 "4c</t>
  </si>
  <si>
    <t>3,1+3,0 "4d</t>
  </si>
  <si>
    <t>767161226.R</t>
  </si>
  <si>
    <t>Restaurace povrchu, montáž původního profilového zábradlí na původní místo</t>
  </si>
  <si>
    <t>-118568730</t>
  </si>
  <si>
    <t>Poznámka k položce:
6 ks zábradlí</t>
  </si>
  <si>
    <t>22</t>
  </si>
  <si>
    <t>767161850</t>
  </si>
  <si>
    <t>Dmontáž trubkových kovových zábradlí do suti</t>
  </si>
  <si>
    <t>369111923</t>
  </si>
  <si>
    <t>5,33+7,70+5,16+2,60+2,86+8,87+2,72+2,67+3,22+10,03+3,16</t>
  </si>
  <si>
    <t>13,53+7,43+8,08+8,98</t>
  </si>
  <si>
    <t>4,83+2,36+4,79+2,37</t>
  </si>
  <si>
    <t>5,89+6,25+5,74</t>
  </si>
  <si>
    <t>100,78</t>
  </si>
  <si>
    <t>58,57</t>
  </si>
  <si>
    <t>48,54</t>
  </si>
  <si>
    <t>31,23</t>
  </si>
  <si>
    <t>159,35*1,2 'Přepočtené koeficientem množství</t>
  </si>
  <si>
    <t>100,78*0,5</t>
  </si>
  <si>
    <t>58,57*0,5</t>
  </si>
  <si>
    <t>31,23*0,5</t>
  </si>
  <si>
    <t>36</t>
  </si>
  <si>
    <t>59054R01</t>
  </si>
  <si>
    <t>profil schodový protiskluzový L 30x30 mm, leštěná mosaz</t>
  </si>
  <si>
    <t>29826565</t>
  </si>
  <si>
    <t>Poznámka k položce:
prvek 8a</t>
  </si>
  <si>
    <t>3,1+2,99 "vodorovné</t>
  </si>
  <si>
    <t>1,31+1,3 "svislé</t>
  </si>
  <si>
    <t>8,7*1,15 'Přepočtené koeficientem množství</t>
  </si>
  <si>
    <t>1,65+0,94+1,64+1,59+1,00+1,69+1,68+1,09+1,80 "schody vlevo</t>
  </si>
  <si>
    <t>1,66+0,93+1,60+1,59+1,01+1,69+1,66+1,08+1,73 "schody vpravo</t>
  </si>
  <si>
    <t>4,89+7,76+4,72+2,62+2,88+8,93+2,74+2,69+3,24+10,09+3,18 "oblouky</t>
  </si>
  <si>
    <t>1,43+0,39+0,89+0,32+0,49+0,51+0,32+0,83+0,38+1,43 "boční hrany</t>
  </si>
  <si>
    <t>(2,82+1,92+1,72+1,44+1,20+1,54+1,65+1,25+1,44)+(0,70+0,57+1,21)+(1,19+0,83+1,04) "schody vlevo</t>
  </si>
  <si>
    <t>(2,80+1,89+1,54+1,45+1,18+1,54+1,64+1,25+1,40)+(0,77+0,57+1,20)+(1,2+0,74+0,96) "schody vpravo</t>
  </si>
  <si>
    <t>10,98+7,47+8,11+9,02+2,35+2,36 "oblouky</t>
  </si>
  <si>
    <t>1,25+1,17+1,72+1,80+0,95+0,98 "boční hrany</t>
  </si>
  <si>
    <t>175,57*1,15 'Přepočtené koeficientem množství</t>
  </si>
  <si>
    <t>(0,18*2+0,19*2+0,17*2+0,19*2+0,19*2+0,17*2)+(0,17*2+0,2*2+0,18*2+0,17*2+0,19*2+0,17*2) "svislé hrany schodiště</t>
  </si>
  <si>
    <t>0,54*2+0,55*2+0,64*2 "svislé hrany ostatní</t>
  </si>
  <si>
    <t>(0,2*2+0,2+0,22*2+0,21+0,2+0,22+0,33)+(0,18+0,18)+(0,19*2+0,21+0,22*2+0,19+0,21+0,2+0,35)+(0,17+0,18) "svislé hrany</t>
  </si>
  <si>
    <t>12,49*1,2 'Přepočtené koeficientem množství</t>
  </si>
  <si>
    <t>175,57+12,49</t>
  </si>
  <si>
    <t>0,8*2</t>
  </si>
  <si>
    <t>1,6*1,2 'Přepočtené koeficientem množství</t>
  </si>
  <si>
    <t>10,98+7,47+8,11+9,02+3,10+2,35+2,99+2,36 "oblouky</t>
  </si>
  <si>
    <t>1,31+1,30+(0,2*2+0,2+0,22*2+0,21+0,2+0,22+0,33)+(0,18+0,18)+(0,19*2+0,21+0,22*2+0,19+0,21+0,2+0,35)+(0,17+0,18) "svislé hrany</t>
  </si>
  <si>
    <t>79,77*1,2 'Přepočtené koeficientem množství</t>
  </si>
  <si>
    <t>21,41*0,25</t>
  </si>
  <si>
    <t>5,353*1,2 'Přepočtené koeficientem množství</t>
  </si>
  <si>
    <t>2a - Sedadla - etapa I</t>
  </si>
  <si>
    <t>766R01</t>
  </si>
  <si>
    <t>Doprava a montáž zabudovaných sedadel, vč. kotvícího materiálu</t>
  </si>
  <si>
    <t>-1735748486</t>
  </si>
  <si>
    <t>766R02</t>
  </si>
  <si>
    <t>Divadelní sklopné sedadlo Výška 920 mm Hloubka 420 - 450 mm</t>
  </si>
  <si>
    <t>894218932</t>
  </si>
  <si>
    <t>Poznámka k položce:
sedadlo 0.1 - specifikace viz příslušná část PD</t>
  </si>
  <si>
    <t>998766203</t>
  </si>
  <si>
    <t>Přesun hmot pro konstrukce truhlářské stanovený procentní sazbou (%) z ceny vodorovná dopravní vzdálenost do 50 m v objektech výšky přes 12 do 24 m</t>
  </si>
  <si>
    <t>%</t>
  </si>
  <si>
    <t>-830592483</t>
  </si>
  <si>
    <t>2b - Sedadla - etapa II</t>
  </si>
  <si>
    <t>766R03</t>
  </si>
  <si>
    <t>Divadelní sklopné sedadlo Výška 1100 - 1200 mm Hloubka 450 - 465 mm</t>
  </si>
  <si>
    <t>1642495084</t>
  </si>
  <si>
    <t>Poznámka k položce:
sedadlo 0.2 - specifikace viz příslušná část PD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</si>
  <si>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</si>
  <si>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</si>
  <si>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</si>
  <si>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</si>
  <si>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</si>
  <si>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</si>
  <si>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</si>
  <si>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rPr>
        <sz val="8"/>
        <rFont val="Trebuchet MS"/>
        <charset val="238"/>
      </rP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</si>
  <si>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</si>
  <si>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</si>
  <si>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</si>
  <si>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</si>
  <si>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</si>
  <si>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</si>
  <si>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</si>
  <si>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Vedlejší a ostatní náklady</t>
  </si>
  <si>
    <t>OST</t>
  </si>
  <si>
    <t>Ostatní</t>
  </si>
  <si>
    <t>Soupis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</si>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</sst>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50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name val="Trebuchet MS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b/>
      <sz val="16"/>
      <name val="Trebuchet MS"/>
    </font>
    <font>
      <sz val="8"/>
      <color rgb="FF3366FF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9"/>
      <color rgb="FF0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7"/>
      <color rgb="FF969696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FAE682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 style="hair">
        <color rgb="FF969696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8" fillId="0" borderId="0" applyNumberFormat="0" applyFill="0" applyBorder="0" applyAlignment="0" applyProtection="0"/>
  </cellStyleXfs>
  <cellXfs count="401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 applyProtection="1">
      <alignment horizontal="center" vertical="center"/>
      <protection locked="0"/>
    </xf>
    <xf numFmtId="0" fontId="12" fillId="3" borderId="0" xfId="0" applyFont="1" applyFill="1" applyAlignment="1" applyProtection="1">
      <alignment horizontal="left" vertical="center"/>
    </xf>
    <xf numFmtId="0" fontId="13" fillId="3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horizontal="left" vertical="center"/>
    </xf>
    <xf numFmtId="0" fontId="15" fillId="3" borderId="0" xfId="1" applyFont="1" applyFill="1" applyAlignment="1" applyProtection="1">
      <alignment vertical="center"/>
    </xf>
    <xf numFmtId="0" fontId="48" fillId="3" borderId="0" xfId="1" applyFill="1"/>
    <xf numFmtId="0" fontId="0" fillId="3" borderId="0" xfId="0" applyFill="1"/>
    <xf numFmtId="0" fontId="12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0" xfId="0" applyBorder="1" applyProtection="1"/>
    <xf numFmtId="0" fontId="16" fillId="0" borderId="0" xfId="0" applyFont="1" applyBorder="1" applyAlignment="1" applyProtection="1">
      <alignment horizontal="left" vertical="center"/>
    </xf>
    <xf numFmtId="0" fontId="0" fillId="0" borderId="6" xfId="0" applyBorder="1" applyProtection="1"/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 applyProtection="1">
      <alignment horizontal="left" vertical="top"/>
    </xf>
    <xf numFmtId="0" fontId="2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top"/>
    </xf>
    <xf numFmtId="0" fontId="19" fillId="0" borderId="0" xfId="0" applyFont="1" applyBorder="1" applyAlignment="1" applyProtection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7" xfId="0" applyBorder="1" applyProtection="1"/>
    <xf numFmtId="0" fontId="0" fillId="0" borderId="5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0" fontId="21" fillId="0" borderId="8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vertical="center"/>
    </xf>
    <xf numFmtId="0" fontId="0" fillId="0" borderId="6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6" xfId="0" applyFont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3" fillId="5" borderId="9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center" vertical="center"/>
    </xf>
    <xf numFmtId="0" fontId="0" fillId="5" borderId="6" xfId="0" applyFont="1" applyFill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5" xfId="0" applyFont="1" applyBorder="1" applyAlignment="1">
      <alignment vertical="center"/>
    </xf>
    <xf numFmtId="0" fontId="16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5" xfId="0" applyFont="1" applyBorder="1" applyAlignment="1">
      <alignment vertical="center"/>
    </xf>
    <xf numFmtId="0" fontId="22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</xf>
    <xf numFmtId="0" fontId="0" fillId="6" borderId="10" xfId="0" applyFont="1" applyFill="1" applyBorder="1" applyAlignment="1" applyProtection="1">
      <alignment vertical="center"/>
    </xf>
    <xf numFmtId="0" fontId="2" fillId="6" borderId="11" xfId="0" applyFont="1" applyFill="1" applyBorder="1" applyAlignment="1" applyProtection="1">
      <alignment horizontal="center" vertical="center"/>
    </xf>
    <xf numFmtId="0" fontId="19" fillId="0" borderId="20" xfId="0" applyFont="1" applyBorder="1" applyAlignment="1" applyProtection="1">
      <alignment horizontal="center" vertical="center" wrapText="1"/>
    </xf>
    <xf numFmtId="0" fontId="19" fillId="0" borderId="21" xfId="0" applyFont="1" applyBorder="1" applyAlignment="1" applyProtection="1">
      <alignment horizontal="center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0" fontId="0" fillId="0" borderId="15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0" fillId="0" borderId="17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4" fontId="23" fillId="0" borderId="18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9" xfId="0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center" vertical="center"/>
    </xf>
    <xf numFmtId="0" fontId="4" fillId="0" borderId="5" xfId="0" applyFont="1" applyBorder="1" applyAlignment="1">
      <alignment vertical="center"/>
    </xf>
    <xf numFmtId="4" fontId="30" fillId="0" borderId="18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9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4" fontId="30" fillId="0" borderId="23" xfId="0" applyNumberFormat="1" applyFont="1" applyBorder="1" applyAlignment="1" applyProtection="1">
      <alignment vertical="center"/>
    </xf>
    <xf numFmtId="4" fontId="30" fillId="0" borderId="24" xfId="0" applyNumberFormat="1" applyFont="1" applyBorder="1" applyAlignment="1" applyProtection="1">
      <alignment vertical="center"/>
    </xf>
    <xf numFmtId="166" fontId="30" fillId="0" borderId="24" xfId="0" applyNumberFormat="1" applyFont="1" applyBorder="1" applyAlignment="1" applyProtection="1">
      <alignment vertical="center"/>
    </xf>
    <xf numFmtId="4" fontId="30" fillId="0" borderId="25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31" fillId="3" borderId="0" xfId="1" applyFont="1" applyFill="1" applyAlignment="1">
      <alignment vertical="center"/>
    </xf>
    <xf numFmtId="0" fontId="13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 applyProtection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vertical="center"/>
    </xf>
    <xf numFmtId="0" fontId="21" fillId="0" borderId="0" xfId="0" applyFont="1" applyBorder="1" applyAlignment="1" applyProtection="1">
      <alignment horizontal="left" vertical="center"/>
    </xf>
    <xf numFmtId="4" fontId="24" fillId="0" borderId="0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 applyProtection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6" borderId="0" xfId="0" applyFont="1" applyFill="1" applyBorder="1" applyAlignment="1" applyProtection="1">
      <alignment vertical="center"/>
    </xf>
    <xf numFmtId="0" fontId="3" fillId="6" borderId="9" xfId="0" applyFont="1" applyFill="1" applyBorder="1" applyAlignment="1" applyProtection="1">
      <alignment horizontal="left" vertical="center"/>
    </xf>
    <xf numFmtId="0" fontId="3" fillId="6" borderId="10" xfId="0" applyFont="1" applyFill="1" applyBorder="1" applyAlignment="1" applyProtection="1">
      <alignment horizontal="right" vertical="center"/>
    </xf>
    <xf numFmtId="0" fontId="3" fillId="6" borderId="10" xfId="0" applyFont="1" applyFill="1" applyBorder="1" applyAlignment="1" applyProtection="1">
      <alignment horizontal="center" vertical="center"/>
    </xf>
    <xf numFmtId="0" fontId="0" fillId="6" borderId="10" xfId="0" applyFont="1" applyFill="1" applyBorder="1" applyAlignment="1" applyProtection="1">
      <alignment vertical="center"/>
      <protection locked="0"/>
    </xf>
    <xf numFmtId="4" fontId="3" fillId="6" borderId="10" xfId="0" applyNumberFormat="1" applyFont="1" applyFill="1" applyBorder="1" applyAlignment="1" applyProtection="1">
      <alignment vertical="center"/>
    </xf>
    <xf numFmtId="0" fontId="0" fillId="6" borderId="27" xfId="0" applyFont="1" applyFill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2" fillId="6" borderId="0" xfId="0" applyFont="1" applyFill="1" applyBorder="1" applyAlignment="1" applyProtection="1">
      <alignment horizontal="left" vertical="center"/>
    </xf>
    <xf numFmtId="0" fontId="0" fillId="6" borderId="0" xfId="0" applyFont="1" applyFill="1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right" vertical="center"/>
    </xf>
    <xf numFmtId="0" fontId="0" fillId="6" borderId="6" xfId="0" applyFont="1" applyFill="1" applyBorder="1" applyAlignment="1" applyProtection="1">
      <alignment vertical="center"/>
    </xf>
    <xf numFmtId="0" fontId="32" fillId="0" borderId="0" xfId="0" applyFont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horizontal="left" vertical="center"/>
    </xf>
    <xf numFmtId="0" fontId="5" fillId="0" borderId="24" xfId="0" applyFont="1" applyBorder="1" applyAlignment="1" applyProtection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 applyProtection="1">
      <alignment vertical="center"/>
    </xf>
    <xf numFmtId="0" fontId="5" fillId="0" borderId="6" xfId="0" applyFont="1" applyBorder="1" applyAlignment="1" applyProtection="1">
      <alignment vertical="center"/>
    </xf>
    <xf numFmtId="0" fontId="6" fillId="0" borderId="5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 applyProtection="1">
      <alignment vertical="center"/>
    </xf>
    <xf numFmtId="0" fontId="6" fillId="0" borderId="6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horizontal="center" vertical="center" wrapText="1"/>
    </xf>
    <xf numFmtId="0" fontId="2" fillId="6" borderId="20" xfId="0" applyFont="1" applyFill="1" applyBorder="1" applyAlignment="1" applyProtection="1">
      <alignment horizontal="center" vertical="center" wrapText="1"/>
    </xf>
    <xf numFmtId="0" fontId="2" fillId="6" borderId="21" xfId="0" applyFont="1" applyFill="1" applyBorder="1" applyAlignment="1" applyProtection="1">
      <alignment horizontal="center" vertical="center" wrapText="1"/>
    </xf>
    <xf numFmtId="0" fontId="33" fillId="6" borderId="21" xfId="0" applyFont="1" applyFill="1" applyBorder="1" applyAlignment="1" applyProtection="1">
      <alignment horizontal="center" vertical="center" wrapText="1"/>
      <protection locked="0"/>
    </xf>
    <xf numFmtId="0" fontId="2" fillId="6" borderId="22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4" fillId="0" borderId="16" xfId="0" applyNumberFormat="1" applyFont="1" applyBorder="1" applyAlignment="1" applyProtection="1"/>
    <xf numFmtId="166" fontId="34" fillId="0" borderId="17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5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 applyProtection="1"/>
    <xf numFmtId="0" fontId="7" fillId="0" borderId="5" xfId="0" applyFont="1" applyBorder="1" applyAlignment="1"/>
    <xf numFmtId="0" fontId="7" fillId="0" borderId="18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9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7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4" fontId="6" fillId="0" borderId="0" xfId="0" applyNumberFormat="1" applyFont="1" applyBorder="1" applyAlignment="1" applyProtection="1"/>
    <xf numFmtId="0" fontId="0" fillId="0" borderId="28" xfId="0" applyFont="1" applyBorder="1" applyAlignment="1" applyProtection="1">
      <alignment horizontal="center" vertical="center"/>
    </xf>
    <xf numFmtId="49" fontId="0" fillId="0" borderId="28" xfId="0" applyNumberFormat="1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left" vertical="center" wrapText="1"/>
    </xf>
    <xf numFmtId="0" fontId="0" fillId="0" borderId="28" xfId="0" applyFont="1" applyBorder="1" applyAlignment="1" applyProtection="1">
      <alignment horizontal="center" vertical="center" wrapText="1"/>
    </xf>
    <xf numFmtId="167" fontId="0" fillId="0" borderId="28" xfId="0" applyNumberFormat="1" applyFont="1" applyBorder="1" applyAlignment="1" applyProtection="1">
      <alignment vertical="center"/>
    </xf>
    <xf numFmtId="4" fontId="0" fillId="4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</xf>
    <xf numFmtId="0" fontId="1" fillId="4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166" fontId="1" fillId="0" borderId="0" xfId="0" applyNumberFormat="1" applyFont="1" applyBorder="1" applyAlignment="1" applyProtection="1">
      <alignment vertical="center"/>
    </xf>
    <xf numFmtId="166" fontId="1" fillId="0" borderId="19" xfId="0" applyNumberFormat="1" applyFont="1" applyBorder="1" applyAlignment="1" applyProtection="1">
      <alignment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0" applyFont="1" applyAlignment="1" applyProtection="1">
      <alignment vertical="center" wrapText="1"/>
    </xf>
    <xf numFmtId="0" fontId="0" fillId="0" borderId="18" xfId="0" applyFont="1" applyBorder="1" applyAlignment="1" applyProtection="1">
      <alignment vertical="center"/>
    </xf>
    <xf numFmtId="0" fontId="36" fillId="0" borderId="0" xfId="0" applyFont="1" applyBorder="1" applyAlignment="1" applyProtection="1">
      <alignment horizontal="left" vertical="center"/>
    </xf>
    <xf numFmtId="0" fontId="37" fillId="0" borderId="0" xfId="0" applyFont="1" applyBorder="1" applyAlignment="1" applyProtection="1">
      <alignment vertical="center" wrapText="1"/>
    </xf>
    <xf numFmtId="0" fontId="1" fillId="0" borderId="24" xfId="0" applyFont="1" applyBorder="1" applyAlignment="1" applyProtection="1">
      <alignment horizontal="center" vertical="center"/>
    </xf>
    <xf numFmtId="0" fontId="0" fillId="0" borderId="24" xfId="0" applyFont="1" applyBorder="1" applyAlignment="1" applyProtection="1">
      <alignment vertical="center"/>
    </xf>
    <xf numFmtId="166" fontId="1" fillId="0" borderId="24" xfId="0" applyNumberFormat="1" applyFont="1" applyBorder="1" applyAlignment="1" applyProtection="1">
      <alignment vertical="center"/>
    </xf>
    <xf numFmtId="166" fontId="1" fillId="0" borderId="25" xfId="0" applyNumberFormat="1" applyFont="1" applyBorder="1" applyAlignment="1" applyProtection="1">
      <alignment vertical="center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8" fillId="0" borderId="5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38" fillId="0" borderId="0" xfId="0" applyFont="1" applyAlignment="1" applyProtection="1">
      <alignment horizontal="left" vertical="center" wrapText="1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9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5" xfId="0" applyFont="1" applyBorder="1" applyAlignment="1">
      <alignment vertical="center"/>
    </xf>
    <xf numFmtId="0" fontId="9" fillId="0" borderId="18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9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5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39" fillId="0" borderId="0" xfId="0" applyFont="1" applyBorder="1" applyAlignment="1" applyProtection="1">
      <alignment horizontal="left" vertical="center"/>
    </xf>
    <xf numFmtId="0" fontId="39" fillId="0" borderId="0" xfId="0" applyFont="1" applyBorder="1" applyAlignment="1" applyProtection="1">
      <alignment horizontal="left" vertical="center" wrapText="1"/>
    </xf>
    <xf numFmtId="167" fontId="10" fillId="0" borderId="0" xfId="0" applyNumberFormat="1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5" xfId="0" applyFont="1" applyBorder="1" applyAlignment="1">
      <alignment vertical="center"/>
    </xf>
    <xf numFmtId="0" fontId="10" fillId="0" borderId="18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9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Border="1" applyAlignment="1" applyProtection="1">
      <alignment horizontal="left" vertical="center" wrapText="1"/>
    </xf>
    <xf numFmtId="167" fontId="9" fillId="0" borderId="0" xfId="0" applyNumberFormat="1" applyFont="1" applyBorder="1" applyAlignment="1" applyProtection="1">
      <alignment vertical="center"/>
    </xf>
    <xf numFmtId="0" fontId="9" fillId="0" borderId="0" xfId="0" applyFont="1" applyBorder="1" applyAlignment="1" applyProtection="1">
      <alignment horizontal="left" vertical="center"/>
    </xf>
    <xf numFmtId="0" fontId="40" fillId="0" borderId="28" xfId="0" applyFont="1" applyBorder="1" applyAlignment="1" applyProtection="1">
      <alignment horizontal="center" vertical="center"/>
    </xf>
    <xf numFmtId="49" fontId="40" fillId="0" borderId="28" xfId="0" applyNumberFormat="1" applyFont="1" applyBorder="1" applyAlignment="1" applyProtection="1">
      <alignment horizontal="left" vertical="center" wrapText="1"/>
    </xf>
    <xf numFmtId="0" fontId="40" fillId="0" borderId="28" xfId="0" applyFont="1" applyBorder="1" applyAlignment="1" applyProtection="1">
      <alignment horizontal="left" vertical="center" wrapText="1"/>
    </xf>
    <xf numFmtId="0" fontId="40" fillId="0" borderId="28" xfId="0" applyFont="1" applyBorder="1" applyAlignment="1" applyProtection="1">
      <alignment horizontal="center" vertical="center" wrapText="1"/>
    </xf>
    <xf numFmtId="167" fontId="40" fillId="0" borderId="28" xfId="0" applyNumberFormat="1" applyFont="1" applyBorder="1" applyAlignment="1" applyProtection="1">
      <alignment vertical="center"/>
    </xf>
    <xf numFmtId="4" fontId="40" fillId="4" borderId="28" xfId="0" applyNumberFormat="1" applyFont="1" applyFill="1" applyBorder="1" applyAlignment="1" applyProtection="1">
      <alignment vertical="center"/>
      <protection locked="0"/>
    </xf>
    <xf numFmtId="4" fontId="40" fillId="0" borderId="28" xfId="0" applyNumberFormat="1" applyFont="1" applyBorder="1" applyAlignment="1" applyProtection="1">
      <alignment vertical="center"/>
    </xf>
    <xf numFmtId="0" fontId="40" fillId="0" borderId="5" xfId="0" applyFont="1" applyBorder="1" applyAlignment="1">
      <alignment vertical="center"/>
    </xf>
    <xf numFmtId="0" fontId="40" fillId="4" borderId="28" xfId="0" applyFont="1" applyFill="1" applyBorder="1" applyAlignment="1" applyProtection="1">
      <alignment horizontal="left" vertical="center"/>
      <protection locked="0"/>
    </xf>
    <xf numFmtId="0" fontId="40" fillId="0" borderId="0" xfId="0" applyFont="1" applyBorder="1" applyAlignment="1" applyProtection="1">
      <alignment horizontal="center" vertical="center"/>
    </xf>
    <xf numFmtId="0" fontId="39" fillId="0" borderId="0" xfId="0" applyFont="1" applyAlignment="1" applyProtection="1">
      <alignment horizontal="left" vertical="center"/>
    </xf>
    <xf numFmtId="0" fontId="39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9" fillId="0" borderId="23" xfId="0" applyFont="1" applyBorder="1" applyAlignment="1" applyProtection="1">
      <alignment vertical="center"/>
    </xf>
    <xf numFmtId="0" fontId="9" fillId="0" borderId="24" xfId="0" applyFont="1" applyBorder="1" applyAlignment="1" applyProtection="1">
      <alignment vertical="center"/>
    </xf>
    <xf numFmtId="0" fontId="9" fillId="0" borderId="25" xfId="0" applyFont="1" applyBorder="1" applyAlignment="1" applyProtection="1">
      <alignment vertical="center"/>
    </xf>
    <xf numFmtId="167" fontId="0" fillId="4" borderId="28" xfId="0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top"/>
      <protection locked="0"/>
    </xf>
    <xf numFmtId="0" fontId="41" fillId="0" borderId="29" xfId="0" applyFont="1" applyBorder="1" applyAlignment="1" applyProtection="1">
      <alignment vertical="center" wrapText="1"/>
      <protection locked="0"/>
    </xf>
    <xf numFmtId="0" fontId="41" fillId="0" borderId="30" xfId="0" applyFont="1" applyBorder="1" applyAlignment="1" applyProtection="1">
      <alignment vertical="center" wrapText="1"/>
      <protection locked="0"/>
    </xf>
    <xf numFmtId="0" fontId="41" fillId="0" borderId="31" xfId="0" applyFont="1" applyBorder="1" applyAlignment="1" applyProtection="1">
      <alignment vertical="center" wrapText="1"/>
      <protection locked="0"/>
    </xf>
    <xf numFmtId="0" fontId="41" fillId="0" borderId="32" xfId="0" applyFont="1" applyBorder="1" applyAlignment="1" applyProtection="1">
      <alignment horizontal="center" vertical="center" wrapText="1"/>
      <protection locked="0"/>
    </xf>
    <xf numFmtId="0" fontId="41" fillId="0" borderId="33" xfId="0" applyFont="1" applyBorder="1" applyAlignment="1" applyProtection="1">
      <alignment horizontal="center" vertical="center" wrapText="1"/>
      <protection locked="0"/>
    </xf>
    <xf numFmtId="0" fontId="41" fillId="0" borderId="32" xfId="0" applyFont="1" applyBorder="1" applyAlignment="1" applyProtection="1">
      <alignment vertical="center" wrapText="1"/>
      <protection locked="0"/>
    </xf>
    <xf numFmtId="0" fontId="41" fillId="0" borderId="33" xfId="0" applyFont="1" applyBorder="1" applyAlignment="1" applyProtection="1">
      <alignment vertical="center" wrapText="1"/>
      <protection locked="0"/>
    </xf>
    <xf numFmtId="0" fontId="43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vertical="center" wrapText="1"/>
      <protection locked="0"/>
    </xf>
    <xf numFmtId="0" fontId="44" fillId="0" borderId="1" xfId="0" applyFont="1" applyBorder="1" applyAlignment="1" applyProtection="1">
      <alignment vertical="center"/>
      <protection locked="0"/>
    </xf>
    <xf numFmtId="0" fontId="44" fillId="0" borderId="1" xfId="0" applyFont="1" applyBorder="1" applyAlignment="1" applyProtection="1">
      <alignment horizontal="left" vertical="center"/>
      <protection locked="0"/>
    </xf>
    <xf numFmtId="49" fontId="44" fillId="0" borderId="1" xfId="0" applyNumberFormat="1" applyFont="1" applyBorder="1" applyAlignment="1" applyProtection="1">
      <alignment vertical="center" wrapText="1"/>
      <protection locked="0"/>
    </xf>
    <xf numFmtId="0" fontId="41" fillId="0" borderId="35" xfId="0" applyFont="1" applyBorder="1" applyAlignment="1" applyProtection="1">
      <alignment vertical="center" wrapText="1"/>
      <protection locked="0"/>
    </xf>
    <xf numFmtId="0" fontId="45" fillId="0" borderId="34" xfId="0" applyFont="1" applyBorder="1" applyAlignment="1" applyProtection="1">
      <alignment vertical="center" wrapText="1"/>
      <protection locked="0"/>
    </xf>
    <xf numFmtId="0" fontId="41" fillId="0" borderId="36" xfId="0" applyFont="1" applyBorder="1" applyAlignment="1" applyProtection="1">
      <alignment vertical="center" wrapText="1"/>
      <protection locked="0"/>
    </xf>
    <xf numFmtId="0" fontId="41" fillId="0" borderId="1" xfId="0" applyFont="1" applyBorder="1" applyAlignment="1" applyProtection="1">
      <alignment vertical="top"/>
      <protection locked="0"/>
    </xf>
    <xf numFmtId="0" fontId="41" fillId="0" borderId="0" xfId="0" applyFont="1" applyAlignment="1" applyProtection="1">
      <alignment vertical="top"/>
      <protection locked="0"/>
    </xf>
    <xf numFmtId="0" fontId="41" fillId="0" borderId="29" xfId="0" applyFont="1" applyBorder="1" applyAlignment="1" applyProtection="1">
      <alignment horizontal="left" vertical="center"/>
      <protection locked="0"/>
    </xf>
    <xf numFmtId="0" fontId="41" fillId="0" borderId="30" xfId="0" applyFont="1" applyBorder="1" applyAlignment="1" applyProtection="1">
      <alignment horizontal="left" vertical="center"/>
      <protection locked="0"/>
    </xf>
    <xf numFmtId="0" fontId="41" fillId="0" borderId="31" xfId="0" applyFont="1" applyBorder="1" applyAlignment="1" applyProtection="1">
      <alignment horizontal="left" vertical="center"/>
      <protection locked="0"/>
    </xf>
    <xf numFmtId="0" fontId="41" fillId="0" borderId="32" xfId="0" applyFont="1" applyBorder="1" applyAlignment="1" applyProtection="1">
      <alignment horizontal="left" vertical="center"/>
      <protection locked="0"/>
    </xf>
    <xf numFmtId="0" fontId="41" fillId="0" borderId="33" xfId="0" applyFont="1" applyBorder="1" applyAlignment="1" applyProtection="1">
      <alignment horizontal="left" vertical="center"/>
      <protection locked="0"/>
    </xf>
    <xf numFmtId="0" fontId="43" fillId="0" borderId="1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left" vertical="center"/>
      <protection locked="0"/>
    </xf>
    <xf numFmtId="0" fontId="43" fillId="0" borderId="34" xfId="0" applyFont="1" applyBorder="1" applyAlignment="1" applyProtection="1">
      <alignment horizontal="center" vertical="center"/>
      <protection locked="0"/>
    </xf>
    <xf numFmtId="0" fontId="46" fillId="0" borderId="34" xfId="0" applyFont="1" applyBorder="1" applyAlignment="1" applyProtection="1">
      <alignment horizontal="left" vertical="center"/>
      <protection locked="0"/>
    </xf>
    <xf numFmtId="0" fontId="47" fillId="0" borderId="1" xfId="0" applyFont="1" applyBorder="1" applyAlignment="1" applyProtection="1">
      <alignment horizontal="left" vertical="center"/>
      <protection locked="0"/>
    </xf>
    <xf numFmtId="0" fontId="44" fillId="0" borderId="0" xfId="0" applyFont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center" vertical="center"/>
      <protection locked="0"/>
    </xf>
    <xf numFmtId="0" fontId="44" fillId="0" borderId="32" xfId="0" applyFont="1" applyBorder="1" applyAlignment="1" applyProtection="1">
      <alignment horizontal="left" vertical="center"/>
      <protection locked="0"/>
    </xf>
    <xf numFmtId="0" fontId="44" fillId="2" borderId="1" xfId="0" applyFont="1" applyFill="1" applyBorder="1" applyAlignment="1" applyProtection="1">
      <alignment horizontal="left" vertical="center"/>
      <protection locked="0"/>
    </xf>
    <xf numFmtId="0" fontId="44" fillId="2" borderId="1" xfId="0" applyFont="1" applyFill="1" applyBorder="1" applyAlignment="1" applyProtection="1">
      <alignment horizontal="center" vertical="center"/>
      <protection locked="0"/>
    </xf>
    <xf numFmtId="0" fontId="41" fillId="0" borderId="35" xfId="0" applyFont="1" applyBorder="1" applyAlignment="1" applyProtection="1">
      <alignment horizontal="left" vertical="center"/>
      <protection locked="0"/>
    </xf>
    <xf numFmtId="0" fontId="45" fillId="0" borderId="34" xfId="0" applyFont="1" applyBorder="1" applyAlignment="1" applyProtection="1">
      <alignment horizontal="left" vertical="center"/>
      <protection locked="0"/>
    </xf>
    <xf numFmtId="0" fontId="41" fillId="0" borderId="36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/>
      <protection locked="0"/>
    </xf>
    <xf numFmtId="0" fontId="45" fillId="0" borderId="1" xfId="0" applyFont="1" applyBorder="1" applyAlignment="1" applyProtection="1">
      <alignment horizontal="left" vertical="center"/>
      <protection locked="0"/>
    </xf>
    <xf numFmtId="0" fontId="46" fillId="0" borderId="1" xfId="0" applyFont="1" applyBorder="1" applyAlignment="1" applyProtection="1">
      <alignment horizontal="left" vertical="center"/>
      <protection locked="0"/>
    </xf>
    <xf numFmtId="0" fontId="44" fillId="0" borderId="34" xfId="0" applyFont="1" applyBorder="1" applyAlignment="1" applyProtection="1">
      <alignment horizontal="left" vertical="center"/>
      <protection locked="0"/>
    </xf>
    <xf numFmtId="0" fontId="41" fillId="0" borderId="1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center" vertical="center" wrapText="1"/>
      <protection locked="0"/>
    </xf>
    <xf numFmtId="0" fontId="41" fillId="0" borderId="29" xfId="0" applyFont="1" applyBorder="1" applyAlignment="1" applyProtection="1">
      <alignment horizontal="left" vertical="center" wrapText="1"/>
      <protection locked="0"/>
    </xf>
    <xf numFmtId="0" fontId="41" fillId="0" borderId="30" xfId="0" applyFont="1" applyBorder="1" applyAlignment="1" applyProtection="1">
      <alignment horizontal="left" vertical="center" wrapText="1"/>
      <protection locked="0"/>
    </xf>
    <xf numFmtId="0" fontId="41" fillId="0" borderId="31" xfId="0" applyFont="1" applyBorder="1" applyAlignment="1" applyProtection="1">
      <alignment horizontal="left" vertical="center" wrapText="1"/>
      <protection locked="0"/>
    </xf>
    <xf numFmtId="0" fontId="41" fillId="0" borderId="32" xfId="0" applyFont="1" applyBorder="1" applyAlignment="1" applyProtection="1">
      <alignment horizontal="left" vertical="center" wrapText="1"/>
      <protection locked="0"/>
    </xf>
    <xf numFmtId="0" fontId="41" fillId="0" borderId="33" xfId="0" applyFont="1" applyBorder="1" applyAlignment="1" applyProtection="1">
      <alignment horizontal="left" vertical="center" wrapText="1"/>
      <protection locked="0"/>
    </xf>
    <xf numFmtId="0" fontId="46" fillId="0" borderId="32" xfId="0" applyFont="1" applyBorder="1" applyAlignment="1" applyProtection="1">
      <alignment horizontal="left" vertical="center" wrapText="1"/>
      <protection locked="0"/>
    </xf>
    <xf numFmtId="0" fontId="46" fillId="0" borderId="33" xfId="0" applyFont="1" applyBorder="1" applyAlignment="1" applyProtection="1">
      <alignment horizontal="left" vertical="center" wrapText="1"/>
      <protection locked="0"/>
    </xf>
    <xf numFmtId="0" fontId="44" fillId="0" borderId="32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 wrapText="1"/>
      <protection locked="0"/>
    </xf>
    <xf numFmtId="0" fontId="44" fillId="0" borderId="33" xfId="0" applyFont="1" applyBorder="1" applyAlignment="1" applyProtection="1">
      <alignment horizontal="left" vertical="center"/>
      <protection locked="0"/>
    </xf>
    <xf numFmtId="0" fontId="44" fillId="0" borderId="35" xfId="0" applyFont="1" applyBorder="1" applyAlignment="1" applyProtection="1">
      <alignment horizontal="left" vertical="center" wrapText="1"/>
      <protection locked="0"/>
    </xf>
    <xf numFmtId="0" fontId="44" fillId="0" borderId="34" xfId="0" applyFont="1" applyBorder="1" applyAlignment="1" applyProtection="1">
      <alignment horizontal="left" vertical="center" wrapText="1"/>
      <protection locked="0"/>
    </xf>
    <xf numFmtId="0" fontId="44" fillId="0" borderId="36" xfId="0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top"/>
      <protection locked="0"/>
    </xf>
    <xf numFmtId="0" fontId="44" fillId="0" borderId="1" xfId="0" applyFont="1" applyBorder="1" applyAlignment="1" applyProtection="1">
      <alignment horizontal="center" vertical="top"/>
      <protection locked="0"/>
    </xf>
    <xf numFmtId="0" fontId="44" fillId="0" borderId="35" xfId="0" applyFont="1" applyBorder="1" applyAlignment="1" applyProtection="1">
      <alignment horizontal="left" vertical="center"/>
      <protection locked="0"/>
    </xf>
    <xf numFmtId="0" fontId="44" fillId="0" borderId="36" xfId="0" applyFont="1" applyBorder="1" applyAlignment="1" applyProtection="1">
      <alignment horizontal="left" vertical="center"/>
      <protection locked="0"/>
    </xf>
    <xf numFmtId="0" fontId="46" fillId="0" borderId="0" xfId="0" applyFont="1" applyAlignment="1" applyProtection="1">
      <alignment vertical="center"/>
      <protection locked="0"/>
    </xf>
    <xf numFmtId="0" fontId="43" fillId="0" borderId="1" xfId="0" applyFont="1" applyBorder="1" applyAlignment="1" applyProtection="1">
      <alignment vertical="center"/>
      <protection locked="0"/>
    </xf>
    <xf numFmtId="0" fontId="46" fillId="0" borderId="34" xfId="0" applyFont="1" applyBorder="1" applyAlignment="1" applyProtection="1">
      <alignment vertical="center"/>
      <protection locked="0"/>
    </xf>
    <xf numFmtId="0" fontId="43" fillId="0" borderId="34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top"/>
      <protection locked="0"/>
    </xf>
    <xf numFmtId="49" fontId="44" fillId="0" borderId="1" xfId="0" applyNumberFormat="1" applyFont="1" applyBorder="1" applyAlignment="1" applyProtection="1">
      <alignment horizontal="left" vertical="center"/>
      <protection locked="0"/>
    </xf>
    <xf numFmtId="0" fontId="0" fillId="0" borderId="34" xfId="0" applyBorder="1" applyAlignment="1" applyProtection="1">
      <alignment vertical="top"/>
      <protection locked="0"/>
    </xf>
    <xf numFmtId="0" fontId="43" fillId="0" borderId="34" xfId="0" applyFont="1" applyBorder="1" applyAlignment="1" applyProtection="1">
      <alignment horizontal="left"/>
      <protection locked="0"/>
    </xf>
    <xf numFmtId="0" fontId="46" fillId="0" borderId="34" xfId="0" applyFont="1" applyBorder="1" applyAlignment="1" applyProtection="1">
      <protection locked="0"/>
    </xf>
    <xf numFmtId="0" fontId="41" fillId="0" borderId="32" xfId="0" applyFont="1" applyBorder="1" applyAlignment="1" applyProtection="1">
      <alignment vertical="top"/>
      <protection locked="0"/>
    </xf>
    <xf numFmtId="0" fontId="41" fillId="0" borderId="33" xfId="0" applyFont="1" applyBorder="1" applyAlignment="1" applyProtection="1">
      <alignment vertical="top"/>
      <protection locked="0"/>
    </xf>
    <xf numFmtId="0" fontId="41" fillId="0" borderId="1" xfId="0" applyFont="1" applyBorder="1" applyAlignment="1" applyProtection="1">
      <alignment horizontal="center" vertical="center"/>
      <protection locked="0"/>
    </xf>
    <xf numFmtId="0" fontId="41" fillId="0" borderId="1" xfId="0" applyFont="1" applyBorder="1" applyAlignment="1" applyProtection="1">
      <alignment horizontal="left" vertical="top"/>
      <protection locked="0"/>
    </xf>
    <xf numFmtId="0" fontId="41" fillId="0" borderId="35" xfId="0" applyFont="1" applyBorder="1" applyAlignment="1" applyProtection="1">
      <alignment vertical="top"/>
      <protection locked="0"/>
    </xf>
    <xf numFmtId="0" fontId="41" fillId="0" borderId="34" xfId="0" applyFont="1" applyBorder="1" applyAlignment="1" applyProtection="1">
      <alignment vertical="top"/>
      <protection locked="0"/>
    </xf>
    <xf numFmtId="0" fontId="41" fillId="0" borderId="36" xfId="0" applyFont="1" applyBorder="1" applyAlignment="1" applyProtection="1">
      <alignment vertical="top"/>
      <protection locked="0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0" xfId="0" applyBorder="1" applyProtection="1"/>
    <xf numFmtId="0" fontId="3" fillId="0" borderId="0" xfId="0" applyFont="1" applyBorder="1" applyAlignment="1" applyProtection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wrapText="1"/>
    </xf>
    <xf numFmtId="4" fontId="21" fillId="0" borderId="8" xfId="0" applyNumberFormat="1" applyFont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64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0" fontId="3" fillId="5" borderId="10" xfId="0" applyFont="1" applyFill="1" applyBorder="1" applyAlignment="1" applyProtection="1">
      <alignment horizontal="left" vertical="center"/>
    </xf>
    <xf numFmtId="0" fontId="0" fillId="5" borderId="10" xfId="0" applyFont="1" applyFill="1" applyBorder="1" applyAlignment="1" applyProtection="1">
      <alignment vertical="center"/>
    </xf>
    <xf numFmtId="4" fontId="3" fillId="5" borderId="10" xfId="0" applyNumberFormat="1" applyFont="1" applyFill="1" applyBorder="1" applyAlignment="1" applyProtection="1">
      <alignment vertical="center"/>
    </xf>
    <xf numFmtId="0" fontId="0" fillId="5" borderId="11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left" vertic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0" fillId="0" borderId="0" xfId="0"/>
    <xf numFmtId="0" fontId="19" fillId="0" borderId="0" xfId="0" applyFont="1" applyBorder="1" applyAlignment="1" applyProtection="1">
      <alignment horizontal="left" vertical="center" wrapText="1"/>
    </xf>
    <xf numFmtId="0" fontId="19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Border="1" applyAlignment="1" applyProtection="1">
      <alignment horizontal="left" vertical="center"/>
    </xf>
    <xf numFmtId="0" fontId="19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31" fillId="3" borderId="0" xfId="1" applyFont="1" applyFill="1" applyAlignment="1">
      <alignment vertical="center"/>
    </xf>
    <xf numFmtId="0" fontId="44" fillId="0" borderId="1" xfId="0" applyFont="1" applyBorder="1" applyAlignment="1" applyProtection="1">
      <alignment horizontal="left" vertical="center"/>
      <protection locked="0"/>
    </xf>
    <xf numFmtId="0" fontId="44" fillId="0" borderId="1" xfId="0" applyFont="1" applyBorder="1" applyAlignment="1" applyProtection="1">
      <alignment horizontal="left" vertical="top"/>
      <protection locked="0"/>
    </xf>
    <xf numFmtId="0" fontId="43" fillId="0" borderId="34" xfId="0" applyFont="1" applyBorder="1" applyAlignment="1" applyProtection="1">
      <alignment horizontal="left"/>
      <protection locked="0"/>
    </xf>
    <xf numFmtId="0" fontId="42" fillId="0" borderId="1" xfId="0" applyFont="1" applyBorder="1" applyAlignment="1" applyProtection="1">
      <alignment horizontal="center" vertical="center" wrapText="1"/>
      <protection locked="0"/>
    </xf>
    <xf numFmtId="0" fontId="42" fillId="0" borderId="1" xfId="0" applyFont="1" applyBorder="1" applyAlignment="1" applyProtection="1">
      <alignment horizontal="center" vertical="center"/>
      <protection locked="0"/>
    </xf>
    <xf numFmtId="49" fontId="44" fillId="0" borderId="1" xfId="0" applyNumberFormat="1" applyFont="1" applyBorder="1" applyAlignment="1" applyProtection="1">
      <alignment horizontal="left" vertical="center" wrapText="1"/>
      <protection locked="0"/>
    </xf>
    <xf numFmtId="0" fontId="44" fillId="0" borderId="1" xfId="0" applyFont="1" applyBorder="1" applyAlignment="1" applyProtection="1">
      <alignment horizontal="left" vertical="center" wrapText="1"/>
      <protection locked="0"/>
    </xf>
    <xf numFmtId="0" fontId="43" fillId="0" borderId="34" xfId="0" applyFont="1" applyBorder="1" applyAlignment="1" applyProtection="1">
      <alignment horizontal="left" wrapText="1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59"/>
  <sheetViews>
    <sheetView showGridLines="0" tabSelected="1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91" width="9.33203125" hidden="1"/>
  </cols>
  <sheetData>
    <row r="1" spans="1:74" ht="21.4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spans="1:74" ht="36.950000000000003" customHeight="1"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3"/>
      <c r="BE2" s="383"/>
      <c r="BS2" s="23" t="s">
        <v>8</v>
      </c>
      <c r="BT2" s="23" t="s">
        <v>9</v>
      </c>
    </row>
    <row r="3" spans="1:74" ht="6.95" customHeight="1">
      <c r="B3" s="24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6"/>
      <c r="BS3" s="23" t="s">
        <v>8</v>
      </c>
      <c r="BT3" s="23" t="s">
        <v>10</v>
      </c>
    </row>
    <row r="4" spans="1:74" ht="36.950000000000003" customHeight="1">
      <c r="B4" s="27"/>
      <c r="C4" s="28"/>
      <c r="D4" s="29" t="s">
        <v>11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30"/>
      <c r="AS4" s="31" t="s">
        <v>12</v>
      </c>
      <c r="BE4" s="32" t="s">
        <v>13</v>
      </c>
      <c r="BS4" s="23" t="s">
        <v>14</v>
      </c>
    </row>
    <row r="5" spans="1:74" ht="14.45" customHeight="1">
      <c r="B5" s="27"/>
      <c r="C5" s="28"/>
      <c r="D5" s="33" t="s">
        <v>15</v>
      </c>
      <c r="E5" s="28"/>
      <c r="F5" s="28"/>
      <c r="G5" s="28"/>
      <c r="H5" s="28"/>
      <c r="I5" s="28"/>
      <c r="J5" s="28"/>
      <c r="K5" s="348" t="s">
        <v>16</v>
      </c>
      <c r="L5" s="349"/>
      <c r="M5" s="349"/>
      <c r="N5" s="349"/>
      <c r="O5" s="349"/>
      <c r="P5" s="349"/>
      <c r="Q5" s="349"/>
      <c r="R5" s="349"/>
      <c r="S5" s="349"/>
      <c r="T5" s="349"/>
      <c r="U5" s="349"/>
      <c r="V5" s="349"/>
      <c r="W5" s="349"/>
      <c r="X5" s="349"/>
      <c r="Y5" s="349"/>
      <c r="Z5" s="349"/>
      <c r="AA5" s="349"/>
      <c r="AB5" s="349"/>
      <c r="AC5" s="349"/>
      <c r="AD5" s="349"/>
      <c r="AE5" s="349"/>
      <c r="AF5" s="349"/>
      <c r="AG5" s="349"/>
      <c r="AH5" s="349"/>
      <c r="AI5" s="349"/>
      <c r="AJ5" s="349"/>
      <c r="AK5" s="349"/>
      <c r="AL5" s="349"/>
      <c r="AM5" s="349"/>
      <c r="AN5" s="349"/>
      <c r="AO5" s="349"/>
      <c r="AP5" s="28"/>
      <c r="AQ5" s="30"/>
      <c r="BE5" s="346" t="s">
        <v>17</v>
      </c>
      <c r="BS5" s="23" t="s">
        <v>8</v>
      </c>
    </row>
    <row r="6" spans="1:74" ht="36.950000000000003" customHeight="1">
      <c r="B6" s="27"/>
      <c r="C6" s="28"/>
      <c r="D6" s="35" t="s">
        <v>18</v>
      </c>
      <c r="E6" s="28"/>
      <c r="F6" s="28"/>
      <c r="G6" s="28"/>
      <c r="H6" s="28"/>
      <c r="I6" s="28"/>
      <c r="J6" s="28"/>
      <c r="K6" s="350" t="s">
        <v>19</v>
      </c>
      <c r="L6" s="349"/>
      <c r="M6" s="349"/>
      <c r="N6" s="349"/>
      <c r="O6" s="349"/>
      <c r="P6" s="349"/>
      <c r="Q6" s="349"/>
      <c r="R6" s="349"/>
      <c r="S6" s="349"/>
      <c r="T6" s="349"/>
      <c r="U6" s="349"/>
      <c r="V6" s="349"/>
      <c r="W6" s="349"/>
      <c r="X6" s="349"/>
      <c r="Y6" s="349"/>
      <c r="Z6" s="349"/>
      <c r="AA6" s="349"/>
      <c r="AB6" s="349"/>
      <c r="AC6" s="349"/>
      <c r="AD6" s="349"/>
      <c r="AE6" s="349"/>
      <c r="AF6" s="349"/>
      <c r="AG6" s="349"/>
      <c r="AH6" s="349"/>
      <c r="AI6" s="349"/>
      <c r="AJ6" s="349"/>
      <c r="AK6" s="349"/>
      <c r="AL6" s="349"/>
      <c r="AM6" s="349"/>
      <c r="AN6" s="349"/>
      <c r="AO6" s="349"/>
      <c r="AP6" s="28"/>
      <c r="AQ6" s="30"/>
      <c r="BE6" s="347"/>
      <c r="BS6" s="23" t="s">
        <v>8</v>
      </c>
    </row>
    <row r="7" spans="1:74" ht="14.45" customHeight="1">
      <c r="B7" s="27"/>
      <c r="C7" s="28"/>
      <c r="D7" s="36" t="s">
        <v>20</v>
      </c>
      <c r="E7" s="28"/>
      <c r="F7" s="28"/>
      <c r="G7" s="28"/>
      <c r="H7" s="28"/>
      <c r="I7" s="28"/>
      <c r="J7" s="28"/>
      <c r="K7" s="34" t="s">
        <v>21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6" t="s">
        <v>22</v>
      </c>
      <c r="AL7" s="28"/>
      <c r="AM7" s="28"/>
      <c r="AN7" s="34" t="s">
        <v>21</v>
      </c>
      <c r="AO7" s="28"/>
      <c r="AP7" s="28"/>
      <c r="AQ7" s="30"/>
      <c r="BE7" s="347"/>
      <c r="BS7" s="23" t="s">
        <v>8</v>
      </c>
    </row>
    <row r="8" spans="1:74" ht="14.45" customHeight="1">
      <c r="B8" s="27"/>
      <c r="C8" s="28"/>
      <c r="D8" s="36" t="s">
        <v>23</v>
      </c>
      <c r="E8" s="28"/>
      <c r="F8" s="28"/>
      <c r="G8" s="28"/>
      <c r="H8" s="28"/>
      <c r="I8" s="28"/>
      <c r="J8" s="28"/>
      <c r="K8" s="34" t="s">
        <v>24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6" t="s">
        <v>25</v>
      </c>
      <c r="AL8" s="28"/>
      <c r="AM8" s="28"/>
      <c r="AN8" s="37" t="s">
        <v>26</v>
      </c>
      <c r="AO8" s="28"/>
      <c r="AP8" s="28"/>
      <c r="AQ8" s="30"/>
      <c r="BE8" s="347"/>
      <c r="BS8" s="23" t="s">
        <v>8</v>
      </c>
    </row>
    <row r="9" spans="1:74" ht="14.45" customHeight="1">
      <c r="B9" s="27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30"/>
      <c r="BE9" s="347"/>
      <c r="BS9" s="23" t="s">
        <v>8</v>
      </c>
    </row>
    <row r="10" spans="1:74" ht="14.45" customHeight="1">
      <c r="B10" s="27"/>
      <c r="C10" s="28"/>
      <c r="D10" s="36" t="s">
        <v>27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6" t="s">
        <v>28</v>
      </c>
      <c r="AL10" s="28"/>
      <c r="AM10" s="28"/>
      <c r="AN10" s="34" t="s">
        <v>21</v>
      </c>
      <c r="AO10" s="28"/>
      <c r="AP10" s="28"/>
      <c r="AQ10" s="30"/>
      <c r="BE10" s="347"/>
      <c r="BS10" s="23" t="s">
        <v>8</v>
      </c>
    </row>
    <row r="11" spans="1:74" ht="18.399999999999999" customHeight="1">
      <c r="B11" s="27"/>
      <c r="C11" s="28"/>
      <c r="D11" s="28"/>
      <c r="E11" s="34" t="s">
        <v>29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6" t="s">
        <v>30</v>
      </c>
      <c r="AL11" s="28"/>
      <c r="AM11" s="28"/>
      <c r="AN11" s="34" t="s">
        <v>21</v>
      </c>
      <c r="AO11" s="28"/>
      <c r="AP11" s="28"/>
      <c r="AQ11" s="30"/>
      <c r="BE11" s="347"/>
      <c r="BS11" s="23" t="s">
        <v>8</v>
      </c>
    </row>
    <row r="12" spans="1:74" ht="6.95" customHeight="1">
      <c r="B12" s="27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30"/>
      <c r="BE12" s="347"/>
      <c r="BS12" s="23" t="s">
        <v>8</v>
      </c>
    </row>
    <row r="13" spans="1:74" ht="14.45" customHeight="1">
      <c r="B13" s="27"/>
      <c r="C13" s="28"/>
      <c r="D13" s="36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6" t="s">
        <v>28</v>
      </c>
      <c r="AL13" s="28"/>
      <c r="AM13" s="28"/>
      <c r="AN13" s="38" t="s">
        <v>32</v>
      </c>
      <c r="AO13" s="28"/>
      <c r="AP13" s="28"/>
      <c r="AQ13" s="30"/>
      <c r="BE13" s="347"/>
      <c r="BS13" s="23" t="s">
        <v>8</v>
      </c>
    </row>
    <row r="14" spans="1:74">
      <c r="B14" s="27"/>
      <c r="C14" s="28"/>
      <c r="D14" s="28"/>
      <c r="E14" s="351" t="s">
        <v>32</v>
      </c>
      <c r="F14" s="352"/>
      <c r="G14" s="352"/>
      <c r="H14" s="352"/>
      <c r="I14" s="352"/>
      <c r="J14" s="352"/>
      <c r="K14" s="352"/>
      <c r="L14" s="352"/>
      <c r="M14" s="352"/>
      <c r="N14" s="352"/>
      <c r="O14" s="352"/>
      <c r="P14" s="352"/>
      <c r="Q14" s="352"/>
      <c r="R14" s="352"/>
      <c r="S14" s="352"/>
      <c r="T14" s="352"/>
      <c r="U14" s="352"/>
      <c r="V14" s="352"/>
      <c r="W14" s="352"/>
      <c r="X14" s="352"/>
      <c r="Y14" s="352"/>
      <c r="Z14" s="352"/>
      <c r="AA14" s="352"/>
      <c r="AB14" s="352"/>
      <c r="AC14" s="352"/>
      <c r="AD14" s="352"/>
      <c r="AE14" s="352"/>
      <c r="AF14" s="352"/>
      <c r="AG14" s="352"/>
      <c r="AH14" s="352"/>
      <c r="AI14" s="352"/>
      <c r="AJ14" s="352"/>
      <c r="AK14" s="36" t="s">
        <v>30</v>
      </c>
      <c r="AL14" s="28"/>
      <c r="AM14" s="28"/>
      <c r="AN14" s="38" t="s">
        <v>32</v>
      </c>
      <c r="AO14" s="28"/>
      <c r="AP14" s="28"/>
      <c r="AQ14" s="30"/>
      <c r="BE14" s="347"/>
      <c r="BS14" s="23" t="s">
        <v>8</v>
      </c>
    </row>
    <row r="15" spans="1:74" ht="6.95" customHeight="1"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30"/>
      <c r="BE15" s="347"/>
      <c r="BS15" s="23" t="s">
        <v>6</v>
      </c>
    </row>
    <row r="16" spans="1:74" ht="14.45" customHeight="1">
      <c r="B16" s="27"/>
      <c r="C16" s="28"/>
      <c r="D16" s="36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6" t="s">
        <v>28</v>
      </c>
      <c r="AL16" s="28"/>
      <c r="AM16" s="28"/>
      <c r="AN16" s="34" t="s">
        <v>21</v>
      </c>
      <c r="AO16" s="28"/>
      <c r="AP16" s="28"/>
      <c r="AQ16" s="30"/>
      <c r="BE16" s="347"/>
      <c r="BS16" s="23" t="s">
        <v>6</v>
      </c>
    </row>
    <row r="17" spans="2:71" ht="18.399999999999999" customHeight="1">
      <c r="B17" s="27"/>
      <c r="C17" s="28"/>
      <c r="D17" s="28"/>
      <c r="E17" s="34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6" t="s">
        <v>30</v>
      </c>
      <c r="AL17" s="28"/>
      <c r="AM17" s="28"/>
      <c r="AN17" s="34" t="s">
        <v>21</v>
      </c>
      <c r="AO17" s="28"/>
      <c r="AP17" s="28"/>
      <c r="AQ17" s="30"/>
      <c r="BE17" s="347"/>
      <c r="BS17" s="23" t="s">
        <v>35</v>
      </c>
    </row>
    <row r="18" spans="2:71" ht="6.95" customHeight="1"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30"/>
      <c r="BE18" s="347"/>
      <c r="BS18" s="23" t="s">
        <v>8</v>
      </c>
    </row>
    <row r="19" spans="2:71" ht="14.45" customHeight="1">
      <c r="B19" s="27"/>
      <c r="C19" s="28"/>
      <c r="D19" s="36" t="s">
        <v>36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30"/>
      <c r="BE19" s="347"/>
      <c r="BS19" s="23" t="s">
        <v>8</v>
      </c>
    </row>
    <row r="20" spans="2:71" ht="57" customHeight="1">
      <c r="B20" s="27"/>
      <c r="C20" s="28"/>
      <c r="D20" s="28"/>
      <c r="E20" s="353" t="s">
        <v>37</v>
      </c>
      <c r="F20" s="353"/>
      <c r="G20" s="353"/>
      <c r="H20" s="353"/>
      <c r="I20" s="353"/>
      <c r="J20" s="353"/>
      <c r="K20" s="353"/>
      <c r="L20" s="353"/>
      <c r="M20" s="353"/>
      <c r="N20" s="353"/>
      <c r="O20" s="353"/>
      <c r="P20" s="353"/>
      <c r="Q20" s="353"/>
      <c r="R20" s="353"/>
      <c r="S20" s="353"/>
      <c r="T20" s="353"/>
      <c r="U20" s="353"/>
      <c r="V20" s="353"/>
      <c r="W20" s="353"/>
      <c r="X20" s="353"/>
      <c r="Y20" s="353"/>
      <c r="Z20" s="353"/>
      <c r="AA20" s="353"/>
      <c r="AB20" s="353"/>
      <c r="AC20" s="353"/>
      <c r="AD20" s="353"/>
      <c r="AE20" s="353"/>
      <c r="AF20" s="353"/>
      <c r="AG20" s="353"/>
      <c r="AH20" s="353"/>
      <c r="AI20" s="353"/>
      <c r="AJ20" s="353"/>
      <c r="AK20" s="353"/>
      <c r="AL20" s="353"/>
      <c r="AM20" s="353"/>
      <c r="AN20" s="353"/>
      <c r="AO20" s="28"/>
      <c r="AP20" s="28"/>
      <c r="AQ20" s="30"/>
      <c r="BE20" s="347"/>
      <c r="BS20" s="23" t="s">
        <v>6</v>
      </c>
    </row>
    <row r="21" spans="2:71" ht="6.95" customHeight="1">
      <c r="B21" s="27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30"/>
      <c r="BE21" s="347"/>
    </row>
    <row r="22" spans="2:71" ht="6.95" customHeight="1">
      <c r="B22" s="27"/>
      <c r="C22" s="28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8"/>
      <c r="AQ22" s="30"/>
      <c r="BE22" s="347"/>
    </row>
    <row r="23" spans="2:71" s="1" customFormat="1" ht="25.9" customHeight="1">
      <c r="B23" s="40"/>
      <c r="C23" s="41"/>
      <c r="D23" s="42" t="s">
        <v>38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354">
        <f>ROUND(AG51,2)</f>
        <v>0</v>
      </c>
      <c r="AL23" s="355"/>
      <c r="AM23" s="355"/>
      <c r="AN23" s="355"/>
      <c r="AO23" s="355"/>
      <c r="AP23" s="41"/>
      <c r="AQ23" s="44"/>
      <c r="BE23" s="347"/>
    </row>
    <row r="24" spans="2:71" s="1" customFormat="1" ht="6.95" customHeight="1">
      <c r="B24" s="40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4"/>
      <c r="BE24" s="347"/>
    </row>
    <row r="25" spans="2:71" s="1" customFormat="1" ht="13.5"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356" t="s">
        <v>39</v>
      </c>
      <c r="M25" s="356"/>
      <c r="N25" s="356"/>
      <c r="O25" s="356"/>
      <c r="P25" s="41"/>
      <c r="Q25" s="41"/>
      <c r="R25" s="41"/>
      <c r="S25" s="41"/>
      <c r="T25" s="41"/>
      <c r="U25" s="41"/>
      <c r="V25" s="41"/>
      <c r="W25" s="356" t="s">
        <v>40</v>
      </c>
      <c r="X25" s="356"/>
      <c r="Y25" s="356"/>
      <c r="Z25" s="356"/>
      <c r="AA25" s="356"/>
      <c r="AB25" s="356"/>
      <c r="AC25" s="356"/>
      <c r="AD25" s="356"/>
      <c r="AE25" s="356"/>
      <c r="AF25" s="41"/>
      <c r="AG25" s="41"/>
      <c r="AH25" s="41"/>
      <c r="AI25" s="41"/>
      <c r="AJ25" s="41"/>
      <c r="AK25" s="356" t="s">
        <v>41</v>
      </c>
      <c r="AL25" s="356"/>
      <c r="AM25" s="356"/>
      <c r="AN25" s="356"/>
      <c r="AO25" s="356"/>
      <c r="AP25" s="41"/>
      <c r="AQ25" s="44"/>
      <c r="BE25" s="347"/>
    </row>
    <row r="26" spans="2:71" s="2" customFormat="1" ht="14.45" customHeight="1">
      <c r="B26" s="46"/>
      <c r="C26" s="47"/>
      <c r="D26" s="48" t="s">
        <v>42</v>
      </c>
      <c r="E26" s="47"/>
      <c r="F26" s="48" t="s">
        <v>43</v>
      </c>
      <c r="G26" s="47"/>
      <c r="H26" s="47"/>
      <c r="I26" s="47"/>
      <c r="J26" s="47"/>
      <c r="K26" s="47"/>
      <c r="L26" s="357">
        <v>0.21</v>
      </c>
      <c r="M26" s="358"/>
      <c r="N26" s="358"/>
      <c r="O26" s="358"/>
      <c r="P26" s="47"/>
      <c r="Q26" s="47"/>
      <c r="R26" s="47"/>
      <c r="S26" s="47"/>
      <c r="T26" s="47"/>
      <c r="U26" s="47"/>
      <c r="V26" s="47"/>
      <c r="W26" s="359">
        <f>ROUND(AZ51,2)</f>
        <v>0</v>
      </c>
      <c r="X26" s="358"/>
      <c r="Y26" s="358"/>
      <c r="Z26" s="358"/>
      <c r="AA26" s="358"/>
      <c r="AB26" s="358"/>
      <c r="AC26" s="358"/>
      <c r="AD26" s="358"/>
      <c r="AE26" s="358"/>
      <c r="AF26" s="47"/>
      <c r="AG26" s="47"/>
      <c r="AH26" s="47"/>
      <c r="AI26" s="47"/>
      <c r="AJ26" s="47"/>
      <c r="AK26" s="359">
        <f>ROUND(AV51,2)</f>
        <v>0</v>
      </c>
      <c r="AL26" s="358"/>
      <c r="AM26" s="358"/>
      <c r="AN26" s="358"/>
      <c r="AO26" s="358"/>
      <c r="AP26" s="47"/>
      <c r="AQ26" s="49"/>
      <c r="BE26" s="347"/>
    </row>
    <row r="27" spans="2:71" s="2" customFormat="1" ht="14.45" customHeight="1">
      <c r="B27" s="46"/>
      <c r="C27" s="47"/>
      <c r="D27" s="47"/>
      <c r="E27" s="47"/>
      <c r="F27" s="48" t="s">
        <v>44</v>
      </c>
      <c r="G27" s="47"/>
      <c r="H27" s="47"/>
      <c r="I27" s="47"/>
      <c r="J27" s="47"/>
      <c r="K27" s="47"/>
      <c r="L27" s="357">
        <v>0.15</v>
      </c>
      <c r="M27" s="358"/>
      <c r="N27" s="358"/>
      <c r="O27" s="358"/>
      <c r="P27" s="47"/>
      <c r="Q27" s="47"/>
      <c r="R27" s="47"/>
      <c r="S27" s="47"/>
      <c r="T27" s="47"/>
      <c r="U27" s="47"/>
      <c r="V27" s="47"/>
      <c r="W27" s="359">
        <f>ROUND(BA51,2)</f>
        <v>0</v>
      </c>
      <c r="X27" s="358"/>
      <c r="Y27" s="358"/>
      <c r="Z27" s="358"/>
      <c r="AA27" s="358"/>
      <c r="AB27" s="358"/>
      <c r="AC27" s="358"/>
      <c r="AD27" s="358"/>
      <c r="AE27" s="358"/>
      <c r="AF27" s="47"/>
      <c r="AG27" s="47"/>
      <c r="AH27" s="47"/>
      <c r="AI27" s="47"/>
      <c r="AJ27" s="47"/>
      <c r="AK27" s="359">
        <f>ROUND(AW51,2)</f>
        <v>0</v>
      </c>
      <c r="AL27" s="358"/>
      <c r="AM27" s="358"/>
      <c r="AN27" s="358"/>
      <c r="AO27" s="358"/>
      <c r="AP27" s="47"/>
      <c r="AQ27" s="49"/>
      <c r="BE27" s="347"/>
    </row>
    <row r="28" spans="2:71" s="2" customFormat="1" ht="14.45" hidden="1" customHeight="1">
      <c r="B28" s="46"/>
      <c r="C28" s="47"/>
      <c r="D28" s="47"/>
      <c r="E28" s="47"/>
      <c r="F28" s="48" t="s">
        <v>45</v>
      </c>
      <c r="G28" s="47"/>
      <c r="H28" s="47"/>
      <c r="I28" s="47"/>
      <c r="J28" s="47"/>
      <c r="K28" s="47"/>
      <c r="L28" s="357">
        <v>0.21</v>
      </c>
      <c r="M28" s="358"/>
      <c r="N28" s="358"/>
      <c r="O28" s="358"/>
      <c r="P28" s="47"/>
      <c r="Q28" s="47"/>
      <c r="R28" s="47"/>
      <c r="S28" s="47"/>
      <c r="T28" s="47"/>
      <c r="U28" s="47"/>
      <c r="V28" s="47"/>
      <c r="W28" s="359">
        <f>ROUND(BB51,2)</f>
        <v>0</v>
      </c>
      <c r="X28" s="358"/>
      <c r="Y28" s="358"/>
      <c r="Z28" s="358"/>
      <c r="AA28" s="358"/>
      <c r="AB28" s="358"/>
      <c r="AC28" s="358"/>
      <c r="AD28" s="358"/>
      <c r="AE28" s="358"/>
      <c r="AF28" s="47"/>
      <c r="AG28" s="47"/>
      <c r="AH28" s="47"/>
      <c r="AI28" s="47"/>
      <c r="AJ28" s="47"/>
      <c r="AK28" s="359">
        <v>0</v>
      </c>
      <c r="AL28" s="358"/>
      <c r="AM28" s="358"/>
      <c r="AN28" s="358"/>
      <c r="AO28" s="358"/>
      <c r="AP28" s="47"/>
      <c r="AQ28" s="49"/>
      <c r="BE28" s="347"/>
    </row>
    <row r="29" spans="2:71" s="2" customFormat="1" ht="14.45" hidden="1" customHeight="1">
      <c r="B29" s="46"/>
      <c r="C29" s="47"/>
      <c r="D29" s="47"/>
      <c r="E29" s="47"/>
      <c r="F29" s="48" t="s">
        <v>46</v>
      </c>
      <c r="G29" s="47"/>
      <c r="H29" s="47"/>
      <c r="I29" s="47"/>
      <c r="J29" s="47"/>
      <c r="K29" s="47"/>
      <c r="L29" s="357">
        <v>0.15</v>
      </c>
      <c r="M29" s="358"/>
      <c r="N29" s="358"/>
      <c r="O29" s="358"/>
      <c r="P29" s="47"/>
      <c r="Q29" s="47"/>
      <c r="R29" s="47"/>
      <c r="S29" s="47"/>
      <c r="T29" s="47"/>
      <c r="U29" s="47"/>
      <c r="V29" s="47"/>
      <c r="W29" s="359">
        <f>ROUND(BC51,2)</f>
        <v>0</v>
      </c>
      <c r="X29" s="358"/>
      <c r="Y29" s="358"/>
      <c r="Z29" s="358"/>
      <c r="AA29" s="358"/>
      <c r="AB29" s="358"/>
      <c r="AC29" s="358"/>
      <c r="AD29" s="358"/>
      <c r="AE29" s="358"/>
      <c r="AF29" s="47"/>
      <c r="AG29" s="47"/>
      <c r="AH29" s="47"/>
      <c r="AI29" s="47"/>
      <c r="AJ29" s="47"/>
      <c r="AK29" s="359">
        <v>0</v>
      </c>
      <c r="AL29" s="358"/>
      <c r="AM29" s="358"/>
      <c r="AN29" s="358"/>
      <c r="AO29" s="358"/>
      <c r="AP29" s="47"/>
      <c r="AQ29" s="49"/>
      <c r="BE29" s="347"/>
    </row>
    <row r="30" spans="2:71" s="2" customFormat="1" ht="14.45" hidden="1" customHeight="1">
      <c r="B30" s="46"/>
      <c r="C30" s="47"/>
      <c r="D30" s="47"/>
      <c r="E30" s="47"/>
      <c r="F30" s="48" t="s">
        <v>47</v>
      </c>
      <c r="G30" s="47"/>
      <c r="H30" s="47"/>
      <c r="I30" s="47"/>
      <c r="J30" s="47"/>
      <c r="K30" s="47"/>
      <c r="L30" s="357">
        <v>0</v>
      </c>
      <c r="M30" s="358"/>
      <c r="N30" s="358"/>
      <c r="O30" s="358"/>
      <c r="P30" s="47"/>
      <c r="Q30" s="47"/>
      <c r="R30" s="47"/>
      <c r="S30" s="47"/>
      <c r="T30" s="47"/>
      <c r="U30" s="47"/>
      <c r="V30" s="47"/>
      <c r="W30" s="359">
        <f>ROUND(BD51,2)</f>
        <v>0</v>
      </c>
      <c r="X30" s="358"/>
      <c r="Y30" s="358"/>
      <c r="Z30" s="358"/>
      <c r="AA30" s="358"/>
      <c r="AB30" s="358"/>
      <c r="AC30" s="358"/>
      <c r="AD30" s="358"/>
      <c r="AE30" s="358"/>
      <c r="AF30" s="47"/>
      <c r="AG30" s="47"/>
      <c r="AH30" s="47"/>
      <c r="AI30" s="47"/>
      <c r="AJ30" s="47"/>
      <c r="AK30" s="359">
        <v>0</v>
      </c>
      <c r="AL30" s="358"/>
      <c r="AM30" s="358"/>
      <c r="AN30" s="358"/>
      <c r="AO30" s="358"/>
      <c r="AP30" s="47"/>
      <c r="AQ30" s="49"/>
      <c r="BE30" s="347"/>
    </row>
    <row r="31" spans="2:71" s="1" customFormat="1" ht="6.95" customHeight="1">
      <c r="B31" s="40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4"/>
      <c r="BE31" s="347"/>
    </row>
    <row r="32" spans="2:71" s="1" customFormat="1" ht="25.9" customHeight="1">
      <c r="B32" s="40"/>
      <c r="C32" s="50"/>
      <c r="D32" s="51" t="s">
        <v>48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3" t="s">
        <v>49</v>
      </c>
      <c r="U32" s="52"/>
      <c r="V32" s="52"/>
      <c r="W32" s="52"/>
      <c r="X32" s="360" t="s">
        <v>50</v>
      </c>
      <c r="Y32" s="361"/>
      <c r="Z32" s="361"/>
      <c r="AA32" s="361"/>
      <c r="AB32" s="361"/>
      <c r="AC32" s="52"/>
      <c r="AD32" s="52"/>
      <c r="AE32" s="52"/>
      <c r="AF32" s="52"/>
      <c r="AG32" s="52"/>
      <c r="AH32" s="52"/>
      <c r="AI32" s="52"/>
      <c r="AJ32" s="52"/>
      <c r="AK32" s="362">
        <f>SUM(AK23:AK30)</f>
        <v>0</v>
      </c>
      <c r="AL32" s="361"/>
      <c r="AM32" s="361"/>
      <c r="AN32" s="361"/>
      <c r="AO32" s="363"/>
      <c r="AP32" s="50"/>
      <c r="AQ32" s="54"/>
      <c r="BE32" s="347"/>
    </row>
    <row r="33" spans="2:56" s="1" customFormat="1" ht="6.95" customHeight="1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4"/>
    </row>
    <row r="34" spans="2:56" s="1" customFormat="1" ht="6.95" customHeight="1"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7"/>
    </row>
    <row r="38" spans="2:56" s="1" customFormat="1" ht="6.95" customHeight="1">
      <c r="B38" s="58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60"/>
    </row>
    <row r="39" spans="2:56" s="1" customFormat="1" ht="36.950000000000003" customHeight="1">
      <c r="B39" s="40"/>
      <c r="C39" s="61" t="s">
        <v>51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62"/>
      <c r="AN39" s="62"/>
      <c r="AO39" s="62"/>
      <c r="AP39" s="62"/>
      <c r="AQ39" s="62"/>
      <c r="AR39" s="60"/>
    </row>
    <row r="40" spans="2:56" s="1" customFormat="1" ht="6.95" customHeight="1">
      <c r="B40" s="40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  <c r="AP40" s="62"/>
      <c r="AQ40" s="62"/>
      <c r="AR40" s="60"/>
    </row>
    <row r="41" spans="2:56" s="3" customFormat="1" ht="14.45" customHeight="1">
      <c r="B41" s="63"/>
      <c r="C41" s="64" t="s">
        <v>15</v>
      </c>
      <c r="D41" s="65"/>
      <c r="E41" s="65"/>
      <c r="F41" s="65"/>
      <c r="G41" s="65"/>
      <c r="H41" s="65"/>
      <c r="I41" s="65"/>
      <c r="J41" s="65"/>
      <c r="K41" s="65"/>
      <c r="L41" s="65" t="str">
        <f>K5</f>
        <v>19028R1b</v>
      </c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6"/>
    </row>
    <row r="42" spans="2:56" s="4" customFormat="1" ht="36.950000000000003" customHeight="1">
      <c r="B42" s="67"/>
      <c r="C42" s="68" t="s">
        <v>18</v>
      </c>
      <c r="D42" s="69"/>
      <c r="E42" s="69"/>
      <c r="F42" s="69"/>
      <c r="G42" s="69"/>
      <c r="H42" s="69"/>
      <c r="I42" s="69"/>
      <c r="J42" s="69"/>
      <c r="K42" s="69"/>
      <c r="L42" s="364" t="str">
        <f>K6</f>
        <v>Divadlo F. X. Šaldy</v>
      </c>
      <c r="M42" s="365"/>
      <c r="N42" s="365"/>
      <c r="O42" s="365"/>
      <c r="P42" s="365"/>
      <c r="Q42" s="365"/>
      <c r="R42" s="365"/>
      <c r="S42" s="365"/>
      <c r="T42" s="365"/>
      <c r="U42" s="365"/>
      <c r="V42" s="365"/>
      <c r="W42" s="365"/>
      <c r="X42" s="365"/>
      <c r="Y42" s="365"/>
      <c r="Z42" s="365"/>
      <c r="AA42" s="365"/>
      <c r="AB42" s="365"/>
      <c r="AC42" s="365"/>
      <c r="AD42" s="365"/>
      <c r="AE42" s="365"/>
      <c r="AF42" s="365"/>
      <c r="AG42" s="365"/>
      <c r="AH42" s="365"/>
      <c r="AI42" s="365"/>
      <c r="AJ42" s="365"/>
      <c r="AK42" s="365"/>
      <c r="AL42" s="365"/>
      <c r="AM42" s="365"/>
      <c r="AN42" s="365"/>
      <c r="AO42" s="365"/>
      <c r="AP42" s="69"/>
      <c r="AQ42" s="69"/>
      <c r="AR42" s="70"/>
    </row>
    <row r="43" spans="2:56" s="1" customFormat="1" ht="6.95" customHeight="1">
      <c r="B43" s="40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0"/>
    </row>
    <row r="44" spans="2:56" s="1" customFormat="1">
      <c r="B44" s="40"/>
      <c r="C44" s="64" t="s">
        <v>23</v>
      </c>
      <c r="D44" s="62"/>
      <c r="E44" s="62"/>
      <c r="F44" s="62"/>
      <c r="G44" s="62"/>
      <c r="H44" s="62"/>
      <c r="I44" s="62"/>
      <c r="J44" s="62"/>
      <c r="K44" s="62"/>
      <c r="L44" s="71" t="str">
        <f>IF(K8="","",K8)</f>
        <v>Nám. Dr. E. Beneše 462/27, Liberec</v>
      </c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4" t="s">
        <v>25</v>
      </c>
      <c r="AJ44" s="62"/>
      <c r="AK44" s="62"/>
      <c r="AL44" s="62"/>
      <c r="AM44" s="366" t="str">
        <f>IF(AN8= "","",AN8)</f>
        <v>7. 1. 2021</v>
      </c>
      <c r="AN44" s="366"/>
      <c r="AO44" s="62"/>
      <c r="AP44" s="62"/>
      <c r="AQ44" s="62"/>
      <c r="AR44" s="60"/>
    </row>
    <row r="45" spans="2:56" s="1" customFormat="1" ht="6.95" customHeight="1">
      <c r="B45" s="40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0"/>
    </row>
    <row r="46" spans="2:56" s="1" customFormat="1">
      <c r="B46" s="40"/>
      <c r="C46" s="64" t="s">
        <v>27</v>
      </c>
      <c r="D46" s="62"/>
      <c r="E46" s="62"/>
      <c r="F46" s="62"/>
      <c r="G46" s="62"/>
      <c r="H46" s="62"/>
      <c r="I46" s="62"/>
      <c r="J46" s="62"/>
      <c r="K46" s="62"/>
      <c r="L46" s="65" t="str">
        <f>IF(E11= "","",E11)</f>
        <v xml:space="preserve"> </v>
      </c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4" t="s">
        <v>33</v>
      </c>
      <c r="AJ46" s="62"/>
      <c r="AK46" s="62"/>
      <c r="AL46" s="62"/>
      <c r="AM46" s="367" t="str">
        <f>IF(E17="","",E17)</f>
        <v>Mepro s.r.o.</v>
      </c>
      <c r="AN46" s="367"/>
      <c r="AO46" s="367"/>
      <c r="AP46" s="367"/>
      <c r="AQ46" s="62"/>
      <c r="AR46" s="60"/>
      <c r="AS46" s="368" t="s">
        <v>52</v>
      </c>
      <c r="AT46" s="369"/>
      <c r="AU46" s="73"/>
      <c r="AV46" s="73"/>
      <c r="AW46" s="73"/>
      <c r="AX46" s="73"/>
      <c r="AY46" s="73"/>
      <c r="AZ46" s="73"/>
      <c r="BA46" s="73"/>
      <c r="BB46" s="73"/>
      <c r="BC46" s="73"/>
      <c r="BD46" s="74"/>
    </row>
    <row r="47" spans="2:56" s="1" customFormat="1">
      <c r="B47" s="40"/>
      <c r="C47" s="64" t="s">
        <v>31</v>
      </c>
      <c r="D47" s="62"/>
      <c r="E47" s="62"/>
      <c r="F47" s="62"/>
      <c r="G47" s="62"/>
      <c r="H47" s="62"/>
      <c r="I47" s="62"/>
      <c r="J47" s="62"/>
      <c r="K47" s="62"/>
      <c r="L47" s="65" t="str">
        <f>IF(E14= "Vyplň údaj","",E14)</f>
        <v/>
      </c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0"/>
      <c r="AS47" s="370"/>
      <c r="AT47" s="371"/>
      <c r="AU47" s="75"/>
      <c r="AV47" s="75"/>
      <c r="AW47" s="75"/>
      <c r="AX47" s="75"/>
      <c r="AY47" s="75"/>
      <c r="AZ47" s="75"/>
      <c r="BA47" s="75"/>
      <c r="BB47" s="75"/>
      <c r="BC47" s="75"/>
      <c r="BD47" s="76"/>
    </row>
    <row r="48" spans="2:56" s="1" customFormat="1" ht="10.9" customHeight="1">
      <c r="B48" s="40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0"/>
      <c r="AS48" s="372"/>
      <c r="AT48" s="373"/>
      <c r="AU48" s="41"/>
      <c r="AV48" s="41"/>
      <c r="AW48" s="41"/>
      <c r="AX48" s="41"/>
      <c r="AY48" s="41"/>
      <c r="AZ48" s="41"/>
      <c r="BA48" s="41"/>
      <c r="BB48" s="41"/>
      <c r="BC48" s="41"/>
      <c r="BD48" s="77"/>
    </row>
    <row r="49" spans="1:91" s="1" customFormat="1" ht="29.25" customHeight="1">
      <c r="B49" s="40"/>
      <c r="C49" s="374" t="s">
        <v>53</v>
      </c>
      <c r="D49" s="375"/>
      <c r="E49" s="375"/>
      <c r="F49" s="375"/>
      <c r="G49" s="375"/>
      <c r="H49" s="78"/>
      <c r="I49" s="376" t="s">
        <v>54</v>
      </c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  <c r="Y49" s="375"/>
      <c r="Z49" s="375"/>
      <c r="AA49" s="375"/>
      <c r="AB49" s="375"/>
      <c r="AC49" s="375"/>
      <c r="AD49" s="375"/>
      <c r="AE49" s="375"/>
      <c r="AF49" s="375"/>
      <c r="AG49" s="377" t="s">
        <v>55</v>
      </c>
      <c r="AH49" s="375"/>
      <c r="AI49" s="375"/>
      <c r="AJ49" s="375"/>
      <c r="AK49" s="375"/>
      <c r="AL49" s="375"/>
      <c r="AM49" s="375"/>
      <c r="AN49" s="376" t="s">
        <v>56</v>
      </c>
      <c r="AO49" s="375"/>
      <c r="AP49" s="375"/>
      <c r="AQ49" s="79" t="s">
        <v>57</v>
      </c>
      <c r="AR49" s="60"/>
      <c r="AS49" s="80" t="s">
        <v>58</v>
      </c>
      <c r="AT49" s="81" t="s">
        <v>59</v>
      </c>
      <c r="AU49" s="81" t="s">
        <v>60</v>
      </c>
      <c r="AV49" s="81" t="s">
        <v>61</v>
      </c>
      <c r="AW49" s="81" t="s">
        <v>62</v>
      </c>
      <c r="AX49" s="81" t="s">
        <v>63</v>
      </c>
      <c r="AY49" s="81" t="s">
        <v>64</v>
      </c>
      <c r="AZ49" s="81" t="s">
        <v>65</v>
      </c>
      <c r="BA49" s="81" t="s">
        <v>66</v>
      </c>
      <c r="BB49" s="81" t="s">
        <v>67</v>
      </c>
      <c r="BC49" s="81" t="s">
        <v>68</v>
      </c>
      <c r="BD49" s="82" t="s">
        <v>69</v>
      </c>
    </row>
    <row r="50" spans="1:91" s="1" customFormat="1" ht="10.9" customHeight="1">
      <c r="B50" s="40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0"/>
      <c r="AS50" s="83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5"/>
    </row>
    <row r="51" spans="1:91" s="4" customFormat="1" ht="32.450000000000003" customHeight="1">
      <c r="B51" s="67"/>
      <c r="C51" s="86" t="s">
        <v>70</v>
      </c>
      <c r="D51" s="87"/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7"/>
      <c r="AC51" s="87"/>
      <c r="AD51" s="87"/>
      <c r="AE51" s="87"/>
      <c r="AF51" s="87"/>
      <c r="AG51" s="381">
        <f>ROUND(SUM(AG52:AG57),2)</f>
        <v>0</v>
      </c>
      <c r="AH51" s="381"/>
      <c r="AI51" s="381"/>
      <c r="AJ51" s="381"/>
      <c r="AK51" s="381"/>
      <c r="AL51" s="381"/>
      <c r="AM51" s="381"/>
      <c r="AN51" s="382">
        <f t="shared" ref="AN51:AN57" si="0">SUM(AG51,AT51)</f>
        <v>0</v>
      </c>
      <c r="AO51" s="382"/>
      <c r="AP51" s="382"/>
      <c r="AQ51" s="88" t="s">
        <v>21</v>
      </c>
      <c r="AR51" s="70"/>
      <c r="AS51" s="89">
        <f>ROUND(SUM(AS52:AS57),2)</f>
        <v>0</v>
      </c>
      <c r="AT51" s="90">
        <f t="shared" ref="AT51:AT57" si="1">ROUND(SUM(AV51:AW51),2)</f>
        <v>0</v>
      </c>
      <c r="AU51" s="91">
        <f>ROUND(SUM(AU52:AU57),5)</f>
        <v>0</v>
      </c>
      <c r="AV51" s="90">
        <f>ROUND(AZ51*L26,2)</f>
        <v>0</v>
      </c>
      <c r="AW51" s="90">
        <f>ROUND(BA51*L27,2)</f>
        <v>0</v>
      </c>
      <c r="AX51" s="90">
        <f>ROUND(BB51*L26,2)</f>
        <v>0</v>
      </c>
      <c r="AY51" s="90">
        <f>ROUND(BC51*L27,2)</f>
        <v>0</v>
      </c>
      <c r="AZ51" s="90">
        <f>ROUND(SUM(AZ52:AZ57),2)</f>
        <v>0</v>
      </c>
      <c r="BA51" s="90">
        <f>ROUND(SUM(BA52:BA57),2)</f>
        <v>0</v>
      </c>
      <c r="BB51" s="90">
        <f>ROUND(SUM(BB52:BB57),2)</f>
        <v>0</v>
      </c>
      <c r="BC51" s="90">
        <f>ROUND(SUM(BC52:BC57),2)</f>
        <v>0</v>
      </c>
      <c r="BD51" s="92">
        <f>ROUND(SUM(BD52:BD57),2)</f>
        <v>0</v>
      </c>
      <c r="BS51" s="93" t="s">
        <v>71</v>
      </c>
      <c r="BT51" s="93" t="s">
        <v>72</v>
      </c>
      <c r="BU51" s="94" t="s">
        <v>73</v>
      </c>
      <c r="BV51" s="93" t="s">
        <v>74</v>
      </c>
      <c r="BW51" s="93" t="s">
        <v>7</v>
      </c>
      <c r="BX51" s="93" t="s">
        <v>75</v>
      </c>
      <c r="CL51" s="93" t="s">
        <v>21</v>
      </c>
    </row>
    <row r="52" spans="1:91" s="5" customFormat="1" ht="16.5" customHeight="1">
      <c r="A52" s="95" t="s">
        <v>76</v>
      </c>
      <c r="B52" s="96"/>
      <c r="C52" s="97"/>
      <c r="D52" s="380" t="s">
        <v>77</v>
      </c>
      <c r="E52" s="380"/>
      <c r="F52" s="380"/>
      <c r="G52" s="380"/>
      <c r="H52" s="380"/>
      <c r="I52" s="98"/>
      <c r="J52" s="380" t="s">
        <v>78</v>
      </c>
      <c r="K52" s="380"/>
      <c r="L52" s="380"/>
      <c r="M52" s="380"/>
      <c r="N52" s="380"/>
      <c r="O52" s="380"/>
      <c r="P52" s="380"/>
      <c r="Q52" s="380"/>
      <c r="R52" s="380"/>
      <c r="S52" s="380"/>
      <c r="T52" s="380"/>
      <c r="U52" s="380"/>
      <c r="V52" s="380"/>
      <c r="W52" s="380"/>
      <c r="X52" s="380"/>
      <c r="Y52" s="380"/>
      <c r="Z52" s="380"/>
      <c r="AA52" s="380"/>
      <c r="AB52" s="380"/>
      <c r="AC52" s="380"/>
      <c r="AD52" s="380"/>
      <c r="AE52" s="380"/>
      <c r="AF52" s="380"/>
      <c r="AG52" s="378">
        <f>'0a - VRN - etapa I'!J27</f>
        <v>0</v>
      </c>
      <c r="AH52" s="379"/>
      <c r="AI52" s="379"/>
      <c r="AJ52" s="379"/>
      <c r="AK52" s="379"/>
      <c r="AL52" s="379"/>
      <c r="AM52" s="379"/>
      <c r="AN52" s="378">
        <f t="shared" si="0"/>
        <v>0</v>
      </c>
      <c r="AO52" s="379"/>
      <c r="AP52" s="379"/>
      <c r="AQ52" s="99" t="s">
        <v>79</v>
      </c>
      <c r="AR52" s="100"/>
      <c r="AS52" s="101">
        <v>0</v>
      </c>
      <c r="AT52" s="102">
        <f t="shared" si="1"/>
        <v>0</v>
      </c>
      <c r="AU52" s="103">
        <f>'0a - VRN - etapa I'!P80</f>
        <v>0</v>
      </c>
      <c r="AV52" s="102">
        <f>'0a - VRN - etapa I'!J30</f>
        <v>0</v>
      </c>
      <c r="AW52" s="102">
        <f>'0a - VRN - etapa I'!J31</f>
        <v>0</v>
      </c>
      <c r="AX52" s="102">
        <f>'0a - VRN - etapa I'!J32</f>
        <v>0</v>
      </c>
      <c r="AY52" s="102">
        <f>'0a - VRN - etapa I'!J33</f>
        <v>0</v>
      </c>
      <c r="AZ52" s="102">
        <f>'0a - VRN - etapa I'!F30</f>
        <v>0</v>
      </c>
      <c r="BA52" s="102">
        <f>'0a - VRN - etapa I'!F31</f>
        <v>0</v>
      </c>
      <c r="BB52" s="102">
        <f>'0a - VRN - etapa I'!F32</f>
        <v>0</v>
      </c>
      <c r="BC52" s="102">
        <f>'0a - VRN - etapa I'!F33</f>
        <v>0</v>
      </c>
      <c r="BD52" s="104">
        <f>'0a - VRN - etapa I'!F34</f>
        <v>0</v>
      </c>
      <c r="BT52" s="105" t="s">
        <v>80</v>
      </c>
      <c r="BV52" s="105" t="s">
        <v>74</v>
      </c>
      <c r="BW52" s="105" t="s">
        <v>81</v>
      </c>
      <c r="BX52" s="105" t="s">
        <v>7</v>
      </c>
      <c r="CL52" s="105" t="s">
        <v>21</v>
      </c>
      <c r="CM52" s="105" t="s">
        <v>82</v>
      </c>
    </row>
    <row r="53" spans="1:91" s="5" customFormat="1" ht="16.5" customHeight="1">
      <c r="A53" s="95" t="s">
        <v>76</v>
      </c>
      <c r="B53" s="96"/>
      <c r="C53" s="97"/>
      <c r="D53" s="380" t="s">
        <v>83</v>
      </c>
      <c r="E53" s="380"/>
      <c r="F53" s="380"/>
      <c r="G53" s="380"/>
      <c r="H53" s="380"/>
      <c r="I53" s="98"/>
      <c r="J53" s="380" t="s">
        <v>84</v>
      </c>
      <c r="K53" s="380"/>
      <c r="L53" s="380"/>
      <c r="M53" s="380"/>
      <c r="N53" s="380"/>
      <c r="O53" s="380"/>
      <c r="P53" s="380"/>
      <c r="Q53" s="380"/>
      <c r="R53" s="380"/>
      <c r="S53" s="380"/>
      <c r="T53" s="380"/>
      <c r="U53" s="380"/>
      <c r="V53" s="380"/>
      <c r="W53" s="380"/>
      <c r="X53" s="380"/>
      <c r="Y53" s="380"/>
      <c r="Z53" s="380"/>
      <c r="AA53" s="380"/>
      <c r="AB53" s="380"/>
      <c r="AC53" s="380"/>
      <c r="AD53" s="380"/>
      <c r="AE53" s="380"/>
      <c r="AF53" s="380"/>
      <c r="AG53" s="378">
        <f>'0b - VRN - etapa II'!J27</f>
        <v>0</v>
      </c>
      <c r="AH53" s="379"/>
      <c r="AI53" s="379"/>
      <c r="AJ53" s="379"/>
      <c r="AK53" s="379"/>
      <c r="AL53" s="379"/>
      <c r="AM53" s="379"/>
      <c r="AN53" s="378">
        <f t="shared" si="0"/>
        <v>0</v>
      </c>
      <c r="AO53" s="379"/>
      <c r="AP53" s="379"/>
      <c r="AQ53" s="99" t="s">
        <v>79</v>
      </c>
      <c r="AR53" s="100"/>
      <c r="AS53" s="101">
        <v>0</v>
      </c>
      <c r="AT53" s="102">
        <f t="shared" si="1"/>
        <v>0</v>
      </c>
      <c r="AU53" s="103">
        <f>'0b - VRN - etapa II'!P80</f>
        <v>0</v>
      </c>
      <c r="AV53" s="102">
        <f>'0b - VRN - etapa II'!J30</f>
        <v>0</v>
      </c>
      <c r="AW53" s="102">
        <f>'0b - VRN - etapa II'!J31</f>
        <v>0</v>
      </c>
      <c r="AX53" s="102">
        <f>'0b - VRN - etapa II'!J32</f>
        <v>0</v>
      </c>
      <c r="AY53" s="102">
        <f>'0b - VRN - etapa II'!J33</f>
        <v>0</v>
      </c>
      <c r="AZ53" s="102">
        <f>'0b - VRN - etapa II'!F30</f>
        <v>0</v>
      </c>
      <c r="BA53" s="102">
        <f>'0b - VRN - etapa II'!F31</f>
        <v>0</v>
      </c>
      <c r="BB53" s="102">
        <f>'0b - VRN - etapa II'!F32</f>
        <v>0</v>
      </c>
      <c r="BC53" s="102">
        <f>'0b - VRN - etapa II'!F33</f>
        <v>0</v>
      </c>
      <c r="BD53" s="104">
        <f>'0b - VRN - etapa II'!F34</f>
        <v>0</v>
      </c>
      <c r="BT53" s="105" t="s">
        <v>80</v>
      </c>
      <c r="BV53" s="105" t="s">
        <v>74</v>
      </c>
      <c r="BW53" s="105" t="s">
        <v>85</v>
      </c>
      <c r="BX53" s="105" t="s">
        <v>7</v>
      </c>
      <c r="CL53" s="105" t="s">
        <v>21</v>
      </c>
      <c r="CM53" s="105" t="s">
        <v>82</v>
      </c>
    </row>
    <row r="54" spans="1:91" s="5" customFormat="1" ht="16.5" customHeight="1">
      <c r="A54" s="95" t="s">
        <v>76</v>
      </c>
      <c r="B54" s="96"/>
      <c r="C54" s="97"/>
      <c r="D54" s="380" t="s">
        <v>86</v>
      </c>
      <c r="E54" s="380"/>
      <c r="F54" s="380"/>
      <c r="G54" s="380"/>
      <c r="H54" s="380"/>
      <c r="I54" s="98"/>
      <c r="J54" s="380" t="s">
        <v>87</v>
      </c>
      <c r="K54" s="380"/>
      <c r="L54" s="380"/>
      <c r="M54" s="380"/>
      <c r="N54" s="380"/>
      <c r="O54" s="380"/>
      <c r="P54" s="380"/>
      <c r="Q54" s="380"/>
      <c r="R54" s="380"/>
      <c r="S54" s="380"/>
      <c r="T54" s="380"/>
      <c r="U54" s="380"/>
      <c r="V54" s="380"/>
      <c r="W54" s="380"/>
      <c r="X54" s="380"/>
      <c r="Y54" s="380"/>
      <c r="Z54" s="380"/>
      <c r="AA54" s="380"/>
      <c r="AB54" s="380"/>
      <c r="AC54" s="380"/>
      <c r="AD54" s="380"/>
      <c r="AE54" s="380"/>
      <c r="AF54" s="380"/>
      <c r="AG54" s="378">
        <f>'1a - Podlahy a zábradlí -...'!J27</f>
        <v>0</v>
      </c>
      <c r="AH54" s="379"/>
      <c r="AI54" s="379"/>
      <c r="AJ54" s="379"/>
      <c r="AK54" s="379"/>
      <c r="AL54" s="379"/>
      <c r="AM54" s="379"/>
      <c r="AN54" s="378">
        <f t="shared" si="0"/>
        <v>0</v>
      </c>
      <c r="AO54" s="379"/>
      <c r="AP54" s="379"/>
      <c r="AQ54" s="99" t="s">
        <v>88</v>
      </c>
      <c r="AR54" s="100"/>
      <c r="AS54" s="101">
        <v>0</v>
      </c>
      <c r="AT54" s="102">
        <f t="shared" si="1"/>
        <v>0</v>
      </c>
      <c r="AU54" s="103">
        <f>'1a - Podlahy a zábradlí -...'!P88</f>
        <v>0</v>
      </c>
      <c r="AV54" s="102">
        <f>'1a - Podlahy a zábradlí -...'!J30</f>
        <v>0</v>
      </c>
      <c r="AW54" s="102">
        <f>'1a - Podlahy a zábradlí -...'!J31</f>
        <v>0</v>
      </c>
      <c r="AX54" s="102">
        <f>'1a - Podlahy a zábradlí -...'!J32</f>
        <v>0</v>
      </c>
      <c r="AY54" s="102">
        <f>'1a - Podlahy a zábradlí -...'!J33</f>
        <v>0</v>
      </c>
      <c r="AZ54" s="102">
        <f>'1a - Podlahy a zábradlí -...'!F30</f>
        <v>0</v>
      </c>
      <c r="BA54" s="102">
        <f>'1a - Podlahy a zábradlí -...'!F31</f>
        <v>0</v>
      </c>
      <c r="BB54" s="102">
        <f>'1a - Podlahy a zábradlí -...'!F32</f>
        <v>0</v>
      </c>
      <c r="BC54" s="102">
        <f>'1a - Podlahy a zábradlí -...'!F33</f>
        <v>0</v>
      </c>
      <c r="BD54" s="104">
        <f>'1a - Podlahy a zábradlí -...'!F34</f>
        <v>0</v>
      </c>
      <c r="BT54" s="105" t="s">
        <v>80</v>
      </c>
      <c r="BV54" s="105" t="s">
        <v>74</v>
      </c>
      <c r="BW54" s="105" t="s">
        <v>89</v>
      </c>
      <c r="BX54" s="105" t="s">
        <v>7</v>
      </c>
      <c r="CL54" s="105" t="s">
        <v>21</v>
      </c>
      <c r="CM54" s="105" t="s">
        <v>82</v>
      </c>
    </row>
    <row r="55" spans="1:91" s="5" customFormat="1" ht="16.5" customHeight="1">
      <c r="A55" s="95" t="s">
        <v>76</v>
      </c>
      <c r="B55" s="96"/>
      <c r="C55" s="97"/>
      <c r="D55" s="380" t="s">
        <v>90</v>
      </c>
      <c r="E55" s="380"/>
      <c r="F55" s="380"/>
      <c r="G55" s="380"/>
      <c r="H55" s="380"/>
      <c r="I55" s="98"/>
      <c r="J55" s="380" t="s">
        <v>91</v>
      </c>
      <c r="K55" s="380"/>
      <c r="L55" s="380"/>
      <c r="M55" s="380"/>
      <c r="N55" s="380"/>
      <c r="O55" s="380"/>
      <c r="P55" s="380"/>
      <c r="Q55" s="380"/>
      <c r="R55" s="380"/>
      <c r="S55" s="380"/>
      <c r="T55" s="380"/>
      <c r="U55" s="380"/>
      <c r="V55" s="380"/>
      <c r="W55" s="380"/>
      <c r="X55" s="380"/>
      <c r="Y55" s="380"/>
      <c r="Z55" s="380"/>
      <c r="AA55" s="380"/>
      <c r="AB55" s="380"/>
      <c r="AC55" s="380"/>
      <c r="AD55" s="380"/>
      <c r="AE55" s="380"/>
      <c r="AF55" s="380"/>
      <c r="AG55" s="378">
        <f>'1b - Podlahy a zábradlí -...'!J27</f>
        <v>0</v>
      </c>
      <c r="AH55" s="379"/>
      <c r="AI55" s="379"/>
      <c r="AJ55" s="379"/>
      <c r="AK55" s="379"/>
      <c r="AL55" s="379"/>
      <c r="AM55" s="379"/>
      <c r="AN55" s="378">
        <f t="shared" si="0"/>
        <v>0</v>
      </c>
      <c r="AO55" s="379"/>
      <c r="AP55" s="379"/>
      <c r="AQ55" s="99" t="s">
        <v>88</v>
      </c>
      <c r="AR55" s="100"/>
      <c r="AS55" s="101">
        <v>0</v>
      </c>
      <c r="AT55" s="102">
        <f t="shared" si="1"/>
        <v>0</v>
      </c>
      <c r="AU55" s="103">
        <f>'1b - Podlahy a zábradlí -...'!P88</f>
        <v>0</v>
      </c>
      <c r="AV55" s="102">
        <f>'1b - Podlahy a zábradlí -...'!J30</f>
        <v>0</v>
      </c>
      <c r="AW55" s="102">
        <f>'1b - Podlahy a zábradlí -...'!J31</f>
        <v>0</v>
      </c>
      <c r="AX55" s="102">
        <f>'1b - Podlahy a zábradlí -...'!J32</f>
        <v>0</v>
      </c>
      <c r="AY55" s="102">
        <f>'1b - Podlahy a zábradlí -...'!J33</f>
        <v>0</v>
      </c>
      <c r="AZ55" s="102">
        <f>'1b - Podlahy a zábradlí -...'!F30</f>
        <v>0</v>
      </c>
      <c r="BA55" s="102">
        <f>'1b - Podlahy a zábradlí -...'!F31</f>
        <v>0</v>
      </c>
      <c r="BB55" s="102">
        <f>'1b - Podlahy a zábradlí -...'!F32</f>
        <v>0</v>
      </c>
      <c r="BC55" s="102">
        <f>'1b - Podlahy a zábradlí -...'!F33</f>
        <v>0</v>
      </c>
      <c r="BD55" s="104">
        <f>'1b - Podlahy a zábradlí -...'!F34</f>
        <v>0</v>
      </c>
      <c r="BT55" s="105" t="s">
        <v>80</v>
      </c>
      <c r="BV55" s="105" t="s">
        <v>74</v>
      </c>
      <c r="BW55" s="105" t="s">
        <v>92</v>
      </c>
      <c r="BX55" s="105" t="s">
        <v>7</v>
      </c>
      <c r="CL55" s="105" t="s">
        <v>21</v>
      </c>
      <c r="CM55" s="105" t="s">
        <v>82</v>
      </c>
    </row>
    <row r="56" spans="1:91" s="5" customFormat="1" ht="16.5" customHeight="1">
      <c r="A56" s="95" t="s">
        <v>76</v>
      </c>
      <c r="B56" s="96"/>
      <c r="C56" s="97"/>
      <c r="D56" s="380" t="s">
        <v>93</v>
      </c>
      <c r="E56" s="380"/>
      <c r="F56" s="380"/>
      <c r="G56" s="380"/>
      <c r="H56" s="380"/>
      <c r="I56" s="98"/>
      <c r="J56" s="380" t="s">
        <v>94</v>
      </c>
      <c r="K56" s="380"/>
      <c r="L56" s="380"/>
      <c r="M56" s="380"/>
      <c r="N56" s="380"/>
      <c r="O56" s="380"/>
      <c r="P56" s="380"/>
      <c r="Q56" s="380"/>
      <c r="R56" s="380"/>
      <c r="S56" s="380"/>
      <c r="T56" s="380"/>
      <c r="U56" s="380"/>
      <c r="V56" s="380"/>
      <c r="W56" s="380"/>
      <c r="X56" s="380"/>
      <c r="Y56" s="380"/>
      <c r="Z56" s="380"/>
      <c r="AA56" s="380"/>
      <c r="AB56" s="380"/>
      <c r="AC56" s="380"/>
      <c r="AD56" s="380"/>
      <c r="AE56" s="380"/>
      <c r="AF56" s="380"/>
      <c r="AG56" s="378">
        <f>'2a - Sedadla - etapa I'!J27</f>
        <v>0</v>
      </c>
      <c r="AH56" s="379"/>
      <c r="AI56" s="379"/>
      <c r="AJ56" s="379"/>
      <c r="AK56" s="379"/>
      <c r="AL56" s="379"/>
      <c r="AM56" s="379"/>
      <c r="AN56" s="378">
        <f t="shared" si="0"/>
        <v>0</v>
      </c>
      <c r="AO56" s="379"/>
      <c r="AP56" s="379"/>
      <c r="AQ56" s="99" t="s">
        <v>88</v>
      </c>
      <c r="AR56" s="100"/>
      <c r="AS56" s="101">
        <v>0</v>
      </c>
      <c r="AT56" s="102">
        <f t="shared" si="1"/>
        <v>0</v>
      </c>
      <c r="AU56" s="103">
        <f>'2a - Sedadla - etapa I'!P78</f>
        <v>0</v>
      </c>
      <c r="AV56" s="102">
        <f>'2a - Sedadla - etapa I'!J30</f>
        <v>0</v>
      </c>
      <c r="AW56" s="102">
        <f>'2a - Sedadla - etapa I'!J31</f>
        <v>0</v>
      </c>
      <c r="AX56" s="102">
        <f>'2a - Sedadla - etapa I'!J32</f>
        <v>0</v>
      </c>
      <c r="AY56" s="102">
        <f>'2a - Sedadla - etapa I'!J33</f>
        <v>0</v>
      </c>
      <c r="AZ56" s="102">
        <f>'2a - Sedadla - etapa I'!F30</f>
        <v>0</v>
      </c>
      <c r="BA56" s="102">
        <f>'2a - Sedadla - etapa I'!F31</f>
        <v>0</v>
      </c>
      <c r="BB56" s="102">
        <f>'2a - Sedadla - etapa I'!F32</f>
        <v>0</v>
      </c>
      <c r="BC56" s="102">
        <f>'2a - Sedadla - etapa I'!F33</f>
        <v>0</v>
      </c>
      <c r="BD56" s="104">
        <f>'2a - Sedadla - etapa I'!F34</f>
        <v>0</v>
      </c>
      <c r="BT56" s="105" t="s">
        <v>80</v>
      </c>
      <c r="BV56" s="105" t="s">
        <v>74</v>
      </c>
      <c r="BW56" s="105" t="s">
        <v>95</v>
      </c>
      <c r="BX56" s="105" t="s">
        <v>7</v>
      </c>
      <c r="CL56" s="105" t="s">
        <v>21</v>
      </c>
      <c r="CM56" s="105" t="s">
        <v>82</v>
      </c>
    </row>
    <row r="57" spans="1:91" s="5" customFormat="1" ht="16.5" customHeight="1">
      <c r="A57" s="95" t="s">
        <v>76</v>
      </c>
      <c r="B57" s="96"/>
      <c r="C57" s="97"/>
      <c r="D57" s="380" t="s">
        <v>96</v>
      </c>
      <c r="E57" s="380"/>
      <c r="F57" s="380"/>
      <c r="G57" s="380"/>
      <c r="H57" s="380"/>
      <c r="I57" s="98"/>
      <c r="J57" s="380" t="s">
        <v>97</v>
      </c>
      <c r="K57" s="380"/>
      <c r="L57" s="380"/>
      <c r="M57" s="380"/>
      <c r="N57" s="380"/>
      <c r="O57" s="380"/>
      <c r="P57" s="380"/>
      <c r="Q57" s="380"/>
      <c r="R57" s="380"/>
      <c r="S57" s="380"/>
      <c r="T57" s="380"/>
      <c r="U57" s="380"/>
      <c r="V57" s="380"/>
      <c r="W57" s="380"/>
      <c r="X57" s="380"/>
      <c r="Y57" s="380"/>
      <c r="Z57" s="380"/>
      <c r="AA57" s="380"/>
      <c r="AB57" s="380"/>
      <c r="AC57" s="380"/>
      <c r="AD57" s="380"/>
      <c r="AE57" s="380"/>
      <c r="AF57" s="380"/>
      <c r="AG57" s="378">
        <f>'2b - Sedadla - etapa II'!J27</f>
        <v>0</v>
      </c>
      <c r="AH57" s="379"/>
      <c r="AI57" s="379"/>
      <c r="AJ57" s="379"/>
      <c r="AK57" s="379"/>
      <c r="AL57" s="379"/>
      <c r="AM57" s="379"/>
      <c r="AN57" s="378">
        <f t="shared" si="0"/>
        <v>0</v>
      </c>
      <c r="AO57" s="379"/>
      <c r="AP57" s="379"/>
      <c r="AQ57" s="99" t="s">
        <v>88</v>
      </c>
      <c r="AR57" s="100"/>
      <c r="AS57" s="106">
        <v>0</v>
      </c>
      <c r="AT57" s="107">
        <f t="shared" si="1"/>
        <v>0</v>
      </c>
      <c r="AU57" s="108">
        <f>'2b - Sedadla - etapa II'!P78</f>
        <v>0</v>
      </c>
      <c r="AV57" s="107">
        <f>'2b - Sedadla - etapa II'!J30</f>
        <v>0</v>
      </c>
      <c r="AW57" s="107">
        <f>'2b - Sedadla - etapa II'!J31</f>
        <v>0</v>
      </c>
      <c r="AX57" s="107">
        <f>'2b - Sedadla - etapa II'!J32</f>
        <v>0</v>
      </c>
      <c r="AY57" s="107">
        <f>'2b - Sedadla - etapa II'!J33</f>
        <v>0</v>
      </c>
      <c r="AZ57" s="107">
        <f>'2b - Sedadla - etapa II'!F30</f>
        <v>0</v>
      </c>
      <c r="BA57" s="107">
        <f>'2b - Sedadla - etapa II'!F31</f>
        <v>0</v>
      </c>
      <c r="BB57" s="107">
        <f>'2b - Sedadla - etapa II'!F32</f>
        <v>0</v>
      </c>
      <c r="BC57" s="107">
        <f>'2b - Sedadla - etapa II'!F33</f>
        <v>0</v>
      </c>
      <c r="BD57" s="109">
        <f>'2b - Sedadla - etapa II'!F34</f>
        <v>0</v>
      </c>
      <c r="BT57" s="105" t="s">
        <v>80</v>
      </c>
      <c r="BV57" s="105" t="s">
        <v>74</v>
      </c>
      <c r="BW57" s="105" t="s">
        <v>98</v>
      </c>
      <c r="BX57" s="105" t="s">
        <v>7</v>
      </c>
      <c r="CL57" s="105" t="s">
        <v>21</v>
      </c>
      <c r="CM57" s="105" t="s">
        <v>82</v>
      </c>
    </row>
    <row r="58" spans="1:91" s="1" customFormat="1" ht="30" customHeight="1">
      <c r="B58" s="40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0"/>
    </row>
    <row r="59" spans="1:91" s="1" customFormat="1" ht="6.95" customHeight="1">
      <c r="B59" s="55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60"/>
    </row>
  </sheetData>
  <sheetProtection password="CC35" sheet="1" objects="1" scenarios="1" formatCells="0" formatColumns="0" formatRows="0" sort="0" autoFilter="0"/>
  <mergeCells count="61">
    <mergeCell ref="AG51:AM51"/>
    <mergeCell ref="AN51:AP51"/>
    <mergeCell ref="AR2:BE2"/>
    <mergeCell ref="AN56:AP56"/>
    <mergeCell ref="AG56:AM56"/>
    <mergeCell ref="D56:H56"/>
    <mergeCell ref="J56:AF56"/>
    <mergeCell ref="AN57:AP57"/>
    <mergeCell ref="AG57:AM57"/>
    <mergeCell ref="D57:H57"/>
    <mergeCell ref="J57:AF57"/>
    <mergeCell ref="AN54:AP54"/>
    <mergeCell ref="AG54:AM54"/>
    <mergeCell ref="D54:H54"/>
    <mergeCell ref="J54:AF54"/>
    <mergeCell ref="AN55:AP55"/>
    <mergeCell ref="AG55:AM55"/>
    <mergeCell ref="D55:H55"/>
    <mergeCell ref="J55:AF55"/>
    <mergeCell ref="AN52:AP52"/>
    <mergeCell ref="AG52:AM52"/>
    <mergeCell ref="D52:H52"/>
    <mergeCell ref="J52:AF52"/>
    <mergeCell ref="AN53:AP53"/>
    <mergeCell ref="AG53:AM53"/>
    <mergeCell ref="D53:H53"/>
    <mergeCell ref="J53:AF53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L30:O30"/>
    <mergeCell ref="W30:AE30"/>
    <mergeCell ref="AK30:AO30"/>
    <mergeCell ref="X32:AB32"/>
    <mergeCell ref="AK32:AO32"/>
    <mergeCell ref="W28:AE28"/>
    <mergeCell ref="AK28:AO28"/>
    <mergeCell ref="L29:O29"/>
    <mergeCell ref="W29:AE29"/>
    <mergeCell ref="AK29:AO29"/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</mergeCells>
  <hyperlinks>
    <hyperlink ref="K1:S1" location="C2" display="1) Rekapitulace stavby"/>
    <hyperlink ref="W1:AI1" location="C51" display="2) Rekapitulace objektů stavby a soupisů prací"/>
    <hyperlink ref="A52" location="'0a - VRN - etapa I'!C2" display="/"/>
    <hyperlink ref="A53" location="'0b - VRN - etapa II'!C2" display="/"/>
    <hyperlink ref="A54" location="'1a - Podlahy a zábradlí -...'!C2" display="/"/>
    <hyperlink ref="A55" location="'1b - Podlahy a zábradlí -...'!C2" display="/"/>
    <hyperlink ref="A56" location="'2a - Sedadla - etapa I'!C2" display="/"/>
    <hyperlink ref="A57" location="'2b - Sedadla - etapa II'!C2" display="/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9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81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106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7. 1. 2021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ROUND(J80,2)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ROUND(SUM(BE80:BE91), 2)</f>
        <v>0</v>
      </c>
      <c r="G30" s="41"/>
      <c r="H30" s="41"/>
      <c r="I30" s="130">
        <v>0.21</v>
      </c>
      <c r="J30" s="129">
        <f>ROUND(ROUND((SUM(BE80:BE91)),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ROUND(SUM(BF80:BF91), 2)</f>
        <v>0</v>
      </c>
      <c r="G31" s="41"/>
      <c r="H31" s="41"/>
      <c r="I31" s="130">
        <v>0.15</v>
      </c>
      <c r="J31" s="129">
        <f>ROUND(ROUND((SUM(BF80:BF91)),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ROUND(SUM(BG80:BG91),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ROUND(SUM(BH80:BH91),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ROUND(SUM(BI80:BI91),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0a - VRN - etapa 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7. 1. 2021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J80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112</v>
      </c>
      <c r="E57" s="151"/>
      <c r="F57" s="151"/>
      <c r="G57" s="151"/>
      <c r="H57" s="151"/>
      <c r="I57" s="152"/>
      <c r="J57" s="153">
        <f>J81</f>
        <v>0</v>
      </c>
      <c r="K57" s="154"/>
    </row>
    <row r="58" spans="2:47" s="8" customFormat="1" ht="19.899999999999999" customHeight="1">
      <c r="B58" s="155"/>
      <c r="C58" s="156"/>
      <c r="D58" s="157" t="s">
        <v>113</v>
      </c>
      <c r="E58" s="158"/>
      <c r="F58" s="158"/>
      <c r="G58" s="158"/>
      <c r="H58" s="158"/>
      <c r="I58" s="159"/>
      <c r="J58" s="160">
        <f>J82</f>
        <v>0</v>
      </c>
      <c r="K58" s="161"/>
    </row>
    <row r="59" spans="2:47" s="8" customFormat="1" ht="19.899999999999999" customHeight="1">
      <c r="B59" s="155"/>
      <c r="C59" s="156"/>
      <c r="D59" s="157" t="s">
        <v>114</v>
      </c>
      <c r="E59" s="158"/>
      <c r="F59" s="158"/>
      <c r="G59" s="158"/>
      <c r="H59" s="158"/>
      <c r="I59" s="159"/>
      <c r="J59" s="160">
        <f>J85</f>
        <v>0</v>
      </c>
      <c r="K59" s="161"/>
    </row>
    <row r="60" spans="2:47" s="8" customFormat="1" ht="19.899999999999999" customHeight="1">
      <c r="B60" s="155"/>
      <c r="C60" s="156"/>
      <c r="D60" s="157" t="s">
        <v>115</v>
      </c>
      <c r="E60" s="158"/>
      <c r="F60" s="158"/>
      <c r="G60" s="158"/>
      <c r="H60" s="158"/>
      <c r="I60" s="159"/>
      <c r="J60" s="160">
        <f>J90</f>
        <v>0</v>
      </c>
      <c r="K60" s="161"/>
    </row>
    <row r="61" spans="2:47" s="1" customFormat="1" ht="21.75" customHeight="1">
      <c r="B61" s="40"/>
      <c r="C61" s="41"/>
      <c r="D61" s="41"/>
      <c r="E61" s="41"/>
      <c r="F61" s="41"/>
      <c r="G61" s="41"/>
      <c r="H61" s="41"/>
      <c r="I61" s="117"/>
      <c r="J61" s="41"/>
      <c r="K61" s="44"/>
    </row>
    <row r="62" spans="2:47" s="1" customFormat="1" ht="6.95" customHeight="1">
      <c r="B62" s="55"/>
      <c r="C62" s="56"/>
      <c r="D62" s="56"/>
      <c r="E62" s="56"/>
      <c r="F62" s="56"/>
      <c r="G62" s="56"/>
      <c r="H62" s="56"/>
      <c r="I62" s="138"/>
      <c r="J62" s="56"/>
      <c r="K62" s="57"/>
    </row>
    <row r="66" spans="2:63" s="1" customFormat="1" ht="6.95" customHeight="1">
      <c r="B66" s="58"/>
      <c r="C66" s="59"/>
      <c r="D66" s="59"/>
      <c r="E66" s="59"/>
      <c r="F66" s="59"/>
      <c r="G66" s="59"/>
      <c r="H66" s="59"/>
      <c r="I66" s="141"/>
      <c r="J66" s="59"/>
      <c r="K66" s="59"/>
      <c r="L66" s="60"/>
    </row>
    <row r="67" spans="2:63" s="1" customFormat="1" ht="36.950000000000003" customHeight="1">
      <c r="B67" s="40"/>
      <c r="C67" s="61" t="s">
        <v>116</v>
      </c>
      <c r="D67" s="62"/>
      <c r="E67" s="62"/>
      <c r="F67" s="62"/>
      <c r="G67" s="62"/>
      <c r="H67" s="62"/>
      <c r="I67" s="162"/>
      <c r="J67" s="62"/>
      <c r="K67" s="62"/>
      <c r="L67" s="60"/>
    </row>
    <row r="68" spans="2:63" s="1" customFormat="1" ht="6.95" customHeight="1">
      <c r="B68" s="40"/>
      <c r="C68" s="62"/>
      <c r="D68" s="62"/>
      <c r="E68" s="62"/>
      <c r="F68" s="62"/>
      <c r="G68" s="62"/>
      <c r="H68" s="62"/>
      <c r="I68" s="162"/>
      <c r="J68" s="62"/>
      <c r="K68" s="62"/>
      <c r="L68" s="60"/>
    </row>
    <row r="69" spans="2:63" s="1" customFormat="1" ht="14.45" customHeight="1">
      <c r="B69" s="40"/>
      <c r="C69" s="64" t="s">
        <v>18</v>
      </c>
      <c r="D69" s="62"/>
      <c r="E69" s="62"/>
      <c r="F69" s="62"/>
      <c r="G69" s="62"/>
      <c r="H69" s="62"/>
      <c r="I69" s="162"/>
      <c r="J69" s="62"/>
      <c r="K69" s="62"/>
      <c r="L69" s="60"/>
    </row>
    <row r="70" spans="2:63" s="1" customFormat="1" ht="16.5" customHeight="1">
      <c r="B70" s="40"/>
      <c r="C70" s="62"/>
      <c r="D70" s="62"/>
      <c r="E70" s="389" t="str">
        <f>E7</f>
        <v>Divadlo F. X. Šaldy</v>
      </c>
      <c r="F70" s="390"/>
      <c r="G70" s="390"/>
      <c r="H70" s="390"/>
      <c r="I70" s="162"/>
      <c r="J70" s="62"/>
      <c r="K70" s="62"/>
      <c r="L70" s="60"/>
    </row>
    <row r="71" spans="2:63" s="1" customFormat="1" ht="14.45" customHeight="1">
      <c r="B71" s="40"/>
      <c r="C71" s="64" t="s">
        <v>105</v>
      </c>
      <c r="D71" s="62"/>
      <c r="E71" s="62"/>
      <c r="F71" s="62"/>
      <c r="G71" s="62"/>
      <c r="H71" s="62"/>
      <c r="I71" s="162"/>
      <c r="J71" s="62"/>
      <c r="K71" s="62"/>
      <c r="L71" s="60"/>
    </row>
    <row r="72" spans="2:63" s="1" customFormat="1" ht="17.25" customHeight="1">
      <c r="B72" s="40"/>
      <c r="C72" s="62"/>
      <c r="D72" s="62"/>
      <c r="E72" s="364" t="str">
        <f>E9</f>
        <v>0a - VRN - etapa I</v>
      </c>
      <c r="F72" s="391"/>
      <c r="G72" s="391"/>
      <c r="H72" s="391"/>
      <c r="I72" s="162"/>
      <c r="J72" s="62"/>
      <c r="K72" s="62"/>
      <c r="L72" s="60"/>
    </row>
    <row r="73" spans="2:63" s="1" customFormat="1" ht="6.95" customHeight="1">
      <c r="B73" s="40"/>
      <c r="C73" s="62"/>
      <c r="D73" s="62"/>
      <c r="E73" s="62"/>
      <c r="F73" s="62"/>
      <c r="G73" s="62"/>
      <c r="H73" s="62"/>
      <c r="I73" s="162"/>
      <c r="J73" s="62"/>
      <c r="K73" s="62"/>
      <c r="L73" s="60"/>
    </row>
    <row r="74" spans="2:63" s="1" customFormat="1" ht="18" customHeight="1">
      <c r="B74" s="40"/>
      <c r="C74" s="64" t="s">
        <v>23</v>
      </c>
      <c r="D74" s="62"/>
      <c r="E74" s="62"/>
      <c r="F74" s="163" t="str">
        <f>F12</f>
        <v xml:space="preserve"> </v>
      </c>
      <c r="G74" s="62"/>
      <c r="H74" s="62"/>
      <c r="I74" s="164" t="s">
        <v>25</v>
      </c>
      <c r="J74" s="72" t="str">
        <f>IF(J12="","",J12)</f>
        <v>7. 1. 2021</v>
      </c>
      <c r="K74" s="62"/>
      <c r="L74" s="60"/>
    </row>
    <row r="75" spans="2:63" s="1" customFormat="1" ht="6.95" customHeight="1">
      <c r="B75" s="40"/>
      <c r="C75" s="62"/>
      <c r="D75" s="62"/>
      <c r="E75" s="62"/>
      <c r="F75" s="62"/>
      <c r="G75" s="62"/>
      <c r="H75" s="62"/>
      <c r="I75" s="162"/>
      <c r="J75" s="62"/>
      <c r="K75" s="62"/>
      <c r="L75" s="60"/>
    </row>
    <row r="76" spans="2:63" s="1" customFormat="1">
      <c r="B76" s="40"/>
      <c r="C76" s="64" t="s">
        <v>27</v>
      </c>
      <c r="D76" s="62"/>
      <c r="E76" s="62"/>
      <c r="F76" s="163" t="str">
        <f>E15</f>
        <v xml:space="preserve"> </v>
      </c>
      <c r="G76" s="62"/>
      <c r="H76" s="62"/>
      <c r="I76" s="164" t="s">
        <v>33</v>
      </c>
      <c r="J76" s="163" t="str">
        <f>E21</f>
        <v>Mepro s.r.o.</v>
      </c>
      <c r="K76" s="62"/>
      <c r="L76" s="60"/>
    </row>
    <row r="77" spans="2:63" s="1" customFormat="1" ht="14.45" customHeight="1">
      <c r="B77" s="40"/>
      <c r="C77" s="64" t="s">
        <v>31</v>
      </c>
      <c r="D77" s="62"/>
      <c r="E77" s="62"/>
      <c r="F77" s="163" t="str">
        <f>IF(E18="","",E18)</f>
        <v/>
      </c>
      <c r="G77" s="62"/>
      <c r="H77" s="62"/>
      <c r="I77" s="162"/>
      <c r="J77" s="62"/>
      <c r="K77" s="62"/>
      <c r="L77" s="60"/>
    </row>
    <row r="78" spans="2:63" s="1" customFormat="1" ht="10.35" customHeight="1">
      <c r="B78" s="40"/>
      <c r="C78" s="62"/>
      <c r="D78" s="62"/>
      <c r="E78" s="62"/>
      <c r="F78" s="62"/>
      <c r="G78" s="62"/>
      <c r="H78" s="62"/>
      <c r="I78" s="162"/>
      <c r="J78" s="62"/>
      <c r="K78" s="62"/>
      <c r="L78" s="60"/>
    </row>
    <row r="79" spans="2:63" s="9" customFormat="1" ht="29.25" customHeight="1">
      <c r="B79" s="165"/>
      <c r="C79" s="166" t="s">
        <v>117</v>
      </c>
      <c r="D79" s="167" t="s">
        <v>57</v>
      </c>
      <c r="E79" s="167" t="s">
        <v>53</v>
      </c>
      <c r="F79" s="167" t="s">
        <v>118</v>
      </c>
      <c r="G79" s="167" t="s">
        <v>119</v>
      </c>
      <c r="H79" s="167" t="s">
        <v>120</v>
      </c>
      <c r="I79" s="168" t="s">
        <v>121</v>
      </c>
      <c r="J79" s="167" t="s">
        <v>109</v>
      </c>
      <c r="K79" s="169" t="s">
        <v>122</v>
      </c>
      <c r="L79" s="170"/>
      <c r="M79" s="80" t="s">
        <v>123</v>
      </c>
      <c r="N79" s="81" t="s">
        <v>42</v>
      </c>
      <c r="O79" s="81" t="s">
        <v>124</v>
      </c>
      <c r="P79" s="81" t="s">
        <v>125</v>
      </c>
      <c r="Q79" s="81" t="s">
        <v>126</v>
      </c>
      <c r="R79" s="81" t="s">
        <v>127</v>
      </c>
      <c r="S79" s="81" t="s">
        <v>128</v>
      </c>
      <c r="T79" s="82" t="s">
        <v>129</v>
      </c>
    </row>
    <row r="80" spans="2:63" s="1" customFormat="1" ht="29.25" customHeight="1">
      <c r="B80" s="40"/>
      <c r="C80" s="86" t="s">
        <v>110</v>
      </c>
      <c r="D80" s="62"/>
      <c r="E80" s="62"/>
      <c r="F80" s="62"/>
      <c r="G80" s="62"/>
      <c r="H80" s="62"/>
      <c r="I80" s="162"/>
      <c r="J80" s="171">
        <f>BK80</f>
        <v>0</v>
      </c>
      <c r="K80" s="62"/>
      <c r="L80" s="60"/>
      <c r="M80" s="83"/>
      <c r="N80" s="84"/>
      <c r="O80" s="84"/>
      <c r="P80" s="172">
        <f>P81</f>
        <v>0</v>
      </c>
      <c r="Q80" s="84"/>
      <c r="R80" s="172">
        <f>R81</f>
        <v>0</v>
      </c>
      <c r="S80" s="84"/>
      <c r="T80" s="173">
        <f>T81</f>
        <v>0</v>
      </c>
      <c r="AT80" s="23" t="s">
        <v>71</v>
      </c>
      <c r="AU80" s="23" t="s">
        <v>111</v>
      </c>
      <c r="BK80" s="174">
        <f>BK81</f>
        <v>0</v>
      </c>
    </row>
    <row r="81" spans="2:65" s="10" customFormat="1" ht="37.35" customHeight="1">
      <c r="B81" s="175"/>
      <c r="C81" s="176"/>
      <c r="D81" s="177" t="s">
        <v>71</v>
      </c>
      <c r="E81" s="178" t="s">
        <v>130</v>
      </c>
      <c r="F81" s="178" t="s">
        <v>131</v>
      </c>
      <c r="G81" s="176"/>
      <c r="H81" s="176"/>
      <c r="I81" s="179"/>
      <c r="J81" s="180">
        <f>BK81</f>
        <v>0</v>
      </c>
      <c r="K81" s="176"/>
      <c r="L81" s="181"/>
      <c r="M81" s="182"/>
      <c r="N81" s="183"/>
      <c r="O81" s="183"/>
      <c r="P81" s="184">
        <f>P82+P85+P90</f>
        <v>0</v>
      </c>
      <c r="Q81" s="183"/>
      <c r="R81" s="184">
        <f>R82+R85+R90</f>
        <v>0</v>
      </c>
      <c r="S81" s="183"/>
      <c r="T81" s="185">
        <f>T82+T85+T90</f>
        <v>0</v>
      </c>
      <c r="AR81" s="186" t="s">
        <v>132</v>
      </c>
      <c r="AT81" s="187" t="s">
        <v>71</v>
      </c>
      <c r="AU81" s="187" t="s">
        <v>72</v>
      </c>
      <c r="AY81" s="186" t="s">
        <v>133</v>
      </c>
      <c r="BK81" s="188">
        <f>BK82+BK85+BK90</f>
        <v>0</v>
      </c>
    </row>
    <row r="82" spans="2:65" s="10" customFormat="1" ht="19.899999999999999" customHeight="1">
      <c r="B82" s="175"/>
      <c r="C82" s="176"/>
      <c r="D82" s="189" t="s">
        <v>71</v>
      </c>
      <c r="E82" s="190" t="s">
        <v>134</v>
      </c>
      <c r="F82" s="190" t="s">
        <v>135</v>
      </c>
      <c r="G82" s="176"/>
      <c r="H82" s="176"/>
      <c r="I82" s="179"/>
      <c r="J82" s="191">
        <f>BK82</f>
        <v>0</v>
      </c>
      <c r="K82" s="176"/>
      <c r="L82" s="181"/>
      <c r="M82" s="182"/>
      <c r="N82" s="183"/>
      <c r="O82" s="183"/>
      <c r="P82" s="184">
        <f>SUM(P83:P84)</f>
        <v>0</v>
      </c>
      <c r="Q82" s="183"/>
      <c r="R82" s="184">
        <f>SUM(R83:R84)</f>
        <v>0</v>
      </c>
      <c r="S82" s="183"/>
      <c r="T82" s="185">
        <f>SUM(T83:T84)</f>
        <v>0</v>
      </c>
      <c r="AR82" s="186" t="s">
        <v>132</v>
      </c>
      <c r="AT82" s="187" t="s">
        <v>71</v>
      </c>
      <c r="AU82" s="187" t="s">
        <v>80</v>
      </c>
      <c r="AY82" s="186" t="s">
        <v>133</v>
      </c>
      <c r="BK82" s="188">
        <f>SUM(BK83:BK84)</f>
        <v>0</v>
      </c>
    </row>
    <row r="83" spans="2:65" s="1" customFormat="1" ht="25.5" customHeight="1">
      <c r="B83" s="40"/>
      <c r="C83" s="192" t="s">
        <v>80</v>
      </c>
      <c r="D83" s="192" t="s">
        <v>136</v>
      </c>
      <c r="E83" s="193" t="s">
        <v>137</v>
      </c>
      <c r="F83" s="194" t="s">
        <v>138</v>
      </c>
      <c r="G83" s="195" t="s">
        <v>139</v>
      </c>
      <c r="H83" s="196">
        <v>1</v>
      </c>
      <c r="I83" s="197"/>
      <c r="J83" s="198">
        <f>ROUND(I83*H83,2)</f>
        <v>0</v>
      </c>
      <c r="K83" s="194" t="s">
        <v>140</v>
      </c>
      <c r="L83" s="60"/>
      <c r="M83" s="199" t="s">
        <v>21</v>
      </c>
      <c r="N83" s="200" t="s">
        <v>43</v>
      </c>
      <c r="O83" s="41"/>
      <c r="P83" s="201">
        <f>O83*H83</f>
        <v>0</v>
      </c>
      <c r="Q83" s="201">
        <v>0</v>
      </c>
      <c r="R83" s="201">
        <f>Q83*H83</f>
        <v>0</v>
      </c>
      <c r="S83" s="201">
        <v>0</v>
      </c>
      <c r="T83" s="202">
        <f>S83*H83</f>
        <v>0</v>
      </c>
      <c r="AR83" s="23" t="s">
        <v>141</v>
      </c>
      <c r="AT83" s="23" t="s">
        <v>136</v>
      </c>
      <c r="AU83" s="23" t="s">
        <v>82</v>
      </c>
      <c r="AY83" s="23" t="s">
        <v>133</v>
      </c>
      <c r="BE83" s="203">
        <f>IF(N83="základní",J83,0)</f>
        <v>0</v>
      </c>
      <c r="BF83" s="203">
        <f>IF(N83="snížená",J83,0)</f>
        <v>0</v>
      </c>
      <c r="BG83" s="203">
        <f>IF(N83="zákl. přenesená",J83,0)</f>
        <v>0</v>
      </c>
      <c r="BH83" s="203">
        <f>IF(N83="sníž. přenesená",J83,0)</f>
        <v>0</v>
      </c>
      <c r="BI83" s="203">
        <f>IF(N83="nulová",J83,0)</f>
        <v>0</v>
      </c>
      <c r="BJ83" s="23" t="s">
        <v>80</v>
      </c>
      <c r="BK83" s="203">
        <f>ROUND(I83*H83,2)</f>
        <v>0</v>
      </c>
      <c r="BL83" s="23" t="s">
        <v>141</v>
      </c>
      <c r="BM83" s="23" t="s">
        <v>142</v>
      </c>
    </row>
    <row r="84" spans="2:65" s="1" customFormat="1" ht="27">
      <c r="B84" s="40"/>
      <c r="C84" s="62"/>
      <c r="D84" s="204" t="s">
        <v>143</v>
      </c>
      <c r="E84" s="62"/>
      <c r="F84" s="205" t="s">
        <v>144</v>
      </c>
      <c r="G84" s="62"/>
      <c r="H84" s="62"/>
      <c r="I84" s="162"/>
      <c r="J84" s="62"/>
      <c r="K84" s="62"/>
      <c r="L84" s="60"/>
      <c r="M84" s="206"/>
      <c r="N84" s="41"/>
      <c r="O84" s="41"/>
      <c r="P84" s="41"/>
      <c r="Q84" s="41"/>
      <c r="R84" s="41"/>
      <c r="S84" s="41"/>
      <c r="T84" s="77"/>
      <c r="AT84" s="23" t="s">
        <v>143</v>
      </c>
      <c r="AU84" s="23" t="s">
        <v>82</v>
      </c>
    </row>
    <row r="85" spans="2:65" s="10" customFormat="1" ht="29.85" customHeight="1">
      <c r="B85" s="175"/>
      <c r="C85" s="176"/>
      <c r="D85" s="189" t="s">
        <v>71</v>
      </c>
      <c r="E85" s="190" t="s">
        <v>145</v>
      </c>
      <c r="F85" s="190" t="s">
        <v>146</v>
      </c>
      <c r="G85" s="176"/>
      <c r="H85" s="176"/>
      <c r="I85" s="179"/>
      <c r="J85" s="191">
        <f>BK85</f>
        <v>0</v>
      </c>
      <c r="K85" s="176"/>
      <c r="L85" s="181"/>
      <c r="M85" s="182"/>
      <c r="N85" s="183"/>
      <c r="O85" s="183"/>
      <c r="P85" s="184">
        <f>SUM(P86:P89)</f>
        <v>0</v>
      </c>
      <c r="Q85" s="183"/>
      <c r="R85" s="184">
        <f>SUM(R86:R89)</f>
        <v>0</v>
      </c>
      <c r="S85" s="183"/>
      <c r="T85" s="185">
        <f>SUM(T86:T89)</f>
        <v>0</v>
      </c>
      <c r="AR85" s="186" t="s">
        <v>132</v>
      </c>
      <c r="AT85" s="187" t="s">
        <v>71</v>
      </c>
      <c r="AU85" s="187" t="s">
        <v>80</v>
      </c>
      <c r="AY85" s="186" t="s">
        <v>133</v>
      </c>
      <c r="BK85" s="188">
        <f>SUM(BK86:BK89)</f>
        <v>0</v>
      </c>
    </row>
    <row r="86" spans="2:65" s="1" customFormat="1" ht="25.5" customHeight="1">
      <c r="B86" s="40"/>
      <c r="C86" s="192" t="s">
        <v>82</v>
      </c>
      <c r="D86" s="192" t="s">
        <v>136</v>
      </c>
      <c r="E86" s="193" t="s">
        <v>147</v>
      </c>
      <c r="F86" s="194" t="s">
        <v>148</v>
      </c>
      <c r="G86" s="195" t="s">
        <v>139</v>
      </c>
      <c r="H86" s="196">
        <v>1</v>
      </c>
      <c r="I86" s="197"/>
      <c r="J86" s="198">
        <f>ROUND(I86*H86,2)</f>
        <v>0</v>
      </c>
      <c r="K86" s="194" t="s">
        <v>140</v>
      </c>
      <c r="L86" s="60"/>
      <c r="M86" s="199" t="s">
        <v>21</v>
      </c>
      <c r="N86" s="200" t="s">
        <v>43</v>
      </c>
      <c r="O86" s="41"/>
      <c r="P86" s="201">
        <f>O86*H86</f>
        <v>0</v>
      </c>
      <c r="Q86" s="201">
        <v>0</v>
      </c>
      <c r="R86" s="201">
        <f>Q86*H86</f>
        <v>0</v>
      </c>
      <c r="S86" s="201">
        <v>0</v>
      </c>
      <c r="T86" s="202">
        <f>S86*H86</f>
        <v>0</v>
      </c>
      <c r="AR86" s="23" t="s">
        <v>141</v>
      </c>
      <c r="AT86" s="23" t="s">
        <v>136</v>
      </c>
      <c r="AU86" s="23" t="s">
        <v>82</v>
      </c>
      <c r="AY86" s="23" t="s">
        <v>133</v>
      </c>
      <c r="BE86" s="203">
        <f>IF(N86="základní",J86,0)</f>
        <v>0</v>
      </c>
      <c r="BF86" s="203">
        <f>IF(N86="snížená",J86,0)</f>
        <v>0</v>
      </c>
      <c r="BG86" s="203">
        <f>IF(N86="zákl. přenesená",J86,0)</f>
        <v>0</v>
      </c>
      <c r="BH86" s="203">
        <f>IF(N86="sníž. přenesená",J86,0)</f>
        <v>0</v>
      </c>
      <c r="BI86" s="203">
        <f>IF(N86="nulová",J86,0)</f>
        <v>0</v>
      </c>
      <c r="BJ86" s="23" t="s">
        <v>80</v>
      </c>
      <c r="BK86" s="203">
        <f>ROUND(I86*H86,2)</f>
        <v>0</v>
      </c>
      <c r="BL86" s="23" t="s">
        <v>141</v>
      </c>
      <c r="BM86" s="23" t="s">
        <v>149</v>
      </c>
    </row>
    <row r="87" spans="2:65" s="1" customFormat="1" ht="25.5" customHeight="1">
      <c r="B87" s="40"/>
      <c r="C87" s="192" t="s">
        <v>150</v>
      </c>
      <c r="D87" s="192" t="s">
        <v>136</v>
      </c>
      <c r="E87" s="193" t="s">
        <v>151</v>
      </c>
      <c r="F87" s="194" t="s">
        <v>152</v>
      </c>
      <c r="G87" s="195" t="s">
        <v>139</v>
      </c>
      <c r="H87" s="196">
        <v>1</v>
      </c>
      <c r="I87" s="197"/>
      <c r="J87" s="198">
        <f>ROUND(I87*H87,2)</f>
        <v>0</v>
      </c>
      <c r="K87" s="194" t="s">
        <v>140</v>
      </c>
      <c r="L87" s="60"/>
      <c r="M87" s="199" t="s">
        <v>21</v>
      </c>
      <c r="N87" s="200" t="s">
        <v>43</v>
      </c>
      <c r="O87" s="41"/>
      <c r="P87" s="201">
        <f>O87*H87</f>
        <v>0</v>
      </c>
      <c r="Q87" s="201">
        <v>0</v>
      </c>
      <c r="R87" s="201">
        <f>Q87*H87</f>
        <v>0</v>
      </c>
      <c r="S87" s="201">
        <v>0</v>
      </c>
      <c r="T87" s="202">
        <f>S87*H87</f>
        <v>0</v>
      </c>
      <c r="AR87" s="23" t="s">
        <v>141</v>
      </c>
      <c r="AT87" s="23" t="s">
        <v>136</v>
      </c>
      <c r="AU87" s="23" t="s">
        <v>82</v>
      </c>
      <c r="AY87" s="23" t="s">
        <v>133</v>
      </c>
      <c r="BE87" s="203">
        <f>IF(N87="základní",J87,0)</f>
        <v>0</v>
      </c>
      <c r="BF87" s="203">
        <f>IF(N87="snížená",J87,0)</f>
        <v>0</v>
      </c>
      <c r="BG87" s="203">
        <f>IF(N87="zákl. přenesená",J87,0)</f>
        <v>0</v>
      </c>
      <c r="BH87" s="203">
        <f>IF(N87="sníž. přenesená",J87,0)</f>
        <v>0</v>
      </c>
      <c r="BI87" s="203">
        <f>IF(N87="nulová",J87,0)</f>
        <v>0</v>
      </c>
      <c r="BJ87" s="23" t="s">
        <v>80</v>
      </c>
      <c r="BK87" s="203">
        <f>ROUND(I87*H87,2)</f>
        <v>0</v>
      </c>
      <c r="BL87" s="23" t="s">
        <v>141</v>
      </c>
      <c r="BM87" s="23" t="s">
        <v>153</v>
      </c>
    </row>
    <row r="88" spans="2:65" s="1" customFormat="1" ht="40.5">
      <c r="B88" s="40"/>
      <c r="C88" s="62"/>
      <c r="D88" s="207" t="s">
        <v>143</v>
      </c>
      <c r="E88" s="62"/>
      <c r="F88" s="208" t="s">
        <v>154</v>
      </c>
      <c r="G88" s="62"/>
      <c r="H88" s="62"/>
      <c r="I88" s="162"/>
      <c r="J88" s="62"/>
      <c r="K88" s="62"/>
      <c r="L88" s="60"/>
      <c r="M88" s="206"/>
      <c r="N88" s="41"/>
      <c r="O88" s="41"/>
      <c r="P88" s="41"/>
      <c r="Q88" s="41"/>
      <c r="R88" s="41"/>
      <c r="S88" s="41"/>
      <c r="T88" s="77"/>
      <c r="AT88" s="23" t="s">
        <v>143</v>
      </c>
      <c r="AU88" s="23" t="s">
        <v>82</v>
      </c>
    </row>
    <row r="89" spans="2:65" s="1" customFormat="1" ht="25.5" customHeight="1">
      <c r="B89" s="40"/>
      <c r="C89" s="192" t="s">
        <v>155</v>
      </c>
      <c r="D89" s="192" t="s">
        <v>136</v>
      </c>
      <c r="E89" s="193" t="s">
        <v>156</v>
      </c>
      <c r="F89" s="194" t="s">
        <v>157</v>
      </c>
      <c r="G89" s="195" t="s">
        <v>139</v>
      </c>
      <c r="H89" s="196">
        <v>1</v>
      </c>
      <c r="I89" s="197"/>
      <c r="J89" s="198">
        <f>ROUND(I89*H89,2)</f>
        <v>0</v>
      </c>
      <c r="K89" s="194" t="s">
        <v>140</v>
      </c>
      <c r="L89" s="60"/>
      <c r="M89" s="199" t="s">
        <v>21</v>
      </c>
      <c r="N89" s="200" t="s">
        <v>43</v>
      </c>
      <c r="O89" s="41"/>
      <c r="P89" s="201">
        <f>O89*H89</f>
        <v>0</v>
      </c>
      <c r="Q89" s="201">
        <v>0</v>
      </c>
      <c r="R89" s="201">
        <f>Q89*H89</f>
        <v>0</v>
      </c>
      <c r="S89" s="201">
        <v>0</v>
      </c>
      <c r="T89" s="202">
        <f>S89*H89</f>
        <v>0</v>
      </c>
      <c r="AR89" s="23" t="s">
        <v>141</v>
      </c>
      <c r="AT89" s="23" t="s">
        <v>136</v>
      </c>
      <c r="AU89" s="23" t="s">
        <v>82</v>
      </c>
      <c r="AY89" s="23" t="s">
        <v>133</v>
      </c>
      <c r="BE89" s="203">
        <f>IF(N89="základní",J89,0)</f>
        <v>0</v>
      </c>
      <c r="BF89" s="203">
        <f>IF(N89="snížená",J89,0)</f>
        <v>0</v>
      </c>
      <c r="BG89" s="203">
        <f>IF(N89="zákl. přenesená",J89,0)</f>
        <v>0</v>
      </c>
      <c r="BH89" s="203">
        <f>IF(N89="sníž. přenesená",J89,0)</f>
        <v>0</v>
      </c>
      <c r="BI89" s="203">
        <f>IF(N89="nulová",J89,0)</f>
        <v>0</v>
      </c>
      <c r="BJ89" s="23" t="s">
        <v>80</v>
      </c>
      <c r="BK89" s="203">
        <f>ROUND(I89*H89,2)</f>
        <v>0</v>
      </c>
      <c r="BL89" s="23" t="s">
        <v>141</v>
      </c>
      <c r="BM89" s="23" t="s">
        <v>158</v>
      </c>
    </row>
    <row r="90" spans="2:65" s="10" customFormat="1" ht="29.85" customHeight="1">
      <c r="B90" s="175"/>
      <c r="C90" s="176"/>
      <c r="D90" s="189" t="s">
        <v>71</v>
      </c>
      <c r="E90" s="190" t="s">
        <v>159</v>
      </c>
      <c r="F90" s="190" t="s">
        <v>160</v>
      </c>
      <c r="G90" s="176"/>
      <c r="H90" s="176"/>
      <c r="I90" s="179"/>
      <c r="J90" s="191">
        <f>BK90</f>
        <v>0</v>
      </c>
      <c r="K90" s="176"/>
      <c r="L90" s="181"/>
      <c r="M90" s="182"/>
      <c r="N90" s="183"/>
      <c r="O90" s="183"/>
      <c r="P90" s="184">
        <f>P91</f>
        <v>0</v>
      </c>
      <c r="Q90" s="183"/>
      <c r="R90" s="184">
        <f>R91</f>
        <v>0</v>
      </c>
      <c r="S90" s="183"/>
      <c r="T90" s="185">
        <f>T91</f>
        <v>0</v>
      </c>
      <c r="AR90" s="186" t="s">
        <v>132</v>
      </c>
      <c r="AT90" s="187" t="s">
        <v>71</v>
      </c>
      <c r="AU90" s="187" t="s">
        <v>80</v>
      </c>
      <c r="AY90" s="186" t="s">
        <v>133</v>
      </c>
      <c r="BK90" s="188">
        <f>BK91</f>
        <v>0</v>
      </c>
    </row>
    <row r="91" spans="2:65" s="1" customFormat="1" ht="25.5" customHeight="1">
      <c r="B91" s="40"/>
      <c r="C91" s="192" t="s">
        <v>132</v>
      </c>
      <c r="D91" s="192" t="s">
        <v>136</v>
      </c>
      <c r="E91" s="193" t="s">
        <v>161</v>
      </c>
      <c r="F91" s="194" t="s">
        <v>162</v>
      </c>
      <c r="G91" s="195" t="s">
        <v>139</v>
      </c>
      <c r="H91" s="196">
        <v>1</v>
      </c>
      <c r="I91" s="197"/>
      <c r="J91" s="198">
        <f>ROUND(I91*H91,2)</f>
        <v>0</v>
      </c>
      <c r="K91" s="194" t="s">
        <v>140</v>
      </c>
      <c r="L91" s="60"/>
      <c r="M91" s="199" t="s">
        <v>21</v>
      </c>
      <c r="N91" s="209" t="s">
        <v>43</v>
      </c>
      <c r="O91" s="210"/>
      <c r="P91" s="211">
        <f>O91*H91</f>
        <v>0</v>
      </c>
      <c r="Q91" s="211">
        <v>0</v>
      </c>
      <c r="R91" s="211">
        <f>Q91*H91</f>
        <v>0</v>
      </c>
      <c r="S91" s="211">
        <v>0</v>
      </c>
      <c r="T91" s="212">
        <f>S91*H91</f>
        <v>0</v>
      </c>
      <c r="AR91" s="23" t="s">
        <v>141</v>
      </c>
      <c r="AT91" s="23" t="s">
        <v>136</v>
      </c>
      <c r="AU91" s="23" t="s">
        <v>82</v>
      </c>
      <c r="AY91" s="23" t="s">
        <v>133</v>
      </c>
      <c r="BE91" s="203">
        <f>IF(N91="základní",J91,0)</f>
        <v>0</v>
      </c>
      <c r="BF91" s="203">
        <f>IF(N91="snížená",J91,0)</f>
        <v>0</v>
      </c>
      <c r="BG91" s="203">
        <f>IF(N91="zákl. přenesená",J91,0)</f>
        <v>0</v>
      </c>
      <c r="BH91" s="203">
        <f>IF(N91="sníž. přenesená",J91,0)</f>
        <v>0</v>
      </c>
      <c r="BI91" s="203">
        <f>IF(N91="nulová",J91,0)</f>
        <v>0</v>
      </c>
      <c r="BJ91" s="23" t="s">
        <v>80</v>
      </c>
      <c r="BK91" s="203">
        <f>ROUND(I91*H91,2)</f>
        <v>0</v>
      </c>
      <c r="BL91" s="23" t="s">
        <v>141</v>
      </c>
      <c r="BM91" s="23" t="s">
        <v>163</v>
      </c>
    </row>
    <row r="92" spans="2:65" s="1" customFormat="1" ht="6.95" customHeight="1">
      <c r="B92" s="55"/>
      <c r="C92" s="56"/>
      <c r="D92" s="56"/>
      <c r="E92" s="56"/>
      <c r="F92" s="56"/>
      <c r="G92" s="56"/>
      <c r="H92" s="56"/>
      <c r="I92" s="138"/>
      <c r="J92" s="56"/>
      <c r="K92" s="56"/>
      <c r="L92" s="60"/>
    </row>
  </sheetData>
  <sheetProtection password="CC35" sheet="1" objects="1" scenarios="1" formatCells="0" formatColumns="0" formatRows="0" sort="0" autoFilter="0"/>
  <autoFilter ref="C79:K91"/>
  <mergeCells count="10">
    <mergeCell ref="J51:J52"/>
    <mergeCell ref="E70:H70"/>
    <mergeCell ref="E72:H72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92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85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164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7. 1. 2021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ROUND(J80,2)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ROUND(SUM(BE80:BE91), 2)</f>
        <v>0</v>
      </c>
      <c r="G30" s="41"/>
      <c r="H30" s="41"/>
      <c r="I30" s="130">
        <v>0.21</v>
      </c>
      <c r="J30" s="129">
        <f>ROUND(ROUND((SUM(BE80:BE91)),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ROUND(SUM(BF80:BF91), 2)</f>
        <v>0</v>
      </c>
      <c r="G31" s="41"/>
      <c r="H31" s="41"/>
      <c r="I31" s="130">
        <v>0.15</v>
      </c>
      <c r="J31" s="129">
        <f>ROUND(ROUND((SUM(BF80:BF91)),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ROUND(SUM(BG80:BG91),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ROUND(SUM(BH80:BH91),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ROUND(SUM(BI80:BI91),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0b - VRN - etapa II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7. 1. 2021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J80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112</v>
      </c>
      <c r="E57" s="151"/>
      <c r="F57" s="151"/>
      <c r="G57" s="151"/>
      <c r="H57" s="151"/>
      <c r="I57" s="152"/>
      <c r="J57" s="153">
        <f>J81</f>
        <v>0</v>
      </c>
      <c r="K57" s="154"/>
    </row>
    <row r="58" spans="2:47" s="8" customFormat="1" ht="19.899999999999999" customHeight="1">
      <c r="B58" s="155"/>
      <c r="C58" s="156"/>
      <c r="D58" s="157" t="s">
        <v>113</v>
      </c>
      <c r="E58" s="158"/>
      <c r="F58" s="158"/>
      <c r="G58" s="158"/>
      <c r="H58" s="158"/>
      <c r="I58" s="159"/>
      <c r="J58" s="160">
        <f>J82</f>
        <v>0</v>
      </c>
      <c r="K58" s="161"/>
    </row>
    <row r="59" spans="2:47" s="8" customFormat="1" ht="19.899999999999999" customHeight="1">
      <c r="B59" s="155"/>
      <c r="C59" s="156"/>
      <c r="D59" s="157" t="s">
        <v>114</v>
      </c>
      <c r="E59" s="158"/>
      <c r="F59" s="158"/>
      <c r="G59" s="158"/>
      <c r="H59" s="158"/>
      <c r="I59" s="159"/>
      <c r="J59" s="160">
        <f>J85</f>
        <v>0</v>
      </c>
      <c r="K59" s="161"/>
    </row>
    <row r="60" spans="2:47" s="8" customFormat="1" ht="19.899999999999999" customHeight="1">
      <c r="B60" s="155"/>
      <c r="C60" s="156"/>
      <c r="D60" s="157" t="s">
        <v>115</v>
      </c>
      <c r="E60" s="158"/>
      <c r="F60" s="158"/>
      <c r="G60" s="158"/>
      <c r="H60" s="158"/>
      <c r="I60" s="159"/>
      <c r="J60" s="160">
        <f>J90</f>
        <v>0</v>
      </c>
      <c r="K60" s="161"/>
    </row>
    <row r="61" spans="2:47" s="1" customFormat="1" ht="21.75" customHeight="1">
      <c r="B61" s="40"/>
      <c r="C61" s="41"/>
      <c r="D61" s="41"/>
      <c r="E61" s="41"/>
      <c r="F61" s="41"/>
      <c r="G61" s="41"/>
      <c r="H61" s="41"/>
      <c r="I61" s="117"/>
      <c r="J61" s="41"/>
      <c r="K61" s="44"/>
    </row>
    <row r="62" spans="2:47" s="1" customFormat="1" ht="6.95" customHeight="1">
      <c r="B62" s="55"/>
      <c r="C62" s="56"/>
      <c r="D62" s="56"/>
      <c r="E62" s="56"/>
      <c r="F62" s="56"/>
      <c r="G62" s="56"/>
      <c r="H62" s="56"/>
      <c r="I62" s="138"/>
      <c r="J62" s="56"/>
      <c r="K62" s="57"/>
    </row>
    <row r="66" spans="2:63" s="1" customFormat="1" ht="6.95" customHeight="1">
      <c r="B66" s="58"/>
      <c r="C66" s="59"/>
      <c r="D66" s="59"/>
      <c r="E66" s="59"/>
      <c r="F66" s="59"/>
      <c r="G66" s="59"/>
      <c r="H66" s="59"/>
      <c r="I66" s="141"/>
      <c r="J66" s="59"/>
      <c r="K66" s="59"/>
      <c r="L66" s="60"/>
    </row>
    <row r="67" spans="2:63" s="1" customFormat="1" ht="36.950000000000003" customHeight="1">
      <c r="B67" s="40"/>
      <c r="C67" s="61" t="s">
        <v>116</v>
      </c>
      <c r="D67" s="62"/>
      <c r="E67" s="62"/>
      <c r="F67" s="62"/>
      <c r="G67" s="62"/>
      <c r="H67" s="62"/>
      <c r="I67" s="162"/>
      <c r="J67" s="62"/>
      <c r="K67" s="62"/>
      <c r="L67" s="60"/>
    </row>
    <row r="68" spans="2:63" s="1" customFormat="1" ht="6.95" customHeight="1">
      <c r="B68" s="40"/>
      <c r="C68" s="62"/>
      <c r="D68" s="62"/>
      <c r="E68" s="62"/>
      <c r="F68" s="62"/>
      <c r="G68" s="62"/>
      <c r="H68" s="62"/>
      <c r="I68" s="162"/>
      <c r="J68" s="62"/>
      <c r="K68" s="62"/>
      <c r="L68" s="60"/>
    </row>
    <row r="69" spans="2:63" s="1" customFormat="1" ht="14.45" customHeight="1">
      <c r="B69" s="40"/>
      <c r="C69" s="64" t="s">
        <v>18</v>
      </c>
      <c r="D69" s="62"/>
      <c r="E69" s="62"/>
      <c r="F69" s="62"/>
      <c r="G69" s="62"/>
      <c r="H69" s="62"/>
      <c r="I69" s="162"/>
      <c r="J69" s="62"/>
      <c r="K69" s="62"/>
      <c r="L69" s="60"/>
    </row>
    <row r="70" spans="2:63" s="1" customFormat="1" ht="16.5" customHeight="1">
      <c r="B70" s="40"/>
      <c r="C70" s="62"/>
      <c r="D70" s="62"/>
      <c r="E70" s="389" t="str">
        <f>E7</f>
        <v>Divadlo F. X. Šaldy</v>
      </c>
      <c r="F70" s="390"/>
      <c r="G70" s="390"/>
      <c r="H70" s="390"/>
      <c r="I70" s="162"/>
      <c r="J70" s="62"/>
      <c r="K70" s="62"/>
      <c r="L70" s="60"/>
    </row>
    <row r="71" spans="2:63" s="1" customFormat="1" ht="14.45" customHeight="1">
      <c r="B71" s="40"/>
      <c r="C71" s="64" t="s">
        <v>105</v>
      </c>
      <c r="D71" s="62"/>
      <c r="E71" s="62"/>
      <c r="F71" s="62"/>
      <c r="G71" s="62"/>
      <c r="H71" s="62"/>
      <c r="I71" s="162"/>
      <c r="J71" s="62"/>
      <c r="K71" s="62"/>
      <c r="L71" s="60"/>
    </row>
    <row r="72" spans="2:63" s="1" customFormat="1" ht="17.25" customHeight="1">
      <c r="B72" s="40"/>
      <c r="C72" s="62"/>
      <c r="D72" s="62"/>
      <c r="E72" s="364" t="str">
        <f>E9</f>
        <v>0b - VRN - etapa II</v>
      </c>
      <c r="F72" s="391"/>
      <c r="G72" s="391"/>
      <c r="H72" s="391"/>
      <c r="I72" s="162"/>
      <c r="J72" s="62"/>
      <c r="K72" s="62"/>
      <c r="L72" s="60"/>
    </row>
    <row r="73" spans="2:63" s="1" customFormat="1" ht="6.95" customHeight="1">
      <c r="B73" s="40"/>
      <c r="C73" s="62"/>
      <c r="D73" s="62"/>
      <c r="E73" s="62"/>
      <c r="F73" s="62"/>
      <c r="G73" s="62"/>
      <c r="H73" s="62"/>
      <c r="I73" s="162"/>
      <c r="J73" s="62"/>
      <c r="K73" s="62"/>
      <c r="L73" s="60"/>
    </row>
    <row r="74" spans="2:63" s="1" customFormat="1" ht="18" customHeight="1">
      <c r="B74" s="40"/>
      <c r="C74" s="64" t="s">
        <v>23</v>
      </c>
      <c r="D74" s="62"/>
      <c r="E74" s="62"/>
      <c r="F74" s="163" t="str">
        <f>F12</f>
        <v xml:space="preserve"> </v>
      </c>
      <c r="G74" s="62"/>
      <c r="H74" s="62"/>
      <c r="I74" s="164" t="s">
        <v>25</v>
      </c>
      <c r="J74" s="72" t="str">
        <f>IF(J12="","",J12)</f>
        <v>7. 1. 2021</v>
      </c>
      <c r="K74" s="62"/>
      <c r="L74" s="60"/>
    </row>
    <row r="75" spans="2:63" s="1" customFormat="1" ht="6.95" customHeight="1">
      <c r="B75" s="40"/>
      <c r="C75" s="62"/>
      <c r="D75" s="62"/>
      <c r="E75" s="62"/>
      <c r="F75" s="62"/>
      <c r="G75" s="62"/>
      <c r="H75" s="62"/>
      <c r="I75" s="162"/>
      <c r="J75" s="62"/>
      <c r="K75" s="62"/>
      <c r="L75" s="60"/>
    </row>
    <row r="76" spans="2:63" s="1" customFormat="1">
      <c r="B76" s="40"/>
      <c r="C76" s="64" t="s">
        <v>27</v>
      </c>
      <c r="D76" s="62"/>
      <c r="E76" s="62"/>
      <c r="F76" s="163" t="str">
        <f>E15</f>
        <v xml:space="preserve"> </v>
      </c>
      <c r="G76" s="62"/>
      <c r="H76" s="62"/>
      <c r="I76" s="164" t="s">
        <v>33</v>
      </c>
      <c r="J76" s="163" t="str">
        <f>E21</f>
        <v>Mepro s.r.o.</v>
      </c>
      <c r="K76" s="62"/>
      <c r="L76" s="60"/>
    </row>
    <row r="77" spans="2:63" s="1" customFormat="1" ht="14.45" customHeight="1">
      <c r="B77" s="40"/>
      <c r="C77" s="64" t="s">
        <v>31</v>
      </c>
      <c r="D77" s="62"/>
      <c r="E77" s="62"/>
      <c r="F77" s="163" t="str">
        <f>IF(E18="","",E18)</f>
        <v/>
      </c>
      <c r="G77" s="62"/>
      <c r="H77" s="62"/>
      <c r="I77" s="162"/>
      <c r="J77" s="62"/>
      <c r="K77" s="62"/>
      <c r="L77" s="60"/>
    </row>
    <row r="78" spans="2:63" s="1" customFormat="1" ht="10.35" customHeight="1">
      <c r="B78" s="40"/>
      <c r="C78" s="62"/>
      <c r="D78" s="62"/>
      <c r="E78" s="62"/>
      <c r="F78" s="62"/>
      <c r="G78" s="62"/>
      <c r="H78" s="62"/>
      <c r="I78" s="162"/>
      <c r="J78" s="62"/>
      <c r="K78" s="62"/>
      <c r="L78" s="60"/>
    </row>
    <row r="79" spans="2:63" s="9" customFormat="1" ht="29.25" customHeight="1">
      <c r="B79" s="165"/>
      <c r="C79" s="166" t="s">
        <v>117</v>
      </c>
      <c r="D79" s="167" t="s">
        <v>57</v>
      </c>
      <c r="E79" s="167" t="s">
        <v>53</v>
      </c>
      <c r="F79" s="167" t="s">
        <v>118</v>
      </c>
      <c r="G79" s="167" t="s">
        <v>119</v>
      </c>
      <c r="H79" s="167" t="s">
        <v>120</v>
      </c>
      <c r="I79" s="168" t="s">
        <v>121</v>
      </c>
      <c r="J79" s="167" t="s">
        <v>109</v>
      </c>
      <c r="K79" s="169" t="s">
        <v>122</v>
      </c>
      <c r="L79" s="170"/>
      <c r="M79" s="80" t="s">
        <v>123</v>
      </c>
      <c r="N79" s="81" t="s">
        <v>42</v>
      </c>
      <c r="O79" s="81" t="s">
        <v>124</v>
      </c>
      <c r="P79" s="81" t="s">
        <v>125</v>
      </c>
      <c r="Q79" s="81" t="s">
        <v>126</v>
      </c>
      <c r="R79" s="81" t="s">
        <v>127</v>
      </c>
      <c r="S79" s="81" t="s">
        <v>128</v>
      </c>
      <c r="T79" s="82" t="s">
        <v>129</v>
      </c>
    </row>
    <row r="80" spans="2:63" s="1" customFormat="1" ht="29.25" customHeight="1">
      <c r="B80" s="40"/>
      <c r="C80" s="86" t="s">
        <v>110</v>
      </c>
      <c r="D80" s="62"/>
      <c r="E80" s="62"/>
      <c r="F80" s="62"/>
      <c r="G80" s="62"/>
      <c r="H80" s="62"/>
      <c r="I80" s="162"/>
      <c r="J80" s="171">
        <f>BK80</f>
        <v>0</v>
      </c>
      <c r="K80" s="62"/>
      <c r="L80" s="60"/>
      <c r="M80" s="83"/>
      <c r="N80" s="84"/>
      <c r="O80" s="84"/>
      <c r="P80" s="172">
        <f>P81</f>
        <v>0</v>
      </c>
      <c r="Q80" s="84"/>
      <c r="R80" s="172">
        <f>R81</f>
        <v>0</v>
      </c>
      <c r="S80" s="84"/>
      <c r="T80" s="173">
        <f>T81</f>
        <v>0</v>
      </c>
      <c r="AT80" s="23" t="s">
        <v>71</v>
      </c>
      <c r="AU80" s="23" t="s">
        <v>111</v>
      </c>
      <c r="BK80" s="174">
        <f>BK81</f>
        <v>0</v>
      </c>
    </row>
    <row r="81" spans="2:65" s="10" customFormat="1" ht="37.35" customHeight="1">
      <c r="B81" s="175"/>
      <c r="C81" s="176"/>
      <c r="D81" s="177" t="s">
        <v>71</v>
      </c>
      <c r="E81" s="178" t="s">
        <v>130</v>
      </c>
      <c r="F81" s="178" t="s">
        <v>131</v>
      </c>
      <c r="G81" s="176"/>
      <c r="H81" s="176"/>
      <c r="I81" s="179"/>
      <c r="J81" s="180">
        <f>BK81</f>
        <v>0</v>
      </c>
      <c r="K81" s="176"/>
      <c r="L81" s="181"/>
      <c r="M81" s="182"/>
      <c r="N81" s="183"/>
      <c r="O81" s="183"/>
      <c r="P81" s="184">
        <f>P82+P85+P90</f>
        <v>0</v>
      </c>
      <c r="Q81" s="183"/>
      <c r="R81" s="184">
        <f>R82+R85+R90</f>
        <v>0</v>
      </c>
      <c r="S81" s="183"/>
      <c r="T81" s="185">
        <f>T82+T85+T90</f>
        <v>0</v>
      </c>
      <c r="AR81" s="186" t="s">
        <v>132</v>
      </c>
      <c r="AT81" s="187" t="s">
        <v>71</v>
      </c>
      <c r="AU81" s="187" t="s">
        <v>72</v>
      </c>
      <c r="AY81" s="186" t="s">
        <v>133</v>
      </c>
      <c r="BK81" s="188">
        <f>BK82+BK85+BK90</f>
        <v>0</v>
      </c>
    </row>
    <row r="82" spans="2:65" s="10" customFormat="1" ht="19.899999999999999" customHeight="1">
      <c r="B82" s="175"/>
      <c r="C82" s="176"/>
      <c r="D82" s="189" t="s">
        <v>71</v>
      </c>
      <c r="E82" s="190" t="s">
        <v>134</v>
      </c>
      <c r="F82" s="190" t="s">
        <v>135</v>
      </c>
      <c r="G82" s="176"/>
      <c r="H82" s="176"/>
      <c r="I82" s="179"/>
      <c r="J82" s="191">
        <f>BK82</f>
        <v>0</v>
      </c>
      <c r="K82" s="176"/>
      <c r="L82" s="181"/>
      <c r="M82" s="182"/>
      <c r="N82" s="183"/>
      <c r="O82" s="183"/>
      <c r="P82" s="184">
        <f>SUM(P83:P84)</f>
        <v>0</v>
      </c>
      <c r="Q82" s="183"/>
      <c r="R82" s="184">
        <f>SUM(R83:R84)</f>
        <v>0</v>
      </c>
      <c r="S82" s="183"/>
      <c r="T82" s="185">
        <f>SUM(T83:T84)</f>
        <v>0</v>
      </c>
      <c r="AR82" s="186" t="s">
        <v>132</v>
      </c>
      <c r="AT82" s="187" t="s">
        <v>71</v>
      </c>
      <c r="AU82" s="187" t="s">
        <v>80</v>
      </c>
      <c r="AY82" s="186" t="s">
        <v>133</v>
      </c>
      <c r="BK82" s="188">
        <f>SUM(BK83:BK84)</f>
        <v>0</v>
      </c>
    </row>
    <row r="83" spans="2:65" s="1" customFormat="1" ht="25.5" customHeight="1">
      <c r="B83" s="40"/>
      <c r="C83" s="192" t="s">
        <v>80</v>
      </c>
      <c r="D83" s="192" t="s">
        <v>136</v>
      </c>
      <c r="E83" s="193" t="s">
        <v>137</v>
      </c>
      <c r="F83" s="194" t="s">
        <v>138</v>
      </c>
      <c r="G83" s="195" t="s">
        <v>139</v>
      </c>
      <c r="H83" s="196">
        <v>1</v>
      </c>
      <c r="I83" s="197"/>
      <c r="J83" s="198">
        <f>ROUND(I83*H83,2)</f>
        <v>0</v>
      </c>
      <c r="K83" s="194" t="s">
        <v>140</v>
      </c>
      <c r="L83" s="60"/>
      <c r="M83" s="199" t="s">
        <v>21</v>
      </c>
      <c r="N83" s="200" t="s">
        <v>43</v>
      </c>
      <c r="O83" s="41"/>
      <c r="P83" s="201">
        <f>O83*H83</f>
        <v>0</v>
      </c>
      <c r="Q83" s="201">
        <v>0</v>
      </c>
      <c r="R83" s="201">
        <f>Q83*H83</f>
        <v>0</v>
      </c>
      <c r="S83" s="201">
        <v>0</v>
      </c>
      <c r="T83" s="202">
        <f>S83*H83</f>
        <v>0</v>
      </c>
      <c r="AR83" s="23" t="s">
        <v>141</v>
      </c>
      <c r="AT83" s="23" t="s">
        <v>136</v>
      </c>
      <c r="AU83" s="23" t="s">
        <v>82</v>
      </c>
      <c r="AY83" s="23" t="s">
        <v>133</v>
      </c>
      <c r="BE83" s="203">
        <f>IF(N83="základní",J83,0)</f>
        <v>0</v>
      </c>
      <c r="BF83" s="203">
        <f>IF(N83="snížená",J83,0)</f>
        <v>0</v>
      </c>
      <c r="BG83" s="203">
        <f>IF(N83="zákl. přenesená",J83,0)</f>
        <v>0</v>
      </c>
      <c r="BH83" s="203">
        <f>IF(N83="sníž. přenesená",J83,0)</f>
        <v>0</v>
      </c>
      <c r="BI83" s="203">
        <f>IF(N83="nulová",J83,0)</f>
        <v>0</v>
      </c>
      <c r="BJ83" s="23" t="s">
        <v>80</v>
      </c>
      <c r="BK83" s="203">
        <f>ROUND(I83*H83,2)</f>
        <v>0</v>
      </c>
      <c r="BL83" s="23" t="s">
        <v>141</v>
      </c>
      <c r="BM83" s="23" t="s">
        <v>142</v>
      </c>
    </row>
    <row r="84" spans="2:65" s="1" customFormat="1" ht="27">
      <c r="B84" s="40"/>
      <c r="C84" s="62"/>
      <c r="D84" s="204" t="s">
        <v>143</v>
      </c>
      <c r="E84" s="62"/>
      <c r="F84" s="205" t="s">
        <v>144</v>
      </c>
      <c r="G84" s="62"/>
      <c r="H84" s="62"/>
      <c r="I84" s="162"/>
      <c r="J84" s="62"/>
      <c r="K84" s="62"/>
      <c r="L84" s="60"/>
      <c r="M84" s="206"/>
      <c r="N84" s="41"/>
      <c r="O84" s="41"/>
      <c r="P84" s="41"/>
      <c r="Q84" s="41"/>
      <c r="R84" s="41"/>
      <c r="S84" s="41"/>
      <c r="T84" s="77"/>
      <c r="AT84" s="23" t="s">
        <v>143</v>
      </c>
      <c r="AU84" s="23" t="s">
        <v>82</v>
      </c>
    </row>
    <row r="85" spans="2:65" s="10" customFormat="1" ht="29.85" customHeight="1">
      <c r="B85" s="175"/>
      <c r="C85" s="176"/>
      <c r="D85" s="189" t="s">
        <v>71</v>
      </c>
      <c r="E85" s="190" t="s">
        <v>145</v>
      </c>
      <c r="F85" s="190" t="s">
        <v>146</v>
      </c>
      <c r="G85" s="176"/>
      <c r="H85" s="176"/>
      <c r="I85" s="179"/>
      <c r="J85" s="191">
        <f>BK85</f>
        <v>0</v>
      </c>
      <c r="K85" s="176"/>
      <c r="L85" s="181"/>
      <c r="M85" s="182"/>
      <c r="N85" s="183"/>
      <c r="O85" s="183"/>
      <c r="P85" s="184">
        <f>SUM(P86:P89)</f>
        <v>0</v>
      </c>
      <c r="Q85" s="183"/>
      <c r="R85" s="184">
        <f>SUM(R86:R89)</f>
        <v>0</v>
      </c>
      <c r="S85" s="183"/>
      <c r="T85" s="185">
        <f>SUM(T86:T89)</f>
        <v>0</v>
      </c>
      <c r="AR85" s="186" t="s">
        <v>132</v>
      </c>
      <c r="AT85" s="187" t="s">
        <v>71</v>
      </c>
      <c r="AU85" s="187" t="s">
        <v>80</v>
      </c>
      <c r="AY85" s="186" t="s">
        <v>133</v>
      </c>
      <c r="BK85" s="188">
        <f>SUM(BK86:BK89)</f>
        <v>0</v>
      </c>
    </row>
    <row r="86" spans="2:65" s="1" customFormat="1" ht="25.5" customHeight="1">
      <c r="B86" s="40"/>
      <c r="C86" s="192" t="s">
        <v>82</v>
      </c>
      <c r="D86" s="192" t="s">
        <v>136</v>
      </c>
      <c r="E86" s="193" t="s">
        <v>147</v>
      </c>
      <c r="F86" s="194" t="s">
        <v>148</v>
      </c>
      <c r="G86" s="195" t="s">
        <v>139</v>
      </c>
      <c r="H86" s="196">
        <v>1</v>
      </c>
      <c r="I86" s="197"/>
      <c r="J86" s="198">
        <f>ROUND(I86*H86,2)</f>
        <v>0</v>
      </c>
      <c r="K86" s="194" t="s">
        <v>140</v>
      </c>
      <c r="L86" s="60"/>
      <c r="M86" s="199" t="s">
        <v>21</v>
      </c>
      <c r="N86" s="200" t="s">
        <v>43</v>
      </c>
      <c r="O86" s="41"/>
      <c r="P86" s="201">
        <f>O86*H86</f>
        <v>0</v>
      </c>
      <c r="Q86" s="201">
        <v>0</v>
      </c>
      <c r="R86" s="201">
        <f>Q86*H86</f>
        <v>0</v>
      </c>
      <c r="S86" s="201">
        <v>0</v>
      </c>
      <c r="T86" s="202">
        <f>S86*H86</f>
        <v>0</v>
      </c>
      <c r="AR86" s="23" t="s">
        <v>141</v>
      </c>
      <c r="AT86" s="23" t="s">
        <v>136</v>
      </c>
      <c r="AU86" s="23" t="s">
        <v>82</v>
      </c>
      <c r="AY86" s="23" t="s">
        <v>133</v>
      </c>
      <c r="BE86" s="203">
        <f>IF(N86="základní",J86,0)</f>
        <v>0</v>
      </c>
      <c r="BF86" s="203">
        <f>IF(N86="snížená",J86,0)</f>
        <v>0</v>
      </c>
      <c r="BG86" s="203">
        <f>IF(N86="zákl. přenesená",J86,0)</f>
        <v>0</v>
      </c>
      <c r="BH86" s="203">
        <f>IF(N86="sníž. přenesená",J86,0)</f>
        <v>0</v>
      </c>
      <c r="BI86" s="203">
        <f>IF(N86="nulová",J86,0)</f>
        <v>0</v>
      </c>
      <c r="BJ86" s="23" t="s">
        <v>80</v>
      </c>
      <c r="BK86" s="203">
        <f>ROUND(I86*H86,2)</f>
        <v>0</v>
      </c>
      <c r="BL86" s="23" t="s">
        <v>141</v>
      </c>
      <c r="BM86" s="23" t="s">
        <v>149</v>
      </c>
    </row>
    <row r="87" spans="2:65" s="1" customFormat="1" ht="25.5" customHeight="1">
      <c r="B87" s="40"/>
      <c r="C87" s="192" t="s">
        <v>150</v>
      </c>
      <c r="D87" s="192" t="s">
        <v>136</v>
      </c>
      <c r="E87" s="193" t="s">
        <v>151</v>
      </c>
      <c r="F87" s="194" t="s">
        <v>152</v>
      </c>
      <c r="G87" s="195" t="s">
        <v>139</v>
      </c>
      <c r="H87" s="196">
        <v>1</v>
      </c>
      <c r="I87" s="197"/>
      <c r="J87" s="198">
        <f>ROUND(I87*H87,2)</f>
        <v>0</v>
      </c>
      <c r="K87" s="194" t="s">
        <v>140</v>
      </c>
      <c r="L87" s="60"/>
      <c r="M87" s="199" t="s">
        <v>21</v>
      </c>
      <c r="N87" s="200" t="s">
        <v>43</v>
      </c>
      <c r="O87" s="41"/>
      <c r="P87" s="201">
        <f>O87*H87</f>
        <v>0</v>
      </c>
      <c r="Q87" s="201">
        <v>0</v>
      </c>
      <c r="R87" s="201">
        <f>Q87*H87</f>
        <v>0</v>
      </c>
      <c r="S87" s="201">
        <v>0</v>
      </c>
      <c r="T87" s="202">
        <f>S87*H87</f>
        <v>0</v>
      </c>
      <c r="AR87" s="23" t="s">
        <v>141</v>
      </c>
      <c r="AT87" s="23" t="s">
        <v>136</v>
      </c>
      <c r="AU87" s="23" t="s">
        <v>82</v>
      </c>
      <c r="AY87" s="23" t="s">
        <v>133</v>
      </c>
      <c r="BE87" s="203">
        <f>IF(N87="základní",J87,0)</f>
        <v>0</v>
      </c>
      <c r="BF87" s="203">
        <f>IF(N87="snížená",J87,0)</f>
        <v>0</v>
      </c>
      <c r="BG87" s="203">
        <f>IF(N87="zákl. přenesená",J87,0)</f>
        <v>0</v>
      </c>
      <c r="BH87" s="203">
        <f>IF(N87="sníž. přenesená",J87,0)</f>
        <v>0</v>
      </c>
      <c r="BI87" s="203">
        <f>IF(N87="nulová",J87,0)</f>
        <v>0</v>
      </c>
      <c r="BJ87" s="23" t="s">
        <v>80</v>
      </c>
      <c r="BK87" s="203">
        <f>ROUND(I87*H87,2)</f>
        <v>0</v>
      </c>
      <c r="BL87" s="23" t="s">
        <v>141</v>
      </c>
      <c r="BM87" s="23" t="s">
        <v>153</v>
      </c>
    </row>
    <row r="88" spans="2:65" s="1" customFormat="1" ht="40.5">
      <c r="B88" s="40"/>
      <c r="C88" s="62"/>
      <c r="D88" s="207" t="s">
        <v>143</v>
      </c>
      <c r="E88" s="62"/>
      <c r="F88" s="208" t="s">
        <v>165</v>
      </c>
      <c r="G88" s="62"/>
      <c r="H88" s="62"/>
      <c r="I88" s="162"/>
      <c r="J88" s="62"/>
      <c r="K88" s="62"/>
      <c r="L88" s="60"/>
      <c r="M88" s="206"/>
      <c r="N88" s="41"/>
      <c r="O88" s="41"/>
      <c r="P88" s="41"/>
      <c r="Q88" s="41"/>
      <c r="R88" s="41"/>
      <c r="S88" s="41"/>
      <c r="T88" s="77"/>
      <c r="AT88" s="23" t="s">
        <v>143</v>
      </c>
      <c r="AU88" s="23" t="s">
        <v>82</v>
      </c>
    </row>
    <row r="89" spans="2:65" s="1" customFormat="1" ht="25.5" customHeight="1">
      <c r="B89" s="40"/>
      <c r="C89" s="192" t="s">
        <v>155</v>
      </c>
      <c r="D89" s="192" t="s">
        <v>136</v>
      </c>
      <c r="E89" s="193" t="s">
        <v>156</v>
      </c>
      <c r="F89" s="194" t="s">
        <v>157</v>
      </c>
      <c r="G89" s="195" t="s">
        <v>139</v>
      </c>
      <c r="H89" s="196">
        <v>1</v>
      </c>
      <c r="I89" s="197"/>
      <c r="J89" s="198">
        <f>ROUND(I89*H89,2)</f>
        <v>0</v>
      </c>
      <c r="K89" s="194" t="s">
        <v>140</v>
      </c>
      <c r="L89" s="60"/>
      <c r="M89" s="199" t="s">
        <v>21</v>
      </c>
      <c r="N89" s="200" t="s">
        <v>43</v>
      </c>
      <c r="O89" s="41"/>
      <c r="P89" s="201">
        <f>O89*H89</f>
        <v>0</v>
      </c>
      <c r="Q89" s="201">
        <v>0</v>
      </c>
      <c r="R89" s="201">
        <f>Q89*H89</f>
        <v>0</v>
      </c>
      <c r="S89" s="201">
        <v>0</v>
      </c>
      <c r="T89" s="202">
        <f>S89*H89</f>
        <v>0</v>
      </c>
      <c r="AR89" s="23" t="s">
        <v>141</v>
      </c>
      <c r="AT89" s="23" t="s">
        <v>136</v>
      </c>
      <c r="AU89" s="23" t="s">
        <v>82</v>
      </c>
      <c r="AY89" s="23" t="s">
        <v>133</v>
      </c>
      <c r="BE89" s="203">
        <f>IF(N89="základní",J89,0)</f>
        <v>0</v>
      </c>
      <c r="BF89" s="203">
        <f>IF(N89="snížená",J89,0)</f>
        <v>0</v>
      </c>
      <c r="BG89" s="203">
        <f>IF(N89="zákl. přenesená",J89,0)</f>
        <v>0</v>
      </c>
      <c r="BH89" s="203">
        <f>IF(N89="sníž. přenesená",J89,0)</f>
        <v>0</v>
      </c>
      <c r="BI89" s="203">
        <f>IF(N89="nulová",J89,0)</f>
        <v>0</v>
      </c>
      <c r="BJ89" s="23" t="s">
        <v>80</v>
      </c>
      <c r="BK89" s="203">
        <f>ROUND(I89*H89,2)</f>
        <v>0</v>
      </c>
      <c r="BL89" s="23" t="s">
        <v>141</v>
      </c>
      <c r="BM89" s="23" t="s">
        <v>158</v>
      </c>
    </row>
    <row r="90" spans="2:65" s="10" customFormat="1" ht="29.85" customHeight="1">
      <c r="B90" s="175"/>
      <c r="C90" s="176"/>
      <c r="D90" s="189" t="s">
        <v>71</v>
      </c>
      <c r="E90" s="190" t="s">
        <v>159</v>
      </c>
      <c r="F90" s="190" t="s">
        <v>160</v>
      </c>
      <c r="G90" s="176"/>
      <c r="H90" s="176"/>
      <c r="I90" s="179"/>
      <c r="J90" s="191">
        <f>BK90</f>
        <v>0</v>
      </c>
      <c r="K90" s="176"/>
      <c r="L90" s="181"/>
      <c r="M90" s="182"/>
      <c r="N90" s="183"/>
      <c r="O90" s="183"/>
      <c r="P90" s="184">
        <f>P91</f>
        <v>0</v>
      </c>
      <c r="Q90" s="183"/>
      <c r="R90" s="184">
        <f>R91</f>
        <v>0</v>
      </c>
      <c r="S90" s="183"/>
      <c r="T90" s="185">
        <f>T91</f>
        <v>0</v>
      </c>
      <c r="AR90" s="186" t="s">
        <v>132</v>
      </c>
      <c r="AT90" s="187" t="s">
        <v>71</v>
      </c>
      <c r="AU90" s="187" t="s">
        <v>80</v>
      </c>
      <c r="AY90" s="186" t="s">
        <v>133</v>
      </c>
      <c r="BK90" s="188">
        <f>BK91</f>
        <v>0</v>
      </c>
    </row>
    <row r="91" spans="2:65" s="1" customFormat="1" ht="25.5" customHeight="1">
      <c r="B91" s="40"/>
      <c r="C91" s="192" t="s">
        <v>132</v>
      </c>
      <c r="D91" s="192" t="s">
        <v>136</v>
      </c>
      <c r="E91" s="193" t="s">
        <v>161</v>
      </c>
      <c r="F91" s="194" t="s">
        <v>162</v>
      </c>
      <c r="G91" s="195" t="s">
        <v>139</v>
      </c>
      <c r="H91" s="196">
        <v>1</v>
      </c>
      <c r="I91" s="197"/>
      <c r="J91" s="198">
        <f>ROUND(I91*H91,2)</f>
        <v>0</v>
      </c>
      <c r="K91" s="194" t="s">
        <v>140</v>
      </c>
      <c r="L91" s="60"/>
      <c r="M91" s="199" t="s">
        <v>21</v>
      </c>
      <c r="N91" s="209" t="s">
        <v>43</v>
      </c>
      <c r="O91" s="210"/>
      <c r="P91" s="211">
        <f>O91*H91</f>
        <v>0</v>
      </c>
      <c r="Q91" s="211">
        <v>0</v>
      </c>
      <c r="R91" s="211">
        <f>Q91*H91</f>
        <v>0</v>
      </c>
      <c r="S91" s="211">
        <v>0</v>
      </c>
      <c r="T91" s="212">
        <f>S91*H91</f>
        <v>0</v>
      </c>
      <c r="AR91" s="23" t="s">
        <v>141</v>
      </c>
      <c r="AT91" s="23" t="s">
        <v>136</v>
      </c>
      <c r="AU91" s="23" t="s">
        <v>82</v>
      </c>
      <c r="AY91" s="23" t="s">
        <v>133</v>
      </c>
      <c r="BE91" s="203">
        <f>IF(N91="základní",J91,0)</f>
        <v>0</v>
      </c>
      <c r="BF91" s="203">
        <f>IF(N91="snížená",J91,0)</f>
        <v>0</v>
      </c>
      <c r="BG91" s="203">
        <f>IF(N91="zákl. přenesená",J91,0)</f>
        <v>0</v>
      </c>
      <c r="BH91" s="203">
        <f>IF(N91="sníž. přenesená",J91,0)</f>
        <v>0</v>
      </c>
      <c r="BI91" s="203">
        <f>IF(N91="nulová",J91,0)</f>
        <v>0</v>
      </c>
      <c r="BJ91" s="23" t="s">
        <v>80</v>
      </c>
      <c r="BK91" s="203">
        <f>ROUND(I91*H91,2)</f>
        <v>0</v>
      </c>
      <c r="BL91" s="23" t="s">
        <v>141</v>
      </c>
      <c r="BM91" s="23" t="s">
        <v>163</v>
      </c>
    </row>
    <row r="92" spans="2:65" s="1" customFormat="1" ht="6.95" customHeight="1">
      <c r="B92" s="55"/>
      <c r="C92" s="56"/>
      <c r="D92" s="56"/>
      <c r="E92" s="56"/>
      <c r="F92" s="56"/>
      <c r="G92" s="56"/>
      <c r="H92" s="56"/>
      <c r="I92" s="138"/>
      <c r="J92" s="56"/>
      <c r="K92" s="56"/>
      <c r="L92" s="60"/>
    </row>
  </sheetData>
  <sheetProtection password="CC35" sheet="1" objects="1" scenarios="1" formatCells="0" formatColumns="0" formatRows="0" sort="0" autoFilter="0"/>
  <autoFilter ref="C79:K91"/>
  <mergeCells count="10">
    <mergeCell ref="J51:J52"/>
    <mergeCell ref="E70:H70"/>
    <mergeCell ref="E72:H72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9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47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89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166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7. 1. 2021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ROUND(J88,2)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ROUND(SUM(BE88:BE246), 2)</f>
        <v>0</v>
      </c>
      <c r="G30" s="41"/>
      <c r="H30" s="41"/>
      <c r="I30" s="130">
        <v>0.21</v>
      </c>
      <c r="J30" s="129">
        <f>ROUND(ROUND((SUM(BE88:BE246)),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ROUND(SUM(BF88:BF246), 2)</f>
        <v>0</v>
      </c>
      <c r="G31" s="41"/>
      <c r="H31" s="41"/>
      <c r="I31" s="130">
        <v>0.15</v>
      </c>
      <c r="J31" s="129">
        <f>ROUND(ROUND((SUM(BF88:BF246)),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ROUND(SUM(BG88:BG246),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ROUND(SUM(BH88:BH246),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ROUND(SUM(BI88:BI246),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1a - Podlahy a zábradlí - etapa 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7. 1. 2021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J88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167</v>
      </c>
      <c r="E57" s="151"/>
      <c r="F57" s="151"/>
      <c r="G57" s="151"/>
      <c r="H57" s="151"/>
      <c r="I57" s="152"/>
      <c r="J57" s="153">
        <f>J89</f>
        <v>0</v>
      </c>
      <c r="K57" s="154"/>
    </row>
    <row r="58" spans="2:47" s="8" customFormat="1" ht="19.899999999999999" customHeight="1">
      <c r="B58" s="155"/>
      <c r="C58" s="156"/>
      <c r="D58" s="157" t="s">
        <v>168</v>
      </c>
      <c r="E58" s="158"/>
      <c r="F58" s="158"/>
      <c r="G58" s="158"/>
      <c r="H58" s="158"/>
      <c r="I58" s="159"/>
      <c r="J58" s="160">
        <f>J90</f>
        <v>0</v>
      </c>
      <c r="K58" s="161"/>
    </row>
    <row r="59" spans="2:47" s="8" customFormat="1" ht="14.85" customHeight="1">
      <c r="B59" s="155"/>
      <c r="C59" s="156"/>
      <c r="D59" s="157" t="s">
        <v>169</v>
      </c>
      <c r="E59" s="158"/>
      <c r="F59" s="158"/>
      <c r="G59" s="158"/>
      <c r="H59" s="158"/>
      <c r="I59" s="159"/>
      <c r="J59" s="160">
        <f>J91</f>
        <v>0</v>
      </c>
      <c r="K59" s="161"/>
    </row>
    <row r="60" spans="2:47" s="8" customFormat="1" ht="14.85" customHeight="1">
      <c r="B60" s="155"/>
      <c r="C60" s="156"/>
      <c r="D60" s="157" t="s">
        <v>170</v>
      </c>
      <c r="E60" s="158"/>
      <c r="F60" s="158"/>
      <c r="G60" s="158"/>
      <c r="H60" s="158"/>
      <c r="I60" s="159"/>
      <c r="J60" s="160">
        <f>J101</f>
        <v>0</v>
      </c>
      <c r="K60" s="161"/>
    </row>
    <row r="61" spans="2:47" s="7" customFormat="1" ht="24.95" customHeight="1">
      <c r="B61" s="148"/>
      <c r="C61" s="149"/>
      <c r="D61" s="150" t="s">
        <v>171</v>
      </c>
      <c r="E61" s="151"/>
      <c r="F61" s="151"/>
      <c r="G61" s="151"/>
      <c r="H61" s="151"/>
      <c r="I61" s="152"/>
      <c r="J61" s="153">
        <f>J107</f>
        <v>0</v>
      </c>
      <c r="K61" s="154"/>
    </row>
    <row r="62" spans="2:47" s="8" customFormat="1" ht="19.899999999999999" customHeight="1">
      <c r="B62" s="155"/>
      <c r="C62" s="156"/>
      <c r="D62" s="157" t="s">
        <v>172</v>
      </c>
      <c r="E62" s="158"/>
      <c r="F62" s="158"/>
      <c r="G62" s="158"/>
      <c r="H62" s="158"/>
      <c r="I62" s="159"/>
      <c r="J62" s="160">
        <f>J108</f>
        <v>0</v>
      </c>
      <c r="K62" s="161"/>
    </row>
    <row r="63" spans="2:47" s="8" customFormat="1" ht="19.899999999999999" customHeight="1">
      <c r="B63" s="155"/>
      <c r="C63" s="156"/>
      <c r="D63" s="157" t="s">
        <v>173</v>
      </c>
      <c r="E63" s="158"/>
      <c r="F63" s="158"/>
      <c r="G63" s="158"/>
      <c r="H63" s="158"/>
      <c r="I63" s="159"/>
      <c r="J63" s="160">
        <f>J110</f>
        <v>0</v>
      </c>
      <c r="K63" s="161"/>
    </row>
    <row r="64" spans="2:47" s="8" customFormat="1" ht="19.899999999999999" customHeight="1">
      <c r="B64" s="155"/>
      <c r="C64" s="156"/>
      <c r="D64" s="157" t="s">
        <v>174</v>
      </c>
      <c r="E64" s="158"/>
      <c r="F64" s="158"/>
      <c r="G64" s="158"/>
      <c r="H64" s="158"/>
      <c r="I64" s="159"/>
      <c r="J64" s="160">
        <f>J116</f>
        <v>0</v>
      </c>
      <c r="K64" s="161"/>
    </row>
    <row r="65" spans="2:12" s="8" customFormat="1" ht="19.899999999999999" customHeight="1">
      <c r="B65" s="155"/>
      <c r="C65" s="156"/>
      <c r="D65" s="157" t="s">
        <v>175</v>
      </c>
      <c r="E65" s="158"/>
      <c r="F65" s="158"/>
      <c r="G65" s="158"/>
      <c r="H65" s="158"/>
      <c r="I65" s="159"/>
      <c r="J65" s="160">
        <f>J128</f>
        <v>0</v>
      </c>
      <c r="K65" s="161"/>
    </row>
    <row r="66" spans="2:12" s="8" customFormat="1" ht="19.899999999999999" customHeight="1">
      <c r="B66" s="155"/>
      <c r="C66" s="156"/>
      <c r="D66" s="157" t="s">
        <v>176</v>
      </c>
      <c r="E66" s="158"/>
      <c r="F66" s="158"/>
      <c r="G66" s="158"/>
      <c r="H66" s="158"/>
      <c r="I66" s="159"/>
      <c r="J66" s="160">
        <f>J136</f>
        <v>0</v>
      </c>
      <c r="K66" s="161"/>
    </row>
    <row r="67" spans="2:12" s="8" customFormat="1" ht="19.899999999999999" customHeight="1">
      <c r="B67" s="155"/>
      <c r="C67" s="156"/>
      <c r="D67" s="157" t="s">
        <v>177</v>
      </c>
      <c r="E67" s="158"/>
      <c r="F67" s="158"/>
      <c r="G67" s="158"/>
      <c r="H67" s="158"/>
      <c r="I67" s="159"/>
      <c r="J67" s="160">
        <f>J232</f>
        <v>0</v>
      </c>
      <c r="K67" s="161"/>
    </row>
    <row r="68" spans="2:12" s="8" customFormat="1" ht="19.899999999999999" customHeight="1">
      <c r="B68" s="155"/>
      <c r="C68" s="156"/>
      <c r="D68" s="157" t="s">
        <v>178</v>
      </c>
      <c r="E68" s="158"/>
      <c r="F68" s="158"/>
      <c r="G68" s="158"/>
      <c r="H68" s="158"/>
      <c r="I68" s="159"/>
      <c r="J68" s="160">
        <f>J235</f>
        <v>0</v>
      </c>
      <c r="K68" s="161"/>
    </row>
    <row r="69" spans="2:12" s="1" customFormat="1" ht="21.75" customHeight="1">
      <c r="B69" s="40"/>
      <c r="C69" s="41"/>
      <c r="D69" s="41"/>
      <c r="E69" s="41"/>
      <c r="F69" s="41"/>
      <c r="G69" s="41"/>
      <c r="H69" s="41"/>
      <c r="I69" s="117"/>
      <c r="J69" s="41"/>
      <c r="K69" s="44"/>
    </row>
    <row r="70" spans="2:12" s="1" customFormat="1" ht="6.95" customHeight="1">
      <c r="B70" s="55"/>
      <c r="C70" s="56"/>
      <c r="D70" s="56"/>
      <c r="E70" s="56"/>
      <c r="F70" s="56"/>
      <c r="G70" s="56"/>
      <c r="H70" s="56"/>
      <c r="I70" s="138"/>
      <c r="J70" s="56"/>
      <c r="K70" s="57"/>
    </row>
    <row r="74" spans="2:12" s="1" customFormat="1" ht="6.95" customHeight="1">
      <c r="B74" s="58"/>
      <c r="C74" s="59"/>
      <c r="D74" s="59"/>
      <c r="E74" s="59"/>
      <c r="F74" s="59"/>
      <c r="G74" s="59"/>
      <c r="H74" s="59"/>
      <c r="I74" s="141"/>
      <c r="J74" s="59"/>
      <c r="K74" s="59"/>
      <c r="L74" s="60"/>
    </row>
    <row r="75" spans="2:12" s="1" customFormat="1" ht="36.950000000000003" customHeight="1">
      <c r="B75" s="40"/>
      <c r="C75" s="61" t="s">
        <v>116</v>
      </c>
      <c r="D75" s="62"/>
      <c r="E75" s="62"/>
      <c r="F75" s="62"/>
      <c r="G75" s="62"/>
      <c r="H75" s="62"/>
      <c r="I75" s="162"/>
      <c r="J75" s="62"/>
      <c r="K75" s="62"/>
      <c r="L75" s="60"/>
    </row>
    <row r="76" spans="2:12" s="1" customFormat="1" ht="6.95" customHeight="1">
      <c r="B76" s="40"/>
      <c r="C76" s="62"/>
      <c r="D76" s="62"/>
      <c r="E76" s="62"/>
      <c r="F76" s="62"/>
      <c r="G76" s="62"/>
      <c r="H76" s="62"/>
      <c r="I76" s="162"/>
      <c r="J76" s="62"/>
      <c r="K76" s="62"/>
      <c r="L76" s="60"/>
    </row>
    <row r="77" spans="2:12" s="1" customFormat="1" ht="14.45" customHeight="1">
      <c r="B77" s="40"/>
      <c r="C77" s="64" t="s">
        <v>18</v>
      </c>
      <c r="D77" s="62"/>
      <c r="E77" s="62"/>
      <c r="F77" s="62"/>
      <c r="G77" s="62"/>
      <c r="H77" s="62"/>
      <c r="I77" s="162"/>
      <c r="J77" s="62"/>
      <c r="K77" s="62"/>
      <c r="L77" s="60"/>
    </row>
    <row r="78" spans="2:12" s="1" customFormat="1" ht="16.5" customHeight="1">
      <c r="B78" s="40"/>
      <c r="C78" s="62"/>
      <c r="D78" s="62"/>
      <c r="E78" s="389" t="str">
        <f>E7</f>
        <v>Divadlo F. X. Šaldy</v>
      </c>
      <c r="F78" s="390"/>
      <c r="G78" s="390"/>
      <c r="H78" s="390"/>
      <c r="I78" s="162"/>
      <c r="J78" s="62"/>
      <c r="K78" s="62"/>
      <c r="L78" s="60"/>
    </row>
    <row r="79" spans="2:12" s="1" customFormat="1" ht="14.45" customHeight="1">
      <c r="B79" s="40"/>
      <c r="C79" s="64" t="s">
        <v>105</v>
      </c>
      <c r="D79" s="62"/>
      <c r="E79" s="62"/>
      <c r="F79" s="62"/>
      <c r="G79" s="62"/>
      <c r="H79" s="62"/>
      <c r="I79" s="162"/>
      <c r="J79" s="62"/>
      <c r="K79" s="62"/>
      <c r="L79" s="60"/>
    </row>
    <row r="80" spans="2:12" s="1" customFormat="1" ht="17.25" customHeight="1">
      <c r="B80" s="40"/>
      <c r="C80" s="62"/>
      <c r="D80" s="62"/>
      <c r="E80" s="364" t="str">
        <f>E9</f>
        <v>1a - Podlahy a zábradlí - etapa I</v>
      </c>
      <c r="F80" s="391"/>
      <c r="G80" s="391"/>
      <c r="H80" s="391"/>
      <c r="I80" s="162"/>
      <c r="J80" s="62"/>
      <c r="K80" s="62"/>
      <c r="L80" s="60"/>
    </row>
    <row r="81" spans="2:65" s="1" customFormat="1" ht="6.95" customHeight="1">
      <c r="B81" s="40"/>
      <c r="C81" s="62"/>
      <c r="D81" s="62"/>
      <c r="E81" s="62"/>
      <c r="F81" s="62"/>
      <c r="G81" s="62"/>
      <c r="H81" s="62"/>
      <c r="I81" s="162"/>
      <c r="J81" s="62"/>
      <c r="K81" s="62"/>
      <c r="L81" s="60"/>
    </row>
    <row r="82" spans="2:65" s="1" customFormat="1" ht="18" customHeight="1">
      <c r="B82" s="40"/>
      <c r="C82" s="64" t="s">
        <v>23</v>
      </c>
      <c r="D82" s="62"/>
      <c r="E82" s="62"/>
      <c r="F82" s="163" t="str">
        <f>F12</f>
        <v xml:space="preserve"> </v>
      </c>
      <c r="G82" s="62"/>
      <c r="H82" s="62"/>
      <c r="I82" s="164" t="s">
        <v>25</v>
      </c>
      <c r="J82" s="72" t="str">
        <f>IF(J12="","",J12)</f>
        <v>7. 1. 2021</v>
      </c>
      <c r="K82" s="62"/>
      <c r="L82" s="60"/>
    </row>
    <row r="83" spans="2:65" s="1" customFormat="1" ht="6.95" customHeight="1">
      <c r="B83" s="40"/>
      <c r="C83" s="62"/>
      <c r="D83" s="62"/>
      <c r="E83" s="62"/>
      <c r="F83" s="62"/>
      <c r="G83" s="62"/>
      <c r="H83" s="62"/>
      <c r="I83" s="162"/>
      <c r="J83" s="62"/>
      <c r="K83" s="62"/>
      <c r="L83" s="60"/>
    </row>
    <row r="84" spans="2:65" s="1" customFormat="1">
      <c r="B84" s="40"/>
      <c r="C84" s="64" t="s">
        <v>27</v>
      </c>
      <c r="D84" s="62"/>
      <c r="E84" s="62"/>
      <c r="F84" s="163" t="str">
        <f>E15</f>
        <v xml:space="preserve"> </v>
      </c>
      <c r="G84" s="62"/>
      <c r="H84" s="62"/>
      <c r="I84" s="164" t="s">
        <v>33</v>
      </c>
      <c r="J84" s="163" t="str">
        <f>E21</f>
        <v>Mepro s.r.o.</v>
      </c>
      <c r="K84" s="62"/>
      <c r="L84" s="60"/>
    </row>
    <row r="85" spans="2:65" s="1" customFormat="1" ht="14.45" customHeight="1">
      <c r="B85" s="40"/>
      <c r="C85" s="64" t="s">
        <v>31</v>
      </c>
      <c r="D85" s="62"/>
      <c r="E85" s="62"/>
      <c r="F85" s="163" t="str">
        <f>IF(E18="","",E18)</f>
        <v/>
      </c>
      <c r="G85" s="62"/>
      <c r="H85" s="62"/>
      <c r="I85" s="162"/>
      <c r="J85" s="62"/>
      <c r="K85" s="62"/>
      <c r="L85" s="60"/>
    </row>
    <row r="86" spans="2:65" s="1" customFormat="1" ht="10.35" customHeight="1">
      <c r="B86" s="40"/>
      <c r="C86" s="62"/>
      <c r="D86" s="62"/>
      <c r="E86" s="62"/>
      <c r="F86" s="62"/>
      <c r="G86" s="62"/>
      <c r="H86" s="62"/>
      <c r="I86" s="162"/>
      <c r="J86" s="62"/>
      <c r="K86" s="62"/>
      <c r="L86" s="60"/>
    </row>
    <row r="87" spans="2:65" s="9" customFormat="1" ht="29.25" customHeight="1">
      <c r="B87" s="165"/>
      <c r="C87" s="166" t="s">
        <v>117</v>
      </c>
      <c r="D87" s="167" t="s">
        <v>57</v>
      </c>
      <c r="E87" s="167" t="s">
        <v>53</v>
      </c>
      <c r="F87" s="167" t="s">
        <v>118</v>
      </c>
      <c r="G87" s="167" t="s">
        <v>119</v>
      </c>
      <c r="H87" s="167" t="s">
        <v>120</v>
      </c>
      <c r="I87" s="168" t="s">
        <v>121</v>
      </c>
      <c r="J87" s="167" t="s">
        <v>109</v>
      </c>
      <c r="K87" s="169" t="s">
        <v>122</v>
      </c>
      <c r="L87" s="170"/>
      <c r="M87" s="80" t="s">
        <v>123</v>
      </c>
      <c r="N87" s="81" t="s">
        <v>42</v>
      </c>
      <c r="O87" s="81" t="s">
        <v>124</v>
      </c>
      <c r="P87" s="81" t="s">
        <v>125</v>
      </c>
      <c r="Q87" s="81" t="s">
        <v>126</v>
      </c>
      <c r="R87" s="81" t="s">
        <v>127</v>
      </c>
      <c r="S87" s="81" t="s">
        <v>128</v>
      </c>
      <c r="T87" s="82" t="s">
        <v>129</v>
      </c>
    </row>
    <row r="88" spans="2:65" s="1" customFormat="1" ht="29.25" customHeight="1">
      <c r="B88" s="40"/>
      <c r="C88" s="86" t="s">
        <v>110</v>
      </c>
      <c r="D88" s="62"/>
      <c r="E88" s="62"/>
      <c r="F88" s="62"/>
      <c r="G88" s="62"/>
      <c r="H88" s="62"/>
      <c r="I88" s="162"/>
      <c r="J88" s="171">
        <f>BK88</f>
        <v>0</v>
      </c>
      <c r="K88" s="62"/>
      <c r="L88" s="60"/>
      <c r="M88" s="83"/>
      <c r="N88" s="84"/>
      <c r="O88" s="84"/>
      <c r="P88" s="172">
        <f>P89+P107</f>
        <v>0</v>
      </c>
      <c r="Q88" s="84"/>
      <c r="R88" s="172">
        <f>R89+R107</f>
        <v>2.6185942199999999</v>
      </c>
      <c r="S88" s="84"/>
      <c r="T88" s="173">
        <f>T89+T107</f>
        <v>15.644353149999999</v>
      </c>
      <c r="AT88" s="23" t="s">
        <v>71</v>
      </c>
      <c r="AU88" s="23" t="s">
        <v>111</v>
      </c>
      <c r="BK88" s="174">
        <f>BK89+BK107</f>
        <v>0</v>
      </c>
    </row>
    <row r="89" spans="2:65" s="10" customFormat="1" ht="37.35" customHeight="1">
      <c r="B89" s="175"/>
      <c r="C89" s="176"/>
      <c r="D89" s="177" t="s">
        <v>71</v>
      </c>
      <c r="E89" s="178" t="s">
        <v>179</v>
      </c>
      <c r="F89" s="178" t="s">
        <v>180</v>
      </c>
      <c r="G89" s="176"/>
      <c r="H89" s="176"/>
      <c r="I89" s="179"/>
      <c r="J89" s="180">
        <f>BK89</f>
        <v>0</v>
      </c>
      <c r="K89" s="176"/>
      <c r="L89" s="181"/>
      <c r="M89" s="182"/>
      <c r="N89" s="183"/>
      <c r="O89" s="183"/>
      <c r="P89" s="184">
        <f>P90</f>
        <v>0</v>
      </c>
      <c r="Q89" s="183"/>
      <c r="R89" s="184">
        <f>R90</f>
        <v>2.2240000000000003E-3</v>
      </c>
      <c r="S89" s="183"/>
      <c r="T89" s="185">
        <f>T90</f>
        <v>0</v>
      </c>
      <c r="AR89" s="186" t="s">
        <v>80</v>
      </c>
      <c r="AT89" s="187" t="s">
        <v>71</v>
      </c>
      <c r="AU89" s="187" t="s">
        <v>72</v>
      </c>
      <c r="AY89" s="186" t="s">
        <v>133</v>
      </c>
      <c r="BK89" s="188">
        <f>BK90</f>
        <v>0</v>
      </c>
    </row>
    <row r="90" spans="2:65" s="10" customFormat="1" ht="19.899999999999999" customHeight="1">
      <c r="B90" s="175"/>
      <c r="C90" s="176"/>
      <c r="D90" s="177" t="s">
        <v>71</v>
      </c>
      <c r="E90" s="213" t="s">
        <v>181</v>
      </c>
      <c r="F90" s="213" t="s">
        <v>182</v>
      </c>
      <c r="G90" s="176"/>
      <c r="H90" s="176"/>
      <c r="I90" s="179"/>
      <c r="J90" s="214">
        <f>BK90</f>
        <v>0</v>
      </c>
      <c r="K90" s="176"/>
      <c r="L90" s="181"/>
      <c r="M90" s="182"/>
      <c r="N90" s="183"/>
      <c r="O90" s="183"/>
      <c r="P90" s="184">
        <f>P91+P101</f>
        <v>0</v>
      </c>
      <c r="Q90" s="183"/>
      <c r="R90" s="184">
        <f>R91+R101</f>
        <v>2.2240000000000003E-3</v>
      </c>
      <c r="S90" s="183"/>
      <c r="T90" s="185">
        <f>T91+T101</f>
        <v>0</v>
      </c>
      <c r="AR90" s="186" t="s">
        <v>80</v>
      </c>
      <c r="AT90" s="187" t="s">
        <v>71</v>
      </c>
      <c r="AU90" s="187" t="s">
        <v>80</v>
      </c>
      <c r="AY90" s="186" t="s">
        <v>133</v>
      </c>
      <c r="BK90" s="188">
        <f>BK91+BK101</f>
        <v>0</v>
      </c>
    </row>
    <row r="91" spans="2:65" s="10" customFormat="1" ht="14.85" customHeight="1">
      <c r="B91" s="175"/>
      <c r="C91" s="176"/>
      <c r="D91" s="189" t="s">
        <v>71</v>
      </c>
      <c r="E91" s="190" t="s">
        <v>183</v>
      </c>
      <c r="F91" s="190" t="s">
        <v>184</v>
      </c>
      <c r="G91" s="176"/>
      <c r="H91" s="176"/>
      <c r="I91" s="179"/>
      <c r="J91" s="191">
        <f>BK91</f>
        <v>0</v>
      </c>
      <c r="K91" s="176"/>
      <c r="L91" s="181"/>
      <c r="M91" s="182"/>
      <c r="N91" s="183"/>
      <c r="O91" s="183"/>
      <c r="P91" s="184">
        <f>SUM(P92:P100)</f>
        <v>0</v>
      </c>
      <c r="Q91" s="183"/>
      <c r="R91" s="184">
        <f>SUM(R92:R100)</f>
        <v>2.2240000000000003E-3</v>
      </c>
      <c r="S91" s="183"/>
      <c r="T91" s="185">
        <f>SUM(T92:T100)</f>
        <v>0</v>
      </c>
      <c r="AR91" s="186" t="s">
        <v>80</v>
      </c>
      <c r="AT91" s="187" t="s">
        <v>71</v>
      </c>
      <c r="AU91" s="187" t="s">
        <v>82</v>
      </c>
      <c r="AY91" s="186" t="s">
        <v>133</v>
      </c>
      <c r="BK91" s="188">
        <f>SUM(BK92:BK100)</f>
        <v>0</v>
      </c>
    </row>
    <row r="92" spans="2:65" s="1" customFormat="1" ht="25.5" customHeight="1">
      <c r="B92" s="40"/>
      <c r="C92" s="192" t="s">
        <v>82</v>
      </c>
      <c r="D92" s="192" t="s">
        <v>136</v>
      </c>
      <c r="E92" s="193" t="s">
        <v>185</v>
      </c>
      <c r="F92" s="194" t="s">
        <v>186</v>
      </c>
      <c r="G92" s="195" t="s">
        <v>187</v>
      </c>
      <c r="H92" s="196">
        <v>64</v>
      </c>
      <c r="I92" s="197"/>
      <c r="J92" s="198">
        <f>ROUND(I92*H92,2)</f>
        <v>0</v>
      </c>
      <c r="K92" s="194" t="s">
        <v>21</v>
      </c>
      <c r="L92" s="60"/>
      <c r="M92" s="199" t="s">
        <v>21</v>
      </c>
      <c r="N92" s="200" t="s">
        <v>43</v>
      </c>
      <c r="O92" s="41"/>
      <c r="P92" s="201">
        <f>O92*H92</f>
        <v>0</v>
      </c>
      <c r="Q92" s="201">
        <v>0</v>
      </c>
      <c r="R92" s="201">
        <f>Q92*H92</f>
        <v>0</v>
      </c>
      <c r="S92" s="201">
        <v>0</v>
      </c>
      <c r="T92" s="202">
        <f>S92*H92</f>
        <v>0</v>
      </c>
      <c r="AR92" s="23" t="s">
        <v>155</v>
      </c>
      <c r="AT92" s="23" t="s">
        <v>136</v>
      </c>
      <c r="AU92" s="23" t="s">
        <v>150</v>
      </c>
      <c r="AY92" s="23" t="s">
        <v>133</v>
      </c>
      <c r="BE92" s="203">
        <f>IF(N92="základní",J92,0)</f>
        <v>0</v>
      </c>
      <c r="BF92" s="203">
        <f>IF(N92="snížená",J92,0)</f>
        <v>0</v>
      </c>
      <c r="BG92" s="203">
        <f>IF(N92="zákl. přenesená",J92,0)</f>
        <v>0</v>
      </c>
      <c r="BH92" s="203">
        <f>IF(N92="sníž. přenesená",J92,0)</f>
        <v>0</v>
      </c>
      <c r="BI92" s="203">
        <f>IF(N92="nulová",J92,0)</f>
        <v>0</v>
      </c>
      <c r="BJ92" s="23" t="s">
        <v>80</v>
      </c>
      <c r="BK92" s="203">
        <f>ROUND(I92*H92,2)</f>
        <v>0</v>
      </c>
      <c r="BL92" s="23" t="s">
        <v>155</v>
      </c>
      <c r="BM92" s="23" t="s">
        <v>188</v>
      </c>
    </row>
    <row r="93" spans="2:65" s="11" customFormat="1" ht="13.5">
      <c r="B93" s="215"/>
      <c r="C93" s="216"/>
      <c r="D93" s="204" t="s">
        <v>189</v>
      </c>
      <c r="E93" s="217" t="s">
        <v>21</v>
      </c>
      <c r="F93" s="218" t="s">
        <v>190</v>
      </c>
      <c r="G93" s="216"/>
      <c r="H93" s="219" t="s">
        <v>21</v>
      </c>
      <c r="I93" s="220"/>
      <c r="J93" s="216"/>
      <c r="K93" s="216"/>
      <c r="L93" s="221"/>
      <c r="M93" s="222"/>
      <c r="N93" s="223"/>
      <c r="O93" s="223"/>
      <c r="P93" s="223"/>
      <c r="Q93" s="223"/>
      <c r="R93" s="223"/>
      <c r="S93" s="223"/>
      <c r="T93" s="224"/>
      <c r="AT93" s="225" t="s">
        <v>189</v>
      </c>
      <c r="AU93" s="225" t="s">
        <v>150</v>
      </c>
      <c r="AV93" s="11" t="s">
        <v>80</v>
      </c>
      <c r="AW93" s="11" t="s">
        <v>35</v>
      </c>
      <c r="AX93" s="11" t="s">
        <v>72</v>
      </c>
      <c r="AY93" s="225" t="s">
        <v>133</v>
      </c>
    </row>
    <row r="94" spans="2:65" s="12" customFormat="1" ht="13.5">
      <c r="B94" s="226"/>
      <c r="C94" s="227"/>
      <c r="D94" s="204" t="s">
        <v>189</v>
      </c>
      <c r="E94" s="228" t="s">
        <v>21</v>
      </c>
      <c r="F94" s="229" t="s">
        <v>191</v>
      </c>
      <c r="G94" s="227"/>
      <c r="H94" s="230">
        <v>27</v>
      </c>
      <c r="I94" s="231"/>
      <c r="J94" s="227"/>
      <c r="K94" s="227"/>
      <c r="L94" s="232"/>
      <c r="M94" s="233"/>
      <c r="N94" s="234"/>
      <c r="O94" s="234"/>
      <c r="P94" s="234"/>
      <c r="Q94" s="234"/>
      <c r="R94" s="234"/>
      <c r="S94" s="234"/>
      <c r="T94" s="235"/>
      <c r="AT94" s="236" t="s">
        <v>189</v>
      </c>
      <c r="AU94" s="236" t="s">
        <v>150</v>
      </c>
      <c r="AV94" s="12" t="s">
        <v>82</v>
      </c>
      <c r="AW94" s="12" t="s">
        <v>35</v>
      </c>
      <c r="AX94" s="12" t="s">
        <v>72</v>
      </c>
      <c r="AY94" s="236" t="s">
        <v>133</v>
      </c>
    </row>
    <row r="95" spans="2:65" s="12" customFormat="1" ht="13.5">
      <c r="B95" s="226"/>
      <c r="C95" s="227"/>
      <c r="D95" s="204" t="s">
        <v>189</v>
      </c>
      <c r="E95" s="228" t="s">
        <v>21</v>
      </c>
      <c r="F95" s="229" t="s">
        <v>192</v>
      </c>
      <c r="G95" s="227"/>
      <c r="H95" s="230">
        <v>8</v>
      </c>
      <c r="I95" s="231"/>
      <c r="J95" s="227"/>
      <c r="K95" s="227"/>
      <c r="L95" s="232"/>
      <c r="M95" s="233"/>
      <c r="N95" s="234"/>
      <c r="O95" s="234"/>
      <c r="P95" s="234"/>
      <c r="Q95" s="234"/>
      <c r="R95" s="234"/>
      <c r="S95" s="234"/>
      <c r="T95" s="235"/>
      <c r="AT95" s="236" t="s">
        <v>189</v>
      </c>
      <c r="AU95" s="236" t="s">
        <v>150</v>
      </c>
      <c r="AV95" s="12" t="s">
        <v>82</v>
      </c>
      <c r="AW95" s="12" t="s">
        <v>35</v>
      </c>
      <c r="AX95" s="12" t="s">
        <v>72</v>
      </c>
      <c r="AY95" s="236" t="s">
        <v>133</v>
      </c>
    </row>
    <row r="96" spans="2:65" s="11" customFormat="1" ht="13.5">
      <c r="B96" s="215"/>
      <c r="C96" s="216"/>
      <c r="D96" s="204" t="s">
        <v>189</v>
      </c>
      <c r="E96" s="217" t="s">
        <v>21</v>
      </c>
      <c r="F96" s="218" t="s">
        <v>193</v>
      </c>
      <c r="G96" s="216"/>
      <c r="H96" s="219" t="s">
        <v>21</v>
      </c>
      <c r="I96" s="220"/>
      <c r="J96" s="216"/>
      <c r="K96" s="216"/>
      <c r="L96" s="221"/>
      <c r="M96" s="222"/>
      <c r="N96" s="223"/>
      <c r="O96" s="223"/>
      <c r="P96" s="223"/>
      <c r="Q96" s="223"/>
      <c r="R96" s="223"/>
      <c r="S96" s="223"/>
      <c r="T96" s="224"/>
      <c r="AT96" s="225" t="s">
        <v>189</v>
      </c>
      <c r="AU96" s="225" t="s">
        <v>150</v>
      </c>
      <c r="AV96" s="11" t="s">
        <v>80</v>
      </c>
      <c r="AW96" s="11" t="s">
        <v>35</v>
      </c>
      <c r="AX96" s="11" t="s">
        <v>72</v>
      </c>
      <c r="AY96" s="225" t="s">
        <v>133</v>
      </c>
    </row>
    <row r="97" spans="2:65" s="12" customFormat="1" ht="13.5">
      <c r="B97" s="226"/>
      <c r="C97" s="227"/>
      <c r="D97" s="204" t="s">
        <v>189</v>
      </c>
      <c r="E97" s="228" t="s">
        <v>21</v>
      </c>
      <c r="F97" s="229" t="s">
        <v>194</v>
      </c>
      <c r="G97" s="227"/>
      <c r="H97" s="230">
        <v>9</v>
      </c>
      <c r="I97" s="231"/>
      <c r="J97" s="227"/>
      <c r="K97" s="227"/>
      <c r="L97" s="232"/>
      <c r="M97" s="233"/>
      <c r="N97" s="234"/>
      <c r="O97" s="234"/>
      <c r="P97" s="234"/>
      <c r="Q97" s="234"/>
      <c r="R97" s="234"/>
      <c r="S97" s="234"/>
      <c r="T97" s="235"/>
      <c r="AT97" s="236" t="s">
        <v>189</v>
      </c>
      <c r="AU97" s="236" t="s">
        <v>150</v>
      </c>
      <c r="AV97" s="12" t="s">
        <v>82</v>
      </c>
      <c r="AW97" s="12" t="s">
        <v>35</v>
      </c>
      <c r="AX97" s="12" t="s">
        <v>72</v>
      </c>
      <c r="AY97" s="236" t="s">
        <v>133</v>
      </c>
    </row>
    <row r="98" spans="2:65" s="12" customFormat="1" ht="13.5">
      <c r="B98" s="226"/>
      <c r="C98" s="227"/>
      <c r="D98" s="204" t="s">
        <v>189</v>
      </c>
      <c r="E98" s="228" t="s">
        <v>21</v>
      </c>
      <c r="F98" s="229" t="s">
        <v>195</v>
      </c>
      <c r="G98" s="227"/>
      <c r="H98" s="230">
        <v>20</v>
      </c>
      <c r="I98" s="231"/>
      <c r="J98" s="227"/>
      <c r="K98" s="227"/>
      <c r="L98" s="232"/>
      <c r="M98" s="233"/>
      <c r="N98" s="234"/>
      <c r="O98" s="234"/>
      <c r="P98" s="234"/>
      <c r="Q98" s="234"/>
      <c r="R98" s="234"/>
      <c r="S98" s="234"/>
      <c r="T98" s="235"/>
      <c r="AT98" s="236" t="s">
        <v>189</v>
      </c>
      <c r="AU98" s="236" t="s">
        <v>150</v>
      </c>
      <c r="AV98" s="12" t="s">
        <v>82</v>
      </c>
      <c r="AW98" s="12" t="s">
        <v>35</v>
      </c>
      <c r="AX98" s="12" t="s">
        <v>72</v>
      </c>
      <c r="AY98" s="236" t="s">
        <v>133</v>
      </c>
    </row>
    <row r="99" spans="2:65" s="13" customFormat="1" ht="13.5">
      <c r="B99" s="237"/>
      <c r="C99" s="238"/>
      <c r="D99" s="207" t="s">
        <v>189</v>
      </c>
      <c r="E99" s="239" t="s">
        <v>21</v>
      </c>
      <c r="F99" s="240" t="s">
        <v>196</v>
      </c>
      <c r="G99" s="238"/>
      <c r="H99" s="241">
        <v>64</v>
      </c>
      <c r="I99" s="242"/>
      <c r="J99" s="238"/>
      <c r="K99" s="238"/>
      <c r="L99" s="243"/>
      <c r="M99" s="244"/>
      <c r="N99" s="245"/>
      <c r="O99" s="245"/>
      <c r="P99" s="245"/>
      <c r="Q99" s="245"/>
      <c r="R99" s="245"/>
      <c r="S99" s="245"/>
      <c r="T99" s="246"/>
      <c r="AT99" s="247" t="s">
        <v>189</v>
      </c>
      <c r="AU99" s="247" t="s">
        <v>150</v>
      </c>
      <c r="AV99" s="13" t="s">
        <v>155</v>
      </c>
      <c r="AW99" s="13" t="s">
        <v>35</v>
      </c>
      <c r="AX99" s="13" t="s">
        <v>80</v>
      </c>
      <c r="AY99" s="247" t="s">
        <v>133</v>
      </c>
    </row>
    <row r="100" spans="2:65" s="1" customFormat="1" ht="16.5" customHeight="1">
      <c r="B100" s="40"/>
      <c r="C100" s="192" t="s">
        <v>197</v>
      </c>
      <c r="D100" s="192" t="s">
        <v>136</v>
      </c>
      <c r="E100" s="193" t="s">
        <v>198</v>
      </c>
      <c r="F100" s="194" t="s">
        <v>199</v>
      </c>
      <c r="G100" s="195" t="s">
        <v>200</v>
      </c>
      <c r="H100" s="196">
        <v>222.4</v>
      </c>
      <c r="I100" s="197"/>
      <c r="J100" s="198">
        <f>ROUND(I100*H100,2)</f>
        <v>0</v>
      </c>
      <c r="K100" s="194" t="s">
        <v>21</v>
      </c>
      <c r="L100" s="60"/>
      <c r="M100" s="199" t="s">
        <v>21</v>
      </c>
      <c r="N100" s="200" t="s">
        <v>43</v>
      </c>
      <c r="O100" s="41"/>
      <c r="P100" s="201">
        <f>O100*H100</f>
        <v>0</v>
      </c>
      <c r="Q100" s="201">
        <v>1.0000000000000001E-5</v>
      </c>
      <c r="R100" s="201">
        <f>Q100*H100</f>
        <v>2.2240000000000003E-3</v>
      </c>
      <c r="S100" s="201">
        <v>0</v>
      </c>
      <c r="T100" s="202">
        <f>S100*H100</f>
        <v>0</v>
      </c>
      <c r="AR100" s="23" t="s">
        <v>155</v>
      </c>
      <c r="AT100" s="23" t="s">
        <v>136</v>
      </c>
      <c r="AU100" s="23" t="s">
        <v>150</v>
      </c>
      <c r="AY100" s="23" t="s">
        <v>133</v>
      </c>
      <c r="BE100" s="203">
        <f>IF(N100="základní",J100,0)</f>
        <v>0</v>
      </c>
      <c r="BF100" s="203">
        <f>IF(N100="snížená",J100,0)</f>
        <v>0</v>
      </c>
      <c r="BG100" s="203">
        <f>IF(N100="zákl. přenesená",J100,0)</f>
        <v>0</v>
      </c>
      <c r="BH100" s="203">
        <f>IF(N100="sníž. přenesená",J100,0)</f>
        <v>0</v>
      </c>
      <c r="BI100" s="203">
        <f>IF(N100="nulová",J100,0)</f>
        <v>0</v>
      </c>
      <c r="BJ100" s="23" t="s">
        <v>80</v>
      </c>
      <c r="BK100" s="203">
        <f>ROUND(I100*H100,2)</f>
        <v>0</v>
      </c>
      <c r="BL100" s="23" t="s">
        <v>155</v>
      </c>
      <c r="BM100" s="23" t="s">
        <v>201</v>
      </c>
    </row>
    <row r="101" spans="2:65" s="10" customFormat="1" ht="22.35" customHeight="1">
      <c r="B101" s="175"/>
      <c r="C101" s="176"/>
      <c r="D101" s="189" t="s">
        <v>71</v>
      </c>
      <c r="E101" s="190" t="s">
        <v>202</v>
      </c>
      <c r="F101" s="190" t="s">
        <v>203</v>
      </c>
      <c r="G101" s="176"/>
      <c r="H101" s="176"/>
      <c r="I101" s="179"/>
      <c r="J101" s="191">
        <f>BK101</f>
        <v>0</v>
      </c>
      <c r="K101" s="176"/>
      <c r="L101" s="181"/>
      <c r="M101" s="182"/>
      <c r="N101" s="183"/>
      <c r="O101" s="183"/>
      <c r="P101" s="184">
        <f>SUM(P102:P106)</f>
        <v>0</v>
      </c>
      <c r="Q101" s="183"/>
      <c r="R101" s="184">
        <f>SUM(R102:R106)</f>
        <v>0</v>
      </c>
      <c r="S101" s="183"/>
      <c r="T101" s="185">
        <f>SUM(T102:T106)</f>
        <v>0</v>
      </c>
      <c r="AR101" s="186" t="s">
        <v>80</v>
      </c>
      <c r="AT101" s="187" t="s">
        <v>71</v>
      </c>
      <c r="AU101" s="187" t="s">
        <v>82</v>
      </c>
      <c r="AY101" s="186" t="s">
        <v>133</v>
      </c>
      <c r="BK101" s="188">
        <f>SUM(BK102:BK106)</f>
        <v>0</v>
      </c>
    </row>
    <row r="102" spans="2:65" s="1" customFormat="1" ht="38.25" customHeight="1">
      <c r="B102" s="40"/>
      <c r="C102" s="192" t="s">
        <v>150</v>
      </c>
      <c r="D102" s="192" t="s">
        <v>136</v>
      </c>
      <c r="E102" s="193" t="s">
        <v>204</v>
      </c>
      <c r="F102" s="194" t="s">
        <v>205</v>
      </c>
      <c r="G102" s="195" t="s">
        <v>206</v>
      </c>
      <c r="H102" s="196">
        <v>15.644</v>
      </c>
      <c r="I102" s="197"/>
      <c r="J102" s="198">
        <f>ROUND(I102*H102,2)</f>
        <v>0</v>
      </c>
      <c r="K102" s="194" t="s">
        <v>140</v>
      </c>
      <c r="L102" s="60"/>
      <c r="M102" s="199" t="s">
        <v>21</v>
      </c>
      <c r="N102" s="200" t="s">
        <v>43</v>
      </c>
      <c r="O102" s="41"/>
      <c r="P102" s="201">
        <f>O102*H102</f>
        <v>0</v>
      </c>
      <c r="Q102" s="201">
        <v>0</v>
      </c>
      <c r="R102" s="201">
        <f>Q102*H102</f>
        <v>0</v>
      </c>
      <c r="S102" s="201">
        <v>0</v>
      </c>
      <c r="T102" s="202">
        <f>S102*H102</f>
        <v>0</v>
      </c>
      <c r="AR102" s="23" t="s">
        <v>155</v>
      </c>
      <c r="AT102" s="23" t="s">
        <v>136</v>
      </c>
      <c r="AU102" s="23" t="s">
        <v>150</v>
      </c>
      <c r="AY102" s="23" t="s">
        <v>133</v>
      </c>
      <c r="BE102" s="203">
        <f>IF(N102="základní",J102,0)</f>
        <v>0</v>
      </c>
      <c r="BF102" s="203">
        <f>IF(N102="snížená",J102,0)</f>
        <v>0</v>
      </c>
      <c r="BG102" s="203">
        <f>IF(N102="zákl. přenesená",J102,0)</f>
        <v>0</v>
      </c>
      <c r="BH102" s="203">
        <f>IF(N102="sníž. přenesená",J102,0)</f>
        <v>0</v>
      </c>
      <c r="BI102" s="203">
        <f>IF(N102="nulová",J102,0)</f>
        <v>0</v>
      </c>
      <c r="BJ102" s="23" t="s">
        <v>80</v>
      </c>
      <c r="BK102" s="203">
        <f>ROUND(I102*H102,2)</f>
        <v>0</v>
      </c>
      <c r="BL102" s="23" t="s">
        <v>155</v>
      </c>
      <c r="BM102" s="23" t="s">
        <v>207</v>
      </c>
    </row>
    <row r="103" spans="2:65" s="1" customFormat="1" ht="25.5" customHeight="1">
      <c r="B103" s="40"/>
      <c r="C103" s="192" t="s">
        <v>155</v>
      </c>
      <c r="D103" s="192" t="s">
        <v>136</v>
      </c>
      <c r="E103" s="193" t="s">
        <v>208</v>
      </c>
      <c r="F103" s="194" t="s">
        <v>209</v>
      </c>
      <c r="G103" s="195" t="s">
        <v>206</v>
      </c>
      <c r="H103" s="196">
        <v>15.644</v>
      </c>
      <c r="I103" s="197"/>
      <c r="J103" s="198">
        <f>ROUND(I103*H103,2)</f>
        <v>0</v>
      </c>
      <c r="K103" s="194" t="s">
        <v>140</v>
      </c>
      <c r="L103" s="60"/>
      <c r="M103" s="199" t="s">
        <v>21</v>
      </c>
      <c r="N103" s="200" t="s">
        <v>43</v>
      </c>
      <c r="O103" s="41"/>
      <c r="P103" s="201">
        <f>O103*H103</f>
        <v>0</v>
      </c>
      <c r="Q103" s="201">
        <v>0</v>
      </c>
      <c r="R103" s="201">
        <f>Q103*H103</f>
        <v>0</v>
      </c>
      <c r="S103" s="201">
        <v>0</v>
      </c>
      <c r="T103" s="202">
        <f>S103*H103</f>
        <v>0</v>
      </c>
      <c r="AR103" s="23" t="s">
        <v>155</v>
      </c>
      <c r="AT103" s="23" t="s">
        <v>136</v>
      </c>
      <c r="AU103" s="23" t="s">
        <v>150</v>
      </c>
      <c r="AY103" s="23" t="s">
        <v>133</v>
      </c>
      <c r="BE103" s="203">
        <f>IF(N103="základní",J103,0)</f>
        <v>0</v>
      </c>
      <c r="BF103" s="203">
        <f>IF(N103="snížená",J103,0)</f>
        <v>0</v>
      </c>
      <c r="BG103" s="203">
        <f>IF(N103="zákl. přenesená",J103,0)</f>
        <v>0</v>
      </c>
      <c r="BH103" s="203">
        <f>IF(N103="sníž. přenesená",J103,0)</f>
        <v>0</v>
      </c>
      <c r="BI103" s="203">
        <f>IF(N103="nulová",J103,0)</f>
        <v>0</v>
      </c>
      <c r="BJ103" s="23" t="s">
        <v>80</v>
      </c>
      <c r="BK103" s="203">
        <f>ROUND(I103*H103,2)</f>
        <v>0</v>
      </c>
      <c r="BL103" s="23" t="s">
        <v>155</v>
      </c>
      <c r="BM103" s="23" t="s">
        <v>210</v>
      </c>
    </row>
    <row r="104" spans="2:65" s="1" customFormat="1" ht="25.5" customHeight="1">
      <c r="B104" s="40"/>
      <c r="C104" s="192" t="s">
        <v>132</v>
      </c>
      <c r="D104" s="192" t="s">
        <v>136</v>
      </c>
      <c r="E104" s="193" t="s">
        <v>211</v>
      </c>
      <c r="F104" s="194" t="s">
        <v>212</v>
      </c>
      <c r="G104" s="195" t="s">
        <v>206</v>
      </c>
      <c r="H104" s="196">
        <v>125.152</v>
      </c>
      <c r="I104" s="197"/>
      <c r="J104" s="198">
        <f>ROUND(I104*H104,2)</f>
        <v>0</v>
      </c>
      <c r="K104" s="194" t="s">
        <v>140</v>
      </c>
      <c r="L104" s="60"/>
      <c r="M104" s="199" t="s">
        <v>21</v>
      </c>
      <c r="N104" s="200" t="s">
        <v>43</v>
      </c>
      <c r="O104" s="41"/>
      <c r="P104" s="201">
        <f>O104*H104</f>
        <v>0</v>
      </c>
      <c r="Q104" s="201">
        <v>0</v>
      </c>
      <c r="R104" s="201">
        <f>Q104*H104</f>
        <v>0</v>
      </c>
      <c r="S104" s="201">
        <v>0</v>
      </c>
      <c r="T104" s="202">
        <f>S104*H104</f>
        <v>0</v>
      </c>
      <c r="AR104" s="23" t="s">
        <v>155</v>
      </c>
      <c r="AT104" s="23" t="s">
        <v>136</v>
      </c>
      <c r="AU104" s="23" t="s">
        <v>150</v>
      </c>
      <c r="AY104" s="23" t="s">
        <v>133</v>
      </c>
      <c r="BE104" s="203">
        <f>IF(N104="základní",J104,0)</f>
        <v>0</v>
      </c>
      <c r="BF104" s="203">
        <f>IF(N104="snížená",J104,0)</f>
        <v>0</v>
      </c>
      <c r="BG104" s="203">
        <f>IF(N104="zákl. přenesená",J104,0)</f>
        <v>0</v>
      </c>
      <c r="BH104" s="203">
        <f>IF(N104="sníž. přenesená",J104,0)</f>
        <v>0</v>
      </c>
      <c r="BI104" s="203">
        <f>IF(N104="nulová",J104,0)</f>
        <v>0</v>
      </c>
      <c r="BJ104" s="23" t="s">
        <v>80</v>
      </c>
      <c r="BK104" s="203">
        <f>ROUND(I104*H104,2)</f>
        <v>0</v>
      </c>
      <c r="BL104" s="23" t="s">
        <v>155</v>
      </c>
      <c r="BM104" s="23" t="s">
        <v>213</v>
      </c>
    </row>
    <row r="105" spans="2:65" s="12" customFormat="1" ht="13.5">
      <c r="B105" s="226"/>
      <c r="C105" s="227"/>
      <c r="D105" s="207" t="s">
        <v>189</v>
      </c>
      <c r="E105" s="227"/>
      <c r="F105" s="248" t="s">
        <v>214</v>
      </c>
      <c r="G105" s="227"/>
      <c r="H105" s="249">
        <v>125.152</v>
      </c>
      <c r="I105" s="231"/>
      <c r="J105" s="227"/>
      <c r="K105" s="227"/>
      <c r="L105" s="232"/>
      <c r="M105" s="233"/>
      <c r="N105" s="234"/>
      <c r="O105" s="234"/>
      <c r="P105" s="234"/>
      <c r="Q105" s="234"/>
      <c r="R105" s="234"/>
      <c r="S105" s="234"/>
      <c r="T105" s="235"/>
      <c r="AT105" s="236" t="s">
        <v>189</v>
      </c>
      <c r="AU105" s="236" t="s">
        <v>150</v>
      </c>
      <c r="AV105" s="12" t="s">
        <v>82</v>
      </c>
      <c r="AW105" s="12" t="s">
        <v>6</v>
      </c>
      <c r="AX105" s="12" t="s">
        <v>80</v>
      </c>
      <c r="AY105" s="236" t="s">
        <v>133</v>
      </c>
    </row>
    <row r="106" spans="2:65" s="1" customFormat="1" ht="16.5" customHeight="1">
      <c r="B106" s="40"/>
      <c r="C106" s="192" t="s">
        <v>215</v>
      </c>
      <c r="D106" s="192" t="s">
        <v>136</v>
      </c>
      <c r="E106" s="193" t="s">
        <v>216</v>
      </c>
      <c r="F106" s="194" t="s">
        <v>217</v>
      </c>
      <c r="G106" s="195" t="s">
        <v>206</v>
      </c>
      <c r="H106" s="196">
        <v>15.644</v>
      </c>
      <c r="I106" s="197"/>
      <c r="J106" s="198">
        <f>ROUND(I106*H106,2)</f>
        <v>0</v>
      </c>
      <c r="K106" s="194" t="s">
        <v>140</v>
      </c>
      <c r="L106" s="60"/>
      <c r="M106" s="199" t="s">
        <v>21</v>
      </c>
      <c r="N106" s="200" t="s">
        <v>43</v>
      </c>
      <c r="O106" s="41"/>
      <c r="P106" s="201">
        <f>O106*H106</f>
        <v>0</v>
      </c>
      <c r="Q106" s="201">
        <v>0</v>
      </c>
      <c r="R106" s="201">
        <f>Q106*H106</f>
        <v>0</v>
      </c>
      <c r="S106" s="201">
        <v>0</v>
      </c>
      <c r="T106" s="202">
        <f>S106*H106</f>
        <v>0</v>
      </c>
      <c r="AR106" s="23" t="s">
        <v>155</v>
      </c>
      <c r="AT106" s="23" t="s">
        <v>136</v>
      </c>
      <c r="AU106" s="23" t="s">
        <v>150</v>
      </c>
      <c r="AY106" s="23" t="s">
        <v>133</v>
      </c>
      <c r="BE106" s="203">
        <f>IF(N106="základní",J106,0)</f>
        <v>0</v>
      </c>
      <c r="BF106" s="203">
        <f>IF(N106="snížená",J106,0)</f>
        <v>0</v>
      </c>
      <c r="BG106" s="203">
        <f>IF(N106="zákl. přenesená",J106,0)</f>
        <v>0</v>
      </c>
      <c r="BH106" s="203">
        <f>IF(N106="sníž. přenesená",J106,0)</f>
        <v>0</v>
      </c>
      <c r="BI106" s="203">
        <f>IF(N106="nulová",J106,0)</f>
        <v>0</v>
      </c>
      <c r="BJ106" s="23" t="s">
        <v>80</v>
      </c>
      <c r="BK106" s="203">
        <f>ROUND(I106*H106,2)</f>
        <v>0</v>
      </c>
      <c r="BL106" s="23" t="s">
        <v>155</v>
      </c>
      <c r="BM106" s="23" t="s">
        <v>218</v>
      </c>
    </row>
    <row r="107" spans="2:65" s="10" customFormat="1" ht="37.35" customHeight="1">
      <c r="B107" s="175"/>
      <c r="C107" s="176"/>
      <c r="D107" s="177" t="s">
        <v>71</v>
      </c>
      <c r="E107" s="178" t="s">
        <v>219</v>
      </c>
      <c r="F107" s="178" t="s">
        <v>220</v>
      </c>
      <c r="G107" s="176"/>
      <c r="H107" s="176"/>
      <c r="I107" s="179"/>
      <c r="J107" s="180">
        <f>BK107</f>
        <v>0</v>
      </c>
      <c r="K107" s="176"/>
      <c r="L107" s="181"/>
      <c r="M107" s="182"/>
      <c r="N107" s="183"/>
      <c r="O107" s="183"/>
      <c r="P107" s="184">
        <f>P108+P110+P116+P128+P136+P232+P235</f>
        <v>0</v>
      </c>
      <c r="Q107" s="183"/>
      <c r="R107" s="184">
        <f>R108+R110+R116+R128+R136+R232+R235</f>
        <v>2.6163702199999999</v>
      </c>
      <c r="S107" s="183"/>
      <c r="T107" s="185">
        <f>T108+T110+T116+T128+T136+T232+T235</f>
        <v>15.644353149999999</v>
      </c>
      <c r="AR107" s="186" t="s">
        <v>82</v>
      </c>
      <c r="AT107" s="187" t="s">
        <v>71</v>
      </c>
      <c r="AU107" s="187" t="s">
        <v>72</v>
      </c>
      <c r="AY107" s="186" t="s">
        <v>133</v>
      </c>
      <c r="BK107" s="188">
        <f>BK108+BK110+BK116+BK128+BK136+BK232+BK235</f>
        <v>0</v>
      </c>
    </row>
    <row r="108" spans="2:65" s="10" customFormat="1" ht="19.899999999999999" customHeight="1">
      <c r="B108" s="175"/>
      <c r="C108" s="176"/>
      <c r="D108" s="189" t="s">
        <v>71</v>
      </c>
      <c r="E108" s="190" t="s">
        <v>221</v>
      </c>
      <c r="F108" s="190" t="s">
        <v>222</v>
      </c>
      <c r="G108" s="176"/>
      <c r="H108" s="176"/>
      <c r="I108" s="179"/>
      <c r="J108" s="191">
        <f>BK108</f>
        <v>0</v>
      </c>
      <c r="K108" s="176"/>
      <c r="L108" s="181"/>
      <c r="M108" s="182"/>
      <c r="N108" s="183"/>
      <c r="O108" s="183"/>
      <c r="P108" s="184">
        <f>P109</f>
        <v>0</v>
      </c>
      <c r="Q108" s="183"/>
      <c r="R108" s="184">
        <f>R109</f>
        <v>0</v>
      </c>
      <c r="S108" s="183"/>
      <c r="T108" s="185">
        <f>T109</f>
        <v>0</v>
      </c>
      <c r="AR108" s="186" t="s">
        <v>82</v>
      </c>
      <c r="AT108" s="187" t="s">
        <v>71</v>
      </c>
      <c r="AU108" s="187" t="s">
        <v>80</v>
      </c>
      <c r="AY108" s="186" t="s">
        <v>133</v>
      </c>
      <c r="BK108" s="188">
        <f>BK109</f>
        <v>0</v>
      </c>
    </row>
    <row r="109" spans="2:65" s="1" customFormat="1" ht="25.5" customHeight="1">
      <c r="B109" s="40"/>
      <c r="C109" s="192" t="s">
        <v>223</v>
      </c>
      <c r="D109" s="192" t="s">
        <v>136</v>
      </c>
      <c r="E109" s="193" t="s">
        <v>224</v>
      </c>
      <c r="F109" s="194" t="s">
        <v>225</v>
      </c>
      <c r="G109" s="195" t="s">
        <v>187</v>
      </c>
      <c r="H109" s="196">
        <v>1</v>
      </c>
      <c r="I109" s="197"/>
      <c r="J109" s="198">
        <f>ROUND(I109*H109,2)</f>
        <v>0</v>
      </c>
      <c r="K109" s="194" t="s">
        <v>140</v>
      </c>
      <c r="L109" s="60"/>
      <c r="M109" s="199" t="s">
        <v>21</v>
      </c>
      <c r="N109" s="200" t="s">
        <v>43</v>
      </c>
      <c r="O109" s="41"/>
      <c r="P109" s="201">
        <f>O109*H109</f>
        <v>0</v>
      </c>
      <c r="Q109" s="201">
        <v>0</v>
      </c>
      <c r="R109" s="201">
        <f>Q109*H109</f>
        <v>0</v>
      </c>
      <c r="S109" s="201">
        <v>0</v>
      </c>
      <c r="T109" s="202">
        <f>S109*H109</f>
        <v>0</v>
      </c>
      <c r="AR109" s="23" t="s">
        <v>226</v>
      </c>
      <c r="AT109" s="23" t="s">
        <v>136</v>
      </c>
      <c r="AU109" s="23" t="s">
        <v>82</v>
      </c>
      <c r="AY109" s="23" t="s">
        <v>133</v>
      </c>
      <c r="BE109" s="203">
        <f>IF(N109="základní",J109,0)</f>
        <v>0</v>
      </c>
      <c r="BF109" s="203">
        <f>IF(N109="snížená",J109,0)</f>
        <v>0</v>
      </c>
      <c r="BG109" s="203">
        <f>IF(N109="zákl. přenesená",J109,0)</f>
        <v>0</v>
      </c>
      <c r="BH109" s="203">
        <f>IF(N109="sníž. přenesená",J109,0)</f>
        <v>0</v>
      </c>
      <c r="BI109" s="203">
        <f>IF(N109="nulová",J109,0)</f>
        <v>0</v>
      </c>
      <c r="BJ109" s="23" t="s">
        <v>80</v>
      </c>
      <c r="BK109" s="203">
        <f>ROUND(I109*H109,2)</f>
        <v>0</v>
      </c>
      <c r="BL109" s="23" t="s">
        <v>226</v>
      </c>
      <c r="BM109" s="23" t="s">
        <v>227</v>
      </c>
    </row>
    <row r="110" spans="2:65" s="10" customFormat="1" ht="29.85" customHeight="1">
      <c r="B110" s="175"/>
      <c r="C110" s="176"/>
      <c r="D110" s="189" t="s">
        <v>71</v>
      </c>
      <c r="E110" s="190" t="s">
        <v>228</v>
      </c>
      <c r="F110" s="190" t="s">
        <v>229</v>
      </c>
      <c r="G110" s="176"/>
      <c r="H110" s="176"/>
      <c r="I110" s="179"/>
      <c r="J110" s="191">
        <f>BK110</f>
        <v>0</v>
      </c>
      <c r="K110" s="176"/>
      <c r="L110" s="181"/>
      <c r="M110" s="182"/>
      <c r="N110" s="183"/>
      <c r="O110" s="183"/>
      <c r="P110" s="184">
        <f>SUM(P111:P115)</f>
        <v>0</v>
      </c>
      <c r="Q110" s="183"/>
      <c r="R110" s="184">
        <f>SUM(R111:R115)</f>
        <v>0</v>
      </c>
      <c r="S110" s="183"/>
      <c r="T110" s="185">
        <f>SUM(T111:T115)</f>
        <v>5.7311999999999997E-3</v>
      </c>
      <c r="AR110" s="186" t="s">
        <v>82</v>
      </c>
      <c r="AT110" s="187" t="s">
        <v>71</v>
      </c>
      <c r="AU110" s="187" t="s">
        <v>80</v>
      </c>
      <c r="AY110" s="186" t="s">
        <v>133</v>
      </c>
      <c r="BK110" s="188">
        <f>SUM(BK111:BK115)</f>
        <v>0</v>
      </c>
    </row>
    <row r="111" spans="2:65" s="1" customFormat="1" ht="16.5" customHeight="1">
      <c r="B111" s="40"/>
      <c r="C111" s="192" t="s">
        <v>181</v>
      </c>
      <c r="D111" s="192" t="s">
        <v>136</v>
      </c>
      <c r="E111" s="193" t="s">
        <v>230</v>
      </c>
      <c r="F111" s="194" t="s">
        <v>231</v>
      </c>
      <c r="G111" s="195" t="s">
        <v>200</v>
      </c>
      <c r="H111" s="196">
        <v>14.327999999999999</v>
      </c>
      <c r="I111" s="197"/>
      <c r="J111" s="198">
        <f>ROUND(I111*H111,2)</f>
        <v>0</v>
      </c>
      <c r="K111" s="194" t="s">
        <v>140</v>
      </c>
      <c r="L111" s="60"/>
      <c r="M111" s="199" t="s">
        <v>21</v>
      </c>
      <c r="N111" s="200" t="s">
        <v>43</v>
      </c>
      <c r="O111" s="41"/>
      <c r="P111" s="201">
        <f>O111*H111</f>
        <v>0</v>
      </c>
      <c r="Q111" s="201">
        <v>0</v>
      </c>
      <c r="R111" s="201">
        <f>Q111*H111</f>
        <v>0</v>
      </c>
      <c r="S111" s="201">
        <v>0</v>
      </c>
      <c r="T111" s="202">
        <f>S111*H111</f>
        <v>0</v>
      </c>
      <c r="AR111" s="23" t="s">
        <v>226</v>
      </c>
      <c r="AT111" s="23" t="s">
        <v>136</v>
      </c>
      <c r="AU111" s="23" t="s">
        <v>82</v>
      </c>
      <c r="AY111" s="23" t="s">
        <v>133</v>
      </c>
      <c r="BE111" s="203">
        <f>IF(N111="základní",J111,0)</f>
        <v>0</v>
      </c>
      <c r="BF111" s="203">
        <f>IF(N111="snížená",J111,0)</f>
        <v>0</v>
      </c>
      <c r="BG111" s="203">
        <f>IF(N111="zákl. přenesená",J111,0)</f>
        <v>0</v>
      </c>
      <c r="BH111" s="203">
        <f>IF(N111="sníž. přenesená",J111,0)</f>
        <v>0</v>
      </c>
      <c r="BI111" s="203">
        <f>IF(N111="nulová",J111,0)</f>
        <v>0</v>
      </c>
      <c r="BJ111" s="23" t="s">
        <v>80</v>
      </c>
      <c r="BK111" s="203">
        <f>ROUND(I111*H111,2)</f>
        <v>0</v>
      </c>
      <c r="BL111" s="23" t="s">
        <v>226</v>
      </c>
      <c r="BM111" s="23" t="s">
        <v>232</v>
      </c>
    </row>
    <row r="112" spans="2:65" s="1" customFormat="1" ht="27">
      <c r="B112" s="40"/>
      <c r="C112" s="62"/>
      <c r="D112" s="204" t="s">
        <v>143</v>
      </c>
      <c r="E112" s="62"/>
      <c r="F112" s="205" t="s">
        <v>233</v>
      </c>
      <c r="G112" s="62"/>
      <c r="H112" s="62"/>
      <c r="I112" s="162"/>
      <c r="J112" s="62"/>
      <c r="K112" s="62"/>
      <c r="L112" s="60"/>
      <c r="M112" s="206"/>
      <c r="N112" s="41"/>
      <c r="O112" s="41"/>
      <c r="P112" s="41"/>
      <c r="Q112" s="41"/>
      <c r="R112" s="41"/>
      <c r="S112" s="41"/>
      <c r="T112" s="77"/>
      <c r="AT112" s="23" t="s">
        <v>143</v>
      </c>
      <c r="AU112" s="23" t="s">
        <v>82</v>
      </c>
    </row>
    <row r="113" spans="2:65" s="11" customFormat="1" ht="13.5">
      <c r="B113" s="215"/>
      <c r="C113" s="216"/>
      <c r="D113" s="204" t="s">
        <v>189</v>
      </c>
      <c r="E113" s="217" t="s">
        <v>21</v>
      </c>
      <c r="F113" s="218" t="s">
        <v>193</v>
      </c>
      <c r="G113" s="216"/>
      <c r="H113" s="219" t="s">
        <v>21</v>
      </c>
      <c r="I113" s="220"/>
      <c r="J113" s="216"/>
      <c r="K113" s="216"/>
      <c r="L113" s="221"/>
      <c r="M113" s="222"/>
      <c r="N113" s="223"/>
      <c r="O113" s="223"/>
      <c r="P113" s="223"/>
      <c r="Q113" s="223"/>
      <c r="R113" s="223"/>
      <c r="S113" s="223"/>
      <c r="T113" s="224"/>
      <c r="AT113" s="225" t="s">
        <v>189</v>
      </c>
      <c r="AU113" s="225" t="s">
        <v>82</v>
      </c>
      <c r="AV113" s="11" t="s">
        <v>80</v>
      </c>
      <c r="AW113" s="11" t="s">
        <v>35</v>
      </c>
      <c r="AX113" s="11" t="s">
        <v>72</v>
      </c>
      <c r="AY113" s="225" t="s">
        <v>133</v>
      </c>
    </row>
    <row r="114" spans="2:65" s="12" customFormat="1" ht="13.5">
      <c r="B114" s="226"/>
      <c r="C114" s="227"/>
      <c r="D114" s="207" t="s">
        <v>189</v>
      </c>
      <c r="E114" s="250" t="s">
        <v>21</v>
      </c>
      <c r="F114" s="248" t="s">
        <v>234</v>
      </c>
      <c r="G114" s="227"/>
      <c r="H114" s="249">
        <v>14.327999999999999</v>
      </c>
      <c r="I114" s="231"/>
      <c r="J114" s="227"/>
      <c r="K114" s="227"/>
      <c r="L114" s="232"/>
      <c r="M114" s="233"/>
      <c r="N114" s="234"/>
      <c r="O114" s="234"/>
      <c r="P114" s="234"/>
      <c r="Q114" s="234"/>
      <c r="R114" s="234"/>
      <c r="S114" s="234"/>
      <c r="T114" s="235"/>
      <c r="AT114" s="236" t="s">
        <v>189</v>
      </c>
      <c r="AU114" s="236" t="s">
        <v>82</v>
      </c>
      <c r="AV114" s="12" t="s">
        <v>82</v>
      </c>
      <c r="AW114" s="12" t="s">
        <v>35</v>
      </c>
      <c r="AX114" s="12" t="s">
        <v>80</v>
      </c>
      <c r="AY114" s="236" t="s">
        <v>133</v>
      </c>
    </row>
    <row r="115" spans="2:65" s="1" customFormat="1" ht="25.5" customHeight="1">
      <c r="B115" s="40"/>
      <c r="C115" s="192" t="s">
        <v>235</v>
      </c>
      <c r="D115" s="192" t="s">
        <v>136</v>
      </c>
      <c r="E115" s="193" t="s">
        <v>236</v>
      </c>
      <c r="F115" s="194" t="s">
        <v>237</v>
      </c>
      <c r="G115" s="195" t="s">
        <v>200</v>
      </c>
      <c r="H115" s="196">
        <v>14.327999999999999</v>
      </c>
      <c r="I115" s="197"/>
      <c r="J115" s="198">
        <f>ROUND(I115*H115,2)</f>
        <v>0</v>
      </c>
      <c r="K115" s="194" t="s">
        <v>140</v>
      </c>
      <c r="L115" s="60"/>
      <c r="M115" s="199" t="s">
        <v>21</v>
      </c>
      <c r="N115" s="200" t="s">
        <v>43</v>
      </c>
      <c r="O115" s="41"/>
      <c r="P115" s="201">
        <f>O115*H115</f>
        <v>0</v>
      </c>
      <c r="Q115" s="201">
        <v>0</v>
      </c>
      <c r="R115" s="201">
        <f>Q115*H115</f>
        <v>0</v>
      </c>
      <c r="S115" s="201">
        <v>4.0000000000000002E-4</v>
      </c>
      <c r="T115" s="202">
        <f>S115*H115</f>
        <v>5.7311999999999997E-3</v>
      </c>
      <c r="AR115" s="23" t="s">
        <v>226</v>
      </c>
      <c r="AT115" s="23" t="s">
        <v>136</v>
      </c>
      <c r="AU115" s="23" t="s">
        <v>82</v>
      </c>
      <c r="AY115" s="23" t="s">
        <v>133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23" t="s">
        <v>80</v>
      </c>
      <c r="BK115" s="203">
        <f>ROUND(I115*H115,2)</f>
        <v>0</v>
      </c>
      <c r="BL115" s="23" t="s">
        <v>226</v>
      </c>
      <c r="BM115" s="23" t="s">
        <v>238</v>
      </c>
    </row>
    <row r="116" spans="2:65" s="10" customFormat="1" ht="29.85" customHeight="1">
      <c r="B116" s="175"/>
      <c r="C116" s="176"/>
      <c r="D116" s="189" t="s">
        <v>71</v>
      </c>
      <c r="E116" s="190" t="s">
        <v>239</v>
      </c>
      <c r="F116" s="190" t="s">
        <v>240</v>
      </c>
      <c r="G116" s="176"/>
      <c r="H116" s="176"/>
      <c r="I116" s="179"/>
      <c r="J116" s="191">
        <f>BK116</f>
        <v>0</v>
      </c>
      <c r="K116" s="176"/>
      <c r="L116" s="181"/>
      <c r="M116" s="182"/>
      <c r="N116" s="183"/>
      <c r="O116" s="183"/>
      <c r="P116" s="184">
        <f>SUM(P117:P127)</f>
        <v>0</v>
      </c>
      <c r="Q116" s="183"/>
      <c r="R116" s="184">
        <f>SUM(R117:R127)</f>
        <v>0.1089768</v>
      </c>
      <c r="S116" s="183"/>
      <c r="T116" s="185">
        <f>SUM(T117:T127)</f>
        <v>15.03390795</v>
      </c>
      <c r="AR116" s="186" t="s">
        <v>82</v>
      </c>
      <c r="AT116" s="187" t="s">
        <v>71</v>
      </c>
      <c r="AU116" s="187" t="s">
        <v>80</v>
      </c>
      <c r="AY116" s="186" t="s">
        <v>133</v>
      </c>
      <c r="BK116" s="188">
        <f>SUM(BK117:BK127)</f>
        <v>0</v>
      </c>
    </row>
    <row r="117" spans="2:65" s="1" customFormat="1" ht="16.5" customHeight="1">
      <c r="B117" s="40"/>
      <c r="C117" s="192" t="s">
        <v>241</v>
      </c>
      <c r="D117" s="192" t="s">
        <v>136</v>
      </c>
      <c r="E117" s="193" t="s">
        <v>242</v>
      </c>
      <c r="F117" s="194" t="s">
        <v>243</v>
      </c>
      <c r="G117" s="195" t="s">
        <v>200</v>
      </c>
      <c r="H117" s="196">
        <v>14.763</v>
      </c>
      <c r="I117" s="197"/>
      <c r="J117" s="198">
        <f>ROUND(I117*H117,2)</f>
        <v>0</v>
      </c>
      <c r="K117" s="194" t="s">
        <v>140</v>
      </c>
      <c r="L117" s="60"/>
      <c r="M117" s="199" t="s">
        <v>21</v>
      </c>
      <c r="N117" s="200" t="s">
        <v>43</v>
      </c>
      <c r="O117" s="41"/>
      <c r="P117" s="201">
        <f>O117*H117</f>
        <v>0</v>
      </c>
      <c r="Q117" s="201">
        <v>0</v>
      </c>
      <c r="R117" s="201">
        <f>Q117*H117</f>
        <v>0</v>
      </c>
      <c r="S117" s="201">
        <v>2.4649999999999998E-2</v>
      </c>
      <c r="T117" s="202">
        <f>S117*H117</f>
        <v>0.36390794999999998</v>
      </c>
      <c r="AR117" s="23" t="s">
        <v>226</v>
      </c>
      <c r="AT117" s="23" t="s">
        <v>136</v>
      </c>
      <c r="AU117" s="23" t="s">
        <v>82</v>
      </c>
      <c r="AY117" s="23" t="s">
        <v>133</v>
      </c>
      <c r="BE117" s="203">
        <f>IF(N117="základní",J117,0)</f>
        <v>0</v>
      </c>
      <c r="BF117" s="203">
        <f>IF(N117="snížená",J117,0)</f>
        <v>0</v>
      </c>
      <c r="BG117" s="203">
        <f>IF(N117="zákl. přenesená",J117,0)</f>
        <v>0</v>
      </c>
      <c r="BH117" s="203">
        <f>IF(N117="sníž. přenesená",J117,0)</f>
        <v>0</v>
      </c>
      <c r="BI117" s="203">
        <f>IF(N117="nulová",J117,0)</f>
        <v>0</v>
      </c>
      <c r="BJ117" s="23" t="s">
        <v>80</v>
      </c>
      <c r="BK117" s="203">
        <f>ROUND(I117*H117,2)</f>
        <v>0</v>
      </c>
      <c r="BL117" s="23" t="s">
        <v>226</v>
      </c>
      <c r="BM117" s="23" t="s">
        <v>244</v>
      </c>
    </row>
    <row r="118" spans="2:65" s="11" customFormat="1" ht="13.5">
      <c r="B118" s="215"/>
      <c r="C118" s="216"/>
      <c r="D118" s="204" t="s">
        <v>189</v>
      </c>
      <c r="E118" s="217" t="s">
        <v>21</v>
      </c>
      <c r="F118" s="218" t="s">
        <v>193</v>
      </c>
      <c r="G118" s="216"/>
      <c r="H118" s="219" t="s">
        <v>21</v>
      </c>
      <c r="I118" s="220"/>
      <c r="J118" s="216"/>
      <c r="K118" s="216"/>
      <c r="L118" s="221"/>
      <c r="M118" s="222"/>
      <c r="N118" s="223"/>
      <c r="O118" s="223"/>
      <c r="P118" s="223"/>
      <c r="Q118" s="223"/>
      <c r="R118" s="223"/>
      <c r="S118" s="223"/>
      <c r="T118" s="224"/>
      <c r="AT118" s="225" t="s">
        <v>189</v>
      </c>
      <c r="AU118" s="225" t="s">
        <v>82</v>
      </c>
      <c r="AV118" s="11" t="s">
        <v>80</v>
      </c>
      <c r="AW118" s="11" t="s">
        <v>35</v>
      </c>
      <c r="AX118" s="11" t="s">
        <v>72</v>
      </c>
      <c r="AY118" s="225" t="s">
        <v>133</v>
      </c>
    </row>
    <row r="119" spans="2:65" s="12" customFormat="1" ht="13.5">
      <c r="B119" s="226"/>
      <c r="C119" s="227"/>
      <c r="D119" s="207" t="s">
        <v>189</v>
      </c>
      <c r="E119" s="250" t="s">
        <v>21</v>
      </c>
      <c r="F119" s="248" t="s">
        <v>245</v>
      </c>
      <c r="G119" s="227"/>
      <c r="H119" s="249">
        <v>14.763</v>
      </c>
      <c r="I119" s="231"/>
      <c r="J119" s="227"/>
      <c r="K119" s="227"/>
      <c r="L119" s="232"/>
      <c r="M119" s="233"/>
      <c r="N119" s="234"/>
      <c r="O119" s="234"/>
      <c r="P119" s="234"/>
      <c r="Q119" s="234"/>
      <c r="R119" s="234"/>
      <c r="S119" s="234"/>
      <c r="T119" s="235"/>
      <c r="AT119" s="236" t="s">
        <v>189</v>
      </c>
      <c r="AU119" s="236" t="s">
        <v>82</v>
      </c>
      <c r="AV119" s="12" t="s">
        <v>82</v>
      </c>
      <c r="AW119" s="12" t="s">
        <v>35</v>
      </c>
      <c r="AX119" s="12" t="s">
        <v>80</v>
      </c>
      <c r="AY119" s="236" t="s">
        <v>133</v>
      </c>
    </row>
    <row r="120" spans="2:65" s="1" customFormat="1" ht="16.5" customHeight="1">
      <c r="B120" s="40"/>
      <c r="C120" s="192" t="s">
        <v>246</v>
      </c>
      <c r="D120" s="192" t="s">
        <v>136</v>
      </c>
      <c r="E120" s="193" t="s">
        <v>247</v>
      </c>
      <c r="F120" s="194" t="s">
        <v>248</v>
      </c>
      <c r="G120" s="195" t="s">
        <v>200</v>
      </c>
      <c r="H120" s="196">
        <v>14.763</v>
      </c>
      <c r="I120" s="197"/>
      <c r="J120" s="198">
        <f>ROUND(I120*H120,2)</f>
        <v>0</v>
      </c>
      <c r="K120" s="194" t="s">
        <v>21</v>
      </c>
      <c r="L120" s="60"/>
      <c r="M120" s="199" t="s">
        <v>21</v>
      </c>
      <c r="N120" s="200" t="s">
        <v>43</v>
      </c>
      <c r="O120" s="41"/>
      <c r="P120" s="201">
        <f>O120*H120</f>
        <v>0</v>
      </c>
      <c r="Q120" s="201">
        <v>0</v>
      </c>
      <c r="R120" s="201">
        <f>Q120*H120</f>
        <v>0</v>
      </c>
      <c r="S120" s="201">
        <v>0</v>
      </c>
      <c r="T120" s="202">
        <f>S120*H120</f>
        <v>0</v>
      </c>
      <c r="AR120" s="23" t="s">
        <v>226</v>
      </c>
      <c r="AT120" s="23" t="s">
        <v>136</v>
      </c>
      <c r="AU120" s="23" t="s">
        <v>82</v>
      </c>
      <c r="AY120" s="23" t="s">
        <v>133</v>
      </c>
      <c r="BE120" s="203">
        <f>IF(N120="základní",J120,0)</f>
        <v>0</v>
      </c>
      <c r="BF120" s="203">
        <f>IF(N120="snížená",J120,0)</f>
        <v>0</v>
      </c>
      <c r="BG120" s="203">
        <f>IF(N120="zákl. přenesená",J120,0)</f>
        <v>0</v>
      </c>
      <c r="BH120" s="203">
        <f>IF(N120="sníž. přenesená",J120,0)</f>
        <v>0</v>
      </c>
      <c r="BI120" s="203">
        <f>IF(N120="nulová",J120,0)</f>
        <v>0</v>
      </c>
      <c r="BJ120" s="23" t="s">
        <v>80</v>
      </c>
      <c r="BK120" s="203">
        <f>ROUND(I120*H120,2)</f>
        <v>0</v>
      </c>
      <c r="BL120" s="23" t="s">
        <v>226</v>
      </c>
      <c r="BM120" s="23" t="s">
        <v>249</v>
      </c>
    </row>
    <row r="121" spans="2:65" s="1" customFormat="1" ht="27">
      <c r="B121" s="40"/>
      <c r="C121" s="62"/>
      <c r="D121" s="207" t="s">
        <v>143</v>
      </c>
      <c r="E121" s="62"/>
      <c r="F121" s="208" t="s">
        <v>250</v>
      </c>
      <c r="G121" s="62"/>
      <c r="H121" s="62"/>
      <c r="I121" s="162"/>
      <c r="J121" s="62"/>
      <c r="K121" s="62"/>
      <c r="L121" s="60"/>
      <c r="M121" s="206"/>
      <c r="N121" s="41"/>
      <c r="O121" s="41"/>
      <c r="P121" s="41"/>
      <c r="Q121" s="41"/>
      <c r="R121" s="41"/>
      <c r="S121" s="41"/>
      <c r="T121" s="77"/>
      <c r="AT121" s="23" t="s">
        <v>143</v>
      </c>
      <c r="AU121" s="23" t="s">
        <v>82</v>
      </c>
    </row>
    <row r="122" spans="2:65" s="1" customFormat="1" ht="16.5" customHeight="1">
      <c r="B122" s="40"/>
      <c r="C122" s="251" t="s">
        <v>251</v>
      </c>
      <c r="D122" s="251" t="s">
        <v>252</v>
      </c>
      <c r="E122" s="252" t="s">
        <v>253</v>
      </c>
      <c r="F122" s="253" t="s">
        <v>254</v>
      </c>
      <c r="G122" s="254" t="s">
        <v>200</v>
      </c>
      <c r="H122" s="255">
        <v>17.716000000000001</v>
      </c>
      <c r="I122" s="256"/>
      <c r="J122" s="257">
        <f>ROUND(I122*H122,2)</f>
        <v>0</v>
      </c>
      <c r="K122" s="253" t="s">
        <v>21</v>
      </c>
      <c r="L122" s="258"/>
      <c r="M122" s="259" t="s">
        <v>21</v>
      </c>
      <c r="N122" s="260" t="s">
        <v>43</v>
      </c>
      <c r="O122" s="41"/>
      <c r="P122" s="201">
        <f>O122*H122</f>
        <v>0</v>
      </c>
      <c r="Q122" s="201">
        <v>4.7999999999999996E-3</v>
      </c>
      <c r="R122" s="201">
        <f>Q122*H122</f>
        <v>8.5036799999999996E-2</v>
      </c>
      <c r="S122" s="201">
        <v>0</v>
      </c>
      <c r="T122" s="202">
        <f>S122*H122</f>
        <v>0</v>
      </c>
      <c r="AR122" s="23" t="s">
        <v>255</v>
      </c>
      <c r="AT122" s="23" t="s">
        <v>252</v>
      </c>
      <c r="AU122" s="23" t="s">
        <v>82</v>
      </c>
      <c r="AY122" s="23" t="s">
        <v>133</v>
      </c>
      <c r="BE122" s="203">
        <f>IF(N122="základní",J122,0)</f>
        <v>0</v>
      </c>
      <c r="BF122" s="203">
        <f>IF(N122="snížená",J122,0)</f>
        <v>0</v>
      </c>
      <c r="BG122" s="203">
        <f>IF(N122="zákl. přenesená",J122,0)</f>
        <v>0</v>
      </c>
      <c r="BH122" s="203">
        <f>IF(N122="sníž. přenesená",J122,0)</f>
        <v>0</v>
      </c>
      <c r="BI122" s="203">
        <f>IF(N122="nulová",J122,0)</f>
        <v>0</v>
      </c>
      <c r="BJ122" s="23" t="s">
        <v>80</v>
      </c>
      <c r="BK122" s="203">
        <f>ROUND(I122*H122,2)</f>
        <v>0</v>
      </c>
      <c r="BL122" s="23" t="s">
        <v>226</v>
      </c>
      <c r="BM122" s="23" t="s">
        <v>256</v>
      </c>
    </row>
    <row r="123" spans="2:65" s="12" customFormat="1" ht="13.5">
      <c r="B123" s="226"/>
      <c r="C123" s="227"/>
      <c r="D123" s="207" t="s">
        <v>189</v>
      </c>
      <c r="E123" s="227"/>
      <c r="F123" s="248" t="s">
        <v>257</v>
      </c>
      <c r="G123" s="227"/>
      <c r="H123" s="249">
        <v>17.716000000000001</v>
      </c>
      <c r="I123" s="231"/>
      <c r="J123" s="227"/>
      <c r="K123" s="227"/>
      <c r="L123" s="232"/>
      <c r="M123" s="233"/>
      <c r="N123" s="234"/>
      <c r="O123" s="234"/>
      <c r="P123" s="234"/>
      <c r="Q123" s="234"/>
      <c r="R123" s="234"/>
      <c r="S123" s="234"/>
      <c r="T123" s="235"/>
      <c r="AT123" s="236" t="s">
        <v>189</v>
      </c>
      <c r="AU123" s="236" t="s">
        <v>82</v>
      </c>
      <c r="AV123" s="12" t="s">
        <v>82</v>
      </c>
      <c r="AW123" s="12" t="s">
        <v>6</v>
      </c>
      <c r="AX123" s="12" t="s">
        <v>80</v>
      </c>
      <c r="AY123" s="236" t="s">
        <v>133</v>
      </c>
    </row>
    <row r="124" spans="2:65" s="1" customFormat="1" ht="16.5" customHeight="1">
      <c r="B124" s="40"/>
      <c r="C124" s="192" t="s">
        <v>258</v>
      </c>
      <c r="D124" s="192" t="s">
        <v>136</v>
      </c>
      <c r="E124" s="193" t="s">
        <v>259</v>
      </c>
      <c r="F124" s="194" t="s">
        <v>260</v>
      </c>
      <c r="G124" s="195" t="s">
        <v>187</v>
      </c>
      <c r="H124" s="196">
        <v>326</v>
      </c>
      <c r="I124" s="197"/>
      <c r="J124" s="198">
        <f>ROUND(I124*H124,2)</f>
        <v>0</v>
      </c>
      <c r="K124" s="194" t="s">
        <v>21</v>
      </c>
      <c r="L124" s="60"/>
      <c r="M124" s="199" t="s">
        <v>21</v>
      </c>
      <c r="N124" s="200" t="s">
        <v>43</v>
      </c>
      <c r="O124" s="41"/>
      <c r="P124" s="201">
        <f>O124*H124</f>
        <v>0</v>
      </c>
      <c r="Q124" s="201">
        <v>0</v>
      </c>
      <c r="R124" s="201">
        <f>Q124*H124</f>
        <v>0</v>
      </c>
      <c r="S124" s="201">
        <v>4.4999999999999998E-2</v>
      </c>
      <c r="T124" s="202">
        <f>S124*H124</f>
        <v>14.67</v>
      </c>
      <c r="AR124" s="23" t="s">
        <v>226</v>
      </c>
      <c r="AT124" s="23" t="s">
        <v>136</v>
      </c>
      <c r="AU124" s="23" t="s">
        <v>82</v>
      </c>
      <c r="AY124" s="23" t="s">
        <v>133</v>
      </c>
      <c r="BE124" s="203">
        <f>IF(N124="základní",J124,0)</f>
        <v>0</v>
      </c>
      <c r="BF124" s="203">
        <f>IF(N124="snížená",J124,0)</f>
        <v>0</v>
      </c>
      <c r="BG124" s="203">
        <f>IF(N124="zákl. přenesená",J124,0)</f>
        <v>0</v>
      </c>
      <c r="BH124" s="203">
        <f>IF(N124="sníž. přenesená",J124,0)</f>
        <v>0</v>
      </c>
      <c r="BI124" s="203">
        <f>IF(N124="nulová",J124,0)</f>
        <v>0</v>
      </c>
      <c r="BJ124" s="23" t="s">
        <v>80</v>
      </c>
      <c r="BK124" s="203">
        <f>ROUND(I124*H124,2)</f>
        <v>0</v>
      </c>
      <c r="BL124" s="23" t="s">
        <v>226</v>
      </c>
      <c r="BM124" s="23" t="s">
        <v>261</v>
      </c>
    </row>
    <row r="125" spans="2:65" s="1" customFormat="1" ht="25.5" customHeight="1">
      <c r="B125" s="40"/>
      <c r="C125" s="192" t="s">
        <v>262</v>
      </c>
      <c r="D125" s="192" t="s">
        <v>136</v>
      </c>
      <c r="E125" s="193" t="s">
        <v>263</v>
      </c>
      <c r="F125" s="194" t="s">
        <v>264</v>
      </c>
      <c r="G125" s="195" t="s">
        <v>187</v>
      </c>
      <c r="H125" s="196">
        <v>18</v>
      </c>
      <c r="I125" s="197"/>
      <c r="J125" s="198">
        <f>ROUND(I125*H125,2)</f>
        <v>0</v>
      </c>
      <c r="K125" s="194" t="s">
        <v>140</v>
      </c>
      <c r="L125" s="60"/>
      <c r="M125" s="199" t="s">
        <v>21</v>
      </c>
      <c r="N125" s="200" t="s">
        <v>43</v>
      </c>
      <c r="O125" s="41"/>
      <c r="P125" s="201">
        <f>O125*H125</f>
        <v>0</v>
      </c>
      <c r="Q125" s="201">
        <v>1.33E-3</v>
      </c>
      <c r="R125" s="201">
        <f>Q125*H125</f>
        <v>2.3939999999999999E-2</v>
      </c>
      <c r="S125" s="201">
        <v>0</v>
      </c>
      <c r="T125" s="202">
        <f>S125*H125</f>
        <v>0</v>
      </c>
      <c r="AR125" s="23" t="s">
        <v>226</v>
      </c>
      <c r="AT125" s="23" t="s">
        <v>136</v>
      </c>
      <c r="AU125" s="23" t="s">
        <v>82</v>
      </c>
      <c r="AY125" s="23" t="s">
        <v>133</v>
      </c>
      <c r="BE125" s="203">
        <f>IF(N125="základní",J125,0)</f>
        <v>0</v>
      </c>
      <c r="BF125" s="203">
        <f>IF(N125="snížená",J125,0)</f>
        <v>0</v>
      </c>
      <c r="BG125" s="203">
        <f>IF(N125="zákl. přenesená",J125,0)</f>
        <v>0</v>
      </c>
      <c r="BH125" s="203">
        <f>IF(N125="sníž. přenesená",J125,0)</f>
        <v>0</v>
      </c>
      <c r="BI125" s="203">
        <f>IF(N125="nulová",J125,0)</f>
        <v>0</v>
      </c>
      <c r="BJ125" s="23" t="s">
        <v>80</v>
      </c>
      <c r="BK125" s="203">
        <f>ROUND(I125*H125,2)</f>
        <v>0</v>
      </c>
      <c r="BL125" s="23" t="s">
        <v>226</v>
      </c>
      <c r="BM125" s="23" t="s">
        <v>265</v>
      </c>
    </row>
    <row r="126" spans="2:65" s="1" customFormat="1" ht="38.25" customHeight="1">
      <c r="B126" s="40"/>
      <c r="C126" s="192" t="s">
        <v>10</v>
      </c>
      <c r="D126" s="192" t="s">
        <v>136</v>
      </c>
      <c r="E126" s="193" t="s">
        <v>266</v>
      </c>
      <c r="F126" s="194" t="s">
        <v>267</v>
      </c>
      <c r="G126" s="195" t="s">
        <v>206</v>
      </c>
      <c r="H126" s="196">
        <v>0.109</v>
      </c>
      <c r="I126" s="197"/>
      <c r="J126" s="198">
        <f>ROUND(I126*H126,2)</f>
        <v>0</v>
      </c>
      <c r="K126" s="194" t="s">
        <v>140</v>
      </c>
      <c r="L126" s="60"/>
      <c r="M126" s="199" t="s">
        <v>21</v>
      </c>
      <c r="N126" s="200" t="s">
        <v>43</v>
      </c>
      <c r="O126" s="41"/>
      <c r="P126" s="201">
        <f>O126*H126</f>
        <v>0</v>
      </c>
      <c r="Q126" s="201">
        <v>0</v>
      </c>
      <c r="R126" s="201">
        <f>Q126*H126</f>
        <v>0</v>
      </c>
      <c r="S126" s="201">
        <v>0</v>
      </c>
      <c r="T126" s="202">
        <f>S126*H126</f>
        <v>0</v>
      </c>
      <c r="AR126" s="23" t="s">
        <v>226</v>
      </c>
      <c r="AT126" s="23" t="s">
        <v>136</v>
      </c>
      <c r="AU126" s="23" t="s">
        <v>82</v>
      </c>
      <c r="AY126" s="23" t="s">
        <v>133</v>
      </c>
      <c r="BE126" s="203">
        <f>IF(N126="základní",J126,0)</f>
        <v>0</v>
      </c>
      <c r="BF126" s="203">
        <f>IF(N126="snížená",J126,0)</f>
        <v>0</v>
      </c>
      <c r="BG126" s="203">
        <f>IF(N126="zákl. přenesená",J126,0)</f>
        <v>0</v>
      </c>
      <c r="BH126" s="203">
        <f>IF(N126="sníž. přenesená",J126,0)</f>
        <v>0</v>
      </c>
      <c r="BI126" s="203">
        <f>IF(N126="nulová",J126,0)</f>
        <v>0</v>
      </c>
      <c r="BJ126" s="23" t="s">
        <v>80</v>
      </c>
      <c r="BK126" s="203">
        <f>ROUND(I126*H126,2)</f>
        <v>0</v>
      </c>
      <c r="BL126" s="23" t="s">
        <v>226</v>
      </c>
      <c r="BM126" s="23" t="s">
        <v>268</v>
      </c>
    </row>
    <row r="127" spans="2:65" s="1" customFormat="1" ht="38.25" customHeight="1">
      <c r="B127" s="40"/>
      <c r="C127" s="192" t="s">
        <v>226</v>
      </c>
      <c r="D127" s="192" t="s">
        <v>136</v>
      </c>
      <c r="E127" s="193" t="s">
        <v>269</v>
      </c>
      <c r="F127" s="194" t="s">
        <v>270</v>
      </c>
      <c r="G127" s="195" t="s">
        <v>206</v>
      </c>
      <c r="H127" s="196">
        <v>0.109</v>
      </c>
      <c r="I127" s="197"/>
      <c r="J127" s="198">
        <f>ROUND(I127*H127,2)</f>
        <v>0</v>
      </c>
      <c r="K127" s="194" t="s">
        <v>140</v>
      </c>
      <c r="L127" s="60"/>
      <c r="M127" s="199" t="s">
        <v>21</v>
      </c>
      <c r="N127" s="200" t="s">
        <v>43</v>
      </c>
      <c r="O127" s="41"/>
      <c r="P127" s="201">
        <f>O127*H127</f>
        <v>0</v>
      </c>
      <c r="Q127" s="201">
        <v>0</v>
      </c>
      <c r="R127" s="201">
        <f>Q127*H127</f>
        <v>0</v>
      </c>
      <c r="S127" s="201">
        <v>0</v>
      </c>
      <c r="T127" s="202">
        <f>S127*H127</f>
        <v>0</v>
      </c>
      <c r="AR127" s="23" t="s">
        <v>226</v>
      </c>
      <c r="AT127" s="23" t="s">
        <v>136</v>
      </c>
      <c r="AU127" s="23" t="s">
        <v>82</v>
      </c>
      <c r="AY127" s="23" t="s">
        <v>133</v>
      </c>
      <c r="BE127" s="203">
        <f>IF(N127="základní",J127,0)</f>
        <v>0</v>
      </c>
      <c r="BF127" s="203">
        <f>IF(N127="snížená",J127,0)</f>
        <v>0</v>
      </c>
      <c r="BG127" s="203">
        <f>IF(N127="zákl. přenesená",J127,0)</f>
        <v>0</v>
      </c>
      <c r="BH127" s="203">
        <f>IF(N127="sníž. přenesená",J127,0)</f>
        <v>0</v>
      </c>
      <c r="BI127" s="203">
        <f>IF(N127="nulová",J127,0)</f>
        <v>0</v>
      </c>
      <c r="BJ127" s="23" t="s">
        <v>80</v>
      </c>
      <c r="BK127" s="203">
        <f>ROUND(I127*H127,2)</f>
        <v>0</v>
      </c>
      <c r="BL127" s="23" t="s">
        <v>226</v>
      </c>
      <c r="BM127" s="23" t="s">
        <v>271</v>
      </c>
    </row>
    <row r="128" spans="2:65" s="10" customFormat="1" ht="29.85" customHeight="1">
      <c r="B128" s="175"/>
      <c r="C128" s="176"/>
      <c r="D128" s="189" t="s">
        <v>71</v>
      </c>
      <c r="E128" s="190" t="s">
        <v>272</v>
      </c>
      <c r="F128" s="190" t="s">
        <v>273</v>
      </c>
      <c r="G128" s="176"/>
      <c r="H128" s="176"/>
      <c r="I128" s="179"/>
      <c r="J128" s="191">
        <f>BK128</f>
        <v>0</v>
      </c>
      <c r="K128" s="176"/>
      <c r="L128" s="181"/>
      <c r="M128" s="182"/>
      <c r="N128" s="183"/>
      <c r="O128" s="183"/>
      <c r="P128" s="184">
        <f>SUM(P129:P135)</f>
        <v>0</v>
      </c>
      <c r="Q128" s="183"/>
      <c r="R128" s="184">
        <f>SUM(R129:R135)</f>
        <v>0.110295</v>
      </c>
      <c r="S128" s="183"/>
      <c r="T128" s="185">
        <f>SUM(T129:T135)</f>
        <v>0</v>
      </c>
      <c r="AR128" s="186" t="s">
        <v>82</v>
      </c>
      <c r="AT128" s="187" t="s">
        <v>71</v>
      </c>
      <c r="AU128" s="187" t="s">
        <v>80</v>
      </c>
      <c r="AY128" s="186" t="s">
        <v>133</v>
      </c>
      <c r="BK128" s="188">
        <f>SUM(BK129:BK135)</f>
        <v>0</v>
      </c>
    </row>
    <row r="129" spans="2:65" s="1" customFormat="1" ht="16.5" customHeight="1">
      <c r="B129" s="40"/>
      <c r="C129" s="192" t="s">
        <v>274</v>
      </c>
      <c r="D129" s="192" t="s">
        <v>136</v>
      </c>
      <c r="E129" s="193" t="s">
        <v>275</v>
      </c>
      <c r="F129" s="194" t="s">
        <v>276</v>
      </c>
      <c r="G129" s="195" t="s">
        <v>277</v>
      </c>
      <c r="H129" s="196">
        <v>24.51</v>
      </c>
      <c r="I129" s="197"/>
      <c r="J129" s="198">
        <f>ROUND(I129*H129,2)</f>
        <v>0</v>
      </c>
      <c r="K129" s="194" t="s">
        <v>21</v>
      </c>
      <c r="L129" s="60"/>
      <c r="M129" s="199" t="s">
        <v>21</v>
      </c>
      <c r="N129" s="200" t="s">
        <v>43</v>
      </c>
      <c r="O129" s="41"/>
      <c r="P129" s="201">
        <f>O129*H129</f>
        <v>0</v>
      </c>
      <c r="Q129" s="201">
        <v>2.2499999999999998E-3</v>
      </c>
      <c r="R129" s="201">
        <f>Q129*H129</f>
        <v>5.5147500000000002E-2</v>
      </c>
      <c r="S129" s="201">
        <v>0</v>
      </c>
      <c r="T129" s="202">
        <f>S129*H129</f>
        <v>0</v>
      </c>
      <c r="AR129" s="23" t="s">
        <v>226</v>
      </c>
      <c r="AT129" s="23" t="s">
        <v>136</v>
      </c>
      <c r="AU129" s="23" t="s">
        <v>82</v>
      </c>
      <c r="AY129" s="23" t="s">
        <v>133</v>
      </c>
      <c r="BE129" s="203">
        <f>IF(N129="základní",J129,0)</f>
        <v>0</v>
      </c>
      <c r="BF129" s="203">
        <f>IF(N129="snížená",J129,0)</f>
        <v>0</v>
      </c>
      <c r="BG129" s="203">
        <f>IF(N129="zákl. přenesená",J129,0)</f>
        <v>0</v>
      </c>
      <c r="BH129" s="203">
        <f>IF(N129="sníž. přenesená",J129,0)</f>
        <v>0</v>
      </c>
      <c r="BI129" s="203">
        <f>IF(N129="nulová",J129,0)</f>
        <v>0</v>
      </c>
      <c r="BJ129" s="23" t="s">
        <v>80</v>
      </c>
      <c r="BK129" s="203">
        <f>ROUND(I129*H129,2)</f>
        <v>0</v>
      </c>
      <c r="BL129" s="23" t="s">
        <v>226</v>
      </c>
      <c r="BM129" s="23" t="s">
        <v>278</v>
      </c>
    </row>
    <row r="130" spans="2:65" s="1" customFormat="1" ht="27">
      <c r="B130" s="40"/>
      <c r="C130" s="62"/>
      <c r="D130" s="204" t="s">
        <v>143</v>
      </c>
      <c r="E130" s="62"/>
      <c r="F130" s="205" t="s">
        <v>279</v>
      </c>
      <c r="G130" s="62"/>
      <c r="H130" s="62"/>
      <c r="I130" s="162"/>
      <c r="J130" s="62"/>
      <c r="K130" s="62"/>
      <c r="L130" s="60"/>
      <c r="M130" s="206"/>
      <c r="N130" s="41"/>
      <c r="O130" s="41"/>
      <c r="P130" s="41"/>
      <c r="Q130" s="41"/>
      <c r="R130" s="41"/>
      <c r="S130" s="41"/>
      <c r="T130" s="77"/>
      <c r="AT130" s="23" t="s">
        <v>143</v>
      </c>
      <c r="AU130" s="23" t="s">
        <v>82</v>
      </c>
    </row>
    <row r="131" spans="2:65" s="11" customFormat="1" ht="13.5">
      <c r="B131" s="215"/>
      <c r="C131" s="216"/>
      <c r="D131" s="204" t="s">
        <v>189</v>
      </c>
      <c r="E131" s="217" t="s">
        <v>21</v>
      </c>
      <c r="F131" s="218" t="s">
        <v>193</v>
      </c>
      <c r="G131" s="216"/>
      <c r="H131" s="219" t="s">
        <v>21</v>
      </c>
      <c r="I131" s="220"/>
      <c r="J131" s="216"/>
      <c r="K131" s="216"/>
      <c r="L131" s="221"/>
      <c r="M131" s="222"/>
      <c r="N131" s="223"/>
      <c r="O131" s="223"/>
      <c r="P131" s="223"/>
      <c r="Q131" s="223"/>
      <c r="R131" s="223"/>
      <c r="S131" s="223"/>
      <c r="T131" s="224"/>
      <c r="AT131" s="225" t="s">
        <v>189</v>
      </c>
      <c r="AU131" s="225" t="s">
        <v>82</v>
      </c>
      <c r="AV131" s="11" t="s">
        <v>80</v>
      </c>
      <c r="AW131" s="11" t="s">
        <v>35</v>
      </c>
      <c r="AX131" s="11" t="s">
        <v>72</v>
      </c>
      <c r="AY131" s="225" t="s">
        <v>133</v>
      </c>
    </row>
    <row r="132" spans="2:65" s="12" customFormat="1" ht="13.5">
      <c r="B132" s="226"/>
      <c r="C132" s="227"/>
      <c r="D132" s="207" t="s">
        <v>189</v>
      </c>
      <c r="E132" s="250" t="s">
        <v>21</v>
      </c>
      <c r="F132" s="248" t="s">
        <v>280</v>
      </c>
      <c r="G132" s="227"/>
      <c r="H132" s="249">
        <v>24.51</v>
      </c>
      <c r="I132" s="231"/>
      <c r="J132" s="227"/>
      <c r="K132" s="227"/>
      <c r="L132" s="232"/>
      <c r="M132" s="233"/>
      <c r="N132" s="234"/>
      <c r="O132" s="234"/>
      <c r="P132" s="234"/>
      <c r="Q132" s="234"/>
      <c r="R132" s="234"/>
      <c r="S132" s="234"/>
      <c r="T132" s="235"/>
      <c r="AT132" s="236" t="s">
        <v>189</v>
      </c>
      <c r="AU132" s="236" t="s">
        <v>82</v>
      </c>
      <c r="AV132" s="12" t="s">
        <v>82</v>
      </c>
      <c r="AW132" s="12" t="s">
        <v>35</v>
      </c>
      <c r="AX132" s="12" t="s">
        <v>80</v>
      </c>
      <c r="AY132" s="236" t="s">
        <v>133</v>
      </c>
    </row>
    <row r="133" spans="2:65" s="1" customFormat="1" ht="25.5" customHeight="1">
      <c r="B133" s="40"/>
      <c r="C133" s="192" t="s">
        <v>281</v>
      </c>
      <c r="D133" s="192" t="s">
        <v>136</v>
      </c>
      <c r="E133" s="193" t="s">
        <v>282</v>
      </c>
      <c r="F133" s="194" t="s">
        <v>283</v>
      </c>
      <c r="G133" s="195" t="s">
        <v>277</v>
      </c>
      <c r="H133" s="196">
        <v>24.51</v>
      </c>
      <c r="I133" s="197"/>
      <c r="J133" s="198">
        <f>ROUND(I133*H133,2)</f>
        <v>0</v>
      </c>
      <c r="K133" s="194" t="s">
        <v>21</v>
      </c>
      <c r="L133" s="60"/>
      <c r="M133" s="199" t="s">
        <v>21</v>
      </c>
      <c r="N133" s="200" t="s">
        <v>43</v>
      </c>
      <c r="O133" s="41"/>
      <c r="P133" s="201">
        <f>O133*H133</f>
        <v>0</v>
      </c>
      <c r="Q133" s="201">
        <v>2.2499999999999998E-3</v>
      </c>
      <c r="R133" s="201">
        <f>Q133*H133</f>
        <v>5.5147500000000002E-2</v>
      </c>
      <c r="S133" s="201">
        <v>0</v>
      </c>
      <c r="T133" s="202">
        <f>S133*H133</f>
        <v>0</v>
      </c>
      <c r="AR133" s="23" t="s">
        <v>226</v>
      </c>
      <c r="AT133" s="23" t="s">
        <v>136</v>
      </c>
      <c r="AU133" s="23" t="s">
        <v>82</v>
      </c>
      <c r="AY133" s="23" t="s">
        <v>133</v>
      </c>
      <c r="BE133" s="203">
        <f>IF(N133="základní",J133,0)</f>
        <v>0</v>
      </c>
      <c r="BF133" s="203">
        <f>IF(N133="snížená",J133,0)</f>
        <v>0</v>
      </c>
      <c r="BG133" s="203">
        <f>IF(N133="zákl. přenesená",J133,0)</f>
        <v>0</v>
      </c>
      <c r="BH133" s="203">
        <f>IF(N133="sníž. přenesená",J133,0)</f>
        <v>0</v>
      </c>
      <c r="BI133" s="203">
        <f>IF(N133="nulová",J133,0)</f>
        <v>0</v>
      </c>
      <c r="BJ133" s="23" t="s">
        <v>80</v>
      </c>
      <c r="BK133" s="203">
        <f>ROUND(I133*H133,2)</f>
        <v>0</v>
      </c>
      <c r="BL133" s="23" t="s">
        <v>226</v>
      </c>
      <c r="BM133" s="23" t="s">
        <v>284</v>
      </c>
    </row>
    <row r="134" spans="2:65" s="1" customFormat="1" ht="38.25" customHeight="1">
      <c r="B134" s="40"/>
      <c r="C134" s="192" t="s">
        <v>285</v>
      </c>
      <c r="D134" s="192" t="s">
        <v>136</v>
      </c>
      <c r="E134" s="193" t="s">
        <v>286</v>
      </c>
      <c r="F134" s="194" t="s">
        <v>287</v>
      </c>
      <c r="G134" s="195" t="s">
        <v>206</v>
      </c>
      <c r="H134" s="196">
        <v>0.11</v>
      </c>
      <c r="I134" s="197"/>
      <c r="J134" s="198">
        <f>ROUND(I134*H134,2)</f>
        <v>0</v>
      </c>
      <c r="K134" s="194" t="s">
        <v>140</v>
      </c>
      <c r="L134" s="60"/>
      <c r="M134" s="199" t="s">
        <v>21</v>
      </c>
      <c r="N134" s="200" t="s">
        <v>43</v>
      </c>
      <c r="O134" s="41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AR134" s="23" t="s">
        <v>226</v>
      </c>
      <c r="AT134" s="23" t="s">
        <v>136</v>
      </c>
      <c r="AU134" s="23" t="s">
        <v>82</v>
      </c>
      <c r="AY134" s="23" t="s">
        <v>133</v>
      </c>
      <c r="BE134" s="203">
        <f>IF(N134="základní",J134,0)</f>
        <v>0</v>
      </c>
      <c r="BF134" s="203">
        <f>IF(N134="snížená",J134,0)</f>
        <v>0</v>
      </c>
      <c r="BG134" s="203">
        <f>IF(N134="zákl. přenesená",J134,0)</f>
        <v>0</v>
      </c>
      <c r="BH134" s="203">
        <f>IF(N134="sníž. přenesená",J134,0)</f>
        <v>0</v>
      </c>
      <c r="BI134" s="203">
        <f>IF(N134="nulová",J134,0)</f>
        <v>0</v>
      </c>
      <c r="BJ134" s="23" t="s">
        <v>80</v>
      </c>
      <c r="BK134" s="203">
        <f>ROUND(I134*H134,2)</f>
        <v>0</v>
      </c>
      <c r="BL134" s="23" t="s">
        <v>226</v>
      </c>
      <c r="BM134" s="23" t="s">
        <v>288</v>
      </c>
    </row>
    <row r="135" spans="2:65" s="1" customFormat="1" ht="38.25" customHeight="1">
      <c r="B135" s="40"/>
      <c r="C135" s="192" t="s">
        <v>289</v>
      </c>
      <c r="D135" s="192" t="s">
        <v>136</v>
      </c>
      <c r="E135" s="193" t="s">
        <v>290</v>
      </c>
      <c r="F135" s="194" t="s">
        <v>291</v>
      </c>
      <c r="G135" s="195" t="s">
        <v>206</v>
      </c>
      <c r="H135" s="196">
        <v>0.11</v>
      </c>
      <c r="I135" s="197"/>
      <c r="J135" s="198">
        <f>ROUND(I135*H135,2)</f>
        <v>0</v>
      </c>
      <c r="K135" s="194" t="s">
        <v>140</v>
      </c>
      <c r="L135" s="60"/>
      <c r="M135" s="199" t="s">
        <v>21</v>
      </c>
      <c r="N135" s="200" t="s">
        <v>43</v>
      </c>
      <c r="O135" s="41"/>
      <c r="P135" s="201">
        <f>O135*H135</f>
        <v>0</v>
      </c>
      <c r="Q135" s="201">
        <v>0</v>
      </c>
      <c r="R135" s="201">
        <f>Q135*H135</f>
        <v>0</v>
      </c>
      <c r="S135" s="201">
        <v>0</v>
      </c>
      <c r="T135" s="202">
        <f>S135*H135</f>
        <v>0</v>
      </c>
      <c r="AR135" s="23" t="s">
        <v>226</v>
      </c>
      <c r="AT135" s="23" t="s">
        <v>136</v>
      </c>
      <c r="AU135" s="23" t="s">
        <v>82</v>
      </c>
      <c r="AY135" s="23" t="s">
        <v>133</v>
      </c>
      <c r="BE135" s="203">
        <f>IF(N135="základní",J135,0)</f>
        <v>0</v>
      </c>
      <c r="BF135" s="203">
        <f>IF(N135="snížená",J135,0)</f>
        <v>0</v>
      </c>
      <c r="BG135" s="203">
        <f>IF(N135="zákl. přenesená",J135,0)</f>
        <v>0</v>
      </c>
      <c r="BH135" s="203">
        <f>IF(N135="sníž. přenesená",J135,0)</f>
        <v>0</v>
      </c>
      <c r="BI135" s="203">
        <f>IF(N135="nulová",J135,0)</f>
        <v>0</v>
      </c>
      <c r="BJ135" s="23" t="s">
        <v>80</v>
      </c>
      <c r="BK135" s="203">
        <f>ROUND(I135*H135,2)</f>
        <v>0</v>
      </c>
      <c r="BL135" s="23" t="s">
        <v>226</v>
      </c>
      <c r="BM135" s="23" t="s">
        <v>292</v>
      </c>
    </row>
    <row r="136" spans="2:65" s="10" customFormat="1" ht="29.85" customHeight="1">
      <c r="B136" s="175"/>
      <c r="C136" s="176"/>
      <c r="D136" s="189" t="s">
        <v>71</v>
      </c>
      <c r="E136" s="190" t="s">
        <v>293</v>
      </c>
      <c r="F136" s="190" t="s">
        <v>294</v>
      </c>
      <c r="G136" s="176"/>
      <c r="H136" s="176"/>
      <c r="I136" s="179"/>
      <c r="J136" s="191">
        <f>BK136</f>
        <v>0</v>
      </c>
      <c r="K136" s="176"/>
      <c r="L136" s="181"/>
      <c r="M136" s="182"/>
      <c r="N136" s="183"/>
      <c r="O136" s="183"/>
      <c r="P136" s="184">
        <f>SUM(P137:P231)</f>
        <v>0</v>
      </c>
      <c r="Q136" s="183"/>
      <c r="R136" s="184">
        <f>SUM(R137:R231)</f>
        <v>2.3877553099999997</v>
      </c>
      <c r="S136" s="183"/>
      <c r="T136" s="185">
        <f>SUM(T137:T231)</f>
        <v>0.60471400000000008</v>
      </c>
      <c r="AR136" s="186" t="s">
        <v>82</v>
      </c>
      <c r="AT136" s="187" t="s">
        <v>71</v>
      </c>
      <c r="AU136" s="187" t="s">
        <v>80</v>
      </c>
      <c r="AY136" s="186" t="s">
        <v>133</v>
      </c>
      <c r="BK136" s="188">
        <f>SUM(BK137:BK231)</f>
        <v>0</v>
      </c>
    </row>
    <row r="137" spans="2:65" s="1" customFormat="1" ht="25.5" customHeight="1">
      <c r="B137" s="40"/>
      <c r="C137" s="192" t="s">
        <v>295</v>
      </c>
      <c r="D137" s="192" t="s">
        <v>136</v>
      </c>
      <c r="E137" s="193" t="s">
        <v>296</v>
      </c>
      <c r="F137" s="194" t="s">
        <v>297</v>
      </c>
      <c r="G137" s="195" t="s">
        <v>200</v>
      </c>
      <c r="H137" s="196">
        <v>126.88</v>
      </c>
      <c r="I137" s="197"/>
      <c r="J137" s="198">
        <f>ROUND(I137*H137,2)</f>
        <v>0</v>
      </c>
      <c r="K137" s="194" t="s">
        <v>21</v>
      </c>
      <c r="L137" s="60"/>
      <c r="M137" s="199" t="s">
        <v>21</v>
      </c>
      <c r="N137" s="200" t="s">
        <v>43</v>
      </c>
      <c r="O137" s="41"/>
      <c r="P137" s="201">
        <f>O137*H137</f>
        <v>0</v>
      </c>
      <c r="Q137" s="201">
        <v>4.4999999999999997E-3</v>
      </c>
      <c r="R137" s="201">
        <f>Q137*H137</f>
        <v>0.57095999999999991</v>
      </c>
      <c r="S137" s="201">
        <v>0</v>
      </c>
      <c r="T137" s="202">
        <f>S137*H137</f>
        <v>0</v>
      </c>
      <c r="AR137" s="23" t="s">
        <v>226</v>
      </c>
      <c r="AT137" s="23" t="s">
        <v>136</v>
      </c>
      <c r="AU137" s="23" t="s">
        <v>82</v>
      </c>
      <c r="AY137" s="23" t="s">
        <v>133</v>
      </c>
      <c r="BE137" s="203">
        <f>IF(N137="základní",J137,0)</f>
        <v>0</v>
      </c>
      <c r="BF137" s="203">
        <f>IF(N137="snížená",J137,0)</f>
        <v>0</v>
      </c>
      <c r="BG137" s="203">
        <f>IF(N137="zákl. přenesená",J137,0)</f>
        <v>0</v>
      </c>
      <c r="BH137" s="203">
        <f>IF(N137="sníž. přenesená",J137,0)</f>
        <v>0</v>
      </c>
      <c r="BI137" s="203">
        <f>IF(N137="nulová",J137,0)</f>
        <v>0</v>
      </c>
      <c r="BJ137" s="23" t="s">
        <v>80</v>
      </c>
      <c r="BK137" s="203">
        <f>ROUND(I137*H137,2)</f>
        <v>0</v>
      </c>
      <c r="BL137" s="23" t="s">
        <v>226</v>
      </c>
      <c r="BM137" s="23" t="s">
        <v>298</v>
      </c>
    </row>
    <row r="138" spans="2:65" s="1" customFormat="1" ht="27">
      <c r="B138" s="40"/>
      <c r="C138" s="62"/>
      <c r="D138" s="204" t="s">
        <v>143</v>
      </c>
      <c r="E138" s="62"/>
      <c r="F138" s="205" t="s">
        <v>299</v>
      </c>
      <c r="G138" s="62"/>
      <c r="H138" s="62"/>
      <c r="I138" s="162"/>
      <c r="J138" s="62"/>
      <c r="K138" s="62"/>
      <c r="L138" s="60"/>
      <c r="M138" s="206"/>
      <c r="N138" s="41"/>
      <c r="O138" s="41"/>
      <c r="P138" s="41"/>
      <c r="Q138" s="41"/>
      <c r="R138" s="41"/>
      <c r="S138" s="41"/>
      <c r="T138" s="77"/>
      <c r="AT138" s="23" t="s">
        <v>143</v>
      </c>
      <c r="AU138" s="23" t="s">
        <v>82</v>
      </c>
    </row>
    <row r="139" spans="2:65" s="12" customFormat="1" ht="13.5">
      <c r="B139" s="226"/>
      <c r="C139" s="227"/>
      <c r="D139" s="207" t="s">
        <v>189</v>
      </c>
      <c r="E139" s="250" t="s">
        <v>21</v>
      </c>
      <c r="F139" s="248" t="s">
        <v>300</v>
      </c>
      <c r="G139" s="227"/>
      <c r="H139" s="249">
        <v>126.88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189</v>
      </c>
      <c r="AU139" s="236" t="s">
        <v>82</v>
      </c>
      <c r="AV139" s="12" t="s">
        <v>82</v>
      </c>
      <c r="AW139" s="12" t="s">
        <v>35</v>
      </c>
      <c r="AX139" s="12" t="s">
        <v>80</v>
      </c>
      <c r="AY139" s="236" t="s">
        <v>133</v>
      </c>
    </row>
    <row r="140" spans="2:65" s="1" customFormat="1" ht="25.5" customHeight="1">
      <c r="B140" s="40"/>
      <c r="C140" s="192" t="s">
        <v>301</v>
      </c>
      <c r="D140" s="192" t="s">
        <v>136</v>
      </c>
      <c r="E140" s="193" t="s">
        <v>302</v>
      </c>
      <c r="F140" s="194" t="s">
        <v>303</v>
      </c>
      <c r="G140" s="195" t="s">
        <v>200</v>
      </c>
      <c r="H140" s="196">
        <v>95.52</v>
      </c>
      <c r="I140" s="197"/>
      <c r="J140" s="198">
        <f>ROUND(I140*H140,2)</f>
        <v>0</v>
      </c>
      <c r="K140" s="194" t="s">
        <v>21</v>
      </c>
      <c r="L140" s="60"/>
      <c r="M140" s="199" t="s">
        <v>21</v>
      </c>
      <c r="N140" s="200" t="s">
        <v>43</v>
      </c>
      <c r="O140" s="41"/>
      <c r="P140" s="201">
        <f>O140*H140</f>
        <v>0</v>
      </c>
      <c r="Q140" s="201">
        <v>7.4999999999999997E-3</v>
      </c>
      <c r="R140" s="201">
        <f>Q140*H140</f>
        <v>0.71639999999999993</v>
      </c>
      <c r="S140" s="201">
        <v>0</v>
      </c>
      <c r="T140" s="202">
        <f>S140*H140</f>
        <v>0</v>
      </c>
      <c r="AR140" s="23" t="s">
        <v>226</v>
      </c>
      <c r="AT140" s="23" t="s">
        <v>136</v>
      </c>
      <c r="AU140" s="23" t="s">
        <v>82</v>
      </c>
      <c r="AY140" s="23" t="s">
        <v>133</v>
      </c>
      <c r="BE140" s="203">
        <f>IF(N140="základní",J140,0)</f>
        <v>0</v>
      </c>
      <c r="BF140" s="203">
        <f>IF(N140="snížená",J140,0)</f>
        <v>0</v>
      </c>
      <c r="BG140" s="203">
        <f>IF(N140="zákl. přenesená",J140,0)</f>
        <v>0</v>
      </c>
      <c r="BH140" s="203">
        <f>IF(N140="sníž. přenesená",J140,0)</f>
        <v>0</v>
      </c>
      <c r="BI140" s="203">
        <f>IF(N140="nulová",J140,0)</f>
        <v>0</v>
      </c>
      <c r="BJ140" s="23" t="s">
        <v>80</v>
      </c>
      <c r="BK140" s="203">
        <f>ROUND(I140*H140,2)</f>
        <v>0</v>
      </c>
      <c r="BL140" s="23" t="s">
        <v>226</v>
      </c>
      <c r="BM140" s="23" t="s">
        <v>304</v>
      </c>
    </row>
    <row r="141" spans="2:65" s="1" customFormat="1" ht="27">
      <c r="B141" s="40"/>
      <c r="C141" s="62"/>
      <c r="D141" s="204" t="s">
        <v>143</v>
      </c>
      <c r="E141" s="62"/>
      <c r="F141" s="205" t="s">
        <v>305</v>
      </c>
      <c r="G141" s="62"/>
      <c r="H141" s="62"/>
      <c r="I141" s="162"/>
      <c r="J141" s="62"/>
      <c r="K141" s="62"/>
      <c r="L141" s="60"/>
      <c r="M141" s="206"/>
      <c r="N141" s="41"/>
      <c r="O141" s="41"/>
      <c r="P141" s="41"/>
      <c r="Q141" s="41"/>
      <c r="R141" s="41"/>
      <c r="S141" s="41"/>
      <c r="T141" s="77"/>
      <c r="AT141" s="23" t="s">
        <v>143</v>
      </c>
      <c r="AU141" s="23" t="s">
        <v>82</v>
      </c>
    </row>
    <row r="142" spans="2:65" s="11" customFormat="1" ht="13.5">
      <c r="B142" s="215"/>
      <c r="C142" s="216"/>
      <c r="D142" s="204" t="s">
        <v>189</v>
      </c>
      <c r="E142" s="217" t="s">
        <v>21</v>
      </c>
      <c r="F142" s="218" t="s">
        <v>193</v>
      </c>
      <c r="G142" s="216"/>
      <c r="H142" s="219" t="s">
        <v>21</v>
      </c>
      <c r="I142" s="220"/>
      <c r="J142" s="216"/>
      <c r="K142" s="216"/>
      <c r="L142" s="221"/>
      <c r="M142" s="222"/>
      <c r="N142" s="223"/>
      <c r="O142" s="223"/>
      <c r="P142" s="223"/>
      <c r="Q142" s="223"/>
      <c r="R142" s="223"/>
      <c r="S142" s="223"/>
      <c r="T142" s="224"/>
      <c r="AT142" s="225" t="s">
        <v>189</v>
      </c>
      <c r="AU142" s="225" t="s">
        <v>82</v>
      </c>
      <c r="AV142" s="11" t="s">
        <v>80</v>
      </c>
      <c r="AW142" s="11" t="s">
        <v>35</v>
      </c>
      <c r="AX142" s="11" t="s">
        <v>72</v>
      </c>
      <c r="AY142" s="225" t="s">
        <v>133</v>
      </c>
    </row>
    <row r="143" spans="2:65" s="12" customFormat="1" ht="13.5">
      <c r="B143" s="226"/>
      <c r="C143" s="227"/>
      <c r="D143" s="207" t="s">
        <v>189</v>
      </c>
      <c r="E143" s="250" t="s">
        <v>21</v>
      </c>
      <c r="F143" s="248" t="s">
        <v>306</v>
      </c>
      <c r="G143" s="227"/>
      <c r="H143" s="249">
        <v>95.52</v>
      </c>
      <c r="I143" s="231"/>
      <c r="J143" s="227"/>
      <c r="K143" s="227"/>
      <c r="L143" s="232"/>
      <c r="M143" s="233"/>
      <c r="N143" s="234"/>
      <c r="O143" s="234"/>
      <c r="P143" s="234"/>
      <c r="Q143" s="234"/>
      <c r="R143" s="234"/>
      <c r="S143" s="234"/>
      <c r="T143" s="235"/>
      <c r="AT143" s="236" t="s">
        <v>189</v>
      </c>
      <c r="AU143" s="236" t="s">
        <v>82</v>
      </c>
      <c r="AV143" s="12" t="s">
        <v>82</v>
      </c>
      <c r="AW143" s="12" t="s">
        <v>35</v>
      </c>
      <c r="AX143" s="12" t="s">
        <v>80</v>
      </c>
      <c r="AY143" s="236" t="s">
        <v>133</v>
      </c>
    </row>
    <row r="144" spans="2:65" s="1" customFormat="1" ht="25.5" customHeight="1">
      <c r="B144" s="40"/>
      <c r="C144" s="192" t="s">
        <v>307</v>
      </c>
      <c r="D144" s="192" t="s">
        <v>136</v>
      </c>
      <c r="E144" s="193" t="s">
        <v>308</v>
      </c>
      <c r="F144" s="194" t="s">
        <v>309</v>
      </c>
      <c r="G144" s="195" t="s">
        <v>200</v>
      </c>
      <c r="H144" s="196">
        <v>16.8</v>
      </c>
      <c r="I144" s="197"/>
      <c r="J144" s="198">
        <f>ROUND(I144*H144,2)</f>
        <v>0</v>
      </c>
      <c r="K144" s="194" t="s">
        <v>21</v>
      </c>
      <c r="L144" s="60"/>
      <c r="M144" s="199" t="s">
        <v>21</v>
      </c>
      <c r="N144" s="200" t="s">
        <v>43</v>
      </c>
      <c r="O144" s="41"/>
      <c r="P144" s="201">
        <f>O144*H144</f>
        <v>0</v>
      </c>
      <c r="Q144" s="201">
        <v>7.4999999999999997E-3</v>
      </c>
      <c r="R144" s="201">
        <f>Q144*H144</f>
        <v>0.126</v>
      </c>
      <c r="S144" s="201">
        <v>0</v>
      </c>
      <c r="T144" s="202">
        <f>S144*H144</f>
        <v>0</v>
      </c>
      <c r="AR144" s="23" t="s">
        <v>226</v>
      </c>
      <c r="AT144" s="23" t="s">
        <v>136</v>
      </c>
      <c r="AU144" s="23" t="s">
        <v>82</v>
      </c>
      <c r="AY144" s="23" t="s">
        <v>133</v>
      </c>
      <c r="BE144" s="203">
        <f>IF(N144="základní",J144,0)</f>
        <v>0</v>
      </c>
      <c r="BF144" s="203">
        <f>IF(N144="snížená",J144,0)</f>
        <v>0</v>
      </c>
      <c r="BG144" s="203">
        <f>IF(N144="zákl. přenesená",J144,0)</f>
        <v>0</v>
      </c>
      <c r="BH144" s="203">
        <f>IF(N144="sníž. přenesená",J144,0)</f>
        <v>0</v>
      </c>
      <c r="BI144" s="203">
        <f>IF(N144="nulová",J144,0)</f>
        <v>0</v>
      </c>
      <c r="BJ144" s="23" t="s">
        <v>80</v>
      </c>
      <c r="BK144" s="203">
        <f>ROUND(I144*H144,2)</f>
        <v>0</v>
      </c>
      <c r="BL144" s="23" t="s">
        <v>226</v>
      </c>
      <c r="BM144" s="23" t="s">
        <v>310</v>
      </c>
    </row>
    <row r="145" spans="2:65" s="1" customFormat="1" ht="27">
      <c r="B145" s="40"/>
      <c r="C145" s="62"/>
      <c r="D145" s="204" t="s">
        <v>143</v>
      </c>
      <c r="E145" s="62"/>
      <c r="F145" s="205" t="s">
        <v>305</v>
      </c>
      <c r="G145" s="62"/>
      <c r="H145" s="62"/>
      <c r="I145" s="162"/>
      <c r="J145" s="62"/>
      <c r="K145" s="62"/>
      <c r="L145" s="60"/>
      <c r="M145" s="206"/>
      <c r="N145" s="41"/>
      <c r="O145" s="41"/>
      <c r="P145" s="41"/>
      <c r="Q145" s="41"/>
      <c r="R145" s="41"/>
      <c r="S145" s="41"/>
      <c r="T145" s="77"/>
      <c r="AT145" s="23" t="s">
        <v>143</v>
      </c>
      <c r="AU145" s="23" t="s">
        <v>82</v>
      </c>
    </row>
    <row r="146" spans="2:65" s="11" customFormat="1" ht="13.5">
      <c r="B146" s="215"/>
      <c r="C146" s="216"/>
      <c r="D146" s="204" t="s">
        <v>189</v>
      </c>
      <c r="E146" s="217" t="s">
        <v>21</v>
      </c>
      <c r="F146" s="218" t="s">
        <v>193</v>
      </c>
      <c r="G146" s="216"/>
      <c r="H146" s="219" t="s">
        <v>21</v>
      </c>
      <c r="I146" s="220"/>
      <c r="J146" s="216"/>
      <c r="K146" s="216"/>
      <c r="L146" s="221"/>
      <c r="M146" s="222"/>
      <c r="N146" s="223"/>
      <c r="O146" s="223"/>
      <c r="P146" s="223"/>
      <c r="Q146" s="223"/>
      <c r="R146" s="223"/>
      <c r="S146" s="223"/>
      <c r="T146" s="224"/>
      <c r="AT146" s="225" t="s">
        <v>189</v>
      </c>
      <c r="AU146" s="225" t="s">
        <v>82</v>
      </c>
      <c r="AV146" s="11" t="s">
        <v>80</v>
      </c>
      <c r="AW146" s="11" t="s">
        <v>35</v>
      </c>
      <c r="AX146" s="11" t="s">
        <v>72</v>
      </c>
      <c r="AY146" s="225" t="s">
        <v>133</v>
      </c>
    </row>
    <row r="147" spans="2:65" s="12" customFormat="1" ht="13.5">
      <c r="B147" s="226"/>
      <c r="C147" s="227"/>
      <c r="D147" s="207" t="s">
        <v>189</v>
      </c>
      <c r="E147" s="250" t="s">
        <v>21</v>
      </c>
      <c r="F147" s="248" t="s">
        <v>311</v>
      </c>
      <c r="G147" s="227"/>
      <c r="H147" s="249">
        <v>16.8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AT147" s="236" t="s">
        <v>189</v>
      </c>
      <c r="AU147" s="236" t="s">
        <v>82</v>
      </c>
      <c r="AV147" s="12" t="s">
        <v>82</v>
      </c>
      <c r="AW147" s="12" t="s">
        <v>35</v>
      </c>
      <c r="AX147" s="12" t="s">
        <v>80</v>
      </c>
      <c r="AY147" s="236" t="s">
        <v>133</v>
      </c>
    </row>
    <row r="148" spans="2:65" s="1" customFormat="1" ht="16.5" customHeight="1">
      <c r="B148" s="40"/>
      <c r="C148" s="192" t="s">
        <v>312</v>
      </c>
      <c r="D148" s="192" t="s">
        <v>136</v>
      </c>
      <c r="E148" s="193" t="s">
        <v>313</v>
      </c>
      <c r="F148" s="194" t="s">
        <v>314</v>
      </c>
      <c r="G148" s="195" t="s">
        <v>200</v>
      </c>
      <c r="H148" s="196">
        <v>222.4</v>
      </c>
      <c r="I148" s="197"/>
      <c r="J148" s="198">
        <f>ROUND(I148*H148,2)</f>
        <v>0</v>
      </c>
      <c r="K148" s="194" t="s">
        <v>140</v>
      </c>
      <c r="L148" s="60"/>
      <c r="M148" s="199" t="s">
        <v>21</v>
      </c>
      <c r="N148" s="200" t="s">
        <v>43</v>
      </c>
      <c r="O148" s="41"/>
      <c r="P148" s="201">
        <f>O148*H148</f>
        <v>0</v>
      </c>
      <c r="Q148" s="201">
        <v>0</v>
      </c>
      <c r="R148" s="201">
        <f>Q148*H148</f>
        <v>0</v>
      </c>
      <c r="S148" s="201">
        <v>2.5000000000000001E-3</v>
      </c>
      <c r="T148" s="202">
        <f>S148*H148</f>
        <v>0.55600000000000005</v>
      </c>
      <c r="AR148" s="23" t="s">
        <v>226</v>
      </c>
      <c r="AT148" s="23" t="s">
        <v>136</v>
      </c>
      <c r="AU148" s="23" t="s">
        <v>82</v>
      </c>
      <c r="AY148" s="23" t="s">
        <v>133</v>
      </c>
      <c r="BE148" s="203">
        <f>IF(N148="základní",J148,0)</f>
        <v>0</v>
      </c>
      <c r="BF148" s="203">
        <f>IF(N148="snížená",J148,0)</f>
        <v>0</v>
      </c>
      <c r="BG148" s="203">
        <f>IF(N148="zákl. přenesená",J148,0)</f>
        <v>0</v>
      </c>
      <c r="BH148" s="203">
        <f>IF(N148="sníž. přenesená",J148,0)</f>
        <v>0</v>
      </c>
      <c r="BI148" s="203">
        <f>IF(N148="nulová",J148,0)</f>
        <v>0</v>
      </c>
      <c r="BJ148" s="23" t="s">
        <v>80</v>
      </c>
      <c r="BK148" s="203">
        <f>ROUND(I148*H148,2)</f>
        <v>0</v>
      </c>
      <c r="BL148" s="23" t="s">
        <v>226</v>
      </c>
      <c r="BM148" s="23" t="s">
        <v>315</v>
      </c>
    </row>
    <row r="149" spans="2:65" s="11" customFormat="1" ht="13.5">
      <c r="B149" s="215"/>
      <c r="C149" s="216"/>
      <c r="D149" s="204" t="s">
        <v>189</v>
      </c>
      <c r="E149" s="217" t="s">
        <v>21</v>
      </c>
      <c r="F149" s="218" t="s">
        <v>190</v>
      </c>
      <c r="G149" s="216"/>
      <c r="H149" s="219" t="s">
        <v>21</v>
      </c>
      <c r="I149" s="220"/>
      <c r="J149" s="216"/>
      <c r="K149" s="216"/>
      <c r="L149" s="221"/>
      <c r="M149" s="222"/>
      <c r="N149" s="223"/>
      <c r="O149" s="223"/>
      <c r="P149" s="223"/>
      <c r="Q149" s="223"/>
      <c r="R149" s="223"/>
      <c r="S149" s="223"/>
      <c r="T149" s="224"/>
      <c r="AT149" s="225" t="s">
        <v>189</v>
      </c>
      <c r="AU149" s="225" t="s">
        <v>82</v>
      </c>
      <c r="AV149" s="11" t="s">
        <v>80</v>
      </c>
      <c r="AW149" s="11" t="s">
        <v>35</v>
      </c>
      <c r="AX149" s="11" t="s">
        <v>72</v>
      </c>
      <c r="AY149" s="225" t="s">
        <v>133</v>
      </c>
    </row>
    <row r="150" spans="2:65" s="12" customFormat="1" ht="13.5">
      <c r="B150" s="226"/>
      <c r="C150" s="227"/>
      <c r="D150" s="204" t="s">
        <v>189</v>
      </c>
      <c r="E150" s="228" t="s">
        <v>21</v>
      </c>
      <c r="F150" s="229" t="s">
        <v>316</v>
      </c>
      <c r="G150" s="227"/>
      <c r="H150" s="230">
        <v>126.88</v>
      </c>
      <c r="I150" s="231"/>
      <c r="J150" s="227"/>
      <c r="K150" s="227"/>
      <c r="L150" s="232"/>
      <c r="M150" s="233"/>
      <c r="N150" s="234"/>
      <c r="O150" s="234"/>
      <c r="P150" s="234"/>
      <c r="Q150" s="234"/>
      <c r="R150" s="234"/>
      <c r="S150" s="234"/>
      <c r="T150" s="235"/>
      <c r="AT150" s="236" t="s">
        <v>189</v>
      </c>
      <c r="AU150" s="236" t="s">
        <v>82</v>
      </c>
      <c r="AV150" s="12" t="s">
        <v>82</v>
      </c>
      <c r="AW150" s="12" t="s">
        <v>35</v>
      </c>
      <c r="AX150" s="12" t="s">
        <v>72</v>
      </c>
      <c r="AY150" s="236" t="s">
        <v>133</v>
      </c>
    </row>
    <row r="151" spans="2:65" s="11" customFormat="1" ht="13.5">
      <c r="B151" s="215"/>
      <c r="C151" s="216"/>
      <c r="D151" s="204" t="s">
        <v>189</v>
      </c>
      <c r="E151" s="217" t="s">
        <v>21</v>
      </c>
      <c r="F151" s="218" t="s">
        <v>193</v>
      </c>
      <c r="G151" s="216"/>
      <c r="H151" s="219" t="s">
        <v>21</v>
      </c>
      <c r="I151" s="220"/>
      <c r="J151" s="216"/>
      <c r="K151" s="216"/>
      <c r="L151" s="221"/>
      <c r="M151" s="222"/>
      <c r="N151" s="223"/>
      <c r="O151" s="223"/>
      <c r="P151" s="223"/>
      <c r="Q151" s="223"/>
      <c r="R151" s="223"/>
      <c r="S151" s="223"/>
      <c r="T151" s="224"/>
      <c r="AT151" s="225" t="s">
        <v>189</v>
      </c>
      <c r="AU151" s="225" t="s">
        <v>82</v>
      </c>
      <c r="AV151" s="11" t="s">
        <v>80</v>
      </c>
      <c r="AW151" s="11" t="s">
        <v>35</v>
      </c>
      <c r="AX151" s="11" t="s">
        <v>72</v>
      </c>
      <c r="AY151" s="225" t="s">
        <v>133</v>
      </c>
    </row>
    <row r="152" spans="2:65" s="12" customFormat="1" ht="13.5">
      <c r="B152" s="226"/>
      <c r="C152" s="227"/>
      <c r="D152" s="204" t="s">
        <v>189</v>
      </c>
      <c r="E152" s="228" t="s">
        <v>21</v>
      </c>
      <c r="F152" s="229" t="s">
        <v>306</v>
      </c>
      <c r="G152" s="227"/>
      <c r="H152" s="230">
        <v>95.52</v>
      </c>
      <c r="I152" s="231"/>
      <c r="J152" s="227"/>
      <c r="K152" s="227"/>
      <c r="L152" s="232"/>
      <c r="M152" s="233"/>
      <c r="N152" s="234"/>
      <c r="O152" s="234"/>
      <c r="P152" s="234"/>
      <c r="Q152" s="234"/>
      <c r="R152" s="234"/>
      <c r="S152" s="234"/>
      <c r="T152" s="235"/>
      <c r="AT152" s="236" t="s">
        <v>189</v>
      </c>
      <c r="AU152" s="236" t="s">
        <v>82</v>
      </c>
      <c r="AV152" s="12" t="s">
        <v>82</v>
      </c>
      <c r="AW152" s="12" t="s">
        <v>35</v>
      </c>
      <c r="AX152" s="12" t="s">
        <v>72</v>
      </c>
      <c r="AY152" s="236" t="s">
        <v>133</v>
      </c>
    </row>
    <row r="153" spans="2:65" s="13" customFormat="1" ht="13.5">
      <c r="B153" s="237"/>
      <c r="C153" s="238"/>
      <c r="D153" s="207" t="s">
        <v>189</v>
      </c>
      <c r="E153" s="239" t="s">
        <v>21</v>
      </c>
      <c r="F153" s="240" t="s">
        <v>196</v>
      </c>
      <c r="G153" s="238"/>
      <c r="H153" s="241">
        <v>222.4</v>
      </c>
      <c r="I153" s="242"/>
      <c r="J153" s="238"/>
      <c r="K153" s="238"/>
      <c r="L153" s="243"/>
      <c r="M153" s="244"/>
      <c r="N153" s="245"/>
      <c r="O153" s="245"/>
      <c r="P153" s="245"/>
      <c r="Q153" s="245"/>
      <c r="R153" s="245"/>
      <c r="S153" s="245"/>
      <c r="T153" s="246"/>
      <c r="AT153" s="247" t="s">
        <v>189</v>
      </c>
      <c r="AU153" s="247" t="s">
        <v>82</v>
      </c>
      <c r="AV153" s="13" t="s">
        <v>155</v>
      </c>
      <c r="AW153" s="13" t="s">
        <v>35</v>
      </c>
      <c r="AX153" s="13" t="s">
        <v>80</v>
      </c>
      <c r="AY153" s="247" t="s">
        <v>133</v>
      </c>
    </row>
    <row r="154" spans="2:65" s="1" customFormat="1" ht="25.5" customHeight="1">
      <c r="B154" s="40"/>
      <c r="C154" s="192" t="s">
        <v>317</v>
      </c>
      <c r="D154" s="192" t="s">
        <v>136</v>
      </c>
      <c r="E154" s="193" t="s">
        <v>318</v>
      </c>
      <c r="F154" s="194" t="s">
        <v>319</v>
      </c>
      <c r="G154" s="195" t="s">
        <v>200</v>
      </c>
      <c r="H154" s="196">
        <v>222.4</v>
      </c>
      <c r="I154" s="197"/>
      <c r="J154" s="198">
        <f>ROUND(I154*H154,2)</f>
        <v>0</v>
      </c>
      <c r="K154" s="194" t="s">
        <v>140</v>
      </c>
      <c r="L154" s="60"/>
      <c r="M154" s="199" t="s">
        <v>21</v>
      </c>
      <c r="N154" s="200" t="s">
        <v>43</v>
      </c>
      <c r="O154" s="41"/>
      <c r="P154" s="201">
        <f>O154*H154</f>
        <v>0</v>
      </c>
      <c r="Q154" s="201">
        <v>6.9999999999999999E-4</v>
      </c>
      <c r="R154" s="201">
        <f>Q154*H154</f>
        <v>0.15568000000000001</v>
      </c>
      <c r="S154" s="201">
        <v>0</v>
      </c>
      <c r="T154" s="202">
        <f>S154*H154</f>
        <v>0</v>
      </c>
      <c r="AR154" s="23" t="s">
        <v>226</v>
      </c>
      <c r="AT154" s="23" t="s">
        <v>136</v>
      </c>
      <c r="AU154" s="23" t="s">
        <v>82</v>
      </c>
      <c r="AY154" s="23" t="s">
        <v>133</v>
      </c>
      <c r="BE154" s="203">
        <f>IF(N154="základní",J154,0)</f>
        <v>0</v>
      </c>
      <c r="BF154" s="203">
        <f>IF(N154="snížená",J154,0)</f>
        <v>0</v>
      </c>
      <c r="BG154" s="203">
        <f>IF(N154="zákl. přenesená",J154,0)</f>
        <v>0</v>
      </c>
      <c r="BH154" s="203">
        <f>IF(N154="sníž. přenesená",J154,0)</f>
        <v>0</v>
      </c>
      <c r="BI154" s="203">
        <f>IF(N154="nulová",J154,0)</f>
        <v>0</v>
      </c>
      <c r="BJ154" s="23" t="s">
        <v>80</v>
      </c>
      <c r="BK154" s="203">
        <f>ROUND(I154*H154,2)</f>
        <v>0</v>
      </c>
      <c r="BL154" s="23" t="s">
        <v>226</v>
      </c>
      <c r="BM154" s="23" t="s">
        <v>320</v>
      </c>
    </row>
    <row r="155" spans="2:65" s="1" customFormat="1" ht="27">
      <c r="B155" s="40"/>
      <c r="C155" s="62"/>
      <c r="D155" s="207" t="s">
        <v>143</v>
      </c>
      <c r="E155" s="62"/>
      <c r="F155" s="208" t="s">
        <v>321</v>
      </c>
      <c r="G155" s="62"/>
      <c r="H155" s="62"/>
      <c r="I155" s="162"/>
      <c r="J155" s="62"/>
      <c r="K155" s="62"/>
      <c r="L155" s="60"/>
      <c r="M155" s="206"/>
      <c r="N155" s="41"/>
      <c r="O155" s="41"/>
      <c r="P155" s="41"/>
      <c r="Q155" s="41"/>
      <c r="R155" s="41"/>
      <c r="S155" s="41"/>
      <c r="T155" s="77"/>
      <c r="AT155" s="23" t="s">
        <v>143</v>
      </c>
      <c r="AU155" s="23" t="s">
        <v>82</v>
      </c>
    </row>
    <row r="156" spans="2:65" s="1" customFormat="1" ht="16.5" customHeight="1">
      <c r="B156" s="40"/>
      <c r="C156" s="251" t="s">
        <v>255</v>
      </c>
      <c r="D156" s="251" t="s">
        <v>252</v>
      </c>
      <c r="E156" s="252" t="s">
        <v>322</v>
      </c>
      <c r="F156" s="253" t="s">
        <v>323</v>
      </c>
      <c r="G156" s="254" t="s">
        <v>200</v>
      </c>
      <c r="H156" s="255">
        <v>266.88</v>
      </c>
      <c r="I156" s="256"/>
      <c r="J156" s="257">
        <f>ROUND(I156*H156,2)</f>
        <v>0</v>
      </c>
      <c r="K156" s="253" t="s">
        <v>140</v>
      </c>
      <c r="L156" s="258"/>
      <c r="M156" s="259" t="s">
        <v>21</v>
      </c>
      <c r="N156" s="260" t="s">
        <v>43</v>
      </c>
      <c r="O156" s="41"/>
      <c r="P156" s="201">
        <f>O156*H156</f>
        <v>0</v>
      </c>
      <c r="Q156" s="201">
        <v>2.5999999999999999E-3</v>
      </c>
      <c r="R156" s="201">
        <f>Q156*H156</f>
        <v>0.69388799999999995</v>
      </c>
      <c r="S156" s="201">
        <v>0</v>
      </c>
      <c r="T156" s="202">
        <f>S156*H156</f>
        <v>0</v>
      </c>
      <c r="AR156" s="23" t="s">
        <v>255</v>
      </c>
      <c r="AT156" s="23" t="s">
        <v>252</v>
      </c>
      <c r="AU156" s="23" t="s">
        <v>82</v>
      </c>
      <c r="AY156" s="23" t="s">
        <v>133</v>
      </c>
      <c r="BE156" s="203">
        <f>IF(N156="základní",J156,0)</f>
        <v>0</v>
      </c>
      <c r="BF156" s="203">
        <f>IF(N156="snížená",J156,0)</f>
        <v>0</v>
      </c>
      <c r="BG156" s="203">
        <f>IF(N156="zákl. přenesená",J156,0)</f>
        <v>0</v>
      </c>
      <c r="BH156" s="203">
        <f>IF(N156="sníž. přenesená",J156,0)</f>
        <v>0</v>
      </c>
      <c r="BI156" s="203">
        <f>IF(N156="nulová",J156,0)</f>
        <v>0</v>
      </c>
      <c r="BJ156" s="23" t="s">
        <v>80</v>
      </c>
      <c r="BK156" s="203">
        <f>ROUND(I156*H156,2)</f>
        <v>0</v>
      </c>
      <c r="BL156" s="23" t="s">
        <v>226</v>
      </c>
      <c r="BM156" s="23" t="s">
        <v>324</v>
      </c>
    </row>
    <row r="157" spans="2:65" s="1" customFormat="1" ht="27">
      <c r="B157" s="40"/>
      <c r="C157" s="62"/>
      <c r="D157" s="204" t="s">
        <v>143</v>
      </c>
      <c r="E157" s="62"/>
      <c r="F157" s="205" t="s">
        <v>325</v>
      </c>
      <c r="G157" s="62"/>
      <c r="H157" s="62"/>
      <c r="I157" s="162"/>
      <c r="J157" s="62"/>
      <c r="K157" s="62"/>
      <c r="L157" s="60"/>
      <c r="M157" s="206"/>
      <c r="N157" s="41"/>
      <c r="O157" s="41"/>
      <c r="P157" s="41"/>
      <c r="Q157" s="41"/>
      <c r="R157" s="41"/>
      <c r="S157" s="41"/>
      <c r="T157" s="77"/>
      <c r="AT157" s="23" t="s">
        <v>143</v>
      </c>
      <c r="AU157" s="23" t="s">
        <v>82</v>
      </c>
    </row>
    <row r="158" spans="2:65" s="12" customFormat="1" ht="13.5">
      <c r="B158" s="226"/>
      <c r="C158" s="227"/>
      <c r="D158" s="207" t="s">
        <v>189</v>
      </c>
      <c r="E158" s="227"/>
      <c r="F158" s="248" t="s">
        <v>326</v>
      </c>
      <c r="G158" s="227"/>
      <c r="H158" s="249">
        <v>266.88</v>
      </c>
      <c r="I158" s="231"/>
      <c r="J158" s="227"/>
      <c r="K158" s="227"/>
      <c r="L158" s="232"/>
      <c r="M158" s="233"/>
      <c r="N158" s="234"/>
      <c r="O158" s="234"/>
      <c r="P158" s="234"/>
      <c r="Q158" s="234"/>
      <c r="R158" s="234"/>
      <c r="S158" s="234"/>
      <c r="T158" s="235"/>
      <c r="AT158" s="236" t="s">
        <v>189</v>
      </c>
      <c r="AU158" s="236" t="s">
        <v>82</v>
      </c>
      <c r="AV158" s="12" t="s">
        <v>82</v>
      </c>
      <c r="AW158" s="12" t="s">
        <v>6</v>
      </c>
      <c r="AX158" s="12" t="s">
        <v>80</v>
      </c>
      <c r="AY158" s="236" t="s">
        <v>133</v>
      </c>
    </row>
    <row r="159" spans="2:65" s="1" customFormat="1" ht="25.5" customHeight="1">
      <c r="B159" s="40"/>
      <c r="C159" s="192" t="s">
        <v>327</v>
      </c>
      <c r="D159" s="192" t="s">
        <v>136</v>
      </c>
      <c r="E159" s="193" t="s">
        <v>328</v>
      </c>
      <c r="F159" s="194" t="s">
        <v>329</v>
      </c>
      <c r="G159" s="195" t="s">
        <v>277</v>
      </c>
      <c r="H159" s="196">
        <v>111.2</v>
      </c>
      <c r="I159" s="197"/>
      <c r="J159" s="198">
        <f>ROUND(I159*H159,2)</f>
        <v>0</v>
      </c>
      <c r="K159" s="194" t="s">
        <v>140</v>
      </c>
      <c r="L159" s="60"/>
      <c r="M159" s="199" t="s">
        <v>21</v>
      </c>
      <c r="N159" s="200" t="s">
        <v>43</v>
      </c>
      <c r="O159" s="41"/>
      <c r="P159" s="201">
        <f>O159*H159</f>
        <v>0</v>
      </c>
      <c r="Q159" s="201">
        <v>2.0000000000000002E-5</v>
      </c>
      <c r="R159" s="201">
        <f>Q159*H159</f>
        <v>2.2240000000000003E-3</v>
      </c>
      <c r="S159" s="201">
        <v>0</v>
      </c>
      <c r="T159" s="202">
        <f>S159*H159</f>
        <v>0</v>
      </c>
      <c r="AR159" s="23" t="s">
        <v>226</v>
      </c>
      <c r="AT159" s="23" t="s">
        <v>136</v>
      </c>
      <c r="AU159" s="23" t="s">
        <v>82</v>
      </c>
      <c r="AY159" s="23" t="s">
        <v>133</v>
      </c>
      <c r="BE159" s="203">
        <f>IF(N159="základní",J159,0)</f>
        <v>0</v>
      </c>
      <c r="BF159" s="203">
        <f>IF(N159="snížená",J159,0)</f>
        <v>0</v>
      </c>
      <c r="BG159" s="203">
        <f>IF(N159="zákl. přenesená",J159,0)</f>
        <v>0</v>
      </c>
      <c r="BH159" s="203">
        <f>IF(N159="sníž. přenesená",J159,0)</f>
        <v>0</v>
      </c>
      <c r="BI159" s="203">
        <f>IF(N159="nulová",J159,0)</f>
        <v>0</v>
      </c>
      <c r="BJ159" s="23" t="s">
        <v>80</v>
      </c>
      <c r="BK159" s="203">
        <f>ROUND(I159*H159,2)</f>
        <v>0</v>
      </c>
      <c r="BL159" s="23" t="s">
        <v>226</v>
      </c>
      <c r="BM159" s="23" t="s">
        <v>330</v>
      </c>
    </row>
    <row r="160" spans="2:65" s="11" customFormat="1" ht="13.5">
      <c r="B160" s="215"/>
      <c r="C160" s="216"/>
      <c r="D160" s="204" t="s">
        <v>189</v>
      </c>
      <c r="E160" s="217" t="s">
        <v>21</v>
      </c>
      <c r="F160" s="218" t="s">
        <v>331</v>
      </c>
      <c r="G160" s="216"/>
      <c r="H160" s="219" t="s">
        <v>21</v>
      </c>
      <c r="I160" s="220"/>
      <c r="J160" s="216"/>
      <c r="K160" s="216"/>
      <c r="L160" s="221"/>
      <c r="M160" s="222"/>
      <c r="N160" s="223"/>
      <c r="O160" s="223"/>
      <c r="P160" s="223"/>
      <c r="Q160" s="223"/>
      <c r="R160" s="223"/>
      <c r="S160" s="223"/>
      <c r="T160" s="224"/>
      <c r="AT160" s="225" t="s">
        <v>189</v>
      </c>
      <c r="AU160" s="225" t="s">
        <v>82</v>
      </c>
      <c r="AV160" s="11" t="s">
        <v>80</v>
      </c>
      <c r="AW160" s="11" t="s">
        <v>35</v>
      </c>
      <c r="AX160" s="11" t="s">
        <v>72</v>
      </c>
      <c r="AY160" s="225" t="s">
        <v>133</v>
      </c>
    </row>
    <row r="161" spans="2:65" s="11" customFormat="1" ht="13.5">
      <c r="B161" s="215"/>
      <c r="C161" s="216"/>
      <c r="D161" s="204" t="s">
        <v>189</v>
      </c>
      <c r="E161" s="217" t="s">
        <v>21</v>
      </c>
      <c r="F161" s="218" t="s">
        <v>190</v>
      </c>
      <c r="G161" s="216"/>
      <c r="H161" s="219" t="s">
        <v>21</v>
      </c>
      <c r="I161" s="220"/>
      <c r="J161" s="216"/>
      <c r="K161" s="216"/>
      <c r="L161" s="221"/>
      <c r="M161" s="222"/>
      <c r="N161" s="223"/>
      <c r="O161" s="223"/>
      <c r="P161" s="223"/>
      <c r="Q161" s="223"/>
      <c r="R161" s="223"/>
      <c r="S161" s="223"/>
      <c r="T161" s="224"/>
      <c r="AT161" s="225" t="s">
        <v>189</v>
      </c>
      <c r="AU161" s="225" t="s">
        <v>82</v>
      </c>
      <c r="AV161" s="11" t="s">
        <v>80</v>
      </c>
      <c r="AW161" s="11" t="s">
        <v>35</v>
      </c>
      <c r="AX161" s="11" t="s">
        <v>72</v>
      </c>
      <c r="AY161" s="225" t="s">
        <v>133</v>
      </c>
    </row>
    <row r="162" spans="2:65" s="12" customFormat="1" ht="13.5">
      <c r="B162" s="226"/>
      <c r="C162" s="227"/>
      <c r="D162" s="204" t="s">
        <v>189</v>
      </c>
      <c r="E162" s="228" t="s">
        <v>21</v>
      </c>
      <c r="F162" s="229" t="s">
        <v>332</v>
      </c>
      <c r="G162" s="227"/>
      <c r="H162" s="230">
        <v>63.44</v>
      </c>
      <c r="I162" s="231"/>
      <c r="J162" s="227"/>
      <c r="K162" s="227"/>
      <c r="L162" s="232"/>
      <c r="M162" s="233"/>
      <c r="N162" s="234"/>
      <c r="O162" s="234"/>
      <c r="P162" s="234"/>
      <c r="Q162" s="234"/>
      <c r="R162" s="234"/>
      <c r="S162" s="234"/>
      <c r="T162" s="235"/>
      <c r="AT162" s="236" t="s">
        <v>189</v>
      </c>
      <c r="AU162" s="236" t="s">
        <v>82</v>
      </c>
      <c r="AV162" s="12" t="s">
        <v>82</v>
      </c>
      <c r="AW162" s="12" t="s">
        <v>35</v>
      </c>
      <c r="AX162" s="12" t="s">
        <v>72</v>
      </c>
      <c r="AY162" s="236" t="s">
        <v>133</v>
      </c>
    </row>
    <row r="163" spans="2:65" s="11" customFormat="1" ht="13.5">
      <c r="B163" s="215"/>
      <c r="C163" s="216"/>
      <c r="D163" s="204" t="s">
        <v>189</v>
      </c>
      <c r="E163" s="217" t="s">
        <v>21</v>
      </c>
      <c r="F163" s="218" t="s">
        <v>193</v>
      </c>
      <c r="G163" s="216"/>
      <c r="H163" s="219" t="s">
        <v>21</v>
      </c>
      <c r="I163" s="220"/>
      <c r="J163" s="216"/>
      <c r="K163" s="216"/>
      <c r="L163" s="221"/>
      <c r="M163" s="222"/>
      <c r="N163" s="223"/>
      <c r="O163" s="223"/>
      <c r="P163" s="223"/>
      <c r="Q163" s="223"/>
      <c r="R163" s="223"/>
      <c r="S163" s="223"/>
      <c r="T163" s="224"/>
      <c r="AT163" s="225" t="s">
        <v>189</v>
      </c>
      <c r="AU163" s="225" t="s">
        <v>82</v>
      </c>
      <c r="AV163" s="11" t="s">
        <v>80</v>
      </c>
      <c r="AW163" s="11" t="s">
        <v>35</v>
      </c>
      <c r="AX163" s="11" t="s">
        <v>72</v>
      </c>
      <c r="AY163" s="225" t="s">
        <v>133</v>
      </c>
    </row>
    <row r="164" spans="2:65" s="12" customFormat="1" ht="13.5">
      <c r="B164" s="226"/>
      <c r="C164" s="227"/>
      <c r="D164" s="204" t="s">
        <v>189</v>
      </c>
      <c r="E164" s="228" t="s">
        <v>21</v>
      </c>
      <c r="F164" s="229" t="s">
        <v>333</v>
      </c>
      <c r="G164" s="227"/>
      <c r="H164" s="230">
        <v>47.76</v>
      </c>
      <c r="I164" s="231"/>
      <c r="J164" s="227"/>
      <c r="K164" s="227"/>
      <c r="L164" s="232"/>
      <c r="M164" s="233"/>
      <c r="N164" s="234"/>
      <c r="O164" s="234"/>
      <c r="P164" s="234"/>
      <c r="Q164" s="234"/>
      <c r="R164" s="234"/>
      <c r="S164" s="234"/>
      <c r="T164" s="235"/>
      <c r="AT164" s="236" t="s">
        <v>189</v>
      </c>
      <c r="AU164" s="236" t="s">
        <v>82</v>
      </c>
      <c r="AV164" s="12" t="s">
        <v>82</v>
      </c>
      <c r="AW164" s="12" t="s">
        <v>35</v>
      </c>
      <c r="AX164" s="12" t="s">
        <v>72</v>
      </c>
      <c r="AY164" s="236" t="s">
        <v>133</v>
      </c>
    </row>
    <row r="165" spans="2:65" s="13" customFormat="1" ht="13.5">
      <c r="B165" s="237"/>
      <c r="C165" s="238"/>
      <c r="D165" s="207" t="s">
        <v>189</v>
      </c>
      <c r="E165" s="239" t="s">
        <v>21</v>
      </c>
      <c r="F165" s="240" t="s">
        <v>196</v>
      </c>
      <c r="G165" s="238"/>
      <c r="H165" s="241">
        <v>111.2</v>
      </c>
      <c r="I165" s="242"/>
      <c r="J165" s="238"/>
      <c r="K165" s="238"/>
      <c r="L165" s="243"/>
      <c r="M165" s="244"/>
      <c r="N165" s="245"/>
      <c r="O165" s="245"/>
      <c r="P165" s="245"/>
      <c r="Q165" s="245"/>
      <c r="R165" s="245"/>
      <c r="S165" s="245"/>
      <c r="T165" s="246"/>
      <c r="AT165" s="247" t="s">
        <v>189</v>
      </c>
      <c r="AU165" s="247" t="s">
        <v>82</v>
      </c>
      <c r="AV165" s="13" t="s">
        <v>155</v>
      </c>
      <c r="AW165" s="13" t="s">
        <v>35</v>
      </c>
      <c r="AX165" s="13" t="s">
        <v>80</v>
      </c>
      <c r="AY165" s="247" t="s">
        <v>133</v>
      </c>
    </row>
    <row r="166" spans="2:65" s="1" customFormat="1" ht="25.5" customHeight="1">
      <c r="B166" s="40"/>
      <c r="C166" s="192" t="s">
        <v>334</v>
      </c>
      <c r="D166" s="192" t="s">
        <v>136</v>
      </c>
      <c r="E166" s="193" t="s">
        <v>335</v>
      </c>
      <c r="F166" s="194" t="s">
        <v>336</v>
      </c>
      <c r="G166" s="195" t="s">
        <v>277</v>
      </c>
      <c r="H166" s="196">
        <v>15.484999999999999</v>
      </c>
      <c r="I166" s="197"/>
      <c r="J166" s="198">
        <f>ROUND(I166*H166,2)</f>
        <v>0</v>
      </c>
      <c r="K166" s="194" t="s">
        <v>21</v>
      </c>
      <c r="L166" s="60"/>
      <c r="M166" s="199" t="s">
        <v>21</v>
      </c>
      <c r="N166" s="200" t="s">
        <v>43</v>
      </c>
      <c r="O166" s="41"/>
      <c r="P166" s="201">
        <f>O166*H166</f>
        <v>0</v>
      </c>
      <c r="Q166" s="201">
        <v>2.0000000000000002E-5</v>
      </c>
      <c r="R166" s="201">
        <f>Q166*H166</f>
        <v>3.0969999999999999E-4</v>
      </c>
      <c r="S166" s="201">
        <v>0</v>
      </c>
      <c r="T166" s="202">
        <f>S166*H166</f>
        <v>0</v>
      </c>
      <c r="AR166" s="23" t="s">
        <v>226</v>
      </c>
      <c r="AT166" s="23" t="s">
        <v>136</v>
      </c>
      <c r="AU166" s="23" t="s">
        <v>82</v>
      </c>
      <c r="AY166" s="23" t="s">
        <v>133</v>
      </c>
      <c r="BE166" s="203">
        <f>IF(N166="základní",J166,0)</f>
        <v>0</v>
      </c>
      <c r="BF166" s="203">
        <f>IF(N166="snížená",J166,0)</f>
        <v>0</v>
      </c>
      <c r="BG166" s="203">
        <f>IF(N166="zákl. přenesená",J166,0)</f>
        <v>0</v>
      </c>
      <c r="BH166" s="203">
        <f>IF(N166="sníž. přenesená",J166,0)</f>
        <v>0</v>
      </c>
      <c r="BI166" s="203">
        <f>IF(N166="nulová",J166,0)</f>
        <v>0</v>
      </c>
      <c r="BJ166" s="23" t="s">
        <v>80</v>
      </c>
      <c r="BK166" s="203">
        <f>ROUND(I166*H166,2)</f>
        <v>0</v>
      </c>
      <c r="BL166" s="23" t="s">
        <v>226</v>
      </c>
      <c r="BM166" s="23" t="s">
        <v>337</v>
      </c>
    </row>
    <row r="167" spans="2:65" s="11" customFormat="1" ht="13.5">
      <c r="B167" s="215"/>
      <c r="C167" s="216"/>
      <c r="D167" s="204" t="s">
        <v>189</v>
      </c>
      <c r="E167" s="217" t="s">
        <v>21</v>
      </c>
      <c r="F167" s="218" t="s">
        <v>331</v>
      </c>
      <c r="G167" s="216"/>
      <c r="H167" s="219" t="s">
        <v>21</v>
      </c>
      <c r="I167" s="220"/>
      <c r="J167" s="216"/>
      <c r="K167" s="216"/>
      <c r="L167" s="221"/>
      <c r="M167" s="222"/>
      <c r="N167" s="223"/>
      <c r="O167" s="223"/>
      <c r="P167" s="223"/>
      <c r="Q167" s="223"/>
      <c r="R167" s="223"/>
      <c r="S167" s="223"/>
      <c r="T167" s="224"/>
      <c r="AT167" s="225" t="s">
        <v>189</v>
      </c>
      <c r="AU167" s="225" t="s">
        <v>82</v>
      </c>
      <c r="AV167" s="11" t="s">
        <v>80</v>
      </c>
      <c r="AW167" s="11" t="s">
        <v>35</v>
      </c>
      <c r="AX167" s="11" t="s">
        <v>72</v>
      </c>
      <c r="AY167" s="225" t="s">
        <v>133</v>
      </c>
    </row>
    <row r="168" spans="2:65" s="11" customFormat="1" ht="13.5">
      <c r="B168" s="215"/>
      <c r="C168" s="216"/>
      <c r="D168" s="204" t="s">
        <v>189</v>
      </c>
      <c r="E168" s="217" t="s">
        <v>21</v>
      </c>
      <c r="F168" s="218" t="s">
        <v>190</v>
      </c>
      <c r="G168" s="216"/>
      <c r="H168" s="219" t="s">
        <v>21</v>
      </c>
      <c r="I168" s="220"/>
      <c r="J168" s="216"/>
      <c r="K168" s="216"/>
      <c r="L168" s="221"/>
      <c r="M168" s="222"/>
      <c r="N168" s="223"/>
      <c r="O168" s="223"/>
      <c r="P168" s="223"/>
      <c r="Q168" s="223"/>
      <c r="R168" s="223"/>
      <c r="S168" s="223"/>
      <c r="T168" s="224"/>
      <c r="AT168" s="225" t="s">
        <v>189</v>
      </c>
      <c r="AU168" s="225" t="s">
        <v>82</v>
      </c>
      <c r="AV168" s="11" t="s">
        <v>80</v>
      </c>
      <c r="AW168" s="11" t="s">
        <v>35</v>
      </c>
      <c r="AX168" s="11" t="s">
        <v>72</v>
      </c>
      <c r="AY168" s="225" t="s">
        <v>133</v>
      </c>
    </row>
    <row r="169" spans="2:65" s="12" customFormat="1" ht="13.5">
      <c r="B169" s="226"/>
      <c r="C169" s="227"/>
      <c r="D169" s="204" t="s">
        <v>189</v>
      </c>
      <c r="E169" s="228" t="s">
        <v>21</v>
      </c>
      <c r="F169" s="229" t="s">
        <v>338</v>
      </c>
      <c r="G169" s="227"/>
      <c r="H169" s="230">
        <v>7.085</v>
      </c>
      <c r="I169" s="231"/>
      <c r="J169" s="227"/>
      <c r="K169" s="227"/>
      <c r="L169" s="232"/>
      <c r="M169" s="233"/>
      <c r="N169" s="234"/>
      <c r="O169" s="234"/>
      <c r="P169" s="234"/>
      <c r="Q169" s="234"/>
      <c r="R169" s="234"/>
      <c r="S169" s="234"/>
      <c r="T169" s="235"/>
      <c r="AT169" s="236" t="s">
        <v>189</v>
      </c>
      <c r="AU169" s="236" t="s">
        <v>82</v>
      </c>
      <c r="AV169" s="12" t="s">
        <v>82</v>
      </c>
      <c r="AW169" s="12" t="s">
        <v>35</v>
      </c>
      <c r="AX169" s="12" t="s">
        <v>72</v>
      </c>
      <c r="AY169" s="236" t="s">
        <v>133</v>
      </c>
    </row>
    <row r="170" spans="2:65" s="11" customFormat="1" ht="13.5">
      <c r="B170" s="215"/>
      <c r="C170" s="216"/>
      <c r="D170" s="204" t="s">
        <v>189</v>
      </c>
      <c r="E170" s="217" t="s">
        <v>21</v>
      </c>
      <c r="F170" s="218" t="s">
        <v>193</v>
      </c>
      <c r="G170" s="216"/>
      <c r="H170" s="219" t="s">
        <v>21</v>
      </c>
      <c r="I170" s="220"/>
      <c r="J170" s="216"/>
      <c r="K170" s="216"/>
      <c r="L170" s="221"/>
      <c r="M170" s="222"/>
      <c r="N170" s="223"/>
      <c r="O170" s="223"/>
      <c r="P170" s="223"/>
      <c r="Q170" s="223"/>
      <c r="R170" s="223"/>
      <c r="S170" s="223"/>
      <c r="T170" s="224"/>
      <c r="AT170" s="225" t="s">
        <v>189</v>
      </c>
      <c r="AU170" s="225" t="s">
        <v>82</v>
      </c>
      <c r="AV170" s="11" t="s">
        <v>80</v>
      </c>
      <c r="AW170" s="11" t="s">
        <v>35</v>
      </c>
      <c r="AX170" s="11" t="s">
        <v>72</v>
      </c>
      <c r="AY170" s="225" t="s">
        <v>133</v>
      </c>
    </row>
    <row r="171" spans="2:65" s="12" customFormat="1" ht="13.5">
      <c r="B171" s="226"/>
      <c r="C171" s="227"/>
      <c r="D171" s="204" t="s">
        <v>189</v>
      </c>
      <c r="E171" s="228" t="s">
        <v>21</v>
      </c>
      <c r="F171" s="229" t="s">
        <v>339</v>
      </c>
      <c r="G171" s="227"/>
      <c r="H171" s="230">
        <v>8.4</v>
      </c>
      <c r="I171" s="231"/>
      <c r="J171" s="227"/>
      <c r="K171" s="227"/>
      <c r="L171" s="232"/>
      <c r="M171" s="233"/>
      <c r="N171" s="234"/>
      <c r="O171" s="234"/>
      <c r="P171" s="234"/>
      <c r="Q171" s="234"/>
      <c r="R171" s="234"/>
      <c r="S171" s="234"/>
      <c r="T171" s="235"/>
      <c r="AT171" s="236" t="s">
        <v>189</v>
      </c>
      <c r="AU171" s="236" t="s">
        <v>82</v>
      </c>
      <c r="AV171" s="12" t="s">
        <v>82</v>
      </c>
      <c r="AW171" s="12" t="s">
        <v>35</v>
      </c>
      <c r="AX171" s="12" t="s">
        <v>72</v>
      </c>
      <c r="AY171" s="236" t="s">
        <v>133</v>
      </c>
    </row>
    <row r="172" spans="2:65" s="13" customFormat="1" ht="13.5">
      <c r="B172" s="237"/>
      <c r="C172" s="238"/>
      <c r="D172" s="207" t="s">
        <v>189</v>
      </c>
      <c r="E172" s="239" t="s">
        <v>21</v>
      </c>
      <c r="F172" s="240" t="s">
        <v>196</v>
      </c>
      <c r="G172" s="238"/>
      <c r="H172" s="241">
        <v>15.484999999999999</v>
      </c>
      <c r="I172" s="242"/>
      <c r="J172" s="238"/>
      <c r="K172" s="238"/>
      <c r="L172" s="243"/>
      <c r="M172" s="244"/>
      <c r="N172" s="245"/>
      <c r="O172" s="245"/>
      <c r="P172" s="245"/>
      <c r="Q172" s="245"/>
      <c r="R172" s="245"/>
      <c r="S172" s="245"/>
      <c r="T172" s="246"/>
      <c r="AT172" s="247" t="s">
        <v>189</v>
      </c>
      <c r="AU172" s="247" t="s">
        <v>82</v>
      </c>
      <c r="AV172" s="13" t="s">
        <v>155</v>
      </c>
      <c r="AW172" s="13" t="s">
        <v>35</v>
      </c>
      <c r="AX172" s="13" t="s">
        <v>80</v>
      </c>
      <c r="AY172" s="247" t="s">
        <v>133</v>
      </c>
    </row>
    <row r="173" spans="2:65" s="1" customFormat="1" ht="16.5" customHeight="1">
      <c r="B173" s="40"/>
      <c r="C173" s="192" t="s">
        <v>340</v>
      </c>
      <c r="D173" s="192" t="s">
        <v>136</v>
      </c>
      <c r="E173" s="193" t="s">
        <v>341</v>
      </c>
      <c r="F173" s="194" t="s">
        <v>342</v>
      </c>
      <c r="G173" s="195" t="s">
        <v>277</v>
      </c>
      <c r="H173" s="196">
        <v>196.54</v>
      </c>
      <c r="I173" s="197"/>
      <c r="J173" s="198">
        <f>ROUND(I173*H173,2)</f>
        <v>0</v>
      </c>
      <c r="K173" s="194" t="s">
        <v>140</v>
      </c>
      <c r="L173" s="60"/>
      <c r="M173" s="199" t="s">
        <v>21</v>
      </c>
      <c r="N173" s="200" t="s">
        <v>43</v>
      </c>
      <c r="O173" s="41"/>
      <c r="P173" s="201">
        <f>O173*H173</f>
        <v>0</v>
      </c>
      <c r="Q173" s="201">
        <v>0</v>
      </c>
      <c r="R173" s="201">
        <f>Q173*H173</f>
        <v>0</v>
      </c>
      <c r="S173" s="201">
        <v>0</v>
      </c>
      <c r="T173" s="202">
        <f>S173*H173</f>
        <v>0</v>
      </c>
      <c r="AR173" s="23" t="s">
        <v>226</v>
      </c>
      <c r="AT173" s="23" t="s">
        <v>136</v>
      </c>
      <c r="AU173" s="23" t="s">
        <v>82</v>
      </c>
      <c r="AY173" s="23" t="s">
        <v>133</v>
      </c>
      <c r="BE173" s="203">
        <f>IF(N173="základní",J173,0)</f>
        <v>0</v>
      </c>
      <c r="BF173" s="203">
        <f>IF(N173="snížená",J173,0)</f>
        <v>0</v>
      </c>
      <c r="BG173" s="203">
        <f>IF(N173="zákl. přenesená",J173,0)</f>
        <v>0</v>
      </c>
      <c r="BH173" s="203">
        <f>IF(N173="sníž. přenesená",J173,0)</f>
        <v>0</v>
      </c>
      <c r="BI173" s="203">
        <f>IF(N173="nulová",J173,0)</f>
        <v>0</v>
      </c>
      <c r="BJ173" s="23" t="s">
        <v>80</v>
      </c>
      <c r="BK173" s="203">
        <f>ROUND(I173*H173,2)</f>
        <v>0</v>
      </c>
      <c r="BL173" s="23" t="s">
        <v>226</v>
      </c>
      <c r="BM173" s="23" t="s">
        <v>343</v>
      </c>
    </row>
    <row r="174" spans="2:65" s="1" customFormat="1" ht="16.5" customHeight="1">
      <c r="B174" s="40"/>
      <c r="C174" s="251" t="s">
        <v>344</v>
      </c>
      <c r="D174" s="251" t="s">
        <v>252</v>
      </c>
      <c r="E174" s="252" t="s">
        <v>345</v>
      </c>
      <c r="F174" s="253" t="s">
        <v>346</v>
      </c>
      <c r="G174" s="254" t="s">
        <v>277</v>
      </c>
      <c r="H174" s="255">
        <v>207.023</v>
      </c>
      <c r="I174" s="256"/>
      <c r="J174" s="257">
        <f>ROUND(I174*H174,2)</f>
        <v>0</v>
      </c>
      <c r="K174" s="253" t="s">
        <v>21</v>
      </c>
      <c r="L174" s="258"/>
      <c r="M174" s="259" t="s">
        <v>21</v>
      </c>
      <c r="N174" s="260" t="s">
        <v>43</v>
      </c>
      <c r="O174" s="41"/>
      <c r="P174" s="201">
        <f>O174*H174</f>
        <v>0</v>
      </c>
      <c r="Q174" s="201">
        <v>3.0000000000000001E-5</v>
      </c>
      <c r="R174" s="201">
        <f>Q174*H174</f>
        <v>6.2106899999999996E-3</v>
      </c>
      <c r="S174" s="201">
        <v>0</v>
      </c>
      <c r="T174" s="202">
        <f>S174*H174</f>
        <v>0</v>
      </c>
      <c r="AR174" s="23" t="s">
        <v>255</v>
      </c>
      <c r="AT174" s="23" t="s">
        <v>252</v>
      </c>
      <c r="AU174" s="23" t="s">
        <v>82</v>
      </c>
      <c r="AY174" s="23" t="s">
        <v>133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23" t="s">
        <v>80</v>
      </c>
      <c r="BK174" s="203">
        <f>ROUND(I174*H174,2)</f>
        <v>0</v>
      </c>
      <c r="BL174" s="23" t="s">
        <v>226</v>
      </c>
      <c r="BM174" s="23" t="s">
        <v>347</v>
      </c>
    </row>
    <row r="175" spans="2:65" s="1" customFormat="1" ht="27">
      <c r="B175" s="40"/>
      <c r="C175" s="62"/>
      <c r="D175" s="204" t="s">
        <v>143</v>
      </c>
      <c r="E175" s="62"/>
      <c r="F175" s="205" t="s">
        <v>348</v>
      </c>
      <c r="G175" s="62"/>
      <c r="H175" s="62"/>
      <c r="I175" s="162"/>
      <c r="J175" s="62"/>
      <c r="K175" s="62"/>
      <c r="L175" s="60"/>
      <c r="M175" s="206"/>
      <c r="N175" s="41"/>
      <c r="O175" s="41"/>
      <c r="P175" s="41"/>
      <c r="Q175" s="41"/>
      <c r="R175" s="41"/>
      <c r="S175" s="41"/>
      <c r="T175" s="77"/>
      <c r="AT175" s="23" t="s">
        <v>143</v>
      </c>
      <c r="AU175" s="23" t="s">
        <v>82</v>
      </c>
    </row>
    <row r="176" spans="2:65" s="11" customFormat="1" ht="13.5">
      <c r="B176" s="215"/>
      <c r="C176" s="216"/>
      <c r="D176" s="204" t="s">
        <v>189</v>
      </c>
      <c r="E176" s="217" t="s">
        <v>21</v>
      </c>
      <c r="F176" s="218" t="s">
        <v>190</v>
      </c>
      <c r="G176" s="216"/>
      <c r="H176" s="219" t="s">
        <v>21</v>
      </c>
      <c r="I176" s="220"/>
      <c r="J176" s="216"/>
      <c r="K176" s="216"/>
      <c r="L176" s="221"/>
      <c r="M176" s="222"/>
      <c r="N176" s="223"/>
      <c r="O176" s="223"/>
      <c r="P176" s="223"/>
      <c r="Q176" s="223"/>
      <c r="R176" s="223"/>
      <c r="S176" s="223"/>
      <c r="T176" s="224"/>
      <c r="AT176" s="225" t="s">
        <v>189</v>
      </c>
      <c r="AU176" s="225" t="s">
        <v>82</v>
      </c>
      <c r="AV176" s="11" t="s">
        <v>80</v>
      </c>
      <c r="AW176" s="11" t="s">
        <v>35</v>
      </c>
      <c r="AX176" s="11" t="s">
        <v>72</v>
      </c>
      <c r="AY176" s="225" t="s">
        <v>133</v>
      </c>
    </row>
    <row r="177" spans="2:65" s="12" customFormat="1" ht="13.5">
      <c r="B177" s="226"/>
      <c r="C177" s="227"/>
      <c r="D177" s="204" t="s">
        <v>189</v>
      </c>
      <c r="E177" s="228" t="s">
        <v>21</v>
      </c>
      <c r="F177" s="229" t="s">
        <v>349</v>
      </c>
      <c r="G177" s="227"/>
      <c r="H177" s="230">
        <v>10.83</v>
      </c>
      <c r="I177" s="231"/>
      <c r="J177" s="227"/>
      <c r="K177" s="227"/>
      <c r="L177" s="232"/>
      <c r="M177" s="233"/>
      <c r="N177" s="234"/>
      <c r="O177" s="234"/>
      <c r="P177" s="234"/>
      <c r="Q177" s="234"/>
      <c r="R177" s="234"/>
      <c r="S177" s="234"/>
      <c r="T177" s="235"/>
      <c r="AT177" s="236" t="s">
        <v>189</v>
      </c>
      <c r="AU177" s="236" t="s">
        <v>82</v>
      </c>
      <c r="AV177" s="12" t="s">
        <v>82</v>
      </c>
      <c r="AW177" s="12" t="s">
        <v>35</v>
      </c>
      <c r="AX177" s="12" t="s">
        <v>72</v>
      </c>
      <c r="AY177" s="236" t="s">
        <v>133</v>
      </c>
    </row>
    <row r="178" spans="2:65" s="12" customFormat="1" ht="13.5">
      <c r="B178" s="226"/>
      <c r="C178" s="227"/>
      <c r="D178" s="204" t="s">
        <v>189</v>
      </c>
      <c r="E178" s="228" t="s">
        <v>21</v>
      </c>
      <c r="F178" s="229" t="s">
        <v>350</v>
      </c>
      <c r="G178" s="227"/>
      <c r="H178" s="230">
        <v>97.72</v>
      </c>
      <c r="I178" s="231"/>
      <c r="J178" s="227"/>
      <c r="K178" s="227"/>
      <c r="L178" s="232"/>
      <c r="M178" s="233"/>
      <c r="N178" s="234"/>
      <c r="O178" s="234"/>
      <c r="P178" s="234"/>
      <c r="Q178" s="234"/>
      <c r="R178" s="234"/>
      <c r="S178" s="234"/>
      <c r="T178" s="235"/>
      <c r="AT178" s="236" t="s">
        <v>189</v>
      </c>
      <c r="AU178" s="236" t="s">
        <v>82</v>
      </c>
      <c r="AV178" s="12" t="s">
        <v>82</v>
      </c>
      <c r="AW178" s="12" t="s">
        <v>35</v>
      </c>
      <c r="AX178" s="12" t="s">
        <v>72</v>
      </c>
      <c r="AY178" s="236" t="s">
        <v>133</v>
      </c>
    </row>
    <row r="179" spans="2:65" s="12" customFormat="1" ht="13.5">
      <c r="B179" s="226"/>
      <c r="C179" s="227"/>
      <c r="D179" s="204" t="s">
        <v>189</v>
      </c>
      <c r="E179" s="228" t="s">
        <v>21</v>
      </c>
      <c r="F179" s="229" t="s">
        <v>351</v>
      </c>
      <c r="G179" s="227"/>
      <c r="H179" s="230">
        <v>17.670000000000002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AT179" s="236" t="s">
        <v>189</v>
      </c>
      <c r="AU179" s="236" t="s">
        <v>82</v>
      </c>
      <c r="AV179" s="12" t="s">
        <v>82</v>
      </c>
      <c r="AW179" s="12" t="s">
        <v>35</v>
      </c>
      <c r="AX179" s="12" t="s">
        <v>72</v>
      </c>
      <c r="AY179" s="236" t="s">
        <v>133</v>
      </c>
    </row>
    <row r="180" spans="2:65" s="11" customFormat="1" ht="13.5">
      <c r="B180" s="215"/>
      <c r="C180" s="216"/>
      <c r="D180" s="204" t="s">
        <v>189</v>
      </c>
      <c r="E180" s="217" t="s">
        <v>21</v>
      </c>
      <c r="F180" s="218" t="s">
        <v>193</v>
      </c>
      <c r="G180" s="216"/>
      <c r="H180" s="219" t="s">
        <v>21</v>
      </c>
      <c r="I180" s="220"/>
      <c r="J180" s="216"/>
      <c r="K180" s="216"/>
      <c r="L180" s="221"/>
      <c r="M180" s="222"/>
      <c r="N180" s="223"/>
      <c r="O180" s="223"/>
      <c r="P180" s="223"/>
      <c r="Q180" s="223"/>
      <c r="R180" s="223"/>
      <c r="S180" s="223"/>
      <c r="T180" s="224"/>
      <c r="AT180" s="225" t="s">
        <v>189</v>
      </c>
      <c r="AU180" s="225" t="s">
        <v>82</v>
      </c>
      <c r="AV180" s="11" t="s">
        <v>80</v>
      </c>
      <c r="AW180" s="11" t="s">
        <v>35</v>
      </c>
      <c r="AX180" s="11" t="s">
        <v>72</v>
      </c>
      <c r="AY180" s="225" t="s">
        <v>133</v>
      </c>
    </row>
    <row r="181" spans="2:65" s="12" customFormat="1" ht="27">
      <c r="B181" s="226"/>
      <c r="C181" s="227"/>
      <c r="D181" s="204" t="s">
        <v>189</v>
      </c>
      <c r="E181" s="228" t="s">
        <v>21</v>
      </c>
      <c r="F181" s="229" t="s">
        <v>352</v>
      </c>
      <c r="G181" s="227"/>
      <c r="H181" s="230">
        <v>10.46</v>
      </c>
      <c r="I181" s="231"/>
      <c r="J181" s="227"/>
      <c r="K181" s="227"/>
      <c r="L181" s="232"/>
      <c r="M181" s="233"/>
      <c r="N181" s="234"/>
      <c r="O181" s="234"/>
      <c r="P181" s="234"/>
      <c r="Q181" s="234"/>
      <c r="R181" s="234"/>
      <c r="S181" s="234"/>
      <c r="T181" s="235"/>
      <c r="AT181" s="236" t="s">
        <v>189</v>
      </c>
      <c r="AU181" s="236" t="s">
        <v>82</v>
      </c>
      <c r="AV181" s="12" t="s">
        <v>82</v>
      </c>
      <c r="AW181" s="12" t="s">
        <v>35</v>
      </c>
      <c r="AX181" s="12" t="s">
        <v>72</v>
      </c>
      <c r="AY181" s="236" t="s">
        <v>133</v>
      </c>
    </row>
    <row r="182" spans="2:65" s="12" customFormat="1" ht="27">
      <c r="B182" s="226"/>
      <c r="C182" s="227"/>
      <c r="D182" s="204" t="s">
        <v>189</v>
      </c>
      <c r="E182" s="228" t="s">
        <v>21</v>
      </c>
      <c r="F182" s="229" t="s">
        <v>353</v>
      </c>
      <c r="G182" s="227"/>
      <c r="H182" s="230">
        <v>10.48</v>
      </c>
      <c r="I182" s="231"/>
      <c r="J182" s="227"/>
      <c r="K182" s="227"/>
      <c r="L182" s="232"/>
      <c r="M182" s="233"/>
      <c r="N182" s="234"/>
      <c r="O182" s="234"/>
      <c r="P182" s="234"/>
      <c r="Q182" s="234"/>
      <c r="R182" s="234"/>
      <c r="S182" s="234"/>
      <c r="T182" s="235"/>
      <c r="AT182" s="236" t="s">
        <v>189</v>
      </c>
      <c r="AU182" s="236" t="s">
        <v>82</v>
      </c>
      <c r="AV182" s="12" t="s">
        <v>82</v>
      </c>
      <c r="AW182" s="12" t="s">
        <v>35</v>
      </c>
      <c r="AX182" s="12" t="s">
        <v>72</v>
      </c>
      <c r="AY182" s="236" t="s">
        <v>133</v>
      </c>
    </row>
    <row r="183" spans="2:65" s="12" customFormat="1" ht="13.5">
      <c r="B183" s="226"/>
      <c r="C183" s="227"/>
      <c r="D183" s="204" t="s">
        <v>189</v>
      </c>
      <c r="E183" s="228" t="s">
        <v>21</v>
      </c>
      <c r="F183" s="229" t="s">
        <v>354</v>
      </c>
      <c r="G183" s="227"/>
      <c r="H183" s="230">
        <v>32.86</v>
      </c>
      <c r="I183" s="231"/>
      <c r="J183" s="227"/>
      <c r="K183" s="227"/>
      <c r="L183" s="232"/>
      <c r="M183" s="233"/>
      <c r="N183" s="234"/>
      <c r="O183" s="234"/>
      <c r="P183" s="234"/>
      <c r="Q183" s="234"/>
      <c r="R183" s="234"/>
      <c r="S183" s="234"/>
      <c r="T183" s="235"/>
      <c r="AT183" s="236" t="s">
        <v>189</v>
      </c>
      <c r="AU183" s="236" t="s">
        <v>82</v>
      </c>
      <c r="AV183" s="12" t="s">
        <v>82</v>
      </c>
      <c r="AW183" s="12" t="s">
        <v>35</v>
      </c>
      <c r="AX183" s="12" t="s">
        <v>72</v>
      </c>
      <c r="AY183" s="236" t="s">
        <v>133</v>
      </c>
    </row>
    <row r="184" spans="2:65" s="13" customFormat="1" ht="13.5">
      <c r="B184" s="237"/>
      <c r="C184" s="238"/>
      <c r="D184" s="204" t="s">
        <v>189</v>
      </c>
      <c r="E184" s="261" t="s">
        <v>21</v>
      </c>
      <c r="F184" s="262" t="s">
        <v>196</v>
      </c>
      <c r="G184" s="238"/>
      <c r="H184" s="263">
        <v>180.02</v>
      </c>
      <c r="I184" s="242"/>
      <c r="J184" s="238"/>
      <c r="K184" s="238"/>
      <c r="L184" s="243"/>
      <c r="M184" s="244"/>
      <c r="N184" s="245"/>
      <c r="O184" s="245"/>
      <c r="P184" s="245"/>
      <c r="Q184" s="245"/>
      <c r="R184" s="245"/>
      <c r="S184" s="245"/>
      <c r="T184" s="246"/>
      <c r="AT184" s="247" t="s">
        <v>189</v>
      </c>
      <c r="AU184" s="247" t="s">
        <v>82</v>
      </c>
      <c r="AV184" s="13" t="s">
        <v>155</v>
      </c>
      <c r="AW184" s="13" t="s">
        <v>35</v>
      </c>
      <c r="AX184" s="13" t="s">
        <v>80</v>
      </c>
      <c r="AY184" s="247" t="s">
        <v>133</v>
      </c>
    </row>
    <row r="185" spans="2:65" s="12" customFormat="1" ht="13.5">
      <c r="B185" s="226"/>
      <c r="C185" s="227"/>
      <c r="D185" s="207" t="s">
        <v>189</v>
      </c>
      <c r="E185" s="227"/>
      <c r="F185" s="248" t="s">
        <v>355</v>
      </c>
      <c r="G185" s="227"/>
      <c r="H185" s="249">
        <v>207.023</v>
      </c>
      <c r="I185" s="231"/>
      <c r="J185" s="227"/>
      <c r="K185" s="227"/>
      <c r="L185" s="232"/>
      <c r="M185" s="233"/>
      <c r="N185" s="234"/>
      <c r="O185" s="234"/>
      <c r="P185" s="234"/>
      <c r="Q185" s="234"/>
      <c r="R185" s="234"/>
      <c r="S185" s="234"/>
      <c r="T185" s="235"/>
      <c r="AT185" s="236" t="s">
        <v>189</v>
      </c>
      <c r="AU185" s="236" t="s">
        <v>82</v>
      </c>
      <c r="AV185" s="12" t="s">
        <v>82</v>
      </c>
      <c r="AW185" s="12" t="s">
        <v>6</v>
      </c>
      <c r="AX185" s="12" t="s">
        <v>80</v>
      </c>
      <c r="AY185" s="236" t="s">
        <v>133</v>
      </c>
    </row>
    <row r="186" spans="2:65" s="1" customFormat="1" ht="16.5" customHeight="1">
      <c r="B186" s="40"/>
      <c r="C186" s="251" t="s">
        <v>356</v>
      </c>
      <c r="D186" s="251" t="s">
        <v>252</v>
      </c>
      <c r="E186" s="252" t="s">
        <v>357</v>
      </c>
      <c r="F186" s="253" t="s">
        <v>358</v>
      </c>
      <c r="G186" s="254" t="s">
        <v>277</v>
      </c>
      <c r="H186" s="255">
        <v>19.824000000000002</v>
      </c>
      <c r="I186" s="256"/>
      <c r="J186" s="257">
        <f>ROUND(I186*H186,2)</f>
        <v>0</v>
      </c>
      <c r="K186" s="253" t="s">
        <v>21</v>
      </c>
      <c r="L186" s="258"/>
      <c r="M186" s="259" t="s">
        <v>21</v>
      </c>
      <c r="N186" s="260" t="s">
        <v>43</v>
      </c>
      <c r="O186" s="41"/>
      <c r="P186" s="201">
        <f>O186*H186</f>
        <v>0</v>
      </c>
      <c r="Q186" s="201">
        <v>3.0000000000000001E-5</v>
      </c>
      <c r="R186" s="201">
        <f>Q186*H186</f>
        <v>5.9472000000000008E-4</v>
      </c>
      <c r="S186" s="201">
        <v>0</v>
      </c>
      <c r="T186" s="202">
        <f>S186*H186</f>
        <v>0</v>
      </c>
      <c r="AR186" s="23" t="s">
        <v>255</v>
      </c>
      <c r="AT186" s="23" t="s">
        <v>252</v>
      </c>
      <c r="AU186" s="23" t="s">
        <v>82</v>
      </c>
      <c r="AY186" s="23" t="s">
        <v>133</v>
      </c>
      <c r="BE186" s="203">
        <f>IF(N186="základní",J186,0)</f>
        <v>0</v>
      </c>
      <c r="BF186" s="203">
        <f>IF(N186="snížená",J186,0)</f>
        <v>0</v>
      </c>
      <c r="BG186" s="203">
        <f>IF(N186="zákl. přenesená",J186,0)</f>
        <v>0</v>
      </c>
      <c r="BH186" s="203">
        <f>IF(N186="sníž. přenesená",J186,0)</f>
        <v>0</v>
      </c>
      <c r="BI186" s="203">
        <f>IF(N186="nulová",J186,0)</f>
        <v>0</v>
      </c>
      <c r="BJ186" s="23" t="s">
        <v>80</v>
      </c>
      <c r="BK186" s="203">
        <f>ROUND(I186*H186,2)</f>
        <v>0</v>
      </c>
      <c r="BL186" s="23" t="s">
        <v>226</v>
      </c>
      <c r="BM186" s="23" t="s">
        <v>359</v>
      </c>
    </row>
    <row r="187" spans="2:65" s="1" customFormat="1" ht="27">
      <c r="B187" s="40"/>
      <c r="C187" s="62"/>
      <c r="D187" s="204" t="s">
        <v>143</v>
      </c>
      <c r="E187" s="62"/>
      <c r="F187" s="205" t="s">
        <v>360</v>
      </c>
      <c r="G187" s="62"/>
      <c r="H187" s="62"/>
      <c r="I187" s="162"/>
      <c r="J187" s="62"/>
      <c r="K187" s="62"/>
      <c r="L187" s="60"/>
      <c r="M187" s="206"/>
      <c r="N187" s="41"/>
      <c r="O187" s="41"/>
      <c r="P187" s="41"/>
      <c r="Q187" s="41"/>
      <c r="R187" s="41"/>
      <c r="S187" s="41"/>
      <c r="T187" s="77"/>
      <c r="AT187" s="23" t="s">
        <v>143</v>
      </c>
      <c r="AU187" s="23" t="s">
        <v>82</v>
      </c>
    </row>
    <row r="188" spans="2:65" s="11" customFormat="1" ht="13.5">
      <c r="B188" s="215"/>
      <c r="C188" s="216"/>
      <c r="D188" s="204" t="s">
        <v>189</v>
      </c>
      <c r="E188" s="217" t="s">
        <v>21</v>
      </c>
      <c r="F188" s="218" t="s">
        <v>190</v>
      </c>
      <c r="G188" s="216"/>
      <c r="H188" s="219" t="s">
        <v>21</v>
      </c>
      <c r="I188" s="220"/>
      <c r="J188" s="216"/>
      <c r="K188" s="216"/>
      <c r="L188" s="221"/>
      <c r="M188" s="222"/>
      <c r="N188" s="223"/>
      <c r="O188" s="223"/>
      <c r="P188" s="223"/>
      <c r="Q188" s="223"/>
      <c r="R188" s="223"/>
      <c r="S188" s="223"/>
      <c r="T188" s="224"/>
      <c r="AT188" s="225" t="s">
        <v>189</v>
      </c>
      <c r="AU188" s="225" t="s">
        <v>82</v>
      </c>
      <c r="AV188" s="11" t="s">
        <v>80</v>
      </c>
      <c r="AW188" s="11" t="s">
        <v>35</v>
      </c>
      <c r="AX188" s="11" t="s">
        <v>72</v>
      </c>
      <c r="AY188" s="225" t="s">
        <v>133</v>
      </c>
    </row>
    <row r="189" spans="2:65" s="12" customFormat="1" ht="13.5">
      <c r="B189" s="226"/>
      <c r="C189" s="227"/>
      <c r="D189" s="204" t="s">
        <v>189</v>
      </c>
      <c r="E189" s="228" t="s">
        <v>21</v>
      </c>
      <c r="F189" s="229" t="s">
        <v>361</v>
      </c>
      <c r="G189" s="227"/>
      <c r="H189" s="230">
        <v>15.04</v>
      </c>
      <c r="I189" s="231"/>
      <c r="J189" s="227"/>
      <c r="K189" s="227"/>
      <c r="L189" s="232"/>
      <c r="M189" s="233"/>
      <c r="N189" s="234"/>
      <c r="O189" s="234"/>
      <c r="P189" s="234"/>
      <c r="Q189" s="234"/>
      <c r="R189" s="234"/>
      <c r="S189" s="234"/>
      <c r="T189" s="235"/>
      <c r="AT189" s="236" t="s">
        <v>189</v>
      </c>
      <c r="AU189" s="236" t="s">
        <v>82</v>
      </c>
      <c r="AV189" s="12" t="s">
        <v>82</v>
      </c>
      <c r="AW189" s="12" t="s">
        <v>35</v>
      </c>
      <c r="AX189" s="12" t="s">
        <v>72</v>
      </c>
      <c r="AY189" s="236" t="s">
        <v>133</v>
      </c>
    </row>
    <row r="190" spans="2:65" s="11" customFormat="1" ht="13.5">
      <c r="B190" s="215"/>
      <c r="C190" s="216"/>
      <c r="D190" s="204" t="s">
        <v>189</v>
      </c>
      <c r="E190" s="217" t="s">
        <v>21</v>
      </c>
      <c r="F190" s="218" t="s">
        <v>193</v>
      </c>
      <c r="G190" s="216"/>
      <c r="H190" s="219" t="s">
        <v>21</v>
      </c>
      <c r="I190" s="220"/>
      <c r="J190" s="216"/>
      <c r="K190" s="216"/>
      <c r="L190" s="221"/>
      <c r="M190" s="222"/>
      <c r="N190" s="223"/>
      <c r="O190" s="223"/>
      <c r="P190" s="223"/>
      <c r="Q190" s="223"/>
      <c r="R190" s="223"/>
      <c r="S190" s="223"/>
      <c r="T190" s="224"/>
      <c r="AT190" s="225" t="s">
        <v>189</v>
      </c>
      <c r="AU190" s="225" t="s">
        <v>82</v>
      </c>
      <c r="AV190" s="11" t="s">
        <v>80</v>
      </c>
      <c r="AW190" s="11" t="s">
        <v>35</v>
      </c>
      <c r="AX190" s="11" t="s">
        <v>72</v>
      </c>
      <c r="AY190" s="225" t="s">
        <v>133</v>
      </c>
    </row>
    <row r="191" spans="2:65" s="12" customFormat="1" ht="13.5">
      <c r="B191" s="226"/>
      <c r="C191" s="227"/>
      <c r="D191" s="204" t="s">
        <v>189</v>
      </c>
      <c r="E191" s="228" t="s">
        <v>21</v>
      </c>
      <c r="F191" s="229" t="s">
        <v>362</v>
      </c>
      <c r="G191" s="227"/>
      <c r="H191" s="230">
        <v>1.48</v>
      </c>
      <c r="I191" s="231"/>
      <c r="J191" s="227"/>
      <c r="K191" s="227"/>
      <c r="L191" s="232"/>
      <c r="M191" s="233"/>
      <c r="N191" s="234"/>
      <c r="O191" s="234"/>
      <c r="P191" s="234"/>
      <c r="Q191" s="234"/>
      <c r="R191" s="234"/>
      <c r="S191" s="234"/>
      <c r="T191" s="235"/>
      <c r="AT191" s="236" t="s">
        <v>189</v>
      </c>
      <c r="AU191" s="236" t="s">
        <v>82</v>
      </c>
      <c r="AV191" s="12" t="s">
        <v>82</v>
      </c>
      <c r="AW191" s="12" t="s">
        <v>35</v>
      </c>
      <c r="AX191" s="12" t="s">
        <v>72</v>
      </c>
      <c r="AY191" s="236" t="s">
        <v>133</v>
      </c>
    </row>
    <row r="192" spans="2:65" s="13" customFormat="1" ht="13.5">
      <c r="B192" s="237"/>
      <c r="C192" s="238"/>
      <c r="D192" s="204" t="s">
        <v>189</v>
      </c>
      <c r="E192" s="261" t="s">
        <v>21</v>
      </c>
      <c r="F192" s="262" t="s">
        <v>196</v>
      </c>
      <c r="G192" s="238"/>
      <c r="H192" s="263">
        <v>16.52</v>
      </c>
      <c r="I192" s="242"/>
      <c r="J192" s="238"/>
      <c r="K192" s="238"/>
      <c r="L192" s="243"/>
      <c r="M192" s="244"/>
      <c r="N192" s="245"/>
      <c r="O192" s="245"/>
      <c r="P192" s="245"/>
      <c r="Q192" s="245"/>
      <c r="R192" s="245"/>
      <c r="S192" s="245"/>
      <c r="T192" s="246"/>
      <c r="AT192" s="247" t="s">
        <v>189</v>
      </c>
      <c r="AU192" s="247" t="s">
        <v>82</v>
      </c>
      <c r="AV192" s="13" t="s">
        <v>155</v>
      </c>
      <c r="AW192" s="13" t="s">
        <v>35</v>
      </c>
      <c r="AX192" s="13" t="s">
        <v>80</v>
      </c>
      <c r="AY192" s="247" t="s">
        <v>133</v>
      </c>
    </row>
    <row r="193" spans="2:65" s="12" customFormat="1" ht="13.5">
      <c r="B193" s="226"/>
      <c r="C193" s="227"/>
      <c r="D193" s="207" t="s">
        <v>189</v>
      </c>
      <c r="E193" s="227"/>
      <c r="F193" s="248" t="s">
        <v>363</v>
      </c>
      <c r="G193" s="227"/>
      <c r="H193" s="249">
        <v>19.824000000000002</v>
      </c>
      <c r="I193" s="231"/>
      <c r="J193" s="227"/>
      <c r="K193" s="227"/>
      <c r="L193" s="232"/>
      <c r="M193" s="233"/>
      <c r="N193" s="234"/>
      <c r="O193" s="234"/>
      <c r="P193" s="234"/>
      <c r="Q193" s="234"/>
      <c r="R193" s="234"/>
      <c r="S193" s="234"/>
      <c r="T193" s="235"/>
      <c r="AT193" s="236" t="s">
        <v>189</v>
      </c>
      <c r="AU193" s="236" t="s">
        <v>82</v>
      </c>
      <c r="AV193" s="12" t="s">
        <v>82</v>
      </c>
      <c r="AW193" s="12" t="s">
        <v>6</v>
      </c>
      <c r="AX193" s="12" t="s">
        <v>80</v>
      </c>
      <c r="AY193" s="236" t="s">
        <v>133</v>
      </c>
    </row>
    <row r="194" spans="2:65" s="1" customFormat="1" ht="16.5" customHeight="1">
      <c r="B194" s="40"/>
      <c r="C194" s="192" t="s">
        <v>364</v>
      </c>
      <c r="D194" s="192" t="s">
        <v>136</v>
      </c>
      <c r="E194" s="193" t="s">
        <v>365</v>
      </c>
      <c r="F194" s="194" t="s">
        <v>366</v>
      </c>
      <c r="G194" s="195" t="s">
        <v>277</v>
      </c>
      <c r="H194" s="196">
        <v>196.54</v>
      </c>
      <c r="I194" s="197"/>
      <c r="J194" s="198">
        <f>ROUND(I194*H194,2)</f>
        <v>0</v>
      </c>
      <c r="K194" s="194" t="s">
        <v>21</v>
      </c>
      <c r="L194" s="60"/>
      <c r="M194" s="199" t="s">
        <v>21</v>
      </c>
      <c r="N194" s="200" t="s">
        <v>43</v>
      </c>
      <c r="O194" s="41"/>
      <c r="P194" s="201">
        <f>O194*H194</f>
        <v>0</v>
      </c>
      <c r="Q194" s="201">
        <v>0</v>
      </c>
      <c r="R194" s="201">
        <f>Q194*H194</f>
        <v>0</v>
      </c>
      <c r="S194" s="201">
        <v>0</v>
      </c>
      <c r="T194" s="202">
        <f>S194*H194</f>
        <v>0</v>
      </c>
      <c r="AR194" s="23" t="s">
        <v>226</v>
      </c>
      <c r="AT194" s="23" t="s">
        <v>136</v>
      </c>
      <c r="AU194" s="23" t="s">
        <v>82</v>
      </c>
      <c r="AY194" s="23" t="s">
        <v>133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23" t="s">
        <v>80</v>
      </c>
      <c r="BK194" s="203">
        <f>ROUND(I194*H194,2)</f>
        <v>0</v>
      </c>
      <c r="BL194" s="23" t="s">
        <v>226</v>
      </c>
      <c r="BM194" s="23" t="s">
        <v>367</v>
      </c>
    </row>
    <row r="195" spans="2:65" s="12" customFormat="1" ht="13.5">
      <c r="B195" s="226"/>
      <c r="C195" s="227"/>
      <c r="D195" s="207" t="s">
        <v>189</v>
      </c>
      <c r="E195" s="250" t="s">
        <v>21</v>
      </c>
      <c r="F195" s="248" t="s">
        <v>368</v>
      </c>
      <c r="G195" s="227"/>
      <c r="H195" s="249">
        <v>196.54</v>
      </c>
      <c r="I195" s="231"/>
      <c r="J195" s="227"/>
      <c r="K195" s="227"/>
      <c r="L195" s="232"/>
      <c r="M195" s="233"/>
      <c r="N195" s="234"/>
      <c r="O195" s="234"/>
      <c r="P195" s="234"/>
      <c r="Q195" s="234"/>
      <c r="R195" s="234"/>
      <c r="S195" s="234"/>
      <c r="T195" s="235"/>
      <c r="AT195" s="236" t="s">
        <v>189</v>
      </c>
      <c r="AU195" s="236" t="s">
        <v>82</v>
      </c>
      <c r="AV195" s="12" t="s">
        <v>82</v>
      </c>
      <c r="AW195" s="12" t="s">
        <v>35</v>
      </c>
      <c r="AX195" s="12" t="s">
        <v>80</v>
      </c>
      <c r="AY195" s="236" t="s">
        <v>133</v>
      </c>
    </row>
    <row r="196" spans="2:65" s="1" customFormat="1" ht="16.5" customHeight="1">
      <c r="B196" s="40"/>
      <c r="C196" s="192" t="s">
        <v>369</v>
      </c>
      <c r="D196" s="192" t="s">
        <v>136</v>
      </c>
      <c r="E196" s="193" t="s">
        <v>370</v>
      </c>
      <c r="F196" s="194" t="s">
        <v>371</v>
      </c>
      <c r="G196" s="195" t="s">
        <v>277</v>
      </c>
      <c r="H196" s="196">
        <v>13.4</v>
      </c>
      <c r="I196" s="197"/>
      <c r="J196" s="198">
        <f>ROUND(I196*H196,2)</f>
        <v>0</v>
      </c>
      <c r="K196" s="194" t="s">
        <v>140</v>
      </c>
      <c r="L196" s="60"/>
      <c r="M196" s="199" t="s">
        <v>21</v>
      </c>
      <c r="N196" s="200" t="s">
        <v>43</v>
      </c>
      <c r="O196" s="41"/>
      <c r="P196" s="201">
        <f>O196*H196</f>
        <v>0</v>
      </c>
      <c r="Q196" s="201">
        <v>0</v>
      </c>
      <c r="R196" s="201">
        <f>Q196*H196</f>
        <v>0</v>
      </c>
      <c r="S196" s="201">
        <v>0</v>
      </c>
      <c r="T196" s="202">
        <f>S196*H196</f>
        <v>0</v>
      </c>
      <c r="AR196" s="23" t="s">
        <v>226</v>
      </c>
      <c r="AT196" s="23" t="s">
        <v>136</v>
      </c>
      <c r="AU196" s="23" t="s">
        <v>82</v>
      </c>
      <c r="AY196" s="23" t="s">
        <v>133</v>
      </c>
      <c r="BE196" s="203">
        <f>IF(N196="základní",J196,0)</f>
        <v>0</v>
      </c>
      <c r="BF196" s="203">
        <f>IF(N196="snížená",J196,0)</f>
        <v>0</v>
      </c>
      <c r="BG196" s="203">
        <f>IF(N196="zákl. přenesená",J196,0)</f>
        <v>0</v>
      </c>
      <c r="BH196" s="203">
        <f>IF(N196="sníž. přenesená",J196,0)</f>
        <v>0</v>
      </c>
      <c r="BI196" s="203">
        <f>IF(N196="nulová",J196,0)</f>
        <v>0</v>
      </c>
      <c r="BJ196" s="23" t="s">
        <v>80</v>
      </c>
      <c r="BK196" s="203">
        <f>ROUND(I196*H196,2)</f>
        <v>0</v>
      </c>
      <c r="BL196" s="23" t="s">
        <v>226</v>
      </c>
      <c r="BM196" s="23" t="s">
        <v>372</v>
      </c>
    </row>
    <row r="197" spans="2:65" s="11" customFormat="1" ht="13.5">
      <c r="B197" s="215"/>
      <c r="C197" s="216"/>
      <c r="D197" s="204" t="s">
        <v>189</v>
      </c>
      <c r="E197" s="217" t="s">
        <v>21</v>
      </c>
      <c r="F197" s="218" t="s">
        <v>190</v>
      </c>
      <c r="G197" s="216"/>
      <c r="H197" s="219" t="s">
        <v>21</v>
      </c>
      <c r="I197" s="220"/>
      <c r="J197" s="216"/>
      <c r="K197" s="216"/>
      <c r="L197" s="221"/>
      <c r="M197" s="222"/>
      <c r="N197" s="223"/>
      <c r="O197" s="223"/>
      <c r="P197" s="223"/>
      <c r="Q197" s="223"/>
      <c r="R197" s="223"/>
      <c r="S197" s="223"/>
      <c r="T197" s="224"/>
      <c r="AT197" s="225" t="s">
        <v>189</v>
      </c>
      <c r="AU197" s="225" t="s">
        <v>82</v>
      </c>
      <c r="AV197" s="11" t="s">
        <v>80</v>
      </c>
      <c r="AW197" s="11" t="s">
        <v>35</v>
      </c>
      <c r="AX197" s="11" t="s">
        <v>72</v>
      </c>
      <c r="AY197" s="225" t="s">
        <v>133</v>
      </c>
    </row>
    <row r="198" spans="2:65" s="12" customFormat="1" ht="13.5">
      <c r="B198" s="226"/>
      <c r="C198" s="227"/>
      <c r="D198" s="204" t="s">
        <v>189</v>
      </c>
      <c r="E198" s="228" t="s">
        <v>21</v>
      </c>
      <c r="F198" s="229" t="s">
        <v>373</v>
      </c>
      <c r="G198" s="227"/>
      <c r="H198" s="230">
        <v>5.9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189</v>
      </c>
      <c r="AU198" s="236" t="s">
        <v>82</v>
      </c>
      <c r="AV198" s="12" t="s">
        <v>82</v>
      </c>
      <c r="AW198" s="12" t="s">
        <v>35</v>
      </c>
      <c r="AX198" s="12" t="s">
        <v>72</v>
      </c>
      <c r="AY198" s="236" t="s">
        <v>133</v>
      </c>
    </row>
    <row r="199" spans="2:65" s="11" customFormat="1" ht="13.5">
      <c r="B199" s="215"/>
      <c r="C199" s="216"/>
      <c r="D199" s="204" t="s">
        <v>189</v>
      </c>
      <c r="E199" s="217" t="s">
        <v>21</v>
      </c>
      <c r="F199" s="218" t="s">
        <v>193</v>
      </c>
      <c r="G199" s="216"/>
      <c r="H199" s="219" t="s">
        <v>21</v>
      </c>
      <c r="I199" s="220"/>
      <c r="J199" s="216"/>
      <c r="K199" s="216"/>
      <c r="L199" s="221"/>
      <c r="M199" s="222"/>
      <c r="N199" s="223"/>
      <c r="O199" s="223"/>
      <c r="P199" s="223"/>
      <c r="Q199" s="223"/>
      <c r="R199" s="223"/>
      <c r="S199" s="223"/>
      <c r="T199" s="224"/>
      <c r="AT199" s="225" t="s">
        <v>189</v>
      </c>
      <c r="AU199" s="225" t="s">
        <v>82</v>
      </c>
      <c r="AV199" s="11" t="s">
        <v>80</v>
      </c>
      <c r="AW199" s="11" t="s">
        <v>35</v>
      </c>
      <c r="AX199" s="11" t="s">
        <v>72</v>
      </c>
      <c r="AY199" s="225" t="s">
        <v>133</v>
      </c>
    </row>
    <row r="200" spans="2:65" s="12" customFormat="1" ht="13.5">
      <c r="B200" s="226"/>
      <c r="C200" s="227"/>
      <c r="D200" s="204" t="s">
        <v>189</v>
      </c>
      <c r="E200" s="228" t="s">
        <v>21</v>
      </c>
      <c r="F200" s="229" t="s">
        <v>374</v>
      </c>
      <c r="G200" s="227"/>
      <c r="H200" s="230">
        <v>7.5</v>
      </c>
      <c r="I200" s="231"/>
      <c r="J200" s="227"/>
      <c r="K200" s="227"/>
      <c r="L200" s="232"/>
      <c r="M200" s="233"/>
      <c r="N200" s="234"/>
      <c r="O200" s="234"/>
      <c r="P200" s="234"/>
      <c r="Q200" s="234"/>
      <c r="R200" s="234"/>
      <c r="S200" s="234"/>
      <c r="T200" s="235"/>
      <c r="AT200" s="236" t="s">
        <v>189</v>
      </c>
      <c r="AU200" s="236" t="s">
        <v>82</v>
      </c>
      <c r="AV200" s="12" t="s">
        <v>82</v>
      </c>
      <c r="AW200" s="12" t="s">
        <v>35</v>
      </c>
      <c r="AX200" s="12" t="s">
        <v>72</v>
      </c>
      <c r="AY200" s="236" t="s">
        <v>133</v>
      </c>
    </row>
    <row r="201" spans="2:65" s="13" customFormat="1" ht="13.5">
      <c r="B201" s="237"/>
      <c r="C201" s="238"/>
      <c r="D201" s="207" t="s">
        <v>189</v>
      </c>
      <c r="E201" s="239" t="s">
        <v>21</v>
      </c>
      <c r="F201" s="240" t="s">
        <v>196</v>
      </c>
      <c r="G201" s="238"/>
      <c r="H201" s="241">
        <v>13.4</v>
      </c>
      <c r="I201" s="242"/>
      <c r="J201" s="238"/>
      <c r="K201" s="238"/>
      <c r="L201" s="243"/>
      <c r="M201" s="244"/>
      <c r="N201" s="245"/>
      <c r="O201" s="245"/>
      <c r="P201" s="245"/>
      <c r="Q201" s="245"/>
      <c r="R201" s="245"/>
      <c r="S201" s="245"/>
      <c r="T201" s="246"/>
      <c r="AT201" s="247" t="s">
        <v>189</v>
      </c>
      <c r="AU201" s="247" t="s">
        <v>82</v>
      </c>
      <c r="AV201" s="13" t="s">
        <v>155</v>
      </c>
      <c r="AW201" s="13" t="s">
        <v>35</v>
      </c>
      <c r="AX201" s="13" t="s">
        <v>80</v>
      </c>
      <c r="AY201" s="247" t="s">
        <v>133</v>
      </c>
    </row>
    <row r="202" spans="2:65" s="1" customFormat="1" ht="16.5" customHeight="1">
      <c r="B202" s="40"/>
      <c r="C202" s="251" t="s">
        <v>375</v>
      </c>
      <c r="D202" s="251" t="s">
        <v>252</v>
      </c>
      <c r="E202" s="252" t="s">
        <v>376</v>
      </c>
      <c r="F202" s="253" t="s">
        <v>377</v>
      </c>
      <c r="G202" s="254" t="s">
        <v>277</v>
      </c>
      <c r="H202" s="255">
        <v>16.079999999999998</v>
      </c>
      <c r="I202" s="256"/>
      <c r="J202" s="257">
        <f>ROUND(I202*H202,2)</f>
        <v>0</v>
      </c>
      <c r="K202" s="253" t="s">
        <v>140</v>
      </c>
      <c r="L202" s="258"/>
      <c r="M202" s="259" t="s">
        <v>21</v>
      </c>
      <c r="N202" s="260" t="s">
        <v>43</v>
      </c>
      <c r="O202" s="41"/>
      <c r="P202" s="201">
        <f>O202*H202</f>
        <v>0</v>
      </c>
      <c r="Q202" s="201">
        <v>2.1000000000000001E-4</v>
      </c>
      <c r="R202" s="201">
        <f>Q202*H202</f>
        <v>3.3767999999999997E-3</v>
      </c>
      <c r="S202" s="201">
        <v>0</v>
      </c>
      <c r="T202" s="202">
        <f>S202*H202</f>
        <v>0</v>
      </c>
      <c r="AR202" s="23" t="s">
        <v>255</v>
      </c>
      <c r="AT202" s="23" t="s">
        <v>252</v>
      </c>
      <c r="AU202" s="23" t="s">
        <v>82</v>
      </c>
      <c r="AY202" s="23" t="s">
        <v>133</v>
      </c>
      <c r="BE202" s="203">
        <f>IF(N202="základní",J202,0)</f>
        <v>0</v>
      </c>
      <c r="BF202" s="203">
        <f>IF(N202="snížená",J202,0)</f>
        <v>0</v>
      </c>
      <c r="BG202" s="203">
        <f>IF(N202="zákl. přenesená",J202,0)</f>
        <v>0</v>
      </c>
      <c r="BH202" s="203">
        <f>IF(N202="sníž. přenesená",J202,0)</f>
        <v>0</v>
      </c>
      <c r="BI202" s="203">
        <f>IF(N202="nulová",J202,0)</f>
        <v>0</v>
      </c>
      <c r="BJ202" s="23" t="s">
        <v>80</v>
      </c>
      <c r="BK202" s="203">
        <f>ROUND(I202*H202,2)</f>
        <v>0</v>
      </c>
      <c r="BL202" s="23" t="s">
        <v>226</v>
      </c>
      <c r="BM202" s="23" t="s">
        <v>378</v>
      </c>
    </row>
    <row r="203" spans="2:65" s="1" customFormat="1" ht="27">
      <c r="B203" s="40"/>
      <c r="C203" s="62"/>
      <c r="D203" s="204" t="s">
        <v>143</v>
      </c>
      <c r="E203" s="62"/>
      <c r="F203" s="205" t="s">
        <v>379</v>
      </c>
      <c r="G203" s="62"/>
      <c r="H203" s="62"/>
      <c r="I203" s="162"/>
      <c r="J203" s="62"/>
      <c r="K203" s="62"/>
      <c r="L203" s="60"/>
      <c r="M203" s="206"/>
      <c r="N203" s="41"/>
      <c r="O203" s="41"/>
      <c r="P203" s="41"/>
      <c r="Q203" s="41"/>
      <c r="R203" s="41"/>
      <c r="S203" s="41"/>
      <c r="T203" s="77"/>
      <c r="AT203" s="23" t="s">
        <v>143</v>
      </c>
      <c r="AU203" s="23" t="s">
        <v>82</v>
      </c>
    </row>
    <row r="204" spans="2:65" s="12" customFormat="1" ht="13.5">
      <c r="B204" s="226"/>
      <c r="C204" s="227"/>
      <c r="D204" s="207" t="s">
        <v>189</v>
      </c>
      <c r="E204" s="227"/>
      <c r="F204" s="248" t="s">
        <v>380</v>
      </c>
      <c r="G204" s="227"/>
      <c r="H204" s="249">
        <v>16.079999999999998</v>
      </c>
      <c r="I204" s="231"/>
      <c r="J204" s="227"/>
      <c r="K204" s="227"/>
      <c r="L204" s="232"/>
      <c r="M204" s="233"/>
      <c r="N204" s="234"/>
      <c r="O204" s="234"/>
      <c r="P204" s="234"/>
      <c r="Q204" s="234"/>
      <c r="R204" s="234"/>
      <c r="S204" s="234"/>
      <c r="T204" s="235"/>
      <c r="AT204" s="236" t="s">
        <v>189</v>
      </c>
      <c r="AU204" s="236" t="s">
        <v>82</v>
      </c>
      <c r="AV204" s="12" t="s">
        <v>82</v>
      </c>
      <c r="AW204" s="12" t="s">
        <v>6</v>
      </c>
      <c r="AX204" s="12" t="s">
        <v>80</v>
      </c>
      <c r="AY204" s="236" t="s">
        <v>133</v>
      </c>
    </row>
    <row r="205" spans="2:65" s="1" customFormat="1" ht="16.5" customHeight="1">
      <c r="B205" s="40"/>
      <c r="C205" s="192" t="s">
        <v>381</v>
      </c>
      <c r="D205" s="192" t="s">
        <v>136</v>
      </c>
      <c r="E205" s="193" t="s">
        <v>382</v>
      </c>
      <c r="F205" s="194" t="s">
        <v>383</v>
      </c>
      <c r="G205" s="195" t="s">
        <v>277</v>
      </c>
      <c r="H205" s="196">
        <v>162.38</v>
      </c>
      <c r="I205" s="197"/>
      <c r="J205" s="198">
        <f>ROUND(I205*H205,2)</f>
        <v>0</v>
      </c>
      <c r="K205" s="194" t="s">
        <v>140</v>
      </c>
      <c r="L205" s="60"/>
      <c r="M205" s="199" t="s">
        <v>21</v>
      </c>
      <c r="N205" s="200" t="s">
        <v>43</v>
      </c>
      <c r="O205" s="41"/>
      <c r="P205" s="201">
        <f>O205*H205</f>
        <v>0</v>
      </c>
      <c r="Q205" s="201">
        <v>0</v>
      </c>
      <c r="R205" s="201">
        <f>Q205*H205</f>
        <v>0</v>
      </c>
      <c r="S205" s="201">
        <v>2.9999999999999997E-4</v>
      </c>
      <c r="T205" s="202">
        <f>S205*H205</f>
        <v>4.8713999999999993E-2</v>
      </c>
      <c r="AR205" s="23" t="s">
        <v>226</v>
      </c>
      <c r="AT205" s="23" t="s">
        <v>136</v>
      </c>
      <c r="AU205" s="23" t="s">
        <v>82</v>
      </c>
      <c r="AY205" s="23" t="s">
        <v>133</v>
      </c>
      <c r="BE205" s="203">
        <f>IF(N205="základní",J205,0)</f>
        <v>0</v>
      </c>
      <c r="BF205" s="203">
        <f>IF(N205="snížená",J205,0)</f>
        <v>0</v>
      </c>
      <c r="BG205" s="203">
        <f>IF(N205="zákl. přenesená",J205,0)</f>
        <v>0</v>
      </c>
      <c r="BH205" s="203">
        <f>IF(N205="sníž. přenesená",J205,0)</f>
        <v>0</v>
      </c>
      <c r="BI205" s="203">
        <f>IF(N205="nulová",J205,0)</f>
        <v>0</v>
      </c>
      <c r="BJ205" s="23" t="s">
        <v>80</v>
      </c>
      <c r="BK205" s="203">
        <f>ROUND(I205*H205,2)</f>
        <v>0</v>
      </c>
      <c r="BL205" s="23" t="s">
        <v>226</v>
      </c>
      <c r="BM205" s="23" t="s">
        <v>384</v>
      </c>
    </row>
    <row r="206" spans="2:65" s="11" customFormat="1" ht="13.5">
      <c r="B206" s="215"/>
      <c r="C206" s="216"/>
      <c r="D206" s="204" t="s">
        <v>189</v>
      </c>
      <c r="E206" s="217" t="s">
        <v>21</v>
      </c>
      <c r="F206" s="218" t="s">
        <v>190</v>
      </c>
      <c r="G206" s="216"/>
      <c r="H206" s="219" t="s">
        <v>21</v>
      </c>
      <c r="I206" s="220"/>
      <c r="J206" s="216"/>
      <c r="K206" s="216"/>
      <c r="L206" s="221"/>
      <c r="M206" s="222"/>
      <c r="N206" s="223"/>
      <c r="O206" s="223"/>
      <c r="P206" s="223"/>
      <c r="Q206" s="223"/>
      <c r="R206" s="223"/>
      <c r="S206" s="223"/>
      <c r="T206" s="224"/>
      <c r="AT206" s="225" t="s">
        <v>189</v>
      </c>
      <c r="AU206" s="225" t="s">
        <v>82</v>
      </c>
      <c r="AV206" s="11" t="s">
        <v>80</v>
      </c>
      <c r="AW206" s="11" t="s">
        <v>35</v>
      </c>
      <c r="AX206" s="11" t="s">
        <v>72</v>
      </c>
      <c r="AY206" s="225" t="s">
        <v>133</v>
      </c>
    </row>
    <row r="207" spans="2:65" s="12" customFormat="1" ht="13.5">
      <c r="B207" s="226"/>
      <c r="C207" s="227"/>
      <c r="D207" s="204" t="s">
        <v>189</v>
      </c>
      <c r="E207" s="228" t="s">
        <v>21</v>
      </c>
      <c r="F207" s="229" t="s">
        <v>349</v>
      </c>
      <c r="G207" s="227"/>
      <c r="H207" s="230">
        <v>10.83</v>
      </c>
      <c r="I207" s="231"/>
      <c r="J207" s="227"/>
      <c r="K207" s="227"/>
      <c r="L207" s="232"/>
      <c r="M207" s="233"/>
      <c r="N207" s="234"/>
      <c r="O207" s="234"/>
      <c r="P207" s="234"/>
      <c r="Q207" s="234"/>
      <c r="R207" s="234"/>
      <c r="S207" s="234"/>
      <c r="T207" s="235"/>
      <c r="AT207" s="236" t="s">
        <v>189</v>
      </c>
      <c r="AU207" s="236" t="s">
        <v>82</v>
      </c>
      <c r="AV207" s="12" t="s">
        <v>82</v>
      </c>
      <c r="AW207" s="12" t="s">
        <v>35</v>
      </c>
      <c r="AX207" s="12" t="s">
        <v>72</v>
      </c>
      <c r="AY207" s="236" t="s">
        <v>133</v>
      </c>
    </row>
    <row r="208" spans="2:65" s="12" customFormat="1" ht="13.5">
      <c r="B208" s="226"/>
      <c r="C208" s="227"/>
      <c r="D208" s="204" t="s">
        <v>189</v>
      </c>
      <c r="E208" s="228" t="s">
        <v>21</v>
      </c>
      <c r="F208" s="229" t="s">
        <v>350</v>
      </c>
      <c r="G208" s="227"/>
      <c r="H208" s="230">
        <v>97.72</v>
      </c>
      <c r="I208" s="231"/>
      <c r="J208" s="227"/>
      <c r="K208" s="227"/>
      <c r="L208" s="232"/>
      <c r="M208" s="233"/>
      <c r="N208" s="234"/>
      <c r="O208" s="234"/>
      <c r="P208" s="234"/>
      <c r="Q208" s="234"/>
      <c r="R208" s="234"/>
      <c r="S208" s="234"/>
      <c r="T208" s="235"/>
      <c r="AT208" s="236" t="s">
        <v>189</v>
      </c>
      <c r="AU208" s="236" t="s">
        <v>82</v>
      </c>
      <c r="AV208" s="12" t="s">
        <v>82</v>
      </c>
      <c r="AW208" s="12" t="s">
        <v>35</v>
      </c>
      <c r="AX208" s="12" t="s">
        <v>72</v>
      </c>
      <c r="AY208" s="236" t="s">
        <v>133</v>
      </c>
    </row>
    <row r="209" spans="2:65" s="12" customFormat="1" ht="13.5">
      <c r="B209" s="226"/>
      <c r="C209" s="227"/>
      <c r="D209" s="204" t="s">
        <v>189</v>
      </c>
      <c r="E209" s="228" t="s">
        <v>21</v>
      </c>
      <c r="F209" s="229" t="s">
        <v>351</v>
      </c>
      <c r="G209" s="227"/>
      <c r="H209" s="230">
        <v>17.670000000000002</v>
      </c>
      <c r="I209" s="231"/>
      <c r="J209" s="227"/>
      <c r="K209" s="227"/>
      <c r="L209" s="232"/>
      <c r="M209" s="233"/>
      <c r="N209" s="234"/>
      <c r="O209" s="234"/>
      <c r="P209" s="234"/>
      <c r="Q209" s="234"/>
      <c r="R209" s="234"/>
      <c r="S209" s="234"/>
      <c r="T209" s="235"/>
      <c r="AT209" s="236" t="s">
        <v>189</v>
      </c>
      <c r="AU209" s="236" t="s">
        <v>82</v>
      </c>
      <c r="AV209" s="12" t="s">
        <v>82</v>
      </c>
      <c r="AW209" s="12" t="s">
        <v>35</v>
      </c>
      <c r="AX209" s="12" t="s">
        <v>72</v>
      </c>
      <c r="AY209" s="236" t="s">
        <v>133</v>
      </c>
    </row>
    <row r="210" spans="2:65" s="12" customFormat="1" ht="13.5">
      <c r="B210" s="226"/>
      <c r="C210" s="227"/>
      <c r="D210" s="204" t="s">
        <v>189</v>
      </c>
      <c r="E210" s="228" t="s">
        <v>21</v>
      </c>
      <c r="F210" s="229" t="s">
        <v>385</v>
      </c>
      <c r="G210" s="227"/>
      <c r="H210" s="230">
        <v>6.24</v>
      </c>
      <c r="I210" s="231"/>
      <c r="J210" s="227"/>
      <c r="K210" s="227"/>
      <c r="L210" s="232"/>
      <c r="M210" s="233"/>
      <c r="N210" s="234"/>
      <c r="O210" s="234"/>
      <c r="P210" s="234"/>
      <c r="Q210" s="234"/>
      <c r="R210" s="234"/>
      <c r="S210" s="234"/>
      <c r="T210" s="235"/>
      <c r="AT210" s="236" t="s">
        <v>189</v>
      </c>
      <c r="AU210" s="236" t="s">
        <v>82</v>
      </c>
      <c r="AV210" s="12" t="s">
        <v>82</v>
      </c>
      <c r="AW210" s="12" t="s">
        <v>35</v>
      </c>
      <c r="AX210" s="12" t="s">
        <v>72</v>
      </c>
      <c r="AY210" s="236" t="s">
        <v>133</v>
      </c>
    </row>
    <row r="211" spans="2:65" s="11" customFormat="1" ht="13.5">
      <c r="B211" s="215"/>
      <c r="C211" s="216"/>
      <c r="D211" s="204" t="s">
        <v>189</v>
      </c>
      <c r="E211" s="217" t="s">
        <v>21</v>
      </c>
      <c r="F211" s="218" t="s">
        <v>193</v>
      </c>
      <c r="G211" s="216"/>
      <c r="H211" s="219" t="s">
        <v>21</v>
      </c>
      <c r="I211" s="220"/>
      <c r="J211" s="216"/>
      <c r="K211" s="216"/>
      <c r="L211" s="221"/>
      <c r="M211" s="222"/>
      <c r="N211" s="223"/>
      <c r="O211" s="223"/>
      <c r="P211" s="223"/>
      <c r="Q211" s="223"/>
      <c r="R211" s="223"/>
      <c r="S211" s="223"/>
      <c r="T211" s="224"/>
      <c r="AT211" s="225" t="s">
        <v>189</v>
      </c>
      <c r="AU211" s="225" t="s">
        <v>82</v>
      </c>
      <c r="AV211" s="11" t="s">
        <v>80</v>
      </c>
      <c r="AW211" s="11" t="s">
        <v>35</v>
      </c>
      <c r="AX211" s="11" t="s">
        <v>72</v>
      </c>
      <c r="AY211" s="225" t="s">
        <v>133</v>
      </c>
    </row>
    <row r="212" spans="2:65" s="12" customFormat="1" ht="27">
      <c r="B212" s="226"/>
      <c r="C212" s="227"/>
      <c r="D212" s="204" t="s">
        <v>189</v>
      </c>
      <c r="E212" s="228" t="s">
        <v>21</v>
      </c>
      <c r="F212" s="229" t="s">
        <v>352</v>
      </c>
      <c r="G212" s="227"/>
      <c r="H212" s="230">
        <v>10.46</v>
      </c>
      <c r="I212" s="231"/>
      <c r="J212" s="227"/>
      <c r="K212" s="227"/>
      <c r="L212" s="232"/>
      <c r="M212" s="233"/>
      <c r="N212" s="234"/>
      <c r="O212" s="234"/>
      <c r="P212" s="234"/>
      <c r="Q212" s="234"/>
      <c r="R212" s="234"/>
      <c r="S212" s="234"/>
      <c r="T212" s="235"/>
      <c r="AT212" s="236" t="s">
        <v>189</v>
      </c>
      <c r="AU212" s="236" t="s">
        <v>82</v>
      </c>
      <c r="AV212" s="12" t="s">
        <v>82</v>
      </c>
      <c r="AW212" s="12" t="s">
        <v>35</v>
      </c>
      <c r="AX212" s="12" t="s">
        <v>72</v>
      </c>
      <c r="AY212" s="236" t="s">
        <v>133</v>
      </c>
    </row>
    <row r="213" spans="2:65" s="12" customFormat="1" ht="27">
      <c r="B213" s="226"/>
      <c r="C213" s="227"/>
      <c r="D213" s="204" t="s">
        <v>189</v>
      </c>
      <c r="E213" s="228" t="s">
        <v>21</v>
      </c>
      <c r="F213" s="229" t="s">
        <v>353</v>
      </c>
      <c r="G213" s="227"/>
      <c r="H213" s="230">
        <v>10.48</v>
      </c>
      <c r="I213" s="231"/>
      <c r="J213" s="227"/>
      <c r="K213" s="227"/>
      <c r="L213" s="232"/>
      <c r="M213" s="233"/>
      <c r="N213" s="234"/>
      <c r="O213" s="234"/>
      <c r="P213" s="234"/>
      <c r="Q213" s="234"/>
      <c r="R213" s="234"/>
      <c r="S213" s="234"/>
      <c r="T213" s="235"/>
      <c r="AT213" s="236" t="s">
        <v>189</v>
      </c>
      <c r="AU213" s="236" t="s">
        <v>82</v>
      </c>
      <c r="AV213" s="12" t="s">
        <v>82</v>
      </c>
      <c r="AW213" s="12" t="s">
        <v>35</v>
      </c>
      <c r="AX213" s="12" t="s">
        <v>72</v>
      </c>
      <c r="AY213" s="236" t="s">
        <v>133</v>
      </c>
    </row>
    <row r="214" spans="2:65" s="12" customFormat="1" ht="13.5">
      <c r="B214" s="226"/>
      <c r="C214" s="227"/>
      <c r="D214" s="204" t="s">
        <v>189</v>
      </c>
      <c r="E214" s="228" t="s">
        <v>21</v>
      </c>
      <c r="F214" s="229" t="s">
        <v>362</v>
      </c>
      <c r="G214" s="227"/>
      <c r="H214" s="230">
        <v>1.48</v>
      </c>
      <c r="I214" s="231"/>
      <c r="J214" s="227"/>
      <c r="K214" s="227"/>
      <c r="L214" s="232"/>
      <c r="M214" s="233"/>
      <c r="N214" s="234"/>
      <c r="O214" s="234"/>
      <c r="P214" s="234"/>
      <c r="Q214" s="234"/>
      <c r="R214" s="234"/>
      <c r="S214" s="234"/>
      <c r="T214" s="235"/>
      <c r="AT214" s="236" t="s">
        <v>189</v>
      </c>
      <c r="AU214" s="236" t="s">
        <v>82</v>
      </c>
      <c r="AV214" s="12" t="s">
        <v>82</v>
      </c>
      <c r="AW214" s="12" t="s">
        <v>35</v>
      </c>
      <c r="AX214" s="12" t="s">
        <v>72</v>
      </c>
      <c r="AY214" s="236" t="s">
        <v>133</v>
      </c>
    </row>
    <row r="215" spans="2:65" s="12" customFormat="1" ht="13.5">
      <c r="B215" s="226"/>
      <c r="C215" s="227"/>
      <c r="D215" s="204" t="s">
        <v>189</v>
      </c>
      <c r="E215" s="228" t="s">
        <v>21</v>
      </c>
      <c r="F215" s="229" t="s">
        <v>386</v>
      </c>
      <c r="G215" s="227"/>
      <c r="H215" s="230">
        <v>7.5</v>
      </c>
      <c r="I215" s="231"/>
      <c r="J215" s="227"/>
      <c r="K215" s="227"/>
      <c r="L215" s="232"/>
      <c r="M215" s="233"/>
      <c r="N215" s="234"/>
      <c r="O215" s="234"/>
      <c r="P215" s="234"/>
      <c r="Q215" s="234"/>
      <c r="R215" s="234"/>
      <c r="S215" s="234"/>
      <c r="T215" s="235"/>
      <c r="AT215" s="236" t="s">
        <v>189</v>
      </c>
      <c r="AU215" s="236" t="s">
        <v>82</v>
      </c>
      <c r="AV215" s="12" t="s">
        <v>82</v>
      </c>
      <c r="AW215" s="12" t="s">
        <v>35</v>
      </c>
      <c r="AX215" s="12" t="s">
        <v>72</v>
      </c>
      <c r="AY215" s="236" t="s">
        <v>133</v>
      </c>
    </row>
    <row r="216" spans="2:65" s="13" customFormat="1" ht="13.5">
      <c r="B216" s="237"/>
      <c r="C216" s="238"/>
      <c r="D216" s="207" t="s">
        <v>189</v>
      </c>
      <c r="E216" s="239" t="s">
        <v>21</v>
      </c>
      <c r="F216" s="240" t="s">
        <v>196</v>
      </c>
      <c r="G216" s="238"/>
      <c r="H216" s="241">
        <v>162.38</v>
      </c>
      <c r="I216" s="242"/>
      <c r="J216" s="238"/>
      <c r="K216" s="238"/>
      <c r="L216" s="243"/>
      <c r="M216" s="244"/>
      <c r="N216" s="245"/>
      <c r="O216" s="245"/>
      <c r="P216" s="245"/>
      <c r="Q216" s="245"/>
      <c r="R216" s="245"/>
      <c r="S216" s="245"/>
      <c r="T216" s="246"/>
      <c r="AT216" s="247" t="s">
        <v>189</v>
      </c>
      <c r="AU216" s="247" t="s">
        <v>82</v>
      </c>
      <c r="AV216" s="13" t="s">
        <v>155</v>
      </c>
      <c r="AW216" s="13" t="s">
        <v>35</v>
      </c>
      <c r="AX216" s="13" t="s">
        <v>80</v>
      </c>
      <c r="AY216" s="247" t="s">
        <v>133</v>
      </c>
    </row>
    <row r="217" spans="2:65" s="1" customFormat="1" ht="16.5" customHeight="1">
      <c r="B217" s="40"/>
      <c r="C217" s="192" t="s">
        <v>387</v>
      </c>
      <c r="D217" s="192" t="s">
        <v>136</v>
      </c>
      <c r="E217" s="193" t="s">
        <v>388</v>
      </c>
      <c r="F217" s="194" t="s">
        <v>389</v>
      </c>
      <c r="G217" s="195" t="s">
        <v>200</v>
      </c>
      <c r="H217" s="196">
        <v>30.97</v>
      </c>
      <c r="I217" s="197"/>
      <c r="J217" s="198">
        <f>ROUND(I217*H217,2)</f>
        <v>0</v>
      </c>
      <c r="K217" s="194" t="s">
        <v>140</v>
      </c>
      <c r="L217" s="60"/>
      <c r="M217" s="199" t="s">
        <v>21</v>
      </c>
      <c r="N217" s="200" t="s">
        <v>43</v>
      </c>
      <c r="O217" s="41"/>
      <c r="P217" s="201">
        <f>O217*H217</f>
        <v>0</v>
      </c>
      <c r="Q217" s="201">
        <v>0</v>
      </c>
      <c r="R217" s="201">
        <f>Q217*H217</f>
        <v>0</v>
      </c>
      <c r="S217" s="201">
        <v>0</v>
      </c>
      <c r="T217" s="202">
        <f>S217*H217</f>
        <v>0</v>
      </c>
      <c r="AR217" s="23" t="s">
        <v>226</v>
      </c>
      <c r="AT217" s="23" t="s">
        <v>136</v>
      </c>
      <c r="AU217" s="23" t="s">
        <v>82</v>
      </c>
      <c r="AY217" s="23" t="s">
        <v>133</v>
      </c>
      <c r="BE217" s="203">
        <f>IF(N217="základní",J217,0)</f>
        <v>0</v>
      </c>
      <c r="BF217" s="203">
        <f>IF(N217="snížená",J217,0)</f>
        <v>0</v>
      </c>
      <c r="BG217" s="203">
        <f>IF(N217="zákl. přenesená",J217,0)</f>
        <v>0</v>
      </c>
      <c r="BH217" s="203">
        <f>IF(N217="sníž. přenesená",J217,0)</f>
        <v>0</v>
      </c>
      <c r="BI217" s="203">
        <f>IF(N217="nulová",J217,0)</f>
        <v>0</v>
      </c>
      <c r="BJ217" s="23" t="s">
        <v>80</v>
      </c>
      <c r="BK217" s="203">
        <f>ROUND(I217*H217,2)</f>
        <v>0</v>
      </c>
      <c r="BL217" s="23" t="s">
        <v>226</v>
      </c>
      <c r="BM217" s="23" t="s">
        <v>390</v>
      </c>
    </row>
    <row r="218" spans="2:65" s="11" customFormat="1" ht="13.5">
      <c r="B218" s="215"/>
      <c r="C218" s="216"/>
      <c r="D218" s="204" t="s">
        <v>189</v>
      </c>
      <c r="E218" s="217" t="s">
        <v>21</v>
      </c>
      <c r="F218" s="218" t="s">
        <v>190</v>
      </c>
      <c r="G218" s="216"/>
      <c r="H218" s="219" t="s">
        <v>21</v>
      </c>
      <c r="I218" s="220"/>
      <c r="J218" s="216"/>
      <c r="K218" s="216"/>
      <c r="L218" s="221"/>
      <c r="M218" s="222"/>
      <c r="N218" s="223"/>
      <c r="O218" s="223"/>
      <c r="P218" s="223"/>
      <c r="Q218" s="223"/>
      <c r="R218" s="223"/>
      <c r="S218" s="223"/>
      <c r="T218" s="224"/>
      <c r="AT218" s="225" t="s">
        <v>189</v>
      </c>
      <c r="AU218" s="225" t="s">
        <v>82</v>
      </c>
      <c r="AV218" s="11" t="s">
        <v>80</v>
      </c>
      <c r="AW218" s="11" t="s">
        <v>35</v>
      </c>
      <c r="AX218" s="11" t="s">
        <v>72</v>
      </c>
      <c r="AY218" s="225" t="s">
        <v>133</v>
      </c>
    </row>
    <row r="219" spans="2:65" s="12" customFormat="1" ht="13.5">
      <c r="B219" s="226"/>
      <c r="C219" s="227"/>
      <c r="D219" s="204" t="s">
        <v>189</v>
      </c>
      <c r="E219" s="228" t="s">
        <v>21</v>
      </c>
      <c r="F219" s="229" t="s">
        <v>391</v>
      </c>
      <c r="G219" s="227"/>
      <c r="H219" s="230">
        <v>14.17</v>
      </c>
      <c r="I219" s="231"/>
      <c r="J219" s="227"/>
      <c r="K219" s="227"/>
      <c r="L219" s="232"/>
      <c r="M219" s="233"/>
      <c r="N219" s="234"/>
      <c r="O219" s="234"/>
      <c r="P219" s="234"/>
      <c r="Q219" s="234"/>
      <c r="R219" s="234"/>
      <c r="S219" s="234"/>
      <c r="T219" s="235"/>
      <c r="AT219" s="236" t="s">
        <v>189</v>
      </c>
      <c r="AU219" s="236" t="s">
        <v>82</v>
      </c>
      <c r="AV219" s="12" t="s">
        <v>82</v>
      </c>
      <c r="AW219" s="12" t="s">
        <v>35</v>
      </c>
      <c r="AX219" s="12" t="s">
        <v>72</v>
      </c>
      <c r="AY219" s="236" t="s">
        <v>133</v>
      </c>
    </row>
    <row r="220" spans="2:65" s="11" customFormat="1" ht="13.5">
      <c r="B220" s="215"/>
      <c r="C220" s="216"/>
      <c r="D220" s="204" t="s">
        <v>189</v>
      </c>
      <c r="E220" s="217" t="s">
        <v>21</v>
      </c>
      <c r="F220" s="218" t="s">
        <v>193</v>
      </c>
      <c r="G220" s="216"/>
      <c r="H220" s="219" t="s">
        <v>21</v>
      </c>
      <c r="I220" s="220"/>
      <c r="J220" s="216"/>
      <c r="K220" s="216"/>
      <c r="L220" s="221"/>
      <c r="M220" s="222"/>
      <c r="N220" s="223"/>
      <c r="O220" s="223"/>
      <c r="P220" s="223"/>
      <c r="Q220" s="223"/>
      <c r="R220" s="223"/>
      <c r="S220" s="223"/>
      <c r="T220" s="224"/>
      <c r="AT220" s="225" t="s">
        <v>189</v>
      </c>
      <c r="AU220" s="225" t="s">
        <v>82</v>
      </c>
      <c r="AV220" s="11" t="s">
        <v>80</v>
      </c>
      <c r="AW220" s="11" t="s">
        <v>35</v>
      </c>
      <c r="AX220" s="11" t="s">
        <v>72</v>
      </c>
      <c r="AY220" s="225" t="s">
        <v>133</v>
      </c>
    </row>
    <row r="221" spans="2:65" s="12" customFormat="1" ht="13.5">
      <c r="B221" s="226"/>
      <c r="C221" s="227"/>
      <c r="D221" s="204" t="s">
        <v>189</v>
      </c>
      <c r="E221" s="228" t="s">
        <v>21</v>
      </c>
      <c r="F221" s="229" t="s">
        <v>311</v>
      </c>
      <c r="G221" s="227"/>
      <c r="H221" s="230">
        <v>16.8</v>
      </c>
      <c r="I221" s="231"/>
      <c r="J221" s="227"/>
      <c r="K221" s="227"/>
      <c r="L221" s="232"/>
      <c r="M221" s="233"/>
      <c r="N221" s="234"/>
      <c r="O221" s="234"/>
      <c r="P221" s="234"/>
      <c r="Q221" s="234"/>
      <c r="R221" s="234"/>
      <c r="S221" s="234"/>
      <c r="T221" s="235"/>
      <c r="AT221" s="236" t="s">
        <v>189</v>
      </c>
      <c r="AU221" s="236" t="s">
        <v>82</v>
      </c>
      <c r="AV221" s="12" t="s">
        <v>82</v>
      </c>
      <c r="AW221" s="12" t="s">
        <v>35</v>
      </c>
      <c r="AX221" s="12" t="s">
        <v>72</v>
      </c>
      <c r="AY221" s="236" t="s">
        <v>133</v>
      </c>
    </row>
    <row r="222" spans="2:65" s="13" customFormat="1" ht="13.5">
      <c r="B222" s="237"/>
      <c r="C222" s="238"/>
      <c r="D222" s="207" t="s">
        <v>189</v>
      </c>
      <c r="E222" s="239" t="s">
        <v>21</v>
      </c>
      <c r="F222" s="240" t="s">
        <v>196</v>
      </c>
      <c r="G222" s="238"/>
      <c r="H222" s="241">
        <v>30.97</v>
      </c>
      <c r="I222" s="242"/>
      <c r="J222" s="238"/>
      <c r="K222" s="238"/>
      <c r="L222" s="243"/>
      <c r="M222" s="244"/>
      <c r="N222" s="245"/>
      <c r="O222" s="245"/>
      <c r="P222" s="245"/>
      <c r="Q222" s="245"/>
      <c r="R222" s="245"/>
      <c r="S222" s="245"/>
      <c r="T222" s="246"/>
      <c r="AT222" s="247" t="s">
        <v>189</v>
      </c>
      <c r="AU222" s="247" t="s">
        <v>82</v>
      </c>
      <c r="AV222" s="13" t="s">
        <v>155</v>
      </c>
      <c r="AW222" s="13" t="s">
        <v>35</v>
      </c>
      <c r="AX222" s="13" t="s">
        <v>80</v>
      </c>
      <c r="AY222" s="247" t="s">
        <v>133</v>
      </c>
    </row>
    <row r="223" spans="2:65" s="1" customFormat="1" ht="25.5" customHeight="1">
      <c r="B223" s="40"/>
      <c r="C223" s="192" t="s">
        <v>392</v>
      </c>
      <c r="D223" s="192" t="s">
        <v>136</v>
      </c>
      <c r="E223" s="193" t="s">
        <v>393</v>
      </c>
      <c r="F223" s="194" t="s">
        <v>394</v>
      </c>
      <c r="G223" s="195" t="s">
        <v>200</v>
      </c>
      <c r="H223" s="196">
        <v>30.97</v>
      </c>
      <c r="I223" s="197"/>
      <c r="J223" s="198">
        <f>ROUND(I223*H223,2)</f>
        <v>0</v>
      </c>
      <c r="K223" s="194" t="s">
        <v>140</v>
      </c>
      <c r="L223" s="60"/>
      <c r="M223" s="199" t="s">
        <v>21</v>
      </c>
      <c r="N223" s="200" t="s">
        <v>43</v>
      </c>
      <c r="O223" s="41"/>
      <c r="P223" s="201">
        <f>O223*H223</f>
        <v>0</v>
      </c>
      <c r="Q223" s="201">
        <v>5.0000000000000001E-4</v>
      </c>
      <c r="R223" s="201">
        <f>Q223*H223</f>
        <v>1.5485000000000001E-2</v>
      </c>
      <c r="S223" s="201">
        <v>0</v>
      </c>
      <c r="T223" s="202">
        <f>S223*H223</f>
        <v>0</v>
      </c>
      <c r="AR223" s="23" t="s">
        <v>226</v>
      </c>
      <c r="AT223" s="23" t="s">
        <v>136</v>
      </c>
      <c r="AU223" s="23" t="s">
        <v>82</v>
      </c>
      <c r="AY223" s="23" t="s">
        <v>133</v>
      </c>
      <c r="BE223" s="203">
        <f>IF(N223="základní",J223,0)</f>
        <v>0</v>
      </c>
      <c r="BF223" s="203">
        <f>IF(N223="snížená",J223,0)</f>
        <v>0</v>
      </c>
      <c r="BG223" s="203">
        <f>IF(N223="zákl. přenesená",J223,0)</f>
        <v>0</v>
      </c>
      <c r="BH223" s="203">
        <f>IF(N223="sníž. přenesená",J223,0)</f>
        <v>0</v>
      </c>
      <c r="BI223" s="203">
        <f>IF(N223="nulová",J223,0)</f>
        <v>0</v>
      </c>
      <c r="BJ223" s="23" t="s">
        <v>80</v>
      </c>
      <c r="BK223" s="203">
        <f>ROUND(I223*H223,2)</f>
        <v>0</v>
      </c>
      <c r="BL223" s="23" t="s">
        <v>226</v>
      </c>
      <c r="BM223" s="23" t="s">
        <v>395</v>
      </c>
    </row>
    <row r="224" spans="2:65" s="1" customFormat="1" ht="27">
      <c r="B224" s="40"/>
      <c r="C224" s="62"/>
      <c r="D224" s="207" t="s">
        <v>143</v>
      </c>
      <c r="E224" s="62"/>
      <c r="F224" s="208" t="s">
        <v>321</v>
      </c>
      <c r="G224" s="62"/>
      <c r="H224" s="62"/>
      <c r="I224" s="162"/>
      <c r="J224" s="62"/>
      <c r="K224" s="62"/>
      <c r="L224" s="60"/>
      <c r="M224" s="206"/>
      <c r="N224" s="41"/>
      <c r="O224" s="41"/>
      <c r="P224" s="41"/>
      <c r="Q224" s="41"/>
      <c r="R224" s="41"/>
      <c r="S224" s="41"/>
      <c r="T224" s="77"/>
      <c r="AT224" s="23" t="s">
        <v>143</v>
      </c>
      <c r="AU224" s="23" t="s">
        <v>82</v>
      </c>
    </row>
    <row r="225" spans="2:65" s="1" customFormat="1" ht="16.5" customHeight="1">
      <c r="B225" s="40"/>
      <c r="C225" s="251" t="s">
        <v>396</v>
      </c>
      <c r="D225" s="251" t="s">
        <v>252</v>
      </c>
      <c r="E225" s="252" t="s">
        <v>322</v>
      </c>
      <c r="F225" s="253" t="s">
        <v>323</v>
      </c>
      <c r="G225" s="254" t="s">
        <v>200</v>
      </c>
      <c r="H225" s="255">
        <v>37.164000000000001</v>
      </c>
      <c r="I225" s="256"/>
      <c r="J225" s="257">
        <f>ROUND(I225*H225,2)</f>
        <v>0</v>
      </c>
      <c r="K225" s="253" t="s">
        <v>140</v>
      </c>
      <c r="L225" s="258"/>
      <c r="M225" s="259" t="s">
        <v>21</v>
      </c>
      <c r="N225" s="260" t="s">
        <v>43</v>
      </c>
      <c r="O225" s="41"/>
      <c r="P225" s="201">
        <f>O225*H225</f>
        <v>0</v>
      </c>
      <c r="Q225" s="201">
        <v>2.5999999999999999E-3</v>
      </c>
      <c r="R225" s="201">
        <f>Q225*H225</f>
        <v>9.6626400000000001E-2</v>
      </c>
      <c r="S225" s="201">
        <v>0</v>
      </c>
      <c r="T225" s="202">
        <f>S225*H225</f>
        <v>0</v>
      </c>
      <c r="AR225" s="23" t="s">
        <v>255</v>
      </c>
      <c r="AT225" s="23" t="s">
        <v>252</v>
      </c>
      <c r="AU225" s="23" t="s">
        <v>82</v>
      </c>
      <c r="AY225" s="23" t="s">
        <v>133</v>
      </c>
      <c r="BE225" s="203">
        <f>IF(N225="základní",J225,0)</f>
        <v>0</v>
      </c>
      <c r="BF225" s="203">
        <f>IF(N225="snížená",J225,0)</f>
        <v>0</v>
      </c>
      <c r="BG225" s="203">
        <f>IF(N225="zákl. přenesená",J225,0)</f>
        <v>0</v>
      </c>
      <c r="BH225" s="203">
        <f>IF(N225="sníž. přenesená",J225,0)</f>
        <v>0</v>
      </c>
      <c r="BI225" s="203">
        <f>IF(N225="nulová",J225,0)</f>
        <v>0</v>
      </c>
      <c r="BJ225" s="23" t="s">
        <v>80</v>
      </c>
      <c r="BK225" s="203">
        <f>ROUND(I225*H225,2)</f>
        <v>0</v>
      </c>
      <c r="BL225" s="23" t="s">
        <v>226</v>
      </c>
      <c r="BM225" s="23" t="s">
        <v>397</v>
      </c>
    </row>
    <row r="226" spans="2:65" s="1" customFormat="1" ht="27">
      <c r="B226" s="40"/>
      <c r="C226" s="62"/>
      <c r="D226" s="204" t="s">
        <v>143</v>
      </c>
      <c r="E226" s="62"/>
      <c r="F226" s="205" t="s">
        <v>325</v>
      </c>
      <c r="G226" s="62"/>
      <c r="H226" s="62"/>
      <c r="I226" s="162"/>
      <c r="J226" s="62"/>
      <c r="K226" s="62"/>
      <c r="L226" s="60"/>
      <c r="M226" s="206"/>
      <c r="N226" s="41"/>
      <c r="O226" s="41"/>
      <c r="P226" s="41"/>
      <c r="Q226" s="41"/>
      <c r="R226" s="41"/>
      <c r="S226" s="41"/>
      <c r="T226" s="77"/>
      <c r="AT226" s="23" t="s">
        <v>143</v>
      </c>
      <c r="AU226" s="23" t="s">
        <v>82</v>
      </c>
    </row>
    <row r="227" spans="2:65" s="12" customFormat="1" ht="13.5">
      <c r="B227" s="226"/>
      <c r="C227" s="227"/>
      <c r="D227" s="207" t="s">
        <v>189</v>
      </c>
      <c r="E227" s="227"/>
      <c r="F227" s="248" t="s">
        <v>398</v>
      </c>
      <c r="G227" s="227"/>
      <c r="H227" s="249">
        <v>37.164000000000001</v>
      </c>
      <c r="I227" s="231"/>
      <c r="J227" s="227"/>
      <c r="K227" s="227"/>
      <c r="L227" s="232"/>
      <c r="M227" s="233"/>
      <c r="N227" s="234"/>
      <c r="O227" s="234"/>
      <c r="P227" s="234"/>
      <c r="Q227" s="234"/>
      <c r="R227" s="234"/>
      <c r="S227" s="234"/>
      <c r="T227" s="235"/>
      <c r="AT227" s="236" t="s">
        <v>189</v>
      </c>
      <c r="AU227" s="236" t="s">
        <v>82</v>
      </c>
      <c r="AV227" s="12" t="s">
        <v>82</v>
      </c>
      <c r="AW227" s="12" t="s">
        <v>6</v>
      </c>
      <c r="AX227" s="12" t="s">
        <v>80</v>
      </c>
      <c r="AY227" s="236" t="s">
        <v>133</v>
      </c>
    </row>
    <row r="228" spans="2:65" s="1" customFormat="1" ht="16.5" customHeight="1">
      <c r="B228" s="40"/>
      <c r="C228" s="192" t="s">
        <v>399</v>
      </c>
      <c r="D228" s="192" t="s">
        <v>136</v>
      </c>
      <c r="E228" s="193" t="s">
        <v>400</v>
      </c>
      <c r="F228" s="194" t="s">
        <v>401</v>
      </c>
      <c r="G228" s="195" t="s">
        <v>200</v>
      </c>
      <c r="H228" s="196">
        <v>222.4</v>
      </c>
      <c r="I228" s="197"/>
      <c r="J228" s="198">
        <f>ROUND(I228*H228,2)</f>
        <v>0</v>
      </c>
      <c r="K228" s="194" t="s">
        <v>140</v>
      </c>
      <c r="L228" s="60"/>
      <c r="M228" s="199" t="s">
        <v>21</v>
      </c>
      <c r="N228" s="200" t="s">
        <v>43</v>
      </c>
      <c r="O228" s="41"/>
      <c r="P228" s="201">
        <f>O228*H228</f>
        <v>0</v>
      </c>
      <c r="Q228" s="201">
        <v>0</v>
      </c>
      <c r="R228" s="201">
        <f>Q228*H228</f>
        <v>0</v>
      </c>
      <c r="S228" s="201">
        <v>0</v>
      </c>
      <c r="T228" s="202">
        <f>S228*H228</f>
        <v>0</v>
      </c>
      <c r="AR228" s="23" t="s">
        <v>226</v>
      </c>
      <c r="AT228" s="23" t="s">
        <v>136</v>
      </c>
      <c r="AU228" s="23" t="s">
        <v>82</v>
      </c>
      <c r="AY228" s="23" t="s">
        <v>133</v>
      </c>
      <c r="BE228" s="203">
        <f>IF(N228="základní",J228,0)</f>
        <v>0</v>
      </c>
      <c r="BF228" s="203">
        <f>IF(N228="snížená",J228,0)</f>
        <v>0</v>
      </c>
      <c r="BG228" s="203">
        <f>IF(N228="zákl. přenesená",J228,0)</f>
        <v>0</v>
      </c>
      <c r="BH228" s="203">
        <f>IF(N228="sníž. přenesená",J228,0)</f>
        <v>0</v>
      </c>
      <c r="BI228" s="203">
        <f>IF(N228="nulová",J228,0)</f>
        <v>0</v>
      </c>
      <c r="BJ228" s="23" t="s">
        <v>80</v>
      </c>
      <c r="BK228" s="203">
        <f>ROUND(I228*H228,2)</f>
        <v>0</v>
      </c>
      <c r="BL228" s="23" t="s">
        <v>226</v>
      </c>
      <c r="BM228" s="23" t="s">
        <v>402</v>
      </c>
    </row>
    <row r="229" spans="2:65" s="1" customFormat="1" ht="16.5" customHeight="1">
      <c r="B229" s="40"/>
      <c r="C229" s="192" t="s">
        <v>403</v>
      </c>
      <c r="D229" s="192" t="s">
        <v>136</v>
      </c>
      <c r="E229" s="193" t="s">
        <v>404</v>
      </c>
      <c r="F229" s="194" t="s">
        <v>405</v>
      </c>
      <c r="G229" s="195" t="s">
        <v>200</v>
      </c>
      <c r="H229" s="196">
        <v>30.97</v>
      </c>
      <c r="I229" s="197"/>
      <c r="J229" s="198">
        <f>ROUND(I229*H229,2)</f>
        <v>0</v>
      </c>
      <c r="K229" s="194" t="s">
        <v>21</v>
      </c>
      <c r="L229" s="60"/>
      <c r="M229" s="199" t="s">
        <v>21</v>
      </c>
      <c r="N229" s="200" t="s">
        <v>43</v>
      </c>
      <c r="O229" s="41"/>
      <c r="P229" s="201">
        <f>O229*H229</f>
        <v>0</v>
      </c>
      <c r="Q229" s="201">
        <v>0</v>
      </c>
      <c r="R229" s="201">
        <f>Q229*H229</f>
        <v>0</v>
      </c>
      <c r="S229" s="201">
        <v>0</v>
      </c>
      <c r="T229" s="202">
        <f>S229*H229</f>
        <v>0</v>
      </c>
      <c r="AR229" s="23" t="s">
        <v>226</v>
      </c>
      <c r="AT229" s="23" t="s">
        <v>136</v>
      </c>
      <c r="AU229" s="23" t="s">
        <v>82</v>
      </c>
      <c r="AY229" s="23" t="s">
        <v>133</v>
      </c>
      <c r="BE229" s="203">
        <f>IF(N229="základní",J229,0)</f>
        <v>0</v>
      </c>
      <c r="BF229" s="203">
        <f>IF(N229="snížená",J229,0)</f>
        <v>0</v>
      </c>
      <c r="BG229" s="203">
        <f>IF(N229="zákl. přenesená",J229,0)</f>
        <v>0</v>
      </c>
      <c r="BH229" s="203">
        <f>IF(N229="sníž. přenesená",J229,0)</f>
        <v>0</v>
      </c>
      <c r="BI229" s="203">
        <f>IF(N229="nulová",J229,0)</f>
        <v>0</v>
      </c>
      <c r="BJ229" s="23" t="s">
        <v>80</v>
      </c>
      <c r="BK229" s="203">
        <f>ROUND(I229*H229,2)</f>
        <v>0</v>
      </c>
      <c r="BL229" s="23" t="s">
        <v>226</v>
      </c>
      <c r="BM229" s="23" t="s">
        <v>406</v>
      </c>
    </row>
    <row r="230" spans="2:65" s="1" customFormat="1" ht="38.25" customHeight="1">
      <c r="B230" s="40"/>
      <c r="C230" s="192" t="s">
        <v>407</v>
      </c>
      <c r="D230" s="192" t="s">
        <v>136</v>
      </c>
      <c r="E230" s="193" t="s">
        <v>408</v>
      </c>
      <c r="F230" s="194" t="s">
        <v>409</v>
      </c>
      <c r="G230" s="195" t="s">
        <v>206</v>
      </c>
      <c r="H230" s="196">
        <v>2.3879999999999999</v>
      </c>
      <c r="I230" s="197"/>
      <c r="J230" s="198">
        <f>ROUND(I230*H230,2)</f>
        <v>0</v>
      </c>
      <c r="K230" s="194" t="s">
        <v>140</v>
      </c>
      <c r="L230" s="60"/>
      <c r="M230" s="199" t="s">
        <v>21</v>
      </c>
      <c r="N230" s="200" t="s">
        <v>43</v>
      </c>
      <c r="O230" s="41"/>
      <c r="P230" s="201">
        <f>O230*H230</f>
        <v>0</v>
      </c>
      <c r="Q230" s="201">
        <v>0</v>
      </c>
      <c r="R230" s="201">
        <f>Q230*H230</f>
        <v>0</v>
      </c>
      <c r="S230" s="201">
        <v>0</v>
      </c>
      <c r="T230" s="202">
        <f>S230*H230</f>
        <v>0</v>
      </c>
      <c r="AR230" s="23" t="s">
        <v>226</v>
      </c>
      <c r="AT230" s="23" t="s">
        <v>136</v>
      </c>
      <c r="AU230" s="23" t="s">
        <v>82</v>
      </c>
      <c r="AY230" s="23" t="s">
        <v>133</v>
      </c>
      <c r="BE230" s="203">
        <f>IF(N230="základní",J230,0)</f>
        <v>0</v>
      </c>
      <c r="BF230" s="203">
        <f>IF(N230="snížená",J230,0)</f>
        <v>0</v>
      </c>
      <c r="BG230" s="203">
        <f>IF(N230="zákl. přenesená",J230,0)</f>
        <v>0</v>
      </c>
      <c r="BH230" s="203">
        <f>IF(N230="sníž. přenesená",J230,0)</f>
        <v>0</v>
      </c>
      <c r="BI230" s="203">
        <f>IF(N230="nulová",J230,0)</f>
        <v>0</v>
      </c>
      <c r="BJ230" s="23" t="s">
        <v>80</v>
      </c>
      <c r="BK230" s="203">
        <f>ROUND(I230*H230,2)</f>
        <v>0</v>
      </c>
      <c r="BL230" s="23" t="s">
        <v>226</v>
      </c>
      <c r="BM230" s="23" t="s">
        <v>410</v>
      </c>
    </row>
    <row r="231" spans="2:65" s="1" customFormat="1" ht="38.25" customHeight="1">
      <c r="B231" s="40"/>
      <c r="C231" s="192" t="s">
        <v>411</v>
      </c>
      <c r="D231" s="192" t="s">
        <v>136</v>
      </c>
      <c r="E231" s="193" t="s">
        <v>412</v>
      </c>
      <c r="F231" s="194" t="s">
        <v>413</v>
      </c>
      <c r="G231" s="195" t="s">
        <v>206</v>
      </c>
      <c r="H231" s="196">
        <v>2.3879999999999999</v>
      </c>
      <c r="I231" s="197"/>
      <c r="J231" s="198">
        <f>ROUND(I231*H231,2)</f>
        <v>0</v>
      </c>
      <c r="K231" s="194" t="s">
        <v>140</v>
      </c>
      <c r="L231" s="60"/>
      <c r="M231" s="199" t="s">
        <v>21</v>
      </c>
      <c r="N231" s="200" t="s">
        <v>43</v>
      </c>
      <c r="O231" s="41"/>
      <c r="P231" s="201">
        <f>O231*H231</f>
        <v>0</v>
      </c>
      <c r="Q231" s="201">
        <v>0</v>
      </c>
      <c r="R231" s="201">
        <f>Q231*H231</f>
        <v>0</v>
      </c>
      <c r="S231" s="201">
        <v>0</v>
      </c>
      <c r="T231" s="202">
        <f>S231*H231</f>
        <v>0</v>
      </c>
      <c r="AR231" s="23" t="s">
        <v>226</v>
      </c>
      <c r="AT231" s="23" t="s">
        <v>136</v>
      </c>
      <c r="AU231" s="23" t="s">
        <v>82</v>
      </c>
      <c r="AY231" s="23" t="s">
        <v>133</v>
      </c>
      <c r="BE231" s="203">
        <f>IF(N231="základní",J231,0)</f>
        <v>0</v>
      </c>
      <c r="BF231" s="203">
        <f>IF(N231="snížená",J231,0)</f>
        <v>0</v>
      </c>
      <c r="BG231" s="203">
        <f>IF(N231="zákl. přenesená",J231,0)</f>
        <v>0</v>
      </c>
      <c r="BH231" s="203">
        <f>IF(N231="sníž. přenesená",J231,0)</f>
        <v>0</v>
      </c>
      <c r="BI231" s="203">
        <f>IF(N231="nulová",J231,0)</f>
        <v>0</v>
      </c>
      <c r="BJ231" s="23" t="s">
        <v>80</v>
      </c>
      <c r="BK231" s="203">
        <f>ROUND(I231*H231,2)</f>
        <v>0</v>
      </c>
      <c r="BL231" s="23" t="s">
        <v>226</v>
      </c>
      <c r="BM231" s="23" t="s">
        <v>414</v>
      </c>
    </row>
    <row r="232" spans="2:65" s="10" customFormat="1" ht="29.85" customHeight="1">
      <c r="B232" s="175"/>
      <c r="C232" s="176"/>
      <c r="D232" s="189" t="s">
        <v>71</v>
      </c>
      <c r="E232" s="190" t="s">
        <v>415</v>
      </c>
      <c r="F232" s="190" t="s">
        <v>416</v>
      </c>
      <c r="G232" s="176"/>
      <c r="H232" s="176"/>
      <c r="I232" s="179"/>
      <c r="J232" s="191">
        <f>BK232</f>
        <v>0</v>
      </c>
      <c r="K232" s="176"/>
      <c r="L232" s="181"/>
      <c r="M232" s="182"/>
      <c r="N232" s="183"/>
      <c r="O232" s="183"/>
      <c r="P232" s="184">
        <f>SUM(P233:P234)</f>
        <v>0</v>
      </c>
      <c r="Q232" s="183"/>
      <c r="R232" s="184">
        <f>SUM(R233:R234)</f>
        <v>3.24786E-3</v>
      </c>
      <c r="S232" s="183"/>
      <c r="T232" s="185">
        <f>SUM(T233:T234)</f>
        <v>0</v>
      </c>
      <c r="AR232" s="186" t="s">
        <v>82</v>
      </c>
      <c r="AT232" s="187" t="s">
        <v>71</v>
      </c>
      <c r="AU232" s="187" t="s">
        <v>80</v>
      </c>
      <c r="AY232" s="186" t="s">
        <v>133</v>
      </c>
      <c r="BK232" s="188">
        <f>SUM(BK233:BK234)</f>
        <v>0</v>
      </c>
    </row>
    <row r="233" spans="2:65" s="1" customFormat="1" ht="16.5" customHeight="1">
      <c r="B233" s="40"/>
      <c r="C233" s="192" t="s">
        <v>417</v>
      </c>
      <c r="D233" s="192" t="s">
        <v>136</v>
      </c>
      <c r="E233" s="193" t="s">
        <v>418</v>
      </c>
      <c r="F233" s="194" t="s">
        <v>419</v>
      </c>
      <c r="G233" s="195" t="s">
        <v>200</v>
      </c>
      <c r="H233" s="196">
        <v>14.763</v>
      </c>
      <c r="I233" s="197"/>
      <c r="J233" s="198">
        <f>ROUND(I233*H233,2)</f>
        <v>0</v>
      </c>
      <c r="K233" s="194" t="s">
        <v>140</v>
      </c>
      <c r="L233" s="60"/>
      <c r="M233" s="199" t="s">
        <v>21</v>
      </c>
      <c r="N233" s="200" t="s">
        <v>43</v>
      </c>
      <c r="O233" s="41"/>
      <c r="P233" s="201">
        <f>O233*H233</f>
        <v>0</v>
      </c>
      <c r="Q233" s="201">
        <v>1.2999999999999999E-4</v>
      </c>
      <c r="R233" s="201">
        <f>Q233*H233</f>
        <v>1.9191899999999999E-3</v>
      </c>
      <c r="S233" s="201">
        <v>0</v>
      </c>
      <c r="T233" s="202">
        <f>S233*H233</f>
        <v>0</v>
      </c>
      <c r="AR233" s="23" t="s">
        <v>226</v>
      </c>
      <c r="AT233" s="23" t="s">
        <v>136</v>
      </c>
      <c r="AU233" s="23" t="s">
        <v>82</v>
      </c>
      <c r="AY233" s="23" t="s">
        <v>133</v>
      </c>
      <c r="BE233" s="203">
        <f>IF(N233="základní",J233,0)</f>
        <v>0</v>
      </c>
      <c r="BF233" s="203">
        <f>IF(N233="snížená",J233,0)</f>
        <v>0</v>
      </c>
      <c r="BG233" s="203">
        <f>IF(N233="zákl. přenesená",J233,0)</f>
        <v>0</v>
      </c>
      <c r="BH233" s="203">
        <f>IF(N233="sníž. přenesená",J233,0)</f>
        <v>0</v>
      </c>
      <c r="BI233" s="203">
        <f>IF(N233="nulová",J233,0)</f>
        <v>0</v>
      </c>
      <c r="BJ233" s="23" t="s">
        <v>80</v>
      </c>
      <c r="BK233" s="203">
        <f>ROUND(I233*H233,2)</f>
        <v>0</v>
      </c>
      <c r="BL233" s="23" t="s">
        <v>226</v>
      </c>
      <c r="BM233" s="23" t="s">
        <v>420</v>
      </c>
    </row>
    <row r="234" spans="2:65" s="1" customFormat="1" ht="16.5" customHeight="1">
      <c r="B234" s="40"/>
      <c r="C234" s="192" t="s">
        <v>421</v>
      </c>
      <c r="D234" s="192" t="s">
        <v>136</v>
      </c>
      <c r="E234" s="193" t="s">
        <v>422</v>
      </c>
      <c r="F234" s="194" t="s">
        <v>423</v>
      </c>
      <c r="G234" s="195" t="s">
        <v>200</v>
      </c>
      <c r="H234" s="196">
        <v>14.763</v>
      </c>
      <c r="I234" s="197"/>
      <c r="J234" s="198">
        <f>ROUND(I234*H234,2)</f>
        <v>0</v>
      </c>
      <c r="K234" s="194" t="s">
        <v>140</v>
      </c>
      <c r="L234" s="60"/>
      <c r="M234" s="199" t="s">
        <v>21</v>
      </c>
      <c r="N234" s="200" t="s">
        <v>43</v>
      </c>
      <c r="O234" s="41"/>
      <c r="P234" s="201">
        <f>O234*H234</f>
        <v>0</v>
      </c>
      <c r="Q234" s="201">
        <v>9.0000000000000006E-5</v>
      </c>
      <c r="R234" s="201">
        <f>Q234*H234</f>
        <v>1.3286700000000001E-3</v>
      </c>
      <c r="S234" s="201">
        <v>0</v>
      </c>
      <c r="T234" s="202">
        <f>S234*H234</f>
        <v>0</v>
      </c>
      <c r="AR234" s="23" t="s">
        <v>226</v>
      </c>
      <c r="AT234" s="23" t="s">
        <v>136</v>
      </c>
      <c r="AU234" s="23" t="s">
        <v>82</v>
      </c>
      <c r="AY234" s="23" t="s">
        <v>133</v>
      </c>
      <c r="BE234" s="203">
        <f>IF(N234="základní",J234,0)</f>
        <v>0</v>
      </c>
      <c r="BF234" s="203">
        <f>IF(N234="snížená",J234,0)</f>
        <v>0</v>
      </c>
      <c r="BG234" s="203">
        <f>IF(N234="zákl. přenesená",J234,0)</f>
        <v>0</v>
      </c>
      <c r="BH234" s="203">
        <f>IF(N234="sníž. přenesená",J234,0)</f>
        <v>0</v>
      </c>
      <c r="BI234" s="203">
        <f>IF(N234="nulová",J234,0)</f>
        <v>0</v>
      </c>
      <c r="BJ234" s="23" t="s">
        <v>80</v>
      </c>
      <c r="BK234" s="203">
        <f>ROUND(I234*H234,2)</f>
        <v>0</v>
      </c>
      <c r="BL234" s="23" t="s">
        <v>226</v>
      </c>
      <c r="BM234" s="23" t="s">
        <v>424</v>
      </c>
    </row>
    <row r="235" spans="2:65" s="10" customFormat="1" ht="29.85" customHeight="1">
      <c r="B235" s="175"/>
      <c r="C235" s="176"/>
      <c r="D235" s="189" t="s">
        <v>71</v>
      </c>
      <c r="E235" s="190" t="s">
        <v>425</v>
      </c>
      <c r="F235" s="190" t="s">
        <v>426</v>
      </c>
      <c r="G235" s="176"/>
      <c r="H235" s="176"/>
      <c r="I235" s="179"/>
      <c r="J235" s="191">
        <f>BK235</f>
        <v>0</v>
      </c>
      <c r="K235" s="176"/>
      <c r="L235" s="181"/>
      <c r="M235" s="182"/>
      <c r="N235" s="183"/>
      <c r="O235" s="183"/>
      <c r="P235" s="184">
        <f>SUM(P236:P246)</f>
        <v>0</v>
      </c>
      <c r="Q235" s="183"/>
      <c r="R235" s="184">
        <f>SUM(R236:R246)</f>
        <v>6.09525E-3</v>
      </c>
      <c r="S235" s="183"/>
      <c r="T235" s="185">
        <f>SUM(T236:T246)</f>
        <v>0</v>
      </c>
      <c r="AR235" s="186" t="s">
        <v>82</v>
      </c>
      <c r="AT235" s="187" t="s">
        <v>71</v>
      </c>
      <c r="AU235" s="187" t="s">
        <v>80</v>
      </c>
      <c r="AY235" s="186" t="s">
        <v>133</v>
      </c>
      <c r="BK235" s="188">
        <f>SUM(BK236:BK246)</f>
        <v>0</v>
      </c>
    </row>
    <row r="236" spans="2:65" s="1" customFormat="1" ht="16.5" customHeight="1">
      <c r="B236" s="40"/>
      <c r="C236" s="192" t="s">
        <v>427</v>
      </c>
      <c r="D236" s="192" t="s">
        <v>136</v>
      </c>
      <c r="E236" s="193" t="s">
        <v>428</v>
      </c>
      <c r="F236" s="194" t="s">
        <v>429</v>
      </c>
      <c r="G236" s="195" t="s">
        <v>200</v>
      </c>
      <c r="H236" s="196">
        <v>9.6750000000000007</v>
      </c>
      <c r="I236" s="197"/>
      <c r="J236" s="198">
        <f>ROUND(I236*H236,2)</f>
        <v>0</v>
      </c>
      <c r="K236" s="194" t="s">
        <v>21</v>
      </c>
      <c r="L236" s="60"/>
      <c r="M236" s="199" t="s">
        <v>21</v>
      </c>
      <c r="N236" s="200" t="s">
        <v>43</v>
      </c>
      <c r="O236" s="41"/>
      <c r="P236" s="201">
        <f>O236*H236</f>
        <v>0</v>
      </c>
      <c r="Q236" s="201">
        <v>1.4999999999999999E-4</v>
      </c>
      <c r="R236" s="201">
        <f>Q236*H236</f>
        <v>1.4512500000000001E-3</v>
      </c>
      <c r="S236" s="201">
        <v>0</v>
      </c>
      <c r="T236" s="202">
        <f>S236*H236</f>
        <v>0</v>
      </c>
      <c r="AR236" s="23" t="s">
        <v>226</v>
      </c>
      <c r="AT236" s="23" t="s">
        <v>136</v>
      </c>
      <c r="AU236" s="23" t="s">
        <v>82</v>
      </c>
      <c r="AY236" s="23" t="s">
        <v>133</v>
      </c>
      <c r="BE236" s="203">
        <f>IF(N236="základní",J236,0)</f>
        <v>0</v>
      </c>
      <c r="BF236" s="203">
        <f>IF(N236="snížená",J236,0)</f>
        <v>0</v>
      </c>
      <c r="BG236" s="203">
        <f>IF(N236="zákl. přenesená",J236,0)</f>
        <v>0</v>
      </c>
      <c r="BH236" s="203">
        <f>IF(N236="sníž. přenesená",J236,0)</f>
        <v>0</v>
      </c>
      <c r="BI236" s="203">
        <f>IF(N236="nulová",J236,0)</f>
        <v>0</v>
      </c>
      <c r="BJ236" s="23" t="s">
        <v>80</v>
      </c>
      <c r="BK236" s="203">
        <f>ROUND(I236*H236,2)</f>
        <v>0</v>
      </c>
      <c r="BL236" s="23" t="s">
        <v>226</v>
      </c>
      <c r="BM236" s="23" t="s">
        <v>430</v>
      </c>
    </row>
    <row r="237" spans="2:65" s="1" customFormat="1" ht="27">
      <c r="B237" s="40"/>
      <c r="C237" s="62"/>
      <c r="D237" s="204" t="s">
        <v>143</v>
      </c>
      <c r="E237" s="62"/>
      <c r="F237" s="205" t="s">
        <v>431</v>
      </c>
      <c r="G237" s="62"/>
      <c r="H237" s="62"/>
      <c r="I237" s="162"/>
      <c r="J237" s="62"/>
      <c r="K237" s="62"/>
      <c r="L237" s="60"/>
      <c r="M237" s="206"/>
      <c r="N237" s="41"/>
      <c r="O237" s="41"/>
      <c r="P237" s="41"/>
      <c r="Q237" s="41"/>
      <c r="R237" s="41"/>
      <c r="S237" s="41"/>
      <c r="T237" s="77"/>
      <c r="AT237" s="23" t="s">
        <v>143</v>
      </c>
      <c r="AU237" s="23" t="s">
        <v>82</v>
      </c>
    </row>
    <row r="238" spans="2:65" s="11" customFormat="1" ht="13.5">
      <c r="B238" s="215"/>
      <c r="C238" s="216"/>
      <c r="D238" s="204" t="s">
        <v>189</v>
      </c>
      <c r="E238" s="217" t="s">
        <v>21</v>
      </c>
      <c r="F238" s="218" t="s">
        <v>190</v>
      </c>
      <c r="G238" s="216"/>
      <c r="H238" s="219" t="s">
        <v>21</v>
      </c>
      <c r="I238" s="220"/>
      <c r="J238" s="216"/>
      <c r="K238" s="216"/>
      <c r="L238" s="221"/>
      <c r="M238" s="222"/>
      <c r="N238" s="223"/>
      <c r="O238" s="223"/>
      <c r="P238" s="223"/>
      <c r="Q238" s="223"/>
      <c r="R238" s="223"/>
      <c r="S238" s="223"/>
      <c r="T238" s="224"/>
      <c r="AT238" s="225" t="s">
        <v>189</v>
      </c>
      <c r="AU238" s="225" t="s">
        <v>82</v>
      </c>
      <c r="AV238" s="11" t="s">
        <v>80</v>
      </c>
      <c r="AW238" s="11" t="s">
        <v>35</v>
      </c>
      <c r="AX238" s="11" t="s">
        <v>72</v>
      </c>
      <c r="AY238" s="225" t="s">
        <v>133</v>
      </c>
    </row>
    <row r="239" spans="2:65" s="12" customFormat="1" ht="13.5">
      <c r="B239" s="226"/>
      <c r="C239" s="227"/>
      <c r="D239" s="204" t="s">
        <v>189</v>
      </c>
      <c r="E239" s="228" t="s">
        <v>21</v>
      </c>
      <c r="F239" s="229" t="s">
        <v>432</v>
      </c>
      <c r="G239" s="227"/>
      <c r="H239" s="230">
        <v>2.1480000000000001</v>
      </c>
      <c r="I239" s="231"/>
      <c r="J239" s="227"/>
      <c r="K239" s="227"/>
      <c r="L239" s="232"/>
      <c r="M239" s="233"/>
      <c r="N239" s="234"/>
      <c r="O239" s="234"/>
      <c r="P239" s="234"/>
      <c r="Q239" s="234"/>
      <c r="R239" s="234"/>
      <c r="S239" s="234"/>
      <c r="T239" s="235"/>
      <c r="AT239" s="236" t="s">
        <v>189</v>
      </c>
      <c r="AU239" s="236" t="s">
        <v>82</v>
      </c>
      <c r="AV239" s="12" t="s">
        <v>82</v>
      </c>
      <c r="AW239" s="12" t="s">
        <v>35</v>
      </c>
      <c r="AX239" s="12" t="s">
        <v>72</v>
      </c>
      <c r="AY239" s="236" t="s">
        <v>133</v>
      </c>
    </row>
    <row r="240" spans="2:65" s="11" customFormat="1" ht="13.5">
      <c r="B240" s="215"/>
      <c r="C240" s="216"/>
      <c r="D240" s="204" t="s">
        <v>189</v>
      </c>
      <c r="E240" s="217" t="s">
        <v>21</v>
      </c>
      <c r="F240" s="218" t="s">
        <v>193</v>
      </c>
      <c r="G240" s="216"/>
      <c r="H240" s="219" t="s">
        <v>21</v>
      </c>
      <c r="I240" s="220"/>
      <c r="J240" s="216"/>
      <c r="K240" s="216"/>
      <c r="L240" s="221"/>
      <c r="M240" s="222"/>
      <c r="N240" s="223"/>
      <c r="O240" s="223"/>
      <c r="P240" s="223"/>
      <c r="Q240" s="223"/>
      <c r="R240" s="223"/>
      <c r="S240" s="223"/>
      <c r="T240" s="224"/>
      <c r="AT240" s="225" t="s">
        <v>189</v>
      </c>
      <c r="AU240" s="225" t="s">
        <v>82</v>
      </c>
      <c r="AV240" s="11" t="s">
        <v>80</v>
      </c>
      <c r="AW240" s="11" t="s">
        <v>35</v>
      </c>
      <c r="AX240" s="11" t="s">
        <v>72</v>
      </c>
      <c r="AY240" s="225" t="s">
        <v>133</v>
      </c>
    </row>
    <row r="241" spans="2:65" s="12" customFormat="1" ht="13.5">
      <c r="B241" s="226"/>
      <c r="C241" s="227"/>
      <c r="D241" s="204" t="s">
        <v>189</v>
      </c>
      <c r="E241" s="228" t="s">
        <v>21</v>
      </c>
      <c r="F241" s="229" t="s">
        <v>433</v>
      </c>
      <c r="G241" s="227"/>
      <c r="H241" s="230">
        <v>6.8230000000000004</v>
      </c>
      <c r="I241" s="231"/>
      <c r="J241" s="227"/>
      <c r="K241" s="227"/>
      <c r="L241" s="232"/>
      <c r="M241" s="233"/>
      <c r="N241" s="234"/>
      <c r="O241" s="234"/>
      <c r="P241" s="234"/>
      <c r="Q241" s="234"/>
      <c r="R241" s="234"/>
      <c r="S241" s="234"/>
      <c r="T241" s="235"/>
      <c r="AT241" s="236" t="s">
        <v>189</v>
      </c>
      <c r="AU241" s="236" t="s">
        <v>82</v>
      </c>
      <c r="AV241" s="12" t="s">
        <v>82</v>
      </c>
      <c r="AW241" s="12" t="s">
        <v>35</v>
      </c>
      <c r="AX241" s="12" t="s">
        <v>72</v>
      </c>
      <c r="AY241" s="236" t="s">
        <v>133</v>
      </c>
    </row>
    <row r="242" spans="2:65" s="12" customFormat="1" ht="13.5">
      <c r="B242" s="226"/>
      <c r="C242" s="227"/>
      <c r="D242" s="204" t="s">
        <v>189</v>
      </c>
      <c r="E242" s="228" t="s">
        <v>21</v>
      </c>
      <c r="F242" s="229" t="s">
        <v>434</v>
      </c>
      <c r="G242" s="227"/>
      <c r="H242" s="230">
        <v>0.70399999999999996</v>
      </c>
      <c r="I242" s="231"/>
      <c r="J242" s="227"/>
      <c r="K242" s="227"/>
      <c r="L242" s="232"/>
      <c r="M242" s="233"/>
      <c r="N242" s="234"/>
      <c r="O242" s="234"/>
      <c r="P242" s="234"/>
      <c r="Q242" s="234"/>
      <c r="R242" s="234"/>
      <c r="S242" s="234"/>
      <c r="T242" s="235"/>
      <c r="AT242" s="236" t="s">
        <v>189</v>
      </c>
      <c r="AU242" s="236" t="s">
        <v>82</v>
      </c>
      <c r="AV242" s="12" t="s">
        <v>82</v>
      </c>
      <c r="AW242" s="12" t="s">
        <v>35</v>
      </c>
      <c r="AX242" s="12" t="s">
        <v>72</v>
      </c>
      <c r="AY242" s="236" t="s">
        <v>133</v>
      </c>
    </row>
    <row r="243" spans="2:65" s="13" customFormat="1" ht="13.5">
      <c r="B243" s="237"/>
      <c r="C243" s="238"/>
      <c r="D243" s="207" t="s">
        <v>189</v>
      </c>
      <c r="E243" s="239" t="s">
        <v>21</v>
      </c>
      <c r="F243" s="240" t="s">
        <v>196</v>
      </c>
      <c r="G243" s="238"/>
      <c r="H243" s="241">
        <v>9.6750000000000007</v>
      </c>
      <c r="I243" s="242"/>
      <c r="J243" s="238"/>
      <c r="K243" s="238"/>
      <c r="L243" s="243"/>
      <c r="M243" s="244"/>
      <c r="N243" s="245"/>
      <c r="O243" s="245"/>
      <c r="P243" s="245"/>
      <c r="Q243" s="245"/>
      <c r="R243" s="245"/>
      <c r="S243" s="245"/>
      <c r="T243" s="246"/>
      <c r="AT243" s="247" t="s">
        <v>189</v>
      </c>
      <c r="AU243" s="247" t="s">
        <v>82</v>
      </c>
      <c r="AV243" s="13" t="s">
        <v>155</v>
      </c>
      <c r="AW243" s="13" t="s">
        <v>35</v>
      </c>
      <c r="AX243" s="13" t="s">
        <v>80</v>
      </c>
      <c r="AY243" s="247" t="s">
        <v>133</v>
      </c>
    </row>
    <row r="244" spans="2:65" s="1" customFormat="1" ht="25.5" customHeight="1">
      <c r="B244" s="40"/>
      <c r="C244" s="251" t="s">
        <v>435</v>
      </c>
      <c r="D244" s="251" t="s">
        <v>252</v>
      </c>
      <c r="E244" s="252" t="s">
        <v>436</v>
      </c>
      <c r="F244" s="253" t="s">
        <v>437</v>
      </c>
      <c r="G244" s="254" t="s">
        <v>200</v>
      </c>
      <c r="H244" s="255">
        <v>11.61</v>
      </c>
      <c r="I244" s="256"/>
      <c r="J244" s="257">
        <f>ROUND(I244*H244,2)</f>
        <v>0</v>
      </c>
      <c r="K244" s="253" t="s">
        <v>21</v>
      </c>
      <c r="L244" s="258"/>
      <c r="M244" s="259" t="s">
        <v>21</v>
      </c>
      <c r="N244" s="260" t="s">
        <v>43</v>
      </c>
      <c r="O244" s="41"/>
      <c r="P244" s="201">
        <f>O244*H244</f>
        <v>0</v>
      </c>
      <c r="Q244" s="201">
        <v>4.0000000000000002E-4</v>
      </c>
      <c r="R244" s="201">
        <f>Q244*H244</f>
        <v>4.6439999999999997E-3</v>
      </c>
      <c r="S244" s="201">
        <v>0</v>
      </c>
      <c r="T244" s="202">
        <f>S244*H244</f>
        <v>0</v>
      </c>
      <c r="AR244" s="23" t="s">
        <v>255</v>
      </c>
      <c r="AT244" s="23" t="s">
        <v>252</v>
      </c>
      <c r="AU244" s="23" t="s">
        <v>82</v>
      </c>
      <c r="AY244" s="23" t="s">
        <v>133</v>
      </c>
      <c r="BE244" s="203">
        <f>IF(N244="základní",J244,0)</f>
        <v>0</v>
      </c>
      <c r="BF244" s="203">
        <f>IF(N244="snížená",J244,0)</f>
        <v>0</v>
      </c>
      <c r="BG244" s="203">
        <f>IF(N244="zákl. přenesená",J244,0)</f>
        <v>0</v>
      </c>
      <c r="BH244" s="203">
        <f>IF(N244="sníž. přenesená",J244,0)</f>
        <v>0</v>
      </c>
      <c r="BI244" s="203">
        <f>IF(N244="nulová",J244,0)</f>
        <v>0</v>
      </c>
      <c r="BJ244" s="23" t="s">
        <v>80</v>
      </c>
      <c r="BK244" s="203">
        <f>ROUND(I244*H244,2)</f>
        <v>0</v>
      </c>
      <c r="BL244" s="23" t="s">
        <v>226</v>
      </c>
      <c r="BM244" s="23" t="s">
        <v>438</v>
      </c>
    </row>
    <row r="245" spans="2:65" s="1" customFormat="1" ht="27">
      <c r="B245" s="40"/>
      <c r="C245" s="62"/>
      <c r="D245" s="204" t="s">
        <v>143</v>
      </c>
      <c r="E245" s="62"/>
      <c r="F245" s="205" t="s">
        <v>439</v>
      </c>
      <c r="G245" s="62"/>
      <c r="H245" s="62"/>
      <c r="I245" s="162"/>
      <c r="J245" s="62"/>
      <c r="K245" s="62"/>
      <c r="L245" s="60"/>
      <c r="M245" s="206"/>
      <c r="N245" s="41"/>
      <c r="O245" s="41"/>
      <c r="P245" s="41"/>
      <c r="Q245" s="41"/>
      <c r="R245" s="41"/>
      <c r="S245" s="41"/>
      <c r="T245" s="77"/>
      <c r="AT245" s="23" t="s">
        <v>143</v>
      </c>
      <c r="AU245" s="23" t="s">
        <v>82</v>
      </c>
    </row>
    <row r="246" spans="2:65" s="12" customFormat="1" ht="13.5">
      <c r="B246" s="226"/>
      <c r="C246" s="227"/>
      <c r="D246" s="204" t="s">
        <v>189</v>
      </c>
      <c r="E246" s="227"/>
      <c r="F246" s="229" t="s">
        <v>440</v>
      </c>
      <c r="G246" s="227"/>
      <c r="H246" s="230">
        <v>11.61</v>
      </c>
      <c r="I246" s="231"/>
      <c r="J246" s="227"/>
      <c r="K246" s="227"/>
      <c r="L246" s="232"/>
      <c r="M246" s="264"/>
      <c r="N246" s="265"/>
      <c r="O246" s="265"/>
      <c r="P246" s="265"/>
      <c r="Q246" s="265"/>
      <c r="R246" s="265"/>
      <c r="S246" s="265"/>
      <c r="T246" s="266"/>
      <c r="AT246" s="236" t="s">
        <v>189</v>
      </c>
      <c r="AU246" s="236" t="s">
        <v>82</v>
      </c>
      <c r="AV246" s="12" t="s">
        <v>82</v>
      </c>
      <c r="AW246" s="12" t="s">
        <v>6</v>
      </c>
      <c r="AX246" s="12" t="s">
        <v>80</v>
      </c>
      <c r="AY246" s="236" t="s">
        <v>133</v>
      </c>
    </row>
    <row r="247" spans="2:65" s="1" customFormat="1" ht="6.95" customHeight="1">
      <c r="B247" s="55"/>
      <c r="C247" s="56"/>
      <c r="D247" s="56"/>
      <c r="E247" s="56"/>
      <c r="F247" s="56"/>
      <c r="G247" s="56"/>
      <c r="H247" s="56"/>
      <c r="I247" s="138"/>
      <c r="J247" s="56"/>
      <c r="K247" s="56"/>
      <c r="L247" s="60"/>
    </row>
  </sheetData>
  <sheetProtection password="CC35" sheet="1" objects="1" scenarios="1" formatCells="0" formatColumns="0" formatRows="0" sort="0" autoFilter="0"/>
  <autoFilter ref="C87:K246"/>
  <mergeCells count="10">
    <mergeCell ref="J51:J52"/>
    <mergeCell ref="E78:H78"/>
    <mergeCell ref="E80:H8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90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92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441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7. 1. 2021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ROUND(J88,2)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ROUND(SUM(BE88:BE289), 2)</f>
        <v>0</v>
      </c>
      <c r="G30" s="41"/>
      <c r="H30" s="41"/>
      <c r="I30" s="130">
        <v>0.21</v>
      </c>
      <c r="J30" s="129">
        <f>ROUND(ROUND((SUM(BE88:BE289)),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ROUND(SUM(BF88:BF289), 2)</f>
        <v>0</v>
      </c>
      <c r="G31" s="41"/>
      <c r="H31" s="41"/>
      <c r="I31" s="130">
        <v>0.15</v>
      </c>
      <c r="J31" s="129">
        <f>ROUND(ROUND((SUM(BF88:BF289)),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ROUND(SUM(BG88:BG289),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ROUND(SUM(BH88:BH289),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ROUND(SUM(BI88:BI289),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1b - Podlahy a zábradlí - etapa II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7. 1. 2021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J88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167</v>
      </c>
      <c r="E57" s="151"/>
      <c r="F57" s="151"/>
      <c r="G57" s="151"/>
      <c r="H57" s="151"/>
      <c r="I57" s="152"/>
      <c r="J57" s="153">
        <f>J89</f>
        <v>0</v>
      </c>
      <c r="K57" s="154"/>
    </row>
    <row r="58" spans="2:47" s="8" customFormat="1" ht="19.899999999999999" customHeight="1">
      <c r="B58" s="155"/>
      <c r="C58" s="156"/>
      <c r="D58" s="157" t="s">
        <v>168</v>
      </c>
      <c r="E58" s="158"/>
      <c r="F58" s="158"/>
      <c r="G58" s="158"/>
      <c r="H58" s="158"/>
      <c r="I58" s="159"/>
      <c r="J58" s="160">
        <f>J90</f>
        <v>0</v>
      </c>
      <c r="K58" s="161"/>
    </row>
    <row r="59" spans="2:47" s="8" customFormat="1" ht="14.85" customHeight="1">
      <c r="B59" s="155"/>
      <c r="C59" s="156"/>
      <c r="D59" s="157" t="s">
        <v>169</v>
      </c>
      <c r="E59" s="158"/>
      <c r="F59" s="158"/>
      <c r="G59" s="158"/>
      <c r="H59" s="158"/>
      <c r="I59" s="159"/>
      <c r="J59" s="160">
        <f>J91</f>
        <v>0</v>
      </c>
      <c r="K59" s="161"/>
    </row>
    <row r="60" spans="2:47" s="8" customFormat="1" ht="14.85" customHeight="1">
      <c r="B60" s="155"/>
      <c r="C60" s="156"/>
      <c r="D60" s="157" t="s">
        <v>170</v>
      </c>
      <c r="E60" s="158"/>
      <c r="F60" s="158"/>
      <c r="G60" s="158"/>
      <c r="H60" s="158"/>
      <c r="I60" s="159"/>
      <c r="J60" s="160">
        <f>J102</f>
        <v>0</v>
      </c>
      <c r="K60" s="161"/>
    </row>
    <row r="61" spans="2:47" s="7" customFormat="1" ht="24.95" customHeight="1">
      <c r="B61" s="148"/>
      <c r="C61" s="149"/>
      <c r="D61" s="150" t="s">
        <v>171</v>
      </c>
      <c r="E61" s="151"/>
      <c r="F61" s="151"/>
      <c r="G61" s="151"/>
      <c r="H61" s="151"/>
      <c r="I61" s="152"/>
      <c r="J61" s="153">
        <f>J108</f>
        <v>0</v>
      </c>
      <c r="K61" s="154"/>
    </row>
    <row r="62" spans="2:47" s="8" customFormat="1" ht="19.899999999999999" customHeight="1">
      <c r="B62" s="155"/>
      <c r="C62" s="156"/>
      <c r="D62" s="157" t="s">
        <v>172</v>
      </c>
      <c r="E62" s="158"/>
      <c r="F62" s="158"/>
      <c r="G62" s="158"/>
      <c r="H62" s="158"/>
      <c r="I62" s="159"/>
      <c r="J62" s="160">
        <f>J109</f>
        <v>0</v>
      </c>
      <c r="K62" s="161"/>
    </row>
    <row r="63" spans="2:47" s="8" customFormat="1" ht="19.899999999999999" customHeight="1">
      <c r="B63" s="155"/>
      <c r="C63" s="156"/>
      <c r="D63" s="157" t="s">
        <v>173</v>
      </c>
      <c r="E63" s="158"/>
      <c r="F63" s="158"/>
      <c r="G63" s="158"/>
      <c r="H63" s="158"/>
      <c r="I63" s="159"/>
      <c r="J63" s="160">
        <f>J114</f>
        <v>0</v>
      </c>
      <c r="K63" s="161"/>
    </row>
    <row r="64" spans="2:47" s="8" customFormat="1" ht="19.899999999999999" customHeight="1">
      <c r="B64" s="155"/>
      <c r="C64" s="156"/>
      <c r="D64" s="157" t="s">
        <v>174</v>
      </c>
      <c r="E64" s="158"/>
      <c r="F64" s="158"/>
      <c r="G64" s="158"/>
      <c r="H64" s="158"/>
      <c r="I64" s="159"/>
      <c r="J64" s="160">
        <f>J123</f>
        <v>0</v>
      </c>
      <c r="K64" s="161"/>
    </row>
    <row r="65" spans="2:12" s="8" customFormat="1" ht="19.899999999999999" customHeight="1">
      <c r="B65" s="155"/>
      <c r="C65" s="156"/>
      <c r="D65" s="157" t="s">
        <v>175</v>
      </c>
      <c r="E65" s="158"/>
      <c r="F65" s="158"/>
      <c r="G65" s="158"/>
      <c r="H65" s="158"/>
      <c r="I65" s="159"/>
      <c r="J65" s="160">
        <f>J135</f>
        <v>0</v>
      </c>
      <c r="K65" s="161"/>
    </row>
    <row r="66" spans="2:12" s="8" customFormat="1" ht="19.899999999999999" customHeight="1">
      <c r="B66" s="155"/>
      <c r="C66" s="156"/>
      <c r="D66" s="157" t="s">
        <v>176</v>
      </c>
      <c r="E66" s="158"/>
      <c r="F66" s="158"/>
      <c r="G66" s="158"/>
      <c r="H66" s="158"/>
      <c r="I66" s="159"/>
      <c r="J66" s="160">
        <f>J173</f>
        <v>0</v>
      </c>
      <c r="K66" s="161"/>
    </row>
    <row r="67" spans="2:12" s="8" customFormat="1" ht="19.899999999999999" customHeight="1">
      <c r="B67" s="155"/>
      <c r="C67" s="156"/>
      <c r="D67" s="157" t="s">
        <v>177</v>
      </c>
      <c r="E67" s="158"/>
      <c r="F67" s="158"/>
      <c r="G67" s="158"/>
      <c r="H67" s="158"/>
      <c r="I67" s="159"/>
      <c r="J67" s="160">
        <f>J279</f>
        <v>0</v>
      </c>
      <c r="K67" s="161"/>
    </row>
    <row r="68" spans="2:12" s="8" customFormat="1" ht="19.899999999999999" customHeight="1">
      <c r="B68" s="155"/>
      <c r="C68" s="156"/>
      <c r="D68" s="157" t="s">
        <v>178</v>
      </c>
      <c r="E68" s="158"/>
      <c r="F68" s="158"/>
      <c r="G68" s="158"/>
      <c r="H68" s="158"/>
      <c r="I68" s="159"/>
      <c r="J68" s="160">
        <f>J282</f>
        <v>0</v>
      </c>
      <c r="K68" s="161"/>
    </row>
    <row r="69" spans="2:12" s="1" customFormat="1" ht="21.75" customHeight="1">
      <c r="B69" s="40"/>
      <c r="C69" s="41"/>
      <c r="D69" s="41"/>
      <c r="E69" s="41"/>
      <c r="F69" s="41"/>
      <c r="G69" s="41"/>
      <c r="H69" s="41"/>
      <c r="I69" s="117"/>
      <c r="J69" s="41"/>
      <c r="K69" s="44"/>
    </row>
    <row r="70" spans="2:12" s="1" customFormat="1" ht="6.95" customHeight="1">
      <c r="B70" s="55"/>
      <c r="C70" s="56"/>
      <c r="D70" s="56"/>
      <c r="E70" s="56"/>
      <c r="F70" s="56"/>
      <c r="G70" s="56"/>
      <c r="H70" s="56"/>
      <c r="I70" s="138"/>
      <c r="J70" s="56"/>
      <c r="K70" s="57"/>
    </row>
    <row r="74" spans="2:12" s="1" customFormat="1" ht="6.95" customHeight="1">
      <c r="B74" s="58"/>
      <c r="C74" s="59"/>
      <c r="D74" s="59"/>
      <c r="E74" s="59"/>
      <c r="F74" s="59"/>
      <c r="G74" s="59"/>
      <c r="H74" s="59"/>
      <c r="I74" s="141"/>
      <c r="J74" s="59"/>
      <c r="K74" s="59"/>
      <c r="L74" s="60"/>
    </row>
    <row r="75" spans="2:12" s="1" customFormat="1" ht="36.950000000000003" customHeight="1">
      <c r="B75" s="40"/>
      <c r="C75" s="61" t="s">
        <v>116</v>
      </c>
      <c r="D75" s="62"/>
      <c r="E75" s="62"/>
      <c r="F75" s="62"/>
      <c r="G75" s="62"/>
      <c r="H75" s="62"/>
      <c r="I75" s="162"/>
      <c r="J75" s="62"/>
      <c r="K75" s="62"/>
      <c r="L75" s="60"/>
    </row>
    <row r="76" spans="2:12" s="1" customFormat="1" ht="6.95" customHeight="1">
      <c r="B76" s="40"/>
      <c r="C76" s="62"/>
      <c r="D76" s="62"/>
      <c r="E76" s="62"/>
      <c r="F76" s="62"/>
      <c r="G76" s="62"/>
      <c r="H76" s="62"/>
      <c r="I76" s="162"/>
      <c r="J76" s="62"/>
      <c r="K76" s="62"/>
      <c r="L76" s="60"/>
    </row>
    <row r="77" spans="2:12" s="1" customFormat="1" ht="14.45" customHeight="1">
      <c r="B77" s="40"/>
      <c r="C77" s="64" t="s">
        <v>18</v>
      </c>
      <c r="D77" s="62"/>
      <c r="E77" s="62"/>
      <c r="F77" s="62"/>
      <c r="G77" s="62"/>
      <c r="H77" s="62"/>
      <c r="I77" s="162"/>
      <c r="J77" s="62"/>
      <c r="K77" s="62"/>
      <c r="L77" s="60"/>
    </row>
    <row r="78" spans="2:12" s="1" customFormat="1" ht="16.5" customHeight="1">
      <c r="B78" s="40"/>
      <c r="C78" s="62"/>
      <c r="D78" s="62"/>
      <c r="E78" s="389" t="str">
        <f>E7</f>
        <v>Divadlo F. X. Šaldy</v>
      </c>
      <c r="F78" s="390"/>
      <c r="G78" s="390"/>
      <c r="H78" s="390"/>
      <c r="I78" s="162"/>
      <c r="J78" s="62"/>
      <c r="K78" s="62"/>
      <c r="L78" s="60"/>
    </row>
    <row r="79" spans="2:12" s="1" customFormat="1" ht="14.45" customHeight="1">
      <c r="B79" s="40"/>
      <c r="C79" s="64" t="s">
        <v>105</v>
      </c>
      <c r="D79" s="62"/>
      <c r="E79" s="62"/>
      <c r="F79" s="62"/>
      <c r="G79" s="62"/>
      <c r="H79" s="62"/>
      <c r="I79" s="162"/>
      <c r="J79" s="62"/>
      <c r="K79" s="62"/>
      <c r="L79" s="60"/>
    </row>
    <row r="80" spans="2:12" s="1" customFormat="1" ht="17.25" customHeight="1">
      <c r="B80" s="40"/>
      <c r="C80" s="62"/>
      <c r="D80" s="62"/>
      <c r="E80" s="364" t="str">
        <f>E9</f>
        <v>1b - Podlahy a zábradlí - etapa II</v>
      </c>
      <c r="F80" s="391"/>
      <c r="G80" s="391"/>
      <c r="H80" s="391"/>
      <c r="I80" s="162"/>
      <c r="J80" s="62"/>
      <c r="K80" s="62"/>
      <c r="L80" s="60"/>
    </row>
    <row r="81" spans="2:65" s="1" customFormat="1" ht="6.95" customHeight="1">
      <c r="B81" s="40"/>
      <c r="C81" s="62"/>
      <c r="D81" s="62"/>
      <c r="E81" s="62"/>
      <c r="F81" s="62"/>
      <c r="G81" s="62"/>
      <c r="H81" s="62"/>
      <c r="I81" s="162"/>
      <c r="J81" s="62"/>
      <c r="K81" s="62"/>
      <c r="L81" s="60"/>
    </row>
    <row r="82" spans="2:65" s="1" customFormat="1" ht="18" customHeight="1">
      <c r="B82" s="40"/>
      <c r="C82" s="64" t="s">
        <v>23</v>
      </c>
      <c r="D82" s="62"/>
      <c r="E82" s="62"/>
      <c r="F82" s="163" t="str">
        <f>F12</f>
        <v xml:space="preserve"> </v>
      </c>
      <c r="G82" s="62"/>
      <c r="H82" s="62"/>
      <c r="I82" s="164" t="s">
        <v>25</v>
      </c>
      <c r="J82" s="72" t="str">
        <f>IF(J12="","",J12)</f>
        <v>7. 1. 2021</v>
      </c>
      <c r="K82" s="62"/>
      <c r="L82" s="60"/>
    </row>
    <row r="83" spans="2:65" s="1" customFormat="1" ht="6.95" customHeight="1">
      <c r="B83" s="40"/>
      <c r="C83" s="62"/>
      <c r="D83" s="62"/>
      <c r="E83" s="62"/>
      <c r="F83" s="62"/>
      <c r="G83" s="62"/>
      <c r="H83" s="62"/>
      <c r="I83" s="162"/>
      <c r="J83" s="62"/>
      <c r="K83" s="62"/>
      <c r="L83" s="60"/>
    </row>
    <row r="84" spans="2:65" s="1" customFormat="1">
      <c r="B84" s="40"/>
      <c r="C84" s="64" t="s">
        <v>27</v>
      </c>
      <c r="D84" s="62"/>
      <c r="E84" s="62"/>
      <c r="F84" s="163" t="str">
        <f>E15</f>
        <v xml:space="preserve"> </v>
      </c>
      <c r="G84" s="62"/>
      <c r="H84" s="62"/>
      <c r="I84" s="164" t="s">
        <v>33</v>
      </c>
      <c r="J84" s="163" t="str">
        <f>E21</f>
        <v>Mepro s.r.o.</v>
      </c>
      <c r="K84" s="62"/>
      <c r="L84" s="60"/>
    </row>
    <row r="85" spans="2:65" s="1" customFormat="1" ht="14.45" customHeight="1">
      <c r="B85" s="40"/>
      <c r="C85" s="64" t="s">
        <v>31</v>
      </c>
      <c r="D85" s="62"/>
      <c r="E85" s="62"/>
      <c r="F85" s="163" t="str">
        <f>IF(E18="","",E18)</f>
        <v/>
      </c>
      <c r="G85" s="62"/>
      <c r="H85" s="62"/>
      <c r="I85" s="162"/>
      <c r="J85" s="62"/>
      <c r="K85" s="62"/>
      <c r="L85" s="60"/>
    </row>
    <row r="86" spans="2:65" s="1" customFormat="1" ht="10.35" customHeight="1">
      <c r="B86" s="40"/>
      <c r="C86" s="62"/>
      <c r="D86" s="62"/>
      <c r="E86" s="62"/>
      <c r="F86" s="62"/>
      <c r="G86" s="62"/>
      <c r="H86" s="62"/>
      <c r="I86" s="162"/>
      <c r="J86" s="62"/>
      <c r="K86" s="62"/>
      <c r="L86" s="60"/>
    </row>
    <row r="87" spans="2:65" s="9" customFormat="1" ht="29.25" customHeight="1">
      <c r="B87" s="165"/>
      <c r="C87" s="166" t="s">
        <v>117</v>
      </c>
      <c r="D87" s="167" t="s">
        <v>57</v>
      </c>
      <c r="E87" s="167" t="s">
        <v>53</v>
      </c>
      <c r="F87" s="167" t="s">
        <v>118</v>
      </c>
      <c r="G87" s="167" t="s">
        <v>119</v>
      </c>
      <c r="H87" s="167" t="s">
        <v>120</v>
      </c>
      <c r="I87" s="168" t="s">
        <v>121</v>
      </c>
      <c r="J87" s="167" t="s">
        <v>109</v>
      </c>
      <c r="K87" s="169" t="s">
        <v>122</v>
      </c>
      <c r="L87" s="170"/>
      <c r="M87" s="80" t="s">
        <v>123</v>
      </c>
      <c r="N87" s="81" t="s">
        <v>42</v>
      </c>
      <c r="O87" s="81" t="s">
        <v>124</v>
      </c>
      <c r="P87" s="81" t="s">
        <v>125</v>
      </c>
      <c r="Q87" s="81" t="s">
        <v>126</v>
      </c>
      <c r="R87" s="81" t="s">
        <v>127</v>
      </c>
      <c r="S87" s="81" t="s">
        <v>128</v>
      </c>
      <c r="T87" s="82" t="s">
        <v>129</v>
      </c>
    </row>
    <row r="88" spans="2:65" s="1" customFormat="1" ht="29.25" customHeight="1">
      <c r="B88" s="40"/>
      <c r="C88" s="86" t="s">
        <v>110</v>
      </c>
      <c r="D88" s="62"/>
      <c r="E88" s="62"/>
      <c r="F88" s="62"/>
      <c r="G88" s="62"/>
      <c r="H88" s="62"/>
      <c r="I88" s="162"/>
      <c r="J88" s="171">
        <f>BK88</f>
        <v>0</v>
      </c>
      <c r="K88" s="62"/>
      <c r="L88" s="60"/>
      <c r="M88" s="83"/>
      <c r="N88" s="84"/>
      <c r="O88" s="84"/>
      <c r="P88" s="172">
        <f>P89+P108</f>
        <v>0</v>
      </c>
      <c r="Q88" s="84"/>
      <c r="R88" s="172">
        <f>R89+R108</f>
        <v>6.6146729999999998</v>
      </c>
      <c r="S88" s="84"/>
      <c r="T88" s="173">
        <f>T89+T108</f>
        <v>8.5922602999999995</v>
      </c>
      <c r="AT88" s="23" t="s">
        <v>71</v>
      </c>
      <c r="AU88" s="23" t="s">
        <v>111</v>
      </c>
      <c r="BK88" s="174">
        <f>BK89+BK108</f>
        <v>0</v>
      </c>
    </row>
    <row r="89" spans="2:65" s="10" customFormat="1" ht="37.35" customHeight="1">
      <c r="B89" s="175"/>
      <c r="C89" s="176"/>
      <c r="D89" s="177" t="s">
        <v>71</v>
      </c>
      <c r="E89" s="178" t="s">
        <v>179</v>
      </c>
      <c r="F89" s="178" t="s">
        <v>180</v>
      </c>
      <c r="G89" s="176"/>
      <c r="H89" s="176"/>
      <c r="I89" s="179"/>
      <c r="J89" s="180">
        <f>BK89</f>
        <v>0</v>
      </c>
      <c r="K89" s="176"/>
      <c r="L89" s="181"/>
      <c r="M89" s="182"/>
      <c r="N89" s="183"/>
      <c r="O89" s="183"/>
      <c r="P89" s="184">
        <f>P90</f>
        <v>0</v>
      </c>
      <c r="Q89" s="183"/>
      <c r="R89" s="184">
        <f>R90</f>
        <v>1.5935000000000001E-3</v>
      </c>
      <c r="S89" s="183"/>
      <c r="T89" s="185">
        <f>T90</f>
        <v>0</v>
      </c>
      <c r="AR89" s="186" t="s">
        <v>80</v>
      </c>
      <c r="AT89" s="187" t="s">
        <v>71</v>
      </c>
      <c r="AU89" s="187" t="s">
        <v>72</v>
      </c>
      <c r="AY89" s="186" t="s">
        <v>133</v>
      </c>
      <c r="BK89" s="188">
        <f>BK90</f>
        <v>0</v>
      </c>
    </row>
    <row r="90" spans="2:65" s="10" customFormat="1" ht="19.899999999999999" customHeight="1">
      <c r="B90" s="175"/>
      <c r="C90" s="176"/>
      <c r="D90" s="177" t="s">
        <v>71</v>
      </c>
      <c r="E90" s="213" t="s">
        <v>181</v>
      </c>
      <c r="F90" s="213" t="s">
        <v>182</v>
      </c>
      <c r="G90" s="176"/>
      <c r="H90" s="176"/>
      <c r="I90" s="179"/>
      <c r="J90" s="214">
        <f>BK90</f>
        <v>0</v>
      </c>
      <c r="K90" s="176"/>
      <c r="L90" s="181"/>
      <c r="M90" s="182"/>
      <c r="N90" s="183"/>
      <c r="O90" s="183"/>
      <c r="P90" s="184">
        <f>P91+P102</f>
        <v>0</v>
      </c>
      <c r="Q90" s="183"/>
      <c r="R90" s="184">
        <f>R91+R102</f>
        <v>1.5935000000000001E-3</v>
      </c>
      <c r="S90" s="183"/>
      <c r="T90" s="185">
        <f>T91+T102</f>
        <v>0</v>
      </c>
      <c r="AR90" s="186" t="s">
        <v>80</v>
      </c>
      <c r="AT90" s="187" t="s">
        <v>71</v>
      </c>
      <c r="AU90" s="187" t="s">
        <v>80</v>
      </c>
      <c r="AY90" s="186" t="s">
        <v>133</v>
      </c>
      <c r="BK90" s="188">
        <f>BK91+BK102</f>
        <v>0</v>
      </c>
    </row>
    <row r="91" spans="2:65" s="10" customFormat="1" ht="14.85" customHeight="1">
      <c r="B91" s="175"/>
      <c r="C91" s="176"/>
      <c r="D91" s="189" t="s">
        <v>71</v>
      </c>
      <c r="E91" s="190" t="s">
        <v>183</v>
      </c>
      <c r="F91" s="190" t="s">
        <v>184</v>
      </c>
      <c r="G91" s="176"/>
      <c r="H91" s="176"/>
      <c r="I91" s="179"/>
      <c r="J91" s="191">
        <f>BK91</f>
        <v>0</v>
      </c>
      <c r="K91" s="176"/>
      <c r="L91" s="181"/>
      <c r="M91" s="182"/>
      <c r="N91" s="183"/>
      <c r="O91" s="183"/>
      <c r="P91" s="184">
        <f>SUM(P92:P101)</f>
        <v>0</v>
      </c>
      <c r="Q91" s="183"/>
      <c r="R91" s="184">
        <f>SUM(R92:R101)</f>
        <v>1.5935000000000001E-3</v>
      </c>
      <c r="S91" s="183"/>
      <c r="T91" s="185">
        <f>SUM(T92:T101)</f>
        <v>0</v>
      </c>
      <c r="AR91" s="186" t="s">
        <v>80</v>
      </c>
      <c r="AT91" s="187" t="s">
        <v>71</v>
      </c>
      <c r="AU91" s="187" t="s">
        <v>82</v>
      </c>
      <c r="AY91" s="186" t="s">
        <v>133</v>
      </c>
      <c r="BK91" s="188">
        <f>SUM(BK92:BK101)</f>
        <v>0</v>
      </c>
    </row>
    <row r="92" spans="2:65" s="1" customFormat="1" ht="25.5" customHeight="1">
      <c r="B92" s="40"/>
      <c r="C92" s="192" t="s">
        <v>80</v>
      </c>
      <c r="D92" s="192" t="s">
        <v>136</v>
      </c>
      <c r="E92" s="193" t="s">
        <v>442</v>
      </c>
      <c r="F92" s="194" t="s">
        <v>443</v>
      </c>
      <c r="G92" s="195" t="s">
        <v>187</v>
      </c>
      <c r="H92" s="196">
        <v>46</v>
      </c>
      <c r="I92" s="197"/>
      <c r="J92" s="198">
        <f>ROUND(I92*H92,2)</f>
        <v>0</v>
      </c>
      <c r="K92" s="194" t="s">
        <v>21</v>
      </c>
      <c r="L92" s="60"/>
      <c r="M92" s="199" t="s">
        <v>21</v>
      </c>
      <c r="N92" s="200" t="s">
        <v>43</v>
      </c>
      <c r="O92" s="41"/>
      <c r="P92" s="201">
        <f>O92*H92</f>
        <v>0</v>
      </c>
      <c r="Q92" s="201">
        <v>0</v>
      </c>
      <c r="R92" s="201">
        <f>Q92*H92</f>
        <v>0</v>
      </c>
      <c r="S92" s="201">
        <v>0</v>
      </c>
      <c r="T92" s="202">
        <f>S92*H92</f>
        <v>0</v>
      </c>
      <c r="AR92" s="23" t="s">
        <v>155</v>
      </c>
      <c r="AT92" s="23" t="s">
        <v>136</v>
      </c>
      <c r="AU92" s="23" t="s">
        <v>150</v>
      </c>
      <c r="AY92" s="23" t="s">
        <v>133</v>
      </c>
      <c r="BE92" s="203">
        <f>IF(N92="základní",J92,0)</f>
        <v>0</v>
      </c>
      <c r="BF92" s="203">
        <f>IF(N92="snížená",J92,0)</f>
        <v>0</v>
      </c>
      <c r="BG92" s="203">
        <f>IF(N92="zákl. přenesená",J92,0)</f>
        <v>0</v>
      </c>
      <c r="BH92" s="203">
        <f>IF(N92="sníž. přenesená",J92,0)</f>
        <v>0</v>
      </c>
      <c r="BI92" s="203">
        <f>IF(N92="nulová",J92,0)</f>
        <v>0</v>
      </c>
      <c r="BJ92" s="23" t="s">
        <v>80</v>
      </c>
      <c r="BK92" s="203">
        <f>ROUND(I92*H92,2)</f>
        <v>0</v>
      </c>
      <c r="BL92" s="23" t="s">
        <v>155</v>
      </c>
      <c r="BM92" s="23" t="s">
        <v>444</v>
      </c>
    </row>
    <row r="93" spans="2:65" s="11" customFormat="1" ht="13.5">
      <c r="B93" s="215"/>
      <c r="C93" s="216"/>
      <c r="D93" s="204" t="s">
        <v>189</v>
      </c>
      <c r="E93" s="217" t="s">
        <v>21</v>
      </c>
      <c r="F93" s="218" t="s">
        <v>445</v>
      </c>
      <c r="G93" s="216"/>
      <c r="H93" s="219" t="s">
        <v>21</v>
      </c>
      <c r="I93" s="220"/>
      <c r="J93" s="216"/>
      <c r="K93" s="216"/>
      <c r="L93" s="221"/>
      <c r="M93" s="222"/>
      <c r="N93" s="223"/>
      <c r="O93" s="223"/>
      <c r="P93" s="223"/>
      <c r="Q93" s="223"/>
      <c r="R93" s="223"/>
      <c r="S93" s="223"/>
      <c r="T93" s="224"/>
      <c r="AT93" s="225" t="s">
        <v>189</v>
      </c>
      <c r="AU93" s="225" t="s">
        <v>150</v>
      </c>
      <c r="AV93" s="11" t="s">
        <v>80</v>
      </c>
      <c r="AW93" s="11" t="s">
        <v>35</v>
      </c>
      <c r="AX93" s="11" t="s">
        <v>72</v>
      </c>
      <c r="AY93" s="225" t="s">
        <v>133</v>
      </c>
    </row>
    <row r="94" spans="2:65" s="12" customFormat="1" ht="13.5">
      <c r="B94" s="226"/>
      <c r="C94" s="227"/>
      <c r="D94" s="204" t="s">
        <v>189</v>
      </c>
      <c r="E94" s="228" t="s">
        <v>21</v>
      </c>
      <c r="F94" s="229" t="s">
        <v>446</v>
      </c>
      <c r="G94" s="227"/>
      <c r="H94" s="230">
        <v>18</v>
      </c>
      <c r="I94" s="231"/>
      <c r="J94" s="227"/>
      <c r="K94" s="227"/>
      <c r="L94" s="232"/>
      <c r="M94" s="233"/>
      <c r="N94" s="234"/>
      <c r="O94" s="234"/>
      <c r="P94" s="234"/>
      <c r="Q94" s="234"/>
      <c r="R94" s="234"/>
      <c r="S94" s="234"/>
      <c r="T94" s="235"/>
      <c r="AT94" s="236" t="s">
        <v>189</v>
      </c>
      <c r="AU94" s="236" t="s">
        <v>150</v>
      </c>
      <c r="AV94" s="12" t="s">
        <v>82</v>
      </c>
      <c r="AW94" s="12" t="s">
        <v>35</v>
      </c>
      <c r="AX94" s="12" t="s">
        <v>72</v>
      </c>
      <c r="AY94" s="236" t="s">
        <v>133</v>
      </c>
    </row>
    <row r="95" spans="2:65" s="11" customFormat="1" ht="13.5">
      <c r="B95" s="215"/>
      <c r="C95" s="216"/>
      <c r="D95" s="204" t="s">
        <v>189</v>
      </c>
      <c r="E95" s="217" t="s">
        <v>21</v>
      </c>
      <c r="F95" s="218" t="s">
        <v>447</v>
      </c>
      <c r="G95" s="216"/>
      <c r="H95" s="219" t="s">
        <v>21</v>
      </c>
      <c r="I95" s="220"/>
      <c r="J95" s="216"/>
      <c r="K95" s="216"/>
      <c r="L95" s="221"/>
      <c r="M95" s="222"/>
      <c r="N95" s="223"/>
      <c r="O95" s="223"/>
      <c r="P95" s="223"/>
      <c r="Q95" s="223"/>
      <c r="R95" s="223"/>
      <c r="S95" s="223"/>
      <c r="T95" s="224"/>
      <c r="AT95" s="225" t="s">
        <v>189</v>
      </c>
      <c r="AU95" s="225" t="s">
        <v>150</v>
      </c>
      <c r="AV95" s="11" t="s">
        <v>80</v>
      </c>
      <c r="AW95" s="11" t="s">
        <v>35</v>
      </c>
      <c r="AX95" s="11" t="s">
        <v>72</v>
      </c>
      <c r="AY95" s="225" t="s">
        <v>133</v>
      </c>
    </row>
    <row r="96" spans="2:65" s="12" customFormat="1" ht="13.5">
      <c r="B96" s="226"/>
      <c r="C96" s="227"/>
      <c r="D96" s="204" t="s">
        <v>189</v>
      </c>
      <c r="E96" s="228" t="s">
        <v>21</v>
      </c>
      <c r="F96" s="229" t="s">
        <v>448</v>
      </c>
      <c r="G96" s="227"/>
      <c r="H96" s="230">
        <v>28</v>
      </c>
      <c r="I96" s="231"/>
      <c r="J96" s="227"/>
      <c r="K96" s="227"/>
      <c r="L96" s="232"/>
      <c r="M96" s="233"/>
      <c r="N96" s="234"/>
      <c r="O96" s="234"/>
      <c r="P96" s="234"/>
      <c r="Q96" s="234"/>
      <c r="R96" s="234"/>
      <c r="S96" s="234"/>
      <c r="T96" s="235"/>
      <c r="AT96" s="236" t="s">
        <v>189</v>
      </c>
      <c r="AU96" s="236" t="s">
        <v>150</v>
      </c>
      <c r="AV96" s="12" t="s">
        <v>82</v>
      </c>
      <c r="AW96" s="12" t="s">
        <v>35</v>
      </c>
      <c r="AX96" s="12" t="s">
        <v>72</v>
      </c>
      <c r="AY96" s="236" t="s">
        <v>133</v>
      </c>
    </row>
    <row r="97" spans="2:65" s="13" customFormat="1" ht="13.5">
      <c r="B97" s="237"/>
      <c r="C97" s="238"/>
      <c r="D97" s="207" t="s">
        <v>189</v>
      </c>
      <c r="E97" s="239" t="s">
        <v>21</v>
      </c>
      <c r="F97" s="240" t="s">
        <v>196</v>
      </c>
      <c r="G97" s="238"/>
      <c r="H97" s="241">
        <v>46</v>
      </c>
      <c r="I97" s="242"/>
      <c r="J97" s="238"/>
      <c r="K97" s="238"/>
      <c r="L97" s="243"/>
      <c r="M97" s="244"/>
      <c r="N97" s="245"/>
      <c r="O97" s="245"/>
      <c r="P97" s="245"/>
      <c r="Q97" s="245"/>
      <c r="R97" s="245"/>
      <c r="S97" s="245"/>
      <c r="T97" s="246"/>
      <c r="AT97" s="247" t="s">
        <v>189</v>
      </c>
      <c r="AU97" s="247" t="s">
        <v>150</v>
      </c>
      <c r="AV97" s="13" t="s">
        <v>155</v>
      </c>
      <c r="AW97" s="13" t="s">
        <v>35</v>
      </c>
      <c r="AX97" s="13" t="s">
        <v>80</v>
      </c>
      <c r="AY97" s="247" t="s">
        <v>133</v>
      </c>
    </row>
    <row r="98" spans="2:65" s="1" customFormat="1" ht="25.5" customHeight="1">
      <c r="B98" s="40"/>
      <c r="C98" s="192" t="s">
        <v>82</v>
      </c>
      <c r="D98" s="192" t="s">
        <v>136</v>
      </c>
      <c r="E98" s="193" t="s">
        <v>185</v>
      </c>
      <c r="F98" s="194" t="s">
        <v>186</v>
      </c>
      <c r="G98" s="195" t="s">
        <v>187</v>
      </c>
      <c r="H98" s="196">
        <v>5</v>
      </c>
      <c r="I98" s="197"/>
      <c r="J98" s="198">
        <f>ROUND(I98*H98,2)</f>
        <v>0</v>
      </c>
      <c r="K98" s="194" t="s">
        <v>21</v>
      </c>
      <c r="L98" s="60"/>
      <c r="M98" s="199" t="s">
        <v>21</v>
      </c>
      <c r="N98" s="200" t="s">
        <v>43</v>
      </c>
      <c r="O98" s="41"/>
      <c r="P98" s="201">
        <f>O98*H98</f>
        <v>0</v>
      </c>
      <c r="Q98" s="201">
        <v>0</v>
      </c>
      <c r="R98" s="201">
        <f>Q98*H98</f>
        <v>0</v>
      </c>
      <c r="S98" s="201">
        <v>0</v>
      </c>
      <c r="T98" s="202">
        <f>S98*H98</f>
        <v>0</v>
      </c>
      <c r="AR98" s="23" t="s">
        <v>155</v>
      </c>
      <c r="AT98" s="23" t="s">
        <v>136</v>
      </c>
      <c r="AU98" s="23" t="s">
        <v>150</v>
      </c>
      <c r="AY98" s="23" t="s">
        <v>133</v>
      </c>
      <c r="BE98" s="203">
        <f>IF(N98="základní",J98,0)</f>
        <v>0</v>
      </c>
      <c r="BF98" s="203">
        <f>IF(N98="snížená",J98,0)</f>
        <v>0</v>
      </c>
      <c r="BG98" s="203">
        <f>IF(N98="zákl. přenesená",J98,0)</f>
        <v>0</v>
      </c>
      <c r="BH98" s="203">
        <f>IF(N98="sníž. přenesená",J98,0)</f>
        <v>0</v>
      </c>
      <c r="BI98" s="203">
        <f>IF(N98="nulová",J98,0)</f>
        <v>0</v>
      </c>
      <c r="BJ98" s="23" t="s">
        <v>80</v>
      </c>
      <c r="BK98" s="203">
        <f>ROUND(I98*H98,2)</f>
        <v>0</v>
      </c>
      <c r="BL98" s="23" t="s">
        <v>155</v>
      </c>
      <c r="BM98" s="23" t="s">
        <v>188</v>
      </c>
    </row>
    <row r="99" spans="2:65" s="11" customFormat="1" ht="13.5">
      <c r="B99" s="215"/>
      <c r="C99" s="216"/>
      <c r="D99" s="204" t="s">
        <v>189</v>
      </c>
      <c r="E99" s="217" t="s">
        <v>21</v>
      </c>
      <c r="F99" s="218" t="s">
        <v>447</v>
      </c>
      <c r="G99" s="216"/>
      <c r="H99" s="219" t="s">
        <v>21</v>
      </c>
      <c r="I99" s="220"/>
      <c r="J99" s="216"/>
      <c r="K99" s="216"/>
      <c r="L99" s="221"/>
      <c r="M99" s="222"/>
      <c r="N99" s="223"/>
      <c r="O99" s="223"/>
      <c r="P99" s="223"/>
      <c r="Q99" s="223"/>
      <c r="R99" s="223"/>
      <c r="S99" s="223"/>
      <c r="T99" s="224"/>
      <c r="AT99" s="225" t="s">
        <v>189</v>
      </c>
      <c r="AU99" s="225" t="s">
        <v>150</v>
      </c>
      <c r="AV99" s="11" t="s">
        <v>80</v>
      </c>
      <c r="AW99" s="11" t="s">
        <v>35</v>
      </c>
      <c r="AX99" s="11" t="s">
        <v>72</v>
      </c>
      <c r="AY99" s="225" t="s">
        <v>133</v>
      </c>
    </row>
    <row r="100" spans="2:65" s="12" customFormat="1" ht="13.5">
      <c r="B100" s="226"/>
      <c r="C100" s="227"/>
      <c r="D100" s="207" t="s">
        <v>189</v>
      </c>
      <c r="E100" s="250" t="s">
        <v>21</v>
      </c>
      <c r="F100" s="248" t="s">
        <v>449</v>
      </c>
      <c r="G100" s="227"/>
      <c r="H100" s="249">
        <v>5</v>
      </c>
      <c r="I100" s="231"/>
      <c r="J100" s="227"/>
      <c r="K100" s="227"/>
      <c r="L100" s="232"/>
      <c r="M100" s="233"/>
      <c r="N100" s="234"/>
      <c r="O100" s="234"/>
      <c r="P100" s="234"/>
      <c r="Q100" s="234"/>
      <c r="R100" s="234"/>
      <c r="S100" s="234"/>
      <c r="T100" s="235"/>
      <c r="AT100" s="236" t="s">
        <v>189</v>
      </c>
      <c r="AU100" s="236" t="s">
        <v>150</v>
      </c>
      <c r="AV100" s="12" t="s">
        <v>82</v>
      </c>
      <c r="AW100" s="12" t="s">
        <v>35</v>
      </c>
      <c r="AX100" s="12" t="s">
        <v>80</v>
      </c>
      <c r="AY100" s="236" t="s">
        <v>133</v>
      </c>
    </row>
    <row r="101" spans="2:65" s="1" customFormat="1" ht="16.5" customHeight="1">
      <c r="B101" s="40"/>
      <c r="C101" s="192" t="s">
        <v>197</v>
      </c>
      <c r="D101" s="192" t="s">
        <v>136</v>
      </c>
      <c r="E101" s="193" t="s">
        <v>198</v>
      </c>
      <c r="F101" s="194" t="s">
        <v>199</v>
      </c>
      <c r="G101" s="195" t="s">
        <v>200</v>
      </c>
      <c r="H101" s="196">
        <v>159.35</v>
      </c>
      <c r="I101" s="197"/>
      <c r="J101" s="198">
        <f>ROUND(I101*H101,2)</f>
        <v>0</v>
      </c>
      <c r="K101" s="194" t="s">
        <v>21</v>
      </c>
      <c r="L101" s="60"/>
      <c r="M101" s="199" t="s">
        <v>21</v>
      </c>
      <c r="N101" s="200" t="s">
        <v>43</v>
      </c>
      <c r="O101" s="41"/>
      <c r="P101" s="201">
        <f>O101*H101</f>
        <v>0</v>
      </c>
      <c r="Q101" s="201">
        <v>1.0000000000000001E-5</v>
      </c>
      <c r="R101" s="201">
        <f>Q101*H101</f>
        <v>1.5935000000000001E-3</v>
      </c>
      <c r="S101" s="201">
        <v>0</v>
      </c>
      <c r="T101" s="202">
        <f>S101*H101</f>
        <v>0</v>
      </c>
      <c r="AR101" s="23" t="s">
        <v>155</v>
      </c>
      <c r="AT101" s="23" t="s">
        <v>136</v>
      </c>
      <c r="AU101" s="23" t="s">
        <v>150</v>
      </c>
      <c r="AY101" s="23" t="s">
        <v>133</v>
      </c>
      <c r="BE101" s="203">
        <f>IF(N101="základní",J101,0)</f>
        <v>0</v>
      </c>
      <c r="BF101" s="203">
        <f>IF(N101="snížená",J101,0)</f>
        <v>0</v>
      </c>
      <c r="BG101" s="203">
        <f>IF(N101="zákl. přenesená",J101,0)</f>
        <v>0</v>
      </c>
      <c r="BH101" s="203">
        <f>IF(N101="sníž. přenesená",J101,0)</f>
        <v>0</v>
      </c>
      <c r="BI101" s="203">
        <f>IF(N101="nulová",J101,0)</f>
        <v>0</v>
      </c>
      <c r="BJ101" s="23" t="s">
        <v>80</v>
      </c>
      <c r="BK101" s="203">
        <f>ROUND(I101*H101,2)</f>
        <v>0</v>
      </c>
      <c r="BL101" s="23" t="s">
        <v>155</v>
      </c>
      <c r="BM101" s="23" t="s">
        <v>450</v>
      </c>
    </row>
    <row r="102" spans="2:65" s="10" customFormat="1" ht="22.35" customHeight="1">
      <c r="B102" s="175"/>
      <c r="C102" s="176"/>
      <c r="D102" s="189" t="s">
        <v>71</v>
      </c>
      <c r="E102" s="190" t="s">
        <v>202</v>
      </c>
      <c r="F102" s="190" t="s">
        <v>203</v>
      </c>
      <c r="G102" s="176"/>
      <c r="H102" s="176"/>
      <c r="I102" s="179"/>
      <c r="J102" s="191">
        <f>BK102</f>
        <v>0</v>
      </c>
      <c r="K102" s="176"/>
      <c r="L102" s="181"/>
      <c r="M102" s="182"/>
      <c r="N102" s="183"/>
      <c r="O102" s="183"/>
      <c r="P102" s="184">
        <f>SUM(P103:P107)</f>
        <v>0</v>
      </c>
      <c r="Q102" s="183"/>
      <c r="R102" s="184">
        <f>SUM(R103:R107)</f>
        <v>0</v>
      </c>
      <c r="S102" s="183"/>
      <c r="T102" s="185">
        <f>SUM(T103:T107)</f>
        <v>0</v>
      </c>
      <c r="AR102" s="186" t="s">
        <v>80</v>
      </c>
      <c r="AT102" s="187" t="s">
        <v>71</v>
      </c>
      <c r="AU102" s="187" t="s">
        <v>82</v>
      </c>
      <c r="AY102" s="186" t="s">
        <v>133</v>
      </c>
      <c r="BK102" s="188">
        <f>SUM(BK103:BK107)</f>
        <v>0</v>
      </c>
    </row>
    <row r="103" spans="2:65" s="1" customFormat="1" ht="38.25" customHeight="1">
      <c r="B103" s="40"/>
      <c r="C103" s="192" t="s">
        <v>150</v>
      </c>
      <c r="D103" s="192" t="s">
        <v>136</v>
      </c>
      <c r="E103" s="193" t="s">
        <v>204</v>
      </c>
      <c r="F103" s="194" t="s">
        <v>205</v>
      </c>
      <c r="G103" s="195" t="s">
        <v>206</v>
      </c>
      <c r="H103" s="196">
        <v>8.5920000000000005</v>
      </c>
      <c r="I103" s="197"/>
      <c r="J103" s="198">
        <f>ROUND(I103*H103,2)</f>
        <v>0</v>
      </c>
      <c r="K103" s="194" t="s">
        <v>140</v>
      </c>
      <c r="L103" s="60"/>
      <c r="M103" s="199" t="s">
        <v>21</v>
      </c>
      <c r="N103" s="200" t="s">
        <v>43</v>
      </c>
      <c r="O103" s="41"/>
      <c r="P103" s="201">
        <f>O103*H103</f>
        <v>0</v>
      </c>
      <c r="Q103" s="201">
        <v>0</v>
      </c>
      <c r="R103" s="201">
        <f>Q103*H103</f>
        <v>0</v>
      </c>
      <c r="S103" s="201">
        <v>0</v>
      </c>
      <c r="T103" s="202">
        <f>S103*H103</f>
        <v>0</v>
      </c>
      <c r="AR103" s="23" t="s">
        <v>155</v>
      </c>
      <c r="AT103" s="23" t="s">
        <v>136</v>
      </c>
      <c r="AU103" s="23" t="s">
        <v>150</v>
      </c>
      <c r="AY103" s="23" t="s">
        <v>133</v>
      </c>
      <c r="BE103" s="203">
        <f>IF(N103="základní",J103,0)</f>
        <v>0</v>
      </c>
      <c r="BF103" s="203">
        <f>IF(N103="snížená",J103,0)</f>
        <v>0</v>
      </c>
      <c r="BG103" s="203">
        <f>IF(N103="zákl. přenesená",J103,0)</f>
        <v>0</v>
      </c>
      <c r="BH103" s="203">
        <f>IF(N103="sníž. přenesená",J103,0)</f>
        <v>0</v>
      </c>
      <c r="BI103" s="203">
        <f>IF(N103="nulová",J103,0)</f>
        <v>0</v>
      </c>
      <c r="BJ103" s="23" t="s">
        <v>80</v>
      </c>
      <c r="BK103" s="203">
        <f>ROUND(I103*H103,2)</f>
        <v>0</v>
      </c>
      <c r="BL103" s="23" t="s">
        <v>155</v>
      </c>
      <c r="BM103" s="23" t="s">
        <v>207</v>
      </c>
    </row>
    <row r="104" spans="2:65" s="1" customFormat="1" ht="25.5" customHeight="1">
      <c r="B104" s="40"/>
      <c r="C104" s="192" t="s">
        <v>155</v>
      </c>
      <c r="D104" s="192" t="s">
        <v>136</v>
      </c>
      <c r="E104" s="193" t="s">
        <v>208</v>
      </c>
      <c r="F104" s="194" t="s">
        <v>209</v>
      </c>
      <c r="G104" s="195" t="s">
        <v>206</v>
      </c>
      <c r="H104" s="196">
        <v>8.5920000000000005</v>
      </c>
      <c r="I104" s="197"/>
      <c r="J104" s="198">
        <f>ROUND(I104*H104,2)</f>
        <v>0</v>
      </c>
      <c r="K104" s="194" t="s">
        <v>140</v>
      </c>
      <c r="L104" s="60"/>
      <c r="M104" s="199" t="s">
        <v>21</v>
      </c>
      <c r="N104" s="200" t="s">
        <v>43</v>
      </c>
      <c r="O104" s="41"/>
      <c r="P104" s="201">
        <f>O104*H104</f>
        <v>0</v>
      </c>
      <c r="Q104" s="201">
        <v>0</v>
      </c>
      <c r="R104" s="201">
        <f>Q104*H104</f>
        <v>0</v>
      </c>
      <c r="S104" s="201">
        <v>0</v>
      </c>
      <c r="T104" s="202">
        <f>S104*H104</f>
        <v>0</v>
      </c>
      <c r="AR104" s="23" t="s">
        <v>155</v>
      </c>
      <c r="AT104" s="23" t="s">
        <v>136</v>
      </c>
      <c r="AU104" s="23" t="s">
        <v>150</v>
      </c>
      <c r="AY104" s="23" t="s">
        <v>133</v>
      </c>
      <c r="BE104" s="203">
        <f>IF(N104="základní",J104,0)</f>
        <v>0</v>
      </c>
      <c r="BF104" s="203">
        <f>IF(N104="snížená",J104,0)</f>
        <v>0</v>
      </c>
      <c r="BG104" s="203">
        <f>IF(N104="zákl. přenesená",J104,0)</f>
        <v>0</v>
      </c>
      <c r="BH104" s="203">
        <f>IF(N104="sníž. přenesená",J104,0)</f>
        <v>0</v>
      </c>
      <c r="BI104" s="203">
        <f>IF(N104="nulová",J104,0)</f>
        <v>0</v>
      </c>
      <c r="BJ104" s="23" t="s">
        <v>80</v>
      </c>
      <c r="BK104" s="203">
        <f>ROUND(I104*H104,2)</f>
        <v>0</v>
      </c>
      <c r="BL104" s="23" t="s">
        <v>155</v>
      </c>
      <c r="BM104" s="23" t="s">
        <v>210</v>
      </c>
    </row>
    <row r="105" spans="2:65" s="1" customFormat="1" ht="25.5" customHeight="1">
      <c r="B105" s="40"/>
      <c r="C105" s="192" t="s">
        <v>132</v>
      </c>
      <c r="D105" s="192" t="s">
        <v>136</v>
      </c>
      <c r="E105" s="193" t="s">
        <v>211</v>
      </c>
      <c r="F105" s="194" t="s">
        <v>212</v>
      </c>
      <c r="G105" s="195" t="s">
        <v>206</v>
      </c>
      <c r="H105" s="196">
        <v>68.736000000000004</v>
      </c>
      <c r="I105" s="197"/>
      <c r="J105" s="198">
        <f>ROUND(I105*H105,2)</f>
        <v>0</v>
      </c>
      <c r="K105" s="194" t="s">
        <v>140</v>
      </c>
      <c r="L105" s="60"/>
      <c r="M105" s="199" t="s">
        <v>21</v>
      </c>
      <c r="N105" s="200" t="s">
        <v>43</v>
      </c>
      <c r="O105" s="41"/>
      <c r="P105" s="201">
        <f>O105*H105</f>
        <v>0</v>
      </c>
      <c r="Q105" s="201">
        <v>0</v>
      </c>
      <c r="R105" s="201">
        <f>Q105*H105</f>
        <v>0</v>
      </c>
      <c r="S105" s="201">
        <v>0</v>
      </c>
      <c r="T105" s="202">
        <f>S105*H105</f>
        <v>0</v>
      </c>
      <c r="AR105" s="23" t="s">
        <v>155</v>
      </c>
      <c r="AT105" s="23" t="s">
        <v>136</v>
      </c>
      <c r="AU105" s="23" t="s">
        <v>150</v>
      </c>
      <c r="AY105" s="23" t="s">
        <v>133</v>
      </c>
      <c r="BE105" s="203">
        <f>IF(N105="základní",J105,0)</f>
        <v>0</v>
      </c>
      <c r="BF105" s="203">
        <f>IF(N105="snížená",J105,0)</f>
        <v>0</v>
      </c>
      <c r="BG105" s="203">
        <f>IF(N105="zákl. přenesená",J105,0)</f>
        <v>0</v>
      </c>
      <c r="BH105" s="203">
        <f>IF(N105="sníž. přenesená",J105,0)</f>
        <v>0</v>
      </c>
      <c r="BI105" s="203">
        <f>IF(N105="nulová",J105,0)</f>
        <v>0</v>
      </c>
      <c r="BJ105" s="23" t="s">
        <v>80</v>
      </c>
      <c r="BK105" s="203">
        <f>ROUND(I105*H105,2)</f>
        <v>0</v>
      </c>
      <c r="BL105" s="23" t="s">
        <v>155</v>
      </c>
      <c r="BM105" s="23" t="s">
        <v>213</v>
      </c>
    </row>
    <row r="106" spans="2:65" s="12" customFormat="1" ht="13.5">
      <c r="B106" s="226"/>
      <c r="C106" s="227"/>
      <c r="D106" s="207" t="s">
        <v>189</v>
      </c>
      <c r="E106" s="227"/>
      <c r="F106" s="248" t="s">
        <v>451</v>
      </c>
      <c r="G106" s="227"/>
      <c r="H106" s="249">
        <v>68.736000000000004</v>
      </c>
      <c r="I106" s="231"/>
      <c r="J106" s="227"/>
      <c r="K106" s="227"/>
      <c r="L106" s="232"/>
      <c r="M106" s="233"/>
      <c r="N106" s="234"/>
      <c r="O106" s="234"/>
      <c r="P106" s="234"/>
      <c r="Q106" s="234"/>
      <c r="R106" s="234"/>
      <c r="S106" s="234"/>
      <c r="T106" s="235"/>
      <c r="AT106" s="236" t="s">
        <v>189</v>
      </c>
      <c r="AU106" s="236" t="s">
        <v>150</v>
      </c>
      <c r="AV106" s="12" t="s">
        <v>82</v>
      </c>
      <c r="AW106" s="12" t="s">
        <v>6</v>
      </c>
      <c r="AX106" s="12" t="s">
        <v>80</v>
      </c>
      <c r="AY106" s="236" t="s">
        <v>133</v>
      </c>
    </row>
    <row r="107" spans="2:65" s="1" customFormat="1" ht="16.5" customHeight="1">
      <c r="B107" s="40"/>
      <c r="C107" s="192" t="s">
        <v>215</v>
      </c>
      <c r="D107" s="192" t="s">
        <v>136</v>
      </c>
      <c r="E107" s="193" t="s">
        <v>216</v>
      </c>
      <c r="F107" s="194" t="s">
        <v>217</v>
      </c>
      <c r="G107" s="195" t="s">
        <v>206</v>
      </c>
      <c r="H107" s="196">
        <v>8.5920000000000005</v>
      </c>
      <c r="I107" s="197"/>
      <c r="J107" s="198">
        <f>ROUND(I107*H107,2)</f>
        <v>0</v>
      </c>
      <c r="K107" s="194" t="s">
        <v>140</v>
      </c>
      <c r="L107" s="60"/>
      <c r="M107" s="199" t="s">
        <v>21</v>
      </c>
      <c r="N107" s="200" t="s">
        <v>43</v>
      </c>
      <c r="O107" s="41"/>
      <c r="P107" s="201">
        <f>O107*H107</f>
        <v>0</v>
      </c>
      <c r="Q107" s="201">
        <v>0</v>
      </c>
      <c r="R107" s="201">
        <f>Q107*H107</f>
        <v>0</v>
      </c>
      <c r="S107" s="201">
        <v>0</v>
      </c>
      <c r="T107" s="202">
        <f>S107*H107</f>
        <v>0</v>
      </c>
      <c r="AR107" s="23" t="s">
        <v>155</v>
      </c>
      <c r="AT107" s="23" t="s">
        <v>136</v>
      </c>
      <c r="AU107" s="23" t="s">
        <v>150</v>
      </c>
      <c r="AY107" s="23" t="s">
        <v>133</v>
      </c>
      <c r="BE107" s="203">
        <f>IF(N107="základní",J107,0)</f>
        <v>0</v>
      </c>
      <c r="BF107" s="203">
        <f>IF(N107="snížená",J107,0)</f>
        <v>0</v>
      </c>
      <c r="BG107" s="203">
        <f>IF(N107="zákl. přenesená",J107,0)</f>
        <v>0</v>
      </c>
      <c r="BH107" s="203">
        <f>IF(N107="sníž. přenesená",J107,0)</f>
        <v>0</v>
      </c>
      <c r="BI107" s="203">
        <f>IF(N107="nulová",J107,0)</f>
        <v>0</v>
      </c>
      <c r="BJ107" s="23" t="s">
        <v>80</v>
      </c>
      <c r="BK107" s="203">
        <f>ROUND(I107*H107,2)</f>
        <v>0</v>
      </c>
      <c r="BL107" s="23" t="s">
        <v>155</v>
      </c>
      <c r="BM107" s="23" t="s">
        <v>218</v>
      </c>
    </row>
    <row r="108" spans="2:65" s="10" customFormat="1" ht="37.35" customHeight="1">
      <c r="B108" s="175"/>
      <c r="C108" s="176"/>
      <c r="D108" s="177" t="s">
        <v>71</v>
      </c>
      <c r="E108" s="178" t="s">
        <v>219</v>
      </c>
      <c r="F108" s="178" t="s">
        <v>220</v>
      </c>
      <c r="G108" s="176"/>
      <c r="H108" s="176"/>
      <c r="I108" s="179"/>
      <c r="J108" s="180">
        <f>BK108</f>
        <v>0</v>
      </c>
      <c r="K108" s="176"/>
      <c r="L108" s="181"/>
      <c r="M108" s="182"/>
      <c r="N108" s="183"/>
      <c r="O108" s="183"/>
      <c r="P108" s="184">
        <f>P109+P114+P123+P135+P173+P279+P282</f>
        <v>0</v>
      </c>
      <c r="Q108" s="183"/>
      <c r="R108" s="184">
        <f>R109+R114+R123+R135+R173+R279+R282</f>
        <v>6.6130794999999996</v>
      </c>
      <c r="S108" s="183"/>
      <c r="T108" s="185">
        <f>T109+T114+T123+T135+T173+T279+T282</f>
        <v>8.5922602999999995</v>
      </c>
      <c r="AR108" s="186" t="s">
        <v>82</v>
      </c>
      <c r="AT108" s="187" t="s">
        <v>71</v>
      </c>
      <c r="AU108" s="187" t="s">
        <v>72</v>
      </c>
      <c r="AY108" s="186" t="s">
        <v>133</v>
      </c>
      <c r="BK108" s="188">
        <f>BK109+BK114+BK123+BK135+BK173+BK279+BK282</f>
        <v>0</v>
      </c>
    </row>
    <row r="109" spans="2:65" s="10" customFormat="1" ht="19.899999999999999" customHeight="1">
      <c r="B109" s="175"/>
      <c r="C109" s="176"/>
      <c r="D109" s="189" t="s">
        <v>71</v>
      </c>
      <c r="E109" s="190" t="s">
        <v>221</v>
      </c>
      <c r="F109" s="190" t="s">
        <v>222</v>
      </c>
      <c r="G109" s="176"/>
      <c r="H109" s="176"/>
      <c r="I109" s="179"/>
      <c r="J109" s="191">
        <f>BK109</f>
        <v>0</v>
      </c>
      <c r="K109" s="176"/>
      <c r="L109" s="181"/>
      <c r="M109" s="182"/>
      <c r="N109" s="183"/>
      <c r="O109" s="183"/>
      <c r="P109" s="184">
        <f>SUM(P110:P113)</f>
        <v>0</v>
      </c>
      <c r="Q109" s="183"/>
      <c r="R109" s="184">
        <f>SUM(R110:R113)</f>
        <v>0</v>
      </c>
      <c r="S109" s="183"/>
      <c r="T109" s="185">
        <f>SUM(T110:T113)</f>
        <v>0</v>
      </c>
      <c r="AR109" s="186" t="s">
        <v>82</v>
      </c>
      <c r="AT109" s="187" t="s">
        <v>71</v>
      </c>
      <c r="AU109" s="187" t="s">
        <v>80</v>
      </c>
      <c r="AY109" s="186" t="s">
        <v>133</v>
      </c>
      <c r="BK109" s="188">
        <f>SUM(BK110:BK113)</f>
        <v>0</v>
      </c>
    </row>
    <row r="110" spans="2:65" s="1" customFormat="1" ht="25.5" customHeight="1">
      <c r="B110" s="40"/>
      <c r="C110" s="192" t="s">
        <v>452</v>
      </c>
      <c r="D110" s="192" t="s">
        <v>136</v>
      </c>
      <c r="E110" s="193" t="s">
        <v>453</v>
      </c>
      <c r="F110" s="194" t="s">
        <v>454</v>
      </c>
      <c r="G110" s="195" t="s">
        <v>187</v>
      </c>
      <c r="H110" s="196">
        <v>14</v>
      </c>
      <c r="I110" s="197"/>
      <c r="J110" s="198">
        <f>ROUND(I110*H110,2)</f>
        <v>0</v>
      </c>
      <c r="K110" s="194" t="s">
        <v>21</v>
      </c>
      <c r="L110" s="60"/>
      <c r="M110" s="199" t="s">
        <v>21</v>
      </c>
      <c r="N110" s="200" t="s">
        <v>43</v>
      </c>
      <c r="O110" s="41"/>
      <c r="P110" s="201">
        <f>O110*H110</f>
        <v>0</v>
      </c>
      <c r="Q110" s="201">
        <v>0</v>
      </c>
      <c r="R110" s="201">
        <f>Q110*H110</f>
        <v>0</v>
      </c>
      <c r="S110" s="201">
        <v>0</v>
      </c>
      <c r="T110" s="202">
        <f>S110*H110</f>
        <v>0</v>
      </c>
      <c r="AR110" s="23" t="s">
        <v>226</v>
      </c>
      <c r="AT110" s="23" t="s">
        <v>136</v>
      </c>
      <c r="AU110" s="23" t="s">
        <v>82</v>
      </c>
      <c r="AY110" s="23" t="s">
        <v>133</v>
      </c>
      <c r="BE110" s="203">
        <f>IF(N110="základní",J110,0)</f>
        <v>0</v>
      </c>
      <c r="BF110" s="203">
        <f>IF(N110="snížená",J110,0)</f>
        <v>0</v>
      </c>
      <c r="BG110" s="203">
        <f>IF(N110="zákl. přenesená",J110,0)</f>
        <v>0</v>
      </c>
      <c r="BH110" s="203">
        <f>IF(N110="sníž. přenesená",J110,0)</f>
        <v>0</v>
      </c>
      <c r="BI110" s="203">
        <f>IF(N110="nulová",J110,0)</f>
        <v>0</v>
      </c>
      <c r="BJ110" s="23" t="s">
        <v>80</v>
      </c>
      <c r="BK110" s="203">
        <f>ROUND(I110*H110,2)</f>
        <v>0</v>
      </c>
      <c r="BL110" s="23" t="s">
        <v>226</v>
      </c>
      <c r="BM110" s="23" t="s">
        <v>455</v>
      </c>
    </row>
    <row r="111" spans="2:65" s="11" customFormat="1" ht="13.5">
      <c r="B111" s="215"/>
      <c r="C111" s="216"/>
      <c r="D111" s="204" t="s">
        <v>189</v>
      </c>
      <c r="E111" s="217" t="s">
        <v>21</v>
      </c>
      <c r="F111" s="218" t="s">
        <v>445</v>
      </c>
      <c r="G111" s="216"/>
      <c r="H111" s="219" t="s">
        <v>21</v>
      </c>
      <c r="I111" s="220"/>
      <c r="J111" s="216"/>
      <c r="K111" s="216"/>
      <c r="L111" s="221"/>
      <c r="M111" s="222"/>
      <c r="N111" s="223"/>
      <c r="O111" s="223"/>
      <c r="P111" s="223"/>
      <c r="Q111" s="223"/>
      <c r="R111" s="223"/>
      <c r="S111" s="223"/>
      <c r="T111" s="224"/>
      <c r="AT111" s="225" t="s">
        <v>189</v>
      </c>
      <c r="AU111" s="225" t="s">
        <v>82</v>
      </c>
      <c r="AV111" s="11" t="s">
        <v>80</v>
      </c>
      <c r="AW111" s="11" t="s">
        <v>35</v>
      </c>
      <c r="AX111" s="11" t="s">
        <v>72</v>
      </c>
      <c r="AY111" s="225" t="s">
        <v>133</v>
      </c>
    </row>
    <row r="112" spans="2:65" s="12" customFormat="1" ht="13.5">
      <c r="B112" s="226"/>
      <c r="C112" s="227"/>
      <c r="D112" s="207" t="s">
        <v>189</v>
      </c>
      <c r="E112" s="250" t="s">
        <v>21</v>
      </c>
      <c r="F112" s="248" t="s">
        <v>258</v>
      </c>
      <c r="G112" s="227"/>
      <c r="H112" s="249">
        <v>14</v>
      </c>
      <c r="I112" s="231"/>
      <c r="J112" s="227"/>
      <c r="K112" s="227"/>
      <c r="L112" s="232"/>
      <c r="M112" s="233"/>
      <c r="N112" s="234"/>
      <c r="O112" s="234"/>
      <c r="P112" s="234"/>
      <c r="Q112" s="234"/>
      <c r="R112" s="234"/>
      <c r="S112" s="234"/>
      <c r="T112" s="235"/>
      <c r="AT112" s="236" t="s">
        <v>189</v>
      </c>
      <c r="AU112" s="236" t="s">
        <v>82</v>
      </c>
      <c r="AV112" s="12" t="s">
        <v>82</v>
      </c>
      <c r="AW112" s="12" t="s">
        <v>35</v>
      </c>
      <c r="AX112" s="12" t="s">
        <v>80</v>
      </c>
      <c r="AY112" s="236" t="s">
        <v>133</v>
      </c>
    </row>
    <row r="113" spans="2:65" s="1" customFormat="1" ht="25.5" customHeight="1">
      <c r="B113" s="40"/>
      <c r="C113" s="192" t="s">
        <v>223</v>
      </c>
      <c r="D113" s="192" t="s">
        <v>136</v>
      </c>
      <c r="E113" s="193" t="s">
        <v>224</v>
      </c>
      <c r="F113" s="194" t="s">
        <v>225</v>
      </c>
      <c r="G113" s="195" t="s">
        <v>187</v>
      </c>
      <c r="H113" s="196">
        <v>1</v>
      </c>
      <c r="I113" s="197"/>
      <c r="J113" s="198">
        <f>ROUND(I113*H113,2)</f>
        <v>0</v>
      </c>
      <c r="K113" s="194" t="s">
        <v>140</v>
      </c>
      <c r="L113" s="60"/>
      <c r="M113" s="199" t="s">
        <v>21</v>
      </c>
      <c r="N113" s="200" t="s">
        <v>43</v>
      </c>
      <c r="O113" s="41"/>
      <c r="P113" s="201">
        <f>O113*H113</f>
        <v>0</v>
      </c>
      <c r="Q113" s="201">
        <v>0</v>
      </c>
      <c r="R113" s="201">
        <f>Q113*H113</f>
        <v>0</v>
      </c>
      <c r="S113" s="201">
        <v>0</v>
      </c>
      <c r="T113" s="202">
        <f>S113*H113</f>
        <v>0</v>
      </c>
      <c r="AR113" s="23" t="s">
        <v>226</v>
      </c>
      <c r="AT113" s="23" t="s">
        <v>136</v>
      </c>
      <c r="AU113" s="23" t="s">
        <v>82</v>
      </c>
      <c r="AY113" s="23" t="s">
        <v>133</v>
      </c>
      <c r="BE113" s="203">
        <f>IF(N113="základní",J113,0)</f>
        <v>0</v>
      </c>
      <c r="BF113" s="203">
        <f>IF(N113="snížená",J113,0)</f>
        <v>0</v>
      </c>
      <c r="BG113" s="203">
        <f>IF(N113="zákl. přenesená",J113,0)</f>
        <v>0</v>
      </c>
      <c r="BH113" s="203">
        <f>IF(N113="sníž. přenesená",J113,0)</f>
        <v>0</v>
      </c>
      <c r="BI113" s="203">
        <f>IF(N113="nulová",J113,0)</f>
        <v>0</v>
      </c>
      <c r="BJ113" s="23" t="s">
        <v>80</v>
      </c>
      <c r="BK113" s="203">
        <f>ROUND(I113*H113,2)</f>
        <v>0</v>
      </c>
      <c r="BL113" s="23" t="s">
        <v>226</v>
      </c>
      <c r="BM113" s="23" t="s">
        <v>227</v>
      </c>
    </row>
    <row r="114" spans="2:65" s="10" customFormat="1" ht="29.85" customHeight="1">
      <c r="B114" s="175"/>
      <c r="C114" s="176"/>
      <c r="D114" s="189" t="s">
        <v>71</v>
      </c>
      <c r="E114" s="190" t="s">
        <v>228</v>
      </c>
      <c r="F114" s="190" t="s">
        <v>229</v>
      </c>
      <c r="G114" s="176"/>
      <c r="H114" s="176"/>
      <c r="I114" s="179"/>
      <c r="J114" s="191">
        <f>BK114</f>
        <v>0</v>
      </c>
      <c r="K114" s="176"/>
      <c r="L114" s="181"/>
      <c r="M114" s="182"/>
      <c r="N114" s="183"/>
      <c r="O114" s="183"/>
      <c r="P114" s="184">
        <f>SUM(P115:P122)</f>
        <v>0</v>
      </c>
      <c r="Q114" s="183"/>
      <c r="R114" s="184">
        <f>SUM(R115:R122)</f>
        <v>0</v>
      </c>
      <c r="S114" s="183"/>
      <c r="T114" s="185">
        <f>SUM(T115:T122)</f>
        <v>9.5612000000000006E-3</v>
      </c>
      <c r="AR114" s="186" t="s">
        <v>82</v>
      </c>
      <c r="AT114" s="187" t="s">
        <v>71</v>
      </c>
      <c r="AU114" s="187" t="s">
        <v>80</v>
      </c>
      <c r="AY114" s="186" t="s">
        <v>133</v>
      </c>
      <c r="BK114" s="188">
        <f>SUM(BK115:BK122)</f>
        <v>0</v>
      </c>
    </row>
    <row r="115" spans="2:65" s="1" customFormat="1" ht="16.5" customHeight="1">
      <c r="B115" s="40"/>
      <c r="C115" s="192" t="s">
        <v>181</v>
      </c>
      <c r="D115" s="192" t="s">
        <v>136</v>
      </c>
      <c r="E115" s="193" t="s">
        <v>230</v>
      </c>
      <c r="F115" s="194" t="s">
        <v>231</v>
      </c>
      <c r="G115" s="195" t="s">
        <v>200</v>
      </c>
      <c r="H115" s="196">
        <v>23.902999999999999</v>
      </c>
      <c r="I115" s="197"/>
      <c r="J115" s="198">
        <f>ROUND(I115*H115,2)</f>
        <v>0</v>
      </c>
      <c r="K115" s="194" t="s">
        <v>140</v>
      </c>
      <c r="L115" s="60"/>
      <c r="M115" s="199" t="s">
        <v>21</v>
      </c>
      <c r="N115" s="200" t="s">
        <v>43</v>
      </c>
      <c r="O115" s="41"/>
      <c r="P115" s="201">
        <f>O115*H115</f>
        <v>0</v>
      </c>
      <c r="Q115" s="201">
        <v>0</v>
      </c>
      <c r="R115" s="201">
        <f>Q115*H115</f>
        <v>0</v>
      </c>
      <c r="S115" s="201">
        <v>0</v>
      </c>
      <c r="T115" s="202">
        <f>S115*H115</f>
        <v>0</v>
      </c>
      <c r="AR115" s="23" t="s">
        <v>226</v>
      </c>
      <c r="AT115" s="23" t="s">
        <v>136</v>
      </c>
      <c r="AU115" s="23" t="s">
        <v>82</v>
      </c>
      <c r="AY115" s="23" t="s">
        <v>133</v>
      </c>
      <c r="BE115" s="203">
        <f>IF(N115="základní",J115,0)</f>
        <v>0</v>
      </c>
      <c r="BF115" s="203">
        <f>IF(N115="snížená",J115,0)</f>
        <v>0</v>
      </c>
      <c r="BG115" s="203">
        <f>IF(N115="zákl. přenesená",J115,0)</f>
        <v>0</v>
      </c>
      <c r="BH115" s="203">
        <f>IF(N115="sníž. přenesená",J115,0)</f>
        <v>0</v>
      </c>
      <c r="BI115" s="203">
        <f>IF(N115="nulová",J115,0)</f>
        <v>0</v>
      </c>
      <c r="BJ115" s="23" t="s">
        <v>80</v>
      </c>
      <c r="BK115" s="203">
        <f>ROUND(I115*H115,2)</f>
        <v>0</v>
      </c>
      <c r="BL115" s="23" t="s">
        <v>226</v>
      </c>
      <c r="BM115" s="23" t="s">
        <v>232</v>
      </c>
    </row>
    <row r="116" spans="2:65" s="1" customFormat="1" ht="27">
      <c r="B116" s="40"/>
      <c r="C116" s="62"/>
      <c r="D116" s="204" t="s">
        <v>143</v>
      </c>
      <c r="E116" s="62"/>
      <c r="F116" s="205" t="s">
        <v>233</v>
      </c>
      <c r="G116" s="62"/>
      <c r="H116" s="62"/>
      <c r="I116" s="162"/>
      <c r="J116" s="62"/>
      <c r="K116" s="62"/>
      <c r="L116" s="60"/>
      <c r="M116" s="206"/>
      <c r="N116" s="41"/>
      <c r="O116" s="41"/>
      <c r="P116" s="41"/>
      <c r="Q116" s="41"/>
      <c r="R116" s="41"/>
      <c r="S116" s="41"/>
      <c r="T116" s="77"/>
      <c r="AT116" s="23" t="s">
        <v>143</v>
      </c>
      <c r="AU116" s="23" t="s">
        <v>82</v>
      </c>
    </row>
    <row r="117" spans="2:65" s="11" customFormat="1" ht="13.5">
      <c r="B117" s="215"/>
      <c r="C117" s="216"/>
      <c r="D117" s="204" t="s">
        <v>189</v>
      </c>
      <c r="E117" s="217" t="s">
        <v>21</v>
      </c>
      <c r="F117" s="218" t="s">
        <v>445</v>
      </c>
      <c r="G117" s="216"/>
      <c r="H117" s="219" t="s">
        <v>21</v>
      </c>
      <c r="I117" s="220"/>
      <c r="J117" s="216"/>
      <c r="K117" s="216"/>
      <c r="L117" s="221"/>
      <c r="M117" s="222"/>
      <c r="N117" s="223"/>
      <c r="O117" s="223"/>
      <c r="P117" s="223"/>
      <c r="Q117" s="223"/>
      <c r="R117" s="223"/>
      <c r="S117" s="223"/>
      <c r="T117" s="224"/>
      <c r="AT117" s="225" t="s">
        <v>189</v>
      </c>
      <c r="AU117" s="225" t="s">
        <v>82</v>
      </c>
      <c r="AV117" s="11" t="s">
        <v>80</v>
      </c>
      <c r="AW117" s="11" t="s">
        <v>35</v>
      </c>
      <c r="AX117" s="11" t="s">
        <v>72</v>
      </c>
      <c r="AY117" s="225" t="s">
        <v>133</v>
      </c>
    </row>
    <row r="118" spans="2:65" s="12" customFormat="1" ht="13.5">
      <c r="B118" s="226"/>
      <c r="C118" s="227"/>
      <c r="D118" s="204" t="s">
        <v>189</v>
      </c>
      <c r="E118" s="228" t="s">
        <v>21</v>
      </c>
      <c r="F118" s="229" t="s">
        <v>456</v>
      </c>
      <c r="G118" s="227"/>
      <c r="H118" s="230">
        <v>15.117000000000001</v>
      </c>
      <c r="I118" s="231"/>
      <c r="J118" s="227"/>
      <c r="K118" s="227"/>
      <c r="L118" s="232"/>
      <c r="M118" s="233"/>
      <c r="N118" s="234"/>
      <c r="O118" s="234"/>
      <c r="P118" s="234"/>
      <c r="Q118" s="234"/>
      <c r="R118" s="234"/>
      <c r="S118" s="234"/>
      <c r="T118" s="235"/>
      <c r="AT118" s="236" t="s">
        <v>189</v>
      </c>
      <c r="AU118" s="236" t="s">
        <v>82</v>
      </c>
      <c r="AV118" s="12" t="s">
        <v>82</v>
      </c>
      <c r="AW118" s="12" t="s">
        <v>35</v>
      </c>
      <c r="AX118" s="12" t="s">
        <v>72</v>
      </c>
      <c r="AY118" s="236" t="s">
        <v>133</v>
      </c>
    </row>
    <row r="119" spans="2:65" s="11" customFormat="1" ht="13.5">
      <c r="B119" s="215"/>
      <c r="C119" s="216"/>
      <c r="D119" s="204" t="s">
        <v>189</v>
      </c>
      <c r="E119" s="217" t="s">
        <v>21</v>
      </c>
      <c r="F119" s="218" t="s">
        <v>447</v>
      </c>
      <c r="G119" s="216"/>
      <c r="H119" s="219" t="s">
        <v>21</v>
      </c>
      <c r="I119" s="220"/>
      <c r="J119" s="216"/>
      <c r="K119" s="216"/>
      <c r="L119" s="221"/>
      <c r="M119" s="222"/>
      <c r="N119" s="223"/>
      <c r="O119" s="223"/>
      <c r="P119" s="223"/>
      <c r="Q119" s="223"/>
      <c r="R119" s="223"/>
      <c r="S119" s="223"/>
      <c r="T119" s="224"/>
      <c r="AT119" s="225" t="s">
        <v>189</v>
      </c>
      <c r="AU119" s="225" t="s">
        <v>82</v>
      </c>
      <c r="AV119" s="11" t="s">
        <v>80</v>
      </c>
      <c r="AW119" s="11" t="s">
        <v>35</v>
      </c>
      <c r="AX119" s="11" t="s">
        <v>72</v>
      </c>
      <c r="AY119" s="225" t="s">
        <v>133</v>
      </c>
    </row>
    <row r="120" spans="2:65" s="12" customFormat="1" ht="13.5">
      <c r="B120" s="226"/>
      <c r="C120" s="227"/>
      <c r="D120" s="204" t="s">
        <v>189</v>
      </c>
      <c r="E120" s="228" t="s">
        <v>21</v>
      </c>
      <c r="F120" s="229" t="s">
        <v>457</v>
      </c>
      <c r="G120" s="227"/>
      <c r="H120" s="230">
        <v>8.7859999999999996</v>
      </c>
      <c r="I120" s="231"/>
      <c r="J120" s="227"/>
      <c r="K120" s="227"/>
      <c r="L120" s="232"/>
      <c r="M120" s="233"/>
      <c r="N120" s="234"/>
      <c r="O120" s="234"/>
      <c r="P120" s="234"/>
      <c r="Q120" s="234"/>
      <c r="R120" s="234"/>
      <c r="S120" s="234"/>
      <c r="T120" s="235"/>
      <c r="AT120" s="236" t="s">
        <v>189</v>
      </c>
      <c r="AU120" s="236" t="s">
        <v>82</v>
      </c>
      <c r="AV120" s="12" t="s">
        <v>82</v>
      </c>
      <c r="AW120" s="12" t="s">
        <v>35</v>
      </c>
      <c r="AX120" s="12" t="s">
        <v>72</v>
      </c>
      <c r="AY120" s="236" t="s">
        <v>133</v>
      </c>
    </row>
    <row r="121" spans="2:65" s="13" customFormat="1" ht="13.5">
      <c r="B121" s="237"/>
      <c r="C121" s="238"/>
      <c r="D121" s="207" t="s">
        <v>189</v>
      </c>
      <c r="E121" s="239" t="s">
        <v>21</v>
      </c>
      <c r="F121" s="240" t="s">
        <v>196</v>
      </c>
      <c r="G121" s="238"/>
      <c r="H121" s="241">
        <v>23.902999999999999</v>
      </c>
      <c r="I121" s="242"/>
      <c r="J121" s="238"/>
      <c r="K121" s="238"/>
      <c r="L121" s="243"/>
      <c r="M121" s="244"/>
      <c r="N121" s="245"/>
      <c r="O121" s="245"/>
      <c r="P121" s="245"/>
      <c r="Q121" s="245"/>
      <c r="R121" s="245"/>
      <c r="S121" s="245"/>
      <c r="T121" s="246"/>
      <c r="AT121" s="247" t="s">
        <v>189</v>
      </c>
      <c r="AU121" s="247" t="s">
        <v>82</v>
      </c>
      <c r="AV121" s="13" t="s">
        <v>155</v>
      </c>
      <c r="AW121" s="13" t="s">
        <v>35</v>
      </c>
      <c r="AX121" s="13" t="s">
        <v>80</v>
      </c>
      <c r="AY121" s="247" t="s">
        <v>133</v>
      </c>
    </row>
    <row r="122" spans="2:65" s="1" customFormat="1" ht="25.5" customHeight="1">
      <c r="B122" s="40"/>
      <c r="C122" s="192" t="s">
        <v>235</v>
      </c>
      <c r="D122" s="192" t="s">
        <v>136</v>
      </c>
      <c r="E122" s="193" t="s">
        <v>236</v>
      </c>
      <c r="F122" s="194" t="s">
        <v>237</v>
      </c>
      <c r="G122" s="195" t="s">
        <v>200</v>
      </c>
      <c r="H122" s="196">
        <v>23.902999999999999</v>
      </c>
      <c r="I122" s="197"/>
      <c r="J122" s="198">
        <f>ROUND(I122*H122,2)</f>
        <v>0</v>
      </c>
      <c r="K122" s="194" t="s">
        <v>140</v>
      </c>
      <c r="L122" s="60"/>
      <c r="M122" s="199" t="s">
        <v>21</v>
      </c>
      <c r="N122" s="200" t="s">
        <v>43</v>
      </c>
      <c r="O122" s="41"/>
      <c r="P122" s="201">
        <f>O122*H122</f>
        <v>0</v>
      </c>
      <c r="Q122" s="201">
        <v>0</v>
      </c>
      <c r="R122" s="201">
        <f>Q122*H122</f>
        <v>0</v>
      </c>
      <c r="S122" s="201">
        <v>4.0000000000000002E-4</v>
      </c>
      <c r="T122" s="202">
        <f>S122*H122</f>
        <v>9.5612000000000006E-3</v>
      </c>
      <c r="AR122" s="23" t="s">
        <v>226</v>
      </c>
      <c r="AT122" s="23" t="s">
        <v>136</v>
      </c>
      <c r="AU122" s="23" t="s">
        <v>82</v>
      </c>
      <c r="AY122" s="23" t="s">
        <v>133</v>
      </c>
      <c r="BE122" s="203">
        <f>IF(N122="základní",J122,0)</f>
        <v>0</v>
      </c>
      <c r="BF122" s="203">
        <f>IF(N122="snížená",J122,0)</f>
        <v>0</v>
      </c>
      <c r="BG122" s="203">
        <f>IF(N122="zákl. přenesená",J122,0)</f>
        <v>0</v>
      </c>
      <c r="BH122" s="203">
        <f>IF(N122="sníž. přenesená",J122,0)</f>
        <v>0</v>
      </c>
      <c r="BI122" s="203">
        <f>IF(N122="nulová",J122,0)</f>
        <v>0</v>
      </c>
      <c r="BJ122" s="23" t="s">
        <v>80</v>
      </c>
      <c r="BK122" s="203">
        <f>ROUND(I122*H122,2)</f>
        <v>0</v>
      </c>
      <c r="BL122" s="23" t="s">
        <v>226</v>
      </c>
      <c r="BM122" s="23" t="s">
        <v>238</v>
      </c>
    </row>
    <row r="123" spans="2:65" s="10" customFormat="1" ht="29.85" customHeight="1">
      <c r="B123" s="175"/>
      <c r="C123" s="176"/>
      <c r="D123" s="189" t="s">
        <v>71</v>
      </c>
      <c r="E123" s="190" t="s">
        <v>239</v>
      </c>
      <c r="F123" s="190" t="s">
        <v>240</v>
      </c>
      <c r="G123" s="176"/>
      <c r="H123" s="176"/>
      <c r="I123" s="179"/>
      <c r="J123" s="191">
        <f>BK123</f>
        <v>0</v>
      </c>
      <c r="K123" s="176"/>
      <c r="L123" s="181"/>
      <c r="M123" s="182"/>
      <c r="N123" s="183"/>
      <c r="O123" s="183"/>
      <c r="P123" s="184">
        <f>SUM(P124:P134)</f>
        <v>0</v>
      </c>
      <c r="Q123" s="183"/>
      <c r="R123" s="184">
        <f>SUM(R124:R134)</f>
        <v>7.4448E-2</v>
      </c>
      <c r="S123" s="183"/>
      <c r="T123" s="185">
        <f>SUM(T124:T134)</f>
        <v>8.1252960999999999</v>
      </c>
      <c r="AR123" s="186" t="s">
        <v>82</v>
      </c>
      <c r="AT123" s="187" t="s">
        <v>71</v>
      </c>
      <c r="AU123" s="187" t="s">
        <v>80</v>
      </c>
      <c r="AY123" s="186" t="s">
        <v>133</v>
      </c>
      <c r="BK123" s="188">
        <f>SUM(BK124:BK134)</f>
        <v>0</v>
      </c>
    </row>
    <row r="124" spans="2:65" s="1" customFormat="1" ht="16.5" customHeight="1">
      <c r="B124" s="40"/>
      <c r="C124" s="192" t="s">
        <v>241</v>
      </c>
      <c r="D124" s="192" t="s">
        <v>136</v>
      </c>
      <c r="E124" s="193" t="s">
        <v>242</v>
      </c>
      <c r="F124" s="194" t="s">
        <v>243</v>
      </c>
      <c r="G124" s="195" t="s">
        <v>200</v>
      </c>
      <c r="H124" s="196">
        <v>10.154</v>
      </c>
      <c r="I124" s="197"/>
      <c r="J124" s="198">
        <f>ROUND(I124*H124,2)</f>
        <v>0</v>
      </c>
      <c r="K124" s="194" t="s">
        <v>140</v>
      </c>
      <c r="L124" s="60"/>
      <c r="M124" s="199" t="s">
        <v>21</v>
      </c>
      <c r="N124" s="200" t="s">
        <v>43</v>
      </c>
      <c r="O124" s="41"/>
      <c r="P124" s="201">
        <f>O124*H124</f>
        <v>0</v>
      </c>
      <c r="Q124" s="201">
        <v>0</v>
      </c>
      <c r="R124" s="201">
        <f>Q124*H124</f>
        <v>0</v>
      </c>
      <c r="S124" s="201">
        <v>2.4649999999999998E-2</v>
      </c>
      <c r="T124" s="202">
        <f>S124*H124</f>
        <v>0.25029609999999997</v>
      </c>
      <c r="AR124" s="23" t="s">
        <v>226</v>
      </c>
      <c r="AT124" s="23" t="s">
        <v>136</v>
      </c>
      <c r="AU124" s="23" t="s">
        <v>82</v>
      </c>
      <c r="AY124" s="23" t="s">
        <v>133</v>
      </c>
      <c r="BE124" s="203">
        <f>IF(N124="základní",J124,0)</f>
        <v>0</v>
      </c>
      <c r="BF124" s="203">
        <f>IF(N124="snížená",J124,0)</f>
        <v>0</v>
      </c>
      <c r="BG124" s="203">
        <f>IF(N124="zákl. přenesená",J124,0)</f>
        <v>0</v>
      </c>
      <c r="BH124" s="203">
        <f>IF(N124="sníž. přenesená",J124,0)</f>
        <v>0</v>
      </c>
      <c r="BI124" s="203">
        <f>IF(N124="nulová",J124,0)</f>
        <v>0</v>
      </c>
      <c r="BJ124" s="23" t="s">
        <v>80</v>
      </c>
      <c r="BK124" s="203">
        <f>ROUND(I124*H124,2)</f>
        <v>0</v>
      </c>
      <c r="BL124" s="23" t="s">
        <v>226</v>
      </c>
      <c r="BM124" s="23" t="s">
        <v>244</v>
      </c>
    </row>
    <row r="125" spans="2:65" s="11" customFormat="1" ht="13.5">
      <c r="B125" s="215"/>
      <c r="C125" s="216"/>
      <c r="D125" s="204" t="s">
        <v>189</v>
      </c>
      <c r="E125" s="217" t="s">
        <v>21</v>
      </c>
      <c r="F125" s="218" t="s">
        <v>445</v>
      </c>
      <c r="G125" s="216"/>
      <c r="H125" s="219" t="s">
        <v>21</v>
      </c>
      <c r="I125" s="220"/>
      <c r="J125" s="216"/>
      <c r="K125" s="216"/>
      <c r="L125" s="221"/>
      <c r="M125" s="222"/>
      <c r="N125" s="223"/>
      <c r="O125" s="223"/>
      <c r="P125" s="223"/>
      <c r="Q125" s="223"/>
      <c r="R125" s="223"/>
      <c r="S125" s="223"/>
      <c r="T125" s="224"/>
      <c r="AT125" s="225" t="s">
        <v>189</v>
      </c>
      <c r="AU125" s="225" t="s">
        <v>82</v>
      </c>
      <c r="AV125" s="11" t="s">
        <v>80</v>
      </c>
      <c r="AW125" s="11" t="s">
        <v>35</v>
      </c>
      <c r="AX125" s="11" t="s">
        <v>72</v>
      </c>
      <c r="AY125" s="225" t="s">
        <v>133</v>
      </c>
    </row>
    <row r="126" spans="2:65" s="12" customFormat="1" ht="13.5">
      <c r="B126" s="226"/>
      <c r="C126" s="227"/>
      <c r="D126" s="207" t="s">
        <v>189</v>
      </c>
      <c r="E126" s="250" t="s">
        <v>21</v>
      </c>
      <c r="F126" s="248" t="s">
        <v>458</v>
      </c>
      <c r="G126" s="227"/>
      <c r="H126" s="249">
        <v>10.154</v>
      </c>
      <c r="I126" s="231"/>
      <c r="J126" s="227"/>
      <c r="K126" s="227"/>
      <c r="L126" s="232"/>
      <c r="M126" s="233"/>
      <c r="N126" s="234"/>
      <c r="O126" s="234"/>
      <c r="P126" s="234"/>
      <c r="Q126" s="234"/>
      <c r="R126" s="234"/>
      <c r="S126" s="234"/>
      <c r="T126" s="235"/>
      <c r="AT126" s="236" t="s">
        <v>189</v>
      </c>
      <c r="AU126" s="236" t="s">
        <v>82</v>
      </c>
      <c r="AV126" s="12" t="s">
        <v>82</v>
      </c>
      <c r="AW126" s="12" t="s">
        <v>35</v>
      </c>
      <c r="AX126" s="12" t="s">
        <v>80</v>
      </c>
      <c r="AY126" s="236" t="s">
        <v>133</v>
      </c>
    </row>
    <row r="127" spans="2:65" s="1" customFormat="1" ht="16.5" customHeight="1">
      <c r="B127" s="40"/>
      <c r="C127" s="192" t="s">
        <v>246</v>
      </c>
      <c r="D127" s="192" t="s">
        <v>136</v>
      </c>
      <c r="E127" s="193" t="s">
        <v>247</v>
      </c>
      <c r="F127" s="194" t="s">
        <v>248</v>
      </c>
      <c r="G127" s="195" t="s">
        <v>200</v>
      </c>
      <c r="H127" s="196">
        <v>10.154</v>
      </c>
      <c r="I127" s="197"/>
      <c r="J127" s="198">
        <f>ROUND(I127*H127,2)</f>
        <v>0</v>
      </c>
      <c r="K127" s="194" t="s">
        <v>21</v>
      </c>
      <c r="L127" s="60"/>
      <c r="M127" s="199" t="s">
        <v>21</v>
      </c>
      <c r="N127" s="200" t="s">
        <v>43</v>
      </c>
      <c r="O127" s="41"/>
      <c r="P127" s="201">
        <f>O127*H127</f>
        <v>0</v>
      </c>
      <c r="Q127" s="201">
        <v>0</v>
      </c>
      <c r="R127" s="201">
        <f>Q127*H127</f>
        <v>0</v>
      </c>
      <c r="S127" s="201">
        <v>0</v>
      </c>
      <c r="T127" s="202">
        <f>S127*H127</f>
        <v>0</v>
      </c>
      <c r="AR127" s="23" t="s">
        <v>226</v>
      </c>
      <c r="AT127" s="23" t="s">
        <v>136</v>
      </c>
      <c r="AU127" s="23" t="s">
        <v>82</v>
      </c>
      <c r="AY127" s="23" t="s">
        <v>133</v>
      </c>
      <c r="BE127" s="203">
        <f>IF(N127="základní",J127,0)</f>
        <v>0</v>
      </c>
      <c r="BF127" s="203">
        <f>IF(N127="snížená",J127,0)</f>
        <v>0</v>
      </c>
      <c r="BG127" s="203">
        <f>IF(N127="zákl. přenesená",J127,0)</f>
        <v>0</v>
      </c>
      <c r="BH127" s="203">
        <f>IF(N127="sníž. přenesená",J127,0)</f>
        <v>0</v>
      </c>
      <c r="BI127" s="203">
        <f>IF(N127="nulová",J127,0)</f>
        <v>0</v>
      </c>
      <c r="BJ127" s="23" t="s">
        <v>80</v>
      </c>
      <c r="BK127" s="203">
        <f>ROUND(I127*H127,2)</f>
        <v>0</v>
      </c>
      <c r="BL127" s="23" t="s">
        <v>226</v>
      </c>
      <c r="BM127" s="23" t="s">
        <v>249</v>
      </c>
    </row>
    <row r="128" spans="2:65" s="1" customFormat="1" ht="27">
      <c r="B128" s="40"/>
      <c r="C128" s="62"/>
      <c r="D128" s="207" t="s">
        <v>143</v>
      </c>
      <c r="E128" s="62"/>
      <c r="F128" s="208" t="s">
        <v>250</v>
      </c>
      <c r="G128" s="62"/>
      <c r="H128" s="62"/>
      <c r="I128" s="162"/>
      <c r="J128" s="62"/>
      <c r="K128" s="62"/>
      <c r="L128" s="60"/>
      <c r="M128" s="206"/>
      <c r="N128" s="41"/>
      <c r="O128" s="41"/>
      <c r="P128" s="41"/>
      <c r="Q128" s="41"/>
      <c r="R128" s="41"/>
      <c r="S128" s="41"/>
      <c r="T128" s="77"/>
      <c r="AT128" s="23" t="s">
        <v>143</v>
      </c>
      <c r="AU128" s="23" t="s">
        <v>82</v>
      </c>
    </row>
    <row r="129" spans="2:65" s="1" customFormat="1" ht="16.5" customHeight="1">
      <c r="B129" s="40"/>
      <c r="C129" s="251" t="s">
        <v>251</v>
      </c>
      <c r="D129" s="251" t="s">
        <v>252</v>
      </c>
      <c r="E129" s="252" t="s">
        <v>253</v>
      </c>
      <c r="F129" s="253" t="s">
        <v>254</v>
      </c>
      <c r="G129" s="254" t="s">
        <v>200</v>
      </c>
      <c r="H129" s="255">
        <v>12.185</v>
      </c>
      <c r="I129" s="256"/>
      <c r="J129" s="257">
        <f>ROUND(I129*H129,2)</f>
        <v>0</v>
      </c>
      <c r="K129" s="253" t="s">
        <v>21</v>
      </c>
      <c r="L129" s="258"/>
      <c r="M129" s="259" t="s">
        <v>21</v>
      </c>
      <c r="N129" s="260" t="s">
        <v>43</v>
      </c>
      <c r="O129" s="41"/>
      <c r="P129" s="201">
        <f>O129*H129</f>
        <v>0</v>
      </c>
      <c r="Q129" s="201">
        <v>4.7999999999999996E-3</v>
      </c>
      <c r="R129" s="201">
        <f>Q129*H129</f>
        <v>5.8487999999999998E-2</v>
      </c>
      <c r="S129" s="201">
        <v>0</v>
      </c>
      <c r="T129" s="202">
        <f>S129*H129</f>
        <v>0</v>
      </c>
      <c r="AR129" s="23" t="s">
        <v>255</v>
      </c>
      <c r="AT129" s="23" t="s">
        <v>252</v>
      </c>
      <c r="AU129" s="23" t="s">
        <v>82</v>
      </c>
      <c r="AY129" s="23" t="s">
        <v>133</v>
      </c>
      <c r="BE129" s="203">
        <f>IF(N129="základní",J129,0)</f>
        <v>0</v>
      </c>
      <c r="BF129" s="203">
        <f>IF(N129="snížená",J129,0)</f>
        <v>0</v>
      </c>
      <c r="BG129" s="203">
        <f>IF(N129="zákl. přenesená",J129,0)</f>
        <v>0</v>
      </c>
      <c r="BH129" s="203">
        <f>IF(N129="sníž. přenesená",J129,0)</f>
        <v>0</v>
      </c>
      <c r="BI129" s="203">
        <f>IF(N129="nulová",J129,0)</f>
        <v>0</v>
      </c>
      <c r="BJ129" s="23" t="s">
        <v>80</v>
      </c>
      <c r="BK129" s="203">
        <f>ROUND(I129*H129,2)</f>
        <v>0</v>
      </c>
      <c r="BL129" s="23" t="s">
        <v>226</v>
      </c>
      <c r="BM129" s="23" t="s">
        <v>256</v>
      </c>
    </row>
    <row r="130" spans="2:65" s="12" customFormat="1" ht="13.5">
      <c r="B130" s="226"/>
      <c r="C130" s="227"/>
      <c r="D130" s="207" t="s">
        <v>189</v>
      </c>
      <c r="E130" s="227"/>
      <c r="F130" s="248" t="s">
        <v>459</v>
      </c>
      <c r="G130" s="227"/>
      <c r="H130" s="249">
        <v>12.185</v>
      </c>
      <c r="I130" s="231"/>
      <c r="J130" s="227"/>
      <c r="K130" s="227"/>
      <c r="L130" s="232"/>
      <c r="M130" s="233"/>
      <c r="N130" s="234"/>
      <c r="O130" s="234"/>
      <c r="P130" s="234"/>
      <c r="Q130" s="234"/>
      <c r="R130" s="234"/>
      <c r="S130" s="234"/>
      <c r="T130" s="235"/>
      <c r="AT130" s="236" t="s">
        <v>189</v>
      </c>
      <c r="AU130" s="236" t="s">
        <v>82</v>
      </c>
      <c r="AV130" s="12" t="s">
        <v>82</v>
      </c>
      <c r="AW130" s="12" t="s">
        <v>6</v>
      </c>
      <c r="AX130" s="12" t="s">
        <v>80</v>
      </c>
      <c r="AY130" s="236" t="s">
        <v>133</v>
      </c>
    </row>
    <row r="131" spans="2:65" s="1" customFormat="1" ht="16.5" customHeight="1">
      <c r="B131" s="40"/>
      <c r="C131" s="192" t="s">
        <v>258</v>
      </c>
      <c r="D131" s="192" t="s">
        <v>136</v>
      </c>
      <c r="E131" s="193" t="s">
        <v>259</v>
      </c>
      <c r="F131" s="194" t="s">
        <v>260</v>
      </c>
      <c r="G131" s="195" t="s">
        <v>187</v>
      </c>
      <c r="H131" s="196">
        <v>175</v>
      </c>
      <c r="I131" s="197"/>
      <c r="J131" s="198">
        <f>ROUND(I131*H131,2)</f>
        <v>0</v>
      </c>
      <c r="K131" s="194" t="s">
        <v>21</v>
      </c>
      <c r="L131" s="60"/>
      <c r="M131" s="199" t="s">
        <v>21</v>
      </c>
      <c r="N131" s="200" t="s">
        <v>43</v>
      </c>
      <c r="O131" s="41"/>
      <c r="P131" s="201">
        <f>O131*H131</f>
        <v>0</v>
      </c>
      <c r="Q131" s="201">
        <v>0</v>
      </c>
      <c r="R131" s="201">
        <f>Q131*H131</f>
        <v>0</v>
      </c>
      <c r="S131" s="201">
        <v>4.4999999999999998E-2</v>
      </c>
      <c r="T131" s="202">
        <f>S131*H131</f>
        <v>7.875</v>
      </c>
      <c r="AR131" s="23" t="s">
        <v>226</v>
      </c>
      <c r="AT131" s="23" t="s">
        <v>136</v>
      </c>
      <c r="AU131" s="23" t="s">
        <v>82</v>
      </c>
      <c r="AY131" s="23" t="s">
        <v>133</v>
      </c>
      <c r="BE131" s="203">
        <f>IF(N131="základní",J131,0)</f>
        <v>0</v>
      </c>
      <c r="BF131" s="203">
        <f>IF(N131="snížená",J131,0)</f>
        <v>0</v>
      </c>
      <c r="BG131" s="203">
        <f>IF(N131="zákl. přenesená",J131,0)</f>
        <v>0</v>
      </c>
      <c r="BH131" s="203">
        <f>IF(N131="sníž. přenesená",J131,0)</f>
        <v>0</v>
      </c>
      <c r="BI131" s="203">
        <f>IF(N131="nulová",J131,0)</f>
        <v>0</v>
      </c>
      <c r="BJ131" s="23" t="s">
        <v>80</v>
      </c>
      <c r="BK131" s="203">
        <f>ROUND(I131*H131,2)</f>
        <v>0</v>
      </c>
      <c r="BL131" s="23" t="s">
        <v>226</v>
      </c>
      <c r="BM131" s="23" t="s">
        <v>261</v>
      </c>
    </row>
    <row r="132" spans="2:65" s="1" customFormat="1" ht="25.5" customHeight="1">
      <c r="B132" s="40"/>
      <c r="C132" s="192" t="s">
        <v>262</v>
      </c>
      <c r="D132" s="192" t="s">
        <v>136</v>
      </c>
      <c r="E132" s="193" t="s">
        <v>263</v>
      </c>
      <c r="F132" s="194" t="s">
        <v>264</v>
      </c>
      <c r="G132" s="195" t="s">
        <v>187</v>
      </c>
      <c r="H132" s="196">
        <v>12</v>
      </c>
      <c r="I132" s="197"/>
      <c r="J132" s="198">
        <f>ROUND(I132*H132,2)</f>
        <v>0</v>
      </c>
      <c r="K132" s="194" t="s">
        <v>140</v>
      </c>
      <c r="L132" s="60"/>
      <c r="M132" s="199" t="s">
        <v>21</v>
      </c>
      <c r="N132" s="200" t="s">
        <v>43</v>
      </c>
      <c r="O132" s="41"/>
      <c r="P132" s="201">
        <f>O132*H132</f>
        <v>0</v>
      </c>
      <c r="Q132" s="201">
        <v>1.33E-3</v>
      </c>
      <c r="R132" s="201">
        <f>Q132*H132</f>
        <v>1.5960000000000002E-2</v>
      </c>
      <c r="S132" s="201">
        <v>0</v>
      </c>
      <c r="T132" s="202">
        <f>S132*H132</f>
        <v>0</v>
      </c>
      <c r="AR132" s="23" t="s">
        <v>226</v>
      </c>
      <c r="AT132" s="23" t="s">
        <v>136</v>
      </c>
      <c r="AU132" s="23" t="s">
        <v>82</v>
      </c>
      <c r="AY132" s="23" t="s">
        <v>133</v>
      </c>
      <c r="BE132" s="203">
        <f>IF(N132="základní",J132,0)</f>
        <v>0</v>
      </c>
      <c r="BF132" s="203">
        <f>IF(N132="snížená",J132,0)</f>
        <v>0</v>
      </c>
      <c r="BG132" s="203">
        <f>IF(N132="zákl. přenesená",J132,0)</f>
        <v>0</v>
      </c>
      <c r="BH132" s="203">
        <f>IF(N132="sníž. přenesená",J132,0)</f>
        <v>0</v>
      </c>
      <c r="BI132" s="203">
        <f>IF(N132="nulová",J132,0)</f>
        <v>0</v>
      </c>
      <c r="BJ132" s="23" t="s">
        <v>80</v>
      </c>
      <c r="BK132" s="203">
        <f>ROUND(I132*H132,2)</f>
        <v>0</v>
      </c>
      <c r="BL132" s="23" t="s">
        <v>226</v>
      </c>
      <c r="BM132" s="23" t="s">
        <v>460</v>
      </c>
    </row>
    <row r="133" spans="2:65" s="1" customFormat="1" ht="38.25" customHeight="1">
      <c r="B133" s="40"/>
      <c r="C133" s="192" t="s">
        <v>10</v>
      </c>
      <c r="D133" s="192" t="s">
        <v>136</v>
      </c>
      <c r="E133" s="193" t="s">
        <v>266</v>
      </c>
      <c r="F133" s="194" t="s">
        <v>267</v>
      </c>
      <c r="G133" s="195" t="s">
        <v>206</v>
      </c>
      <c r="H133" s="196">
        <v>7.3999999999999996E-2</v>
      </c>
      <c r="I133" s="197"/>
      <c r="J133" s="198">
        <f>ROUND(I133*H133,2)</f>
        <v>0</v>
      </c>
      <c r="K133" s="194" t="s">
        <v>140</v>
      </c>
      <c r="L133" s="60"/>
      <c r="M133" s="199" t="s">
        <v>21</v>
      </c>
      <c r="N133" s="200" t="s">
        <v>43</v>
      </c>
      <c r="O133" s="41"/>
      <c r="P133" s="201">
        <f>O133*H133</f>
        <v>0</v>
      </c>
      <c r="Q133" s="201">
        <v>0</v>
      </c>
      <c r="R133" s="201">
        <f>Q133*H133</f>
        <v>0</v>
      </c>
      <c r="S133" s="201">
        <v>0</v>
      </c>
      <c r="T133" s="202">
        <f>S133*H133</f>
        <v>0</v>
      </c>
      <c r="AR133" s="23" t="s">
        <v>226</v>
      </c>
      <c r="AT133" s="23" t="s">
        <v>136</v>
      </c>
      <c r="AU133" s="23" t="s">
        <v>82</v>
      </c>
      <c r="AY133" s="23" t="s">
        <v>133</v>
      </c>
      <c r="BE133" s="203">
        <f>IF(N133="základní",J133,0)</f>
        <v>0</v>
      </c>
      <c r="BF133" s="203">
        <f>IF(N133="snížená",J133,0)</f>
        <v>0</v>
      </c>
      <c r="BG133" s="203">
        <f>IF(N133="zákl. přenesená",J133,0)</f>
        <v>0</v>
      </c>
      <c r="BH133" s="203">
        <f>IF(N133="sníž. přenesená",J133,0)</f>
        <v>0</v>
      </c>
      <c r="BI133" s="203">
        <f>IF(N133="nulová",J133,0)</f>
        <v>0</v>
      </c>
      <c r="BJ133" s="23" t="s">
        <v>80</v>
      </c>
      <c r="BK133" s="203">
        <f>ROUND(I133*H133,2)</f>
        <v>0</v>
      </c>
      <c r="BL133" s="23" t="s">
        <v>226</v>
      </c>
      <c r="BM133" s="23" t="s">
        <v>268</v>
      </c>
    </row>
    <row r="134" spans="2:65" s="1" customFormat="1" ht="38.25" customHeight="1">
      <c r="B134" s="40"/>
      <c r="C134" s="192" t="s">
        <v>226</v>
      </c>
      <c r="D134" s="192" t="s">
        <v>136</v>
      </c>
      <c r="E134" s="193" t="s">
        <v>269</v>
      </c>
      <c r="F134" s="194" t="s">
        <v>270</v>
      </c>
      <c r="G134" s="195" t="s">
        <v>206</v>
      </c>
      <c r="H134" s="196">
        <v>7.3999999999999996E-2</v>
      </c>
      <c r="I134" s="197"/>
      <c r="J134" s="198">
        <f>ROUND(I134*H134,2)</f>
        <v>0</v>
      </c>
      <c r="K134" s="194" t="s">
        <v>140</v>
      </c>
      <c r="L134" s="60"/>
      <c r="M134" s="199" t="s">
        <v>21</v>
      </c>
      <c r="N134" s="200" t="s">
        <v>43</v>
      </c>
      <c r="O134" s="41"/>
      <c r="P134" s="201">
        <f>O134*H134</f>
        <v>0</v>
      </c>
      <c r="Q134" s="201">
        <v>0</v>
      </c>
      <c r="R134" s="201">
        <f>Q134*H134</f>
        <v>0</v>
      </c>
      <c r="S134" s="201">
        <v>0</v>
      </c>
      <c r="T134" s="202">
        <f>S134*H134</f>
        <v>0</v>
      </c>
      <c r="AR134" s="23" t="s">
        <v>226</v>
      </c>
      <c r="AT134" s="23" t="s">
        <v>136</v>
      </c>
      <c r="AU134" s="23" t="s">
        <v>82</v>
      </c>
      <c r="AY134" s="23" t="s">
        <v>133</v>
      </c>
      <c r="BE134" s="203">
        <f>IF(N134="základní",J134,0)</f>
        <v>0</v>
      </c>
      <c r="BF134" s="203">
        <f>IF(N134="snížená",J134,0)</f>
        <v>0</v>
      </c>
      <c r="BG134" s="203">
        <f>IF(N134="zákl. přenesená",J134,0)</f>
        <v>0</v>
      </c>
      <c r="BH134" s="203">
        <f>IF(N134="sníž. přenesená",J134,0)</f>
        <v>0</v>
      </c>
      <c r="BI134" s="203">
        <f>IF(N134="nulová",J134,0)</f>
        <v>0</v>
      </c>
      <c r="BJ134" s="23" t="s">
        <v>80</v>
      </c>
      <c r="BK134" s="203">
        <f>ROUND(I134*H134,2)</f>
        <v>0</v>
      </c>
      <c r="BL134" s="23" t="s">
        <v>226</v>
      </c>
      <c r="BM134" s="23" t="s">
        <v>271</v>
      </c>
    </row>
    <row r="135" spans="2:65" s="10" customFormat="1" ht="29.85" customHeight="1">
      <c r="B135" s="175"/>
      <c r="C135" s="176"/>
      <c r="D135" s="189" t="s">
        <v>71</v>
      </c>
      <c r="E135" s="190" t="s">
        <v>272</v>
      </c>
      <c r="F135" s="190" t="s">
        <v>273</v>
      </c>
      <c r="G135" s="176"/>
      <c r="H135" s="176"/>
      <c r="I135" s="179"/>
      <c r="J135" s="191">
        <f>BK135</f>
        <v>0</v>
      </c>
      <c r="K135" s="176"/>
      <c r="L135" s="181"/>
      <c r="M135" s="182"/>
      <c r="N135" s="183"/>
      <c r="O135" s="183"/>
      <c r="P135" s="184">
        <f>SUM(P136:P172)</f>
        <v>0</v>
      </c>
      <c r="Q135" s="183"/>
      <c r="R135" s="184">
        <f>SUM(R136:R172)</f>
        <v>3.8206185000000001</v>
      </c>
      <c r="S135" s="183"/>
      <c r="T135" s="185">
        <f>SUM(T136:T172)</f>
        <v>0</v>
      </c>
      <c r="AR135" s="186" t="s">
        <v>82</v>
      </c>
      <c r="AT135" s="187" t="s">
        <v>71</v>
      </c>
      <c r="AU135" s="187" t="s">
        <v>80</v>
      </c>
      <c r="AY135" s="186" t="s">
        <v>133</v>
      </c>
      <c r="BK135" s="188">
        <f>SUM(BK136:BK172)</f>
        <v>0</v>
      </c>
    </row>
    <row r="136" spans="2:65" s="1" customFormat="1" ht="25.5" customHeight="1">
      <c r="B136" s="40"/>
      <c r="C136" s="192" t="s">
        <v>461</v>
      </c>
      <c r="D136" s="192" t="s">
        <v>136</v>
      </c>
      <c r="E136" s="193" t="s">
        <v>462</v>
      </c>
      <c r="F136" s="194" t="s">
        <v>463</v>
      </c>
      <c r="G136" s="195" t="s">
        <v>277</v>
      </c>
      <c r="H136" s="196">
        <v>23.16</v>
      </c>
      <c r="I136" s="197"/>
      <c r="J136" s="198">
        <f>ROUND(I136*H136,2)</f>
        <v>0</v>
      </c>
      <c r="K136" s="194" t="s">
        <v>21</v>
      </c>
      <c r="L136" s="60"/>
      <c r="M136" s="199" t="s">
        <v>21</v>
      </c>
      <c r="N136" s="200" t="s">
        <v>43</v>
      </c>
      <c r="O136" s="41"/>
      <c r="P136" s="201">
        <f>O136*H136</f>
        <v>0</v>
      </c>
      <c r="Q136" s="201">
        <v>6.0000000000000002E-5</v>
      </c>
      <c r="R136" s="201">
        <f>Q136*H136</f>
        <v>1.3895999999999999E-3</v>
      </c>
      <c r="S136" s="201">
        <v>0</v>
      </c>
      <c r="T136" s="202">
        <f>S136*H136</f>
        <v>0</v>
      </c>
      <c r="AR136" s="23" t="s">
        <v>226</v>
      </c>
      <c r="AT136" s="23" t="s">
        <v>136</v>
      </c>
      <c r="AU136" s="23" t="s">
        <v>82</v>
      </c>
      <c r="AY136" s="23" t="s">
        <v>133</v>
      </c>
      <c r="BE136" s="203">
        <f>IF(N136="základní",J136,0)</f>
        <v>0</v>
      </c>
      <c r="BF136" s="203">
        <f>IF(N136="snížená",J136,0)</f>
        <v>0</v>
      </c>
      <c r="BG136" s="203">
        <f>IF(N136="zákl. přenesená",J136,0)</f>
        <v>0</v>
      </c>
      <c r="BH136" s="203">
        <f>IF(N136="sníž. přenesená",J136,0)</f>
        <v>0</v>
      </c>
      <c r="BI136" s="203">
        <f>IF(N136="nulová",J136,0)</f>
        <v>0</v>
      </c>
      <c r="BJ136" s="23" t="s">
        <v>80</v>
      </c>
      <c r="BK136" s="203">
        <f>ROUND(I136*H136,2)</f>
        <v>0</v>
      </c>
      <c r="BL136" s="23" t="s">
        <v>226</v>
      </c>
      <c r="BM136" s="23" t="s">
        <v>464</v>
      </c>
    </row>
    <row r="137" spans="2:65" s="1" customFormat="1" ht="27">
      <c r="B137" s="40"/>
      <c r="C137" s="62"/>
      <c r="D137" s="204" t="s">
        <v>143</v>
      </c>
      <c r="E137" s="62"/>
      <c r="F137" s="205" t="s">
        <v>465</v>
      </c>
      <c r="G137" s="62"/>
      <c r="H137" s="62"/>
      <c r="I137" s="162"/>
      <c r="J137" s="62"/>
      <c r="K137" s="62"/>
      <c r="L137" s="60"/>
      <c r="M137" s="206"/>
      <c r="N137" s="41"/>
      <c r="O137" s="41"/>
      <c r="P137" s="41"/>
      <c r="Q137" s="41"/>
      <c r="R137" s="41"/>
      <c r="S137" s="41"/>
      <c r="T137" s="77"/>
      <c r="AT137" s="23" t="s">
        <v>143</v>
      </c>
      <c r="AU137" s="23" t="s">
        <v>82</v>
      </c>
    </row>
    <row r="138" spans="2:65" s="11" customFormat="1" ht="13.5">
      <c r="B138" s="215"/>
      <c r="C138" s="216"/>
      <c r="D138" s="204" t="s">
        <v>189</v>
      </c>
      <c r="E138" s="217" t="s">
        <v>21</v>
      </c>
      <c r="F138" s="218" t="s">
        <v>447</v>
      </c>
      <c r="G138" s="216"/>
      <c r="H138" s="219" t="s">
        <v>21</v>
      </c>
      <c r="I138" s="220"/>
      <c r="J138" s="216"/>
      <c r="K138" s="216"/>
      <c r="L138" s="221"/>
      <c r="M138" s="222"/>
      <c r="N138" s="223"/>
      <c r="O138" s="223"/>
      <c r="P138" s="223"/>
      <c r="Q138" s="223"/>
      <c r="R138" s="223"/>
      <c r="S138" s="223"/>
      <c r="T138" s="224"/>
      <c r="AT138" s="225" t="s">
        <v>189</v>
      </c>
      <c r="AU138" s="225" t="s">
        <v>82</v>
      </c>
      <c r="AV138" s="11" t="s">
        <v>80</v>
      </c>
      <c r="AW138" s="11" t="s">
        <v>35</v>
      </c>
      <c r="AX138" s="11" t="s">
        <v>72</v>
      </c>
      <c r="AY138" s="225" t="s">
        <v>133</v>
      </c>
    </row>
    <row r="139" spans="2:65" s="12" customFormat="1" ht="13.5">
      <c r="B139" s="226"/>
      <c r="C139" s="227"/>
      <c r="D139" s="207" t="s">
        <v>189</v>
      </c>
      <c r="E139" s="250" t="s">
        <v>21</v>
      </c>
      <c r="F139" s="248" t="s">
        <v>466</v>
      </c>
      <c r="G139" s="227"/>
      <c r="H139" s="249">
        <v>23.16</v>
      </c>
      <c r="I139" s="231"/>
      <c r="J139" s="227"/>
      <c r="K139" s="227"/>
      <c r="L139" s="232"/>
      <c r="M139" s="233"/>
      <c r="N139" s="234"/>
      <c r="O139" s="234"/>
      <c r="P139" s="234"/>
      <c r="Q139" s="234"/>
      <c r="R139" s="234"/>
      <c r="S139" s="234"/>
      <c r="T139" s="235"/>
      <c r="AT139" s="236" t="s">
        <v>189</v>
      </c>
      <c r="AU139" s="236" t="s">
        <v>82</v>
      </c>
      <c r="AV139" s="12" t="s">
        <v>82</v>
      </c>
      <c r="AW139" s="12" t="s">
        <v>35</v>
      </c>
      <c r="AX139" s="12" t="s">
        <v>80</v>
      </c>
      <c r="AY139" s="236" t="s">
        <v>133</v>
      </c>
    </row>
    <row r="140" spans="2:65" s="1" customFormat="1" ht="38.25" customHeight="1">
      <c r="B140" s="40"/>
      <c r="C140" s="251" t="s">
        <v>467</v>
      </c>
      <c r="D140" s="251" t="s">
        <v>252</v>
      </c>
      <c r="E140" s="252" t="s">
        <v>468</v>
      </c>
      <c r="F140" s="253" t="s">
        <v>469</v>
      </c>
      <c r="G140" s="254" t="s">
        <v>470</v>
      </c>
      <c r="H140" s="255">
        <v>58.83</v>
      </c>
      <c r="I140" s="256"/>
      <c r="J140" s="257">
        <f>ROUND(I140*H140,2)</f>
        <v>0</v>
      </c>
      <c r="K140" s="253" t="s">
        <v>21</v>
      </c>
      <c r="L140" s="258"/>
      <c r="M140" s="259" t="s">
        <v>21</v>
      </c>
      <c r="N140" s="260" t="s">
        <v>43</v>
      </c>
      <c r="O140" s="41"/>
      <c r="P140" s="201">
        <f>O140*H140</f>
        <v>0</v>
      </c>
      <c r="Q140" s="201">
        <v>5.883E-2</v>
      </c>
      <c r="R140" s="201">
        <f>Q140*H140</f>
        <v>3.4609689000000001</v>
      </c>
      <c r="S140" s="201">
        <v>0</v>
      </c>
      <c r="T140" s="202">
        <f>S140*H140</f>
        <v>0</v>
      </c>
      <c r="AR140" s="23" t="s">
        <v>255</v>
      </c>
      <c r="AT140" s="23" t="s">
        <v>252</v>
      </c>
      <c r="AU140" s="23" t="s">
        <v>82</v>
      </c>
      <c r="AY140" s="23" t="s">
        <v>133</v>
      </c>
      <c r="BE140" s="203">
        <f>IF(N140="základní",J140,0)</f>
        <v>0</v>
      </c>
      <c r="BF140" s="203">
        <f>IF(N140="snížená",J140,0)</f>
        <v>0</v>
      </c>
      <c r="BG140" s="203">
        <f>IF(N140="zákl. přenesená",J140,0)</f>
        <v>0</v>
      </c>
      <c r="BH140" s="203">
        <f>IF(N140="sníž. přenesená",J140,0)</f>
        <v>0</v>
      </c>
      <c r="BI140" s="203">
        <f>IF(N140="nulová",J140,0)</f>
        <v>0</v>
      </c>
      <c r="BJ140" s="23" t="s">
        <v>80</v>
      </c>
      <c r="BK140" s="203">
        <f>ROUND(I140*H140,2)</f>
        <v>0</v>
      </c>
      <c r="BL140" s="23" t="s">
        <v>226</v>
      </c>
      <c r="BM140" s="23" t="s">
        <v>471</v>
      </c>
    </row>
    <row r="141" spans="2:65" s="1" customFormat="1" ht="27">
      <c r="B141" s="40"/>
      <c r="C141" s="62"/>
      <c r="D141" s="207" t="s">
        <v>143</v>
      </c>
      <c r="E141" s="62"/>
      <c r="F141" s="208" t="s">
        <v>465</v>
      </c>
      <c r="G141" s="62"/>
      <c r="H141" s="62"/>
      <c r="I141" s="162"/>
      <c r="J141" s="62"/>
      <c r="K141" s="62"/>
      <c r="L141" s="60"/>
      <c r="M141" s="206"/>
      <c r="N141" s="41"/>
      <c r="O141" s="41"/>
      <c r="P141" s="41"/>
      <c r="Q141" s="41"/>
      <c r="R141" s="41"/>
      <c r="S141" s="41"/>
      <c r="T141" s="77"/>
      <c r="AT141" s="23" t="s">
        <v>143</v>
      </c>
      <c r="AU141" s="23" t="s">
        <v>82</v>
      </c>
    </row>
    <row r="142" spans="2:65" s="1" customFormat="1" ht="25.5" customHeight="1">
      <c r="B142" s="40"/>
      <c r="C142" s="192" t="s">
        <v>472</v>
      </c>
      <c r="D142" s="192" t="s">
        <v>136</v>
      </c>
      <c r="E142" s="193" t="s">
        <v>473</v>
      </c>
      <c r="F142" s="194" t="s">
        <v>474</v>
      </c>
      <c r="G142" s="195" t="s">
        <v>187</v>
      </c>
      <c r="H142" s="196">
        <v>4</v>
      </c>
      <c r="I142" s="197"/>
      <c r="J142" s="198">
        <f>ROUND(I142*H142,2)</f>
        <v>0</v>
      </c>
      <c r="K142" s="194" t="s">
        <v>140</v>
      </c>
      <c r="L142" s="60"/>
      <c r="M142" s="199" t="s">
        <v>21</v>
      </c>
      <c r="N142" s="200" t="s">
        <v>43</v>
      </c>
      <c r="O142" s="41"/>
      <c r="P142" s="201">
        <f>O142*H142</f>
        <v>0</v>
      </c>
      <c r="Q142" s="201">
        <v>1.4999999999999999E-4</v>
      </c>
      <c r="R142" s="201">
        <f>Q142*H142</f>
        <v>5.9999999999999995E-4</v>
      </c>
      <c r="S142" s="201">
        <v>0</v>
      </c>
      <c r="T142" s="202">
        <f>S142*H142</f>
        <v>0</v>
      </c>
      <c r="AR142" s="23" t="s">
        <v>226</v>
      </c>
      <c r="AT142" s="23" t="s">
        <v>136</v>
      </c>
      <c r="AU142" s="23" t="s">
        <v>82</v>
      </c>
      <c r="AY142" s="23" t="s">
        <v>133</v>
      </c>
      <c r="BE142" s="203">
        <f>IF(N142="základní",J142,0)</f>
        <v>0</v>
      </c>
      <c r="BF142" s="203">
        <f>IF(N142="snížená",J142,0)</f>
        <v>0</v>
      </c>
      <c r="BG142" s="203">
        <f>IF(N142="zákl. přenesená",J142,0)</f>
        <v>0</v>
      </c>
      <c r="BH142" s="203">
        <f>IF(N142="sníž. přenesená",J142,0)</f>
        <v>0</v>
      </c>
      <c r="BI142" s="203">
        <f>IF(N142="nulová",J142,0)</f>
        <v>0</v>
      </c>
      <c r="BJ142" s="23" t="s">
        <v>80</v>
      </c>
      <c r="BK142" s="203">
        <f>ROUND(I142*H142,2)</f>
        <v>0</v>
      </c>
      <c r="BL142" s="23" t="s">
        <v>226</v>
      </c>
      <c r="BM142" s="23" t="s">
        <v>475</v>
      </c>
    </row>
    <row r="143" spans="2:65" s="1" customFormat="1" ht="16.5" customHeight="1">
      <c r="B143" s="40"/>
      <c r="C143" s="192" t="s">
        <v>476</v>
      </c>
      <c r="D143" s="192" t="s">
        <v>136</v>
      </c>
      <c r="E143" s="193" t="s">
        <v>477</v>
      </c>
      <c r="F143" s="194" t="s">
        <v>478</v>
      </c>
      <c r="G143" s="195" t="s">
        <v>277</v>
      </c>
      <c r="H143" s="196">
        <v>13.86</v>
      </c>
      <c r="I143" s="197"/>
      <c r="J143" s="198">
        <f>ROUND(I143*H143,2)</f>
        <v>0</v>
      </c>
      <c r="K143" s="194" t="s">
        <v>140</v>
      </c>
      <c r="L143" s="60"/>
      <c r="M143" s="199" t="s">
        <v>21</v>
      </c>
      <c r="N143" s="200" t="s">
        <v>43</v>
      </c>
      <c r="O143" s="41"/>
      <c r="P143" s="201">
        <f>O143*H143</f>
        <v>0</v>
      </c>
      <c r="Q143" s="201">
        <v>0.01</v>
      </c>
      <c r="R143" s="201">
        <f>Q143*H143</f>
        <v>0.1386</v>
      </c>
      <c r="S143" s="201">
        <v>0</v>
      </c>
      <c r="T143" s="202">
        <f>S143*H143</f>
        <v>0</v>
      </c>
      <c r="AR143" s="23" t="s">
        <v>226</v>
      </c>
      <c r="AT143" s="23" t="s">
        <v>136</v>
      </c>
      <c r="AU143" s="23" t="s">
        <v>82</v>
      </c>
      <c r="AY143" s="23" t="s">
        <v>133</v>
      </c>
      <c r="BE143" s="203">
        <f>IF(N143="základní",J143,0)</f>
        <v>0</v>
      </c>
      <c r="BF143" s="203">
        <f>IF(N143="snížená",J143,0)</f>
        <v>0</v>
      </c>
      <c r="BG143" s="203">
        <f>IF(N143="zákl. přenesená",J143,0)</f>
        <v>0</v>
      </c>
      <c r="BH143" s="203">
        <f>IF(N143="sníž. přenesená",J143,0)</f>
        <v>0</v>
      </c>
      <c r="BI143" s="203">
        <f>IF(N143="nulová",J143,0)</f>
        <v>0</v>
      </c>
      <c r="BJ143" s="23" t="s">
        <v>80</v>
      </c>
      <c r="BK143" s="203">
        <f>ROUND(I143*H143,2)</f>
        <v>0</v>
      </c>
      <c r="BL143" s="23" t="s">
        <v>226</v>
      </c>
      <c r="BM143" s="23" t="s">
        <v>479</v>
      </c>
    </row>
    <row r="144" spans="2:65" s="1" customFormat="1" ht="27">
      <c r="B144" s="40"/>
      <c r="C144" s="62"/>
      <c r="D144" s="204" t="s">
        <v>143</v>
      </c>
      <c r="E144" s="62"/>
      <c r="F144" s="205" t="s">
        <v>480</v>
      </c>
      <c r="G144" s="62"/>
      <c r="H144" s="62"/>
      <c r="I144" s="162"/>
      <c r="J144" s="62"/>
      <c r="K144" s="62"/>
      <c r="L144" s="60"/>
      <c r="M144" s="206"/>
      <c r="N144" s="41"/>
      <c r="O144" s="41"/>
      <c r="P144" s="41"/>
      <c r="Q144" s="41"/>
      <c r="R144" s="41"/>
      <c r="S144" s="41"/>
      <c r="T144" s="77"/>
      <c r="AT144" s="23" t="s">
        <v>143</v>
      </c>
      <c r="AU144" s="23" t="s">
        <v>82</v>
      </c>
    </row>
    <row r="145" spans="2:65" s="11" customFormat="1" ht="13.5">
      <c r="B145" s="215"/>
      <c r="C145" s="216"/>
      <c r="D145" s="204" t="s">
        <v>189</v>
      </c>
      <c r="E145" s="217" t="s">
        <v>21</v>
      </c>
      <c r="F145" s="218" t="s">
        <v>445</v>
      </c>
      <c r="G145" s="216"/>
      <c r="H145" s="219" t="s">
        <v>21</v>
      </c>
      <c r="I145" s="220"/>
      <c r="J145" s="216"/>
      <c r="K145" s="216"/>
      <c r="L145" s="221"/>
      <c r="M145" s="222"/>
      <c r="N145" s="223"/>
      <c r="O145" s="223"/>
      <c r="P145" s="223"/>
      <c r="Q145" s="223"/>
      <c r="R145" s="223"/>
      <c r="S145" s="223"/>
      <c r="T145" s="224"/>
      <c r="AT145" s="225" t="s">
        <v>189</v>
      </c>
      <c r="AU145" s="225" t="s">
        <v>82</v>
      </c>
      <c r="AV145" s="11" t="s">
        <v>80</v>
      </c>
      <c r="AW145" s="11" t="s">
        <v>35</v>
      </c>
      <c r="AX145" s="11" t="s">
        <v>72</v>
      </c>
      <c r="AY145" s="225" t="s">
        <v>133</v>
      </c>
    </row>
    <row r="146" spans="2:65" s="12" customFormat="1" ht="13.5">
      <c r="B146" s="226"/>
      <c r="C146" s="227"/>
      <c r="D146" s="204" t="s">
        <v>189</v>
      </c>
      <c r="E146" s="228" t="s">
        <v>21</v>
      </c>
      <c r="F146" s="229" t="s">
        <v>481</v>
      </c>
      <c r="G146" s="227"/>
      <c r="H146" s="230">
        <v>2.2000000000000002</v>
      </c>
      <c r="I146" s="231"/>
      <c r="J146" s="227"/>
      <c r="K146" s="227"/>
      <c r="L146" s="232"/>
      <c r="M146" s="233"/>
      <c r="N146" s="234"/>
      <c r="O146" s="234"/>
      <c r="P146" s="234"/>
      <c r="Q146" s="234"/>
      <c r="R146" s="234"/>
      <c r="S146" s="234"/>
      <c r="T146" s="235"/>
      <c r="AT146" s="236" t="s">
        <v>189</v>
      </c>
      <c r="AU146" s="236" t="s">
        <v>82</v>
      </c>
      <c r="AV146" s="12" t="s">
        <v>82</v>
      </c>
      <c r="AW146" s="12" t="s">
        <v>35</v>
      </c>
      <c r="AX146" s="12" t="s">
        <v>72</v>
      </c>
      <c r="AY146" s="236" t="s">
        <v>133</v>
      </c>
    </row>
    <row r="147" spans="2:65" s="12" customFormat="1" ht="13.5">
      <c r="B147" s="226"/>
      <c r="C147" s="227"/>
      <c r="D147" s="204" t="s">
        <v>189</v>
      </c>
      <c r="E147" s="228" t="s">
        <v>21</v>
      </c>
      <c r="F147" s="229" t="s">
        <v>482</v>
      </c>
      <c r="G147" s="227"/>
      <c r="H147" s="230">
        <v>5.56</v>
      </c>
      <c r="I147" s="231"/>
      <c r="J147" s="227"/>
      <c r="K147" s="227"/>
      <c r="L147" s="232"/>
      <c r="M147" s="233"/>
      <c r="N147" s="234"/>
      <c r="O147" s="234"/>
      <c r="P147" s="234"/>
      <c r="Q147" s="234"/>
      <c r="R147" s="234"/>
      <c r="S147" s="234"/>
      <c r="T147" s="235"/>
      <c r="AT147" s="236" t="s">
        <v>189</v>
      </c>
      <c r="AU147" s="236" t="s">
        <v>82</v>
      </c>
      <c r="AV147" s="12" t="s">
        <v>82</v>
      </c>
      <c r="AW147" s="12" t="s">
        <v>35</v>
      </c>
      <c r="AX147" s="12" t="s">
        <v>72</v>
      </c>
      <c r="AY147" s="236" t="s">
        <v>133</v>
      </c>
    </row>
    <row r="148" spans="2:65" s="11" customFormat="1" ht="13.5">
      <c r="B148" s="215"/>
      <c r="C148" s="216"/>
      <c r="D148" s="204" t="s">
        <v>189</v>
      </c>
      <c r="E148" s="217" t="s">
        <v>21</v>
      </c>
      <c r="F148" s="218" t="s">
        <v>447</v>
      </c>
      <c r="G148" s="216"/>
      <c r="H148" s="219" t="s">
        <v>21</v>
      </c>
      <c r="I148" s="220"/>
      <c r="J148" s="216"/>
      <c r="K148" s="216"/>
      <c r="L148" s="221"/>
      <c r="M148" s="222"/>
      <c r="N148" s="223"/>
      <c r="O148" s="223"/>
      <c r="P148" s="223"/>
      <c r="Q148" s="223"/>
      <c r="R148" s="223"/>
      <c r="S148" s="223"/>
      <c r="T148" s="224"/>
      <c r="AT148" s="225" t="s">
        <v>189</v>
      </c>
      <c r="AU148" s="225" t="s">
        <v>82</v>
      </c>
      <c r="AV148" s="11" t="s">
        <v>80</v>
      </c>
      <c r="AW148" s="11" t="s">
        <v>35</v>
      </c>
      <c r="AX148" s="11" t="s">
        <v>72</v>
      </c>
      <c r="AY148" s="225" t="s">
        <v>133</v>
      </c>
    </row>
    <row r="149" spans="2:65" s="12" customFormat="1" ht="13.5">
      <c r="B149" s="226"/>
      <c r="C149" s="227"/>
      <c r="D149" s="204" t="s">
        <v>189</v>
      </c>
      <c r="E149" s="228" t="s">
        <v>21</v>
      </c>
      <c r="F149" s="229" t="s">
        <v>483</v>
      </c>
      <c r="G149" s="227"/>
      <c r="H149" s="230">
        <v>6.1</v>
      </c>
      <c r="I149" s="231"/>
      <c r="J149" s="227"/>
      <c r="K149" s="227"/>
      <c r="L149" s="232"/>
      <c r="M149" s="233"/>
      <c r="N149" s="234"/>
      <c r="O149" s="234"/>
      <c r="P149" s="234"/>
      <c r="Q149" s="234"/>
      <c r="R149" s="234"/>
      <c r="S149" s="234"/>
      <c r="T149" s="235"/>
      <c r="AT149" s="236" t="s">
        <v>189</v>
      </c>
      <c r="AU149" s="236" t="s">
        <v>82</v>
      </c>
      <c r="AV149" s="12" t="s">
        <v>82</v>
      </c>
      <c r="AW149" s="12" t="s">
        <v>35</v>
      </c>
      <c r="AX149" s="12" t="s">
        <v>72</v>
      </c>
      <c r="AY149" s="236" t="s">
        <v>133</v>
      </c>
    </row>
    <row r="150" spans="2:65" s="13" customFormat="1" ht="13.5">
      <c r="B150" s="237"/>
      <c r="C150" s="238"/>
      <c r="D150" s="207" t="s">
        <v>189</v>
      </c>
      <c r="E150" s="239" t="s">
        <v>21</v>
      </c>
      <c r="F150" s="240" t="s">
        <v>196</v>
      </c>
      <c r="G150" s="238"/>
      <c r="H150" s="241">
        <v>13.86</v>
      </c>
      <c r="I150" s="242"/>
      <c r="J150" s="238"/>
      <c r="K150" s="238"/>
      <c r="L150" s="243"/>
      <c r="M150" s="244"/>
      <c r="N150" s="245"/>
      <c r="O150" s="245"/>
      <c r="P150" s="245"/>
      <c r="Q150" s="245"/>
      <c r="R150" s="245"/>
      <c r="S150" s="245"/>
      <c r="T150" s="246"/>
      <c r="AT150" s="247" t="s">
        <v>189</v>
      </c>
      <c r="AU150" s="247" t="s">
        <v>82</v>
      </c>
      <c r="AV150" s="13" t="s">
        <v>155</v>
      </c>
      <c r="AW150" s="13" t="s">
        <v>35</v>
      </c>
      <c r="AX150" s="13" t="s">
        <v>80</v>
      </c>
      <c r="AY150" s="247" t="s">
        <v>133</v>
      </c>
    </row>
    <row r="151" spans="2:65" s="1" customFormat="1" ht="16.5" customHeight="1">
      <c r="B151" s="40"/>
      <c r="C151" s="192" t="s">
        <v>9</v>
      </c>
      <c r="D151" s="192" t="s">
        <v>136</v>
      </c>
      <c r="E151" s="193" t="s">
        <v>484</v>
      </c>
      <c r="F151" s="194" t="s">
        <v>485</v>
      </c>
      <c r="G151" s="195" t="s">
        <v>277</v>
      </c>
      <c r="H151" s="196">
        <v>13.86</v>
      </c>
      <c r="I151" s="197"/>
      <c r="J151" s="198">
        <f>ROUND(I151*H151,2)</f>
        <v>0</v>
      </c>
      <c r="K151" s="194" t="s">
        <v>21</v>
      </c>
      <c r="L151" s="60"/>
      <c r="M151" s="199" t="s">
        <v>21</v>
      </c>
      <c r="N151" s="200" t="s">
        <v>43</v>
      </c>
      <c r="O151" s="41"/>
      <c r="P151" s="201">
        <f>O151*H151</f>
        <v>0</v>
      </c>
      <c r="Q151" s="201">
        <v>0.01</v>
      </c>
      <c r="R151" s="201">
        <f>Q151*H151</f>
        <v>0.1386</v>
      </c>
      <c r="S151" s="201">
        <v>0</v>
      </c>
      <c r="T151" s="202">
        <f>S151*H151</f>
        <v>0</v>
      </c>
      <c r="AR151" s="23" t="s">
        <v>226</v>
      </c>
      <c r="AT151" s="23" t="s">
        <v>136</v>
      </c>
      <c r="AU151" s="23" t="s">
        <v>82</v>
      </c>
      <c r="AY151" s="23" t="s">
        <v>133</v>
      </c>
      <c r="BE151" s="203">
        <f>IF(N151="základní",J151,0)</f>
        <v>0</v>
      </c>
      <c r="BF151" s="203">
        <f>IF(N151="snížená",J151,0)</f>
        <v>0</v>
      </c>
      <c r="BG151" s="203">
        <f>IF(N151="zákl. přenesená",J151,0)</f>
        <v>0</v>
      </c>
      <c r="BH151" s="203">
        <f>IF(N151="sníž. přenesená",J151,0)</f>
        <v>0</v>
      </c>
      <c r="BI151" s="203">
        <f>IF(N151="nulová",J151,0)</f>
        <v>0</v>
      </c>
      <c r="BJ151" s="23" t="s">
        <v>80</v>
      </c>
      <c r="BK151" s="203">
        <f>ROUND(I151*H151,2)</f>
        <v>0</v>
      </c>
      <c r="BL151" s="23" t="s">
        <v>226</v>
      </c>
      <c r="BM151" s="23" t="s">
        <v>486</v>
      </c>
    </row>
    <row r="152" spans="2:65" s="1" customFormat="1" ht="27">
      <c r="B152" s="40"/>
      <c r="C152" s="62"/>
      <c r="D152" s="204" t="s">
        <v>143</v>
      </c>
      <c r="E152" s="62"/>
      <c r="F152" s="205" t="s">
        <v>487</v>
      </c>
      <c r="G152" s="62"/>
      <c r="H152" s="62"/>
      <c r="I152" s="162"/>
      <c r="J152" s="62"/>
      <c r="K152" s="62"/>
      <c r="L152" s="60"/>
      <c r="M152" s="206"/>
      <c r="N152" s="41"/>
      <c r="O152" s="41"/>
      <c r="P152" s="41"/>
      <c r="Q152" s="41"/>
      <c r="R152" s="41"/>
      <c r="S152" s="41"/>
      <c r="T152" s="77"/>
      <c r="AT152" s="23" t="s">
        <v>143</v>
      </c>
      <c r="AU152" s="23" t="s">
        <v>82</v>
      </c>
    </row>
    <row r="153" spans="2:65" s="11" customFormat="1" ht="13.5">
      <c r="B153" s="215"/>
      <c r="C153" s="216"/>
      <c r="D153" s="204" t="s">
        <v>189</v>
      </c>
      <c r="E153" s="217" t="s">
        <v>21</v>
      </c>
      <c r="F153" s="218" t="s">
        <v>445</v>
      </c>
      <c r="G153" s="216"/>
      <c r="H153" s="219" t="s">
        <v>21</v>
      </c>
      <c r="I153" s="220"/>
      <c r="J153" s="216"/>
      <c r="K153" s="216"/>
      <c r="L153" s="221"/>
      <c r="M153" s="222"/>
      <c r="N153" s="223"/>
      <c r="O153" s="223"/>
      <c r="P153" s="223"/>
      <c r="Q153" s="223"/>
      <c r="R153" s="223"/>
      <c r="S153" s="223"/>
      <c r="T153" s="224"/>
      <c r="AT153" s="225" t="s">
        <v>189</v>
      </c>
      <c r="AU153" s="225" t="s">
        <v>82</v>
      </c>
      <c r="AV153" s="11" t="s">
        <v>80</v>
      </c>
      <c r="AW153" s="11" t="s">
        <v>35</v>
      </c>
      <c r="AX153" s="11" t="s">
        <v>72</v>
      </c>
      <c r="AY153" s="225" t="s">
        <v>133</v>
      </c>
    </row>
    <row r="154" spans="2:65" s="12" customFormat="1" ht="13.5">
      <c r="B154" s="226"/>
      <c r="C154" s="227"/>
      <c r="D154" s="204" t="s">
        <v>189</v>
      </c>
      <c r="E154" s="228" t="s">
        <v>21</v>
      </c>
      <c r="F154" s="229" t="s">
        <v>481</v>
      </c>
      <c r="G154" s="227"/>
      <c r="H154" s="230">
        <v>2.2000000000000002</v>
      </c>
      <c r="I154" s="231"/>
      <c r="J154" s="227"/>
      <c r="K154" s="227"/>
      <c r="L154" s="232"/>
      <c r="M154" s="233"/>
      <c r="N154" s="234"/>
      <c r="O154" s="234"/>
      <c r="P154" s="234"/>
      <c r="Q154" s="234"/>
      <c r="R154" s="234"/>
      <c r="S154" s="234"/>
      <c r="T154" s="235"/>
      <c r="AT154" s="236" t="s">
        <v>189</v>
      </c>
      <c r="AU154" s="236" t="s">
        <v>82</v>
      </c>
      <c r="AV154" s="12" t="s">
        <v>82</v>
      </c>
      <c r="AW154" s="12" t="s">
        <v>35</v>
      </c>
      <c r="AX154" s="12" t="s">
        <v>72</v>
      </c>
      <c r="AY154" s="236" t="s">
        <v>133</v>
      </c>
    </row>
    <row r="155" spans="2:65" s="12" customFormat="1" ht="13.5">
      <c r="B155" s="226"/>
      <c r="C155" s="227"/>
      <c r="D155" s="204" t="s">
        <v>189</v>
      </c>
      <c r="E155" s="228" t="s">
        <v>21</v>
      </c>
      <c r="F155" s="229" t="s">
        <v>482</v>
      </c>
      <c r="G155" s="227"/>
      <c r="H155" s="230">
        <v>5.56</v>
      </c>
      <c r="I155" s="231"/>
      <c r="J155" s="227"/>
      <c r="K155" s="227"/>
      <c r="L155" s="232"/>
      <c r="M155" s="233"/>
      <c r="N155" s="234"/>
      <c r="O155" s="234"/>
      <c r="P155" s="234"/>
      <c r="Q155" s="234"/>
      <c r="R155" s="234"/>
      <c r="S155" s="234"/>
      <c r="T155" s="235"/>
      <c r="AT155" s="236" t="s">
        <v>189</v>
      </c>
      <c r="AU155" s="236" t="s">
        <v>82</v>
      </c>
      <c r="AV155" s="12" t="s">
        <v>82</v>
      </c>
      <c r="AW155" s="12" t="s">
        <v>35</v>
      </c>
      <c r="AX155" s="12" t="s">
        <v>72</v>
      </c>
      <c r="AY155" s="236" t="s">
        <v>133</v>
      </c>
    </row>
    <row r="156" spans="2:65" s="11" customFormat="1" ht="13.5">
      <c r="B156" s="215"/>
      <c r="C156" s="216"/>
      <c r="D156" s="204" t="s">
        <v>189</v>
      </c>
      <c r="E156" s="217" t="s">
        <v>21</v>
      </c>
      <c r="F156" s="218" t="s">
        <v>447</v>
      </c>
      <c r="G156" s="216"/>
      <c r="H156" s="219" t="s">
        <v>21</v>
      </c>
      <c r="I156" s="220"/>
      <c r="J156" s="216"/>
      <c r="K156" s="216"/>
      <c r="L156" s="221"/>
      <c r="M156" s="222"/>
      <c r="N156" s="223"/>
      <c r="O156" s="223"/>
      <c r="P156" s="223"/>
      <c r="Q156" s="223"/>
      <c r="R156" s="223"/>
      <c r="S156" s="223"/>
      <c r="T156" s="224"/>
      <c r="AT156" s="225" t="s">
        <v>189</v>
      </c>
      <c r="AU156" s="225" t="s">
        <v>82</v>
      </c>
      <c r="AV156" s="11" t="s">
        <v>80</v>
      </c>
      <c r="AW156" s="11" t="s">
        <v>35</v>
      </c>
      <c r="AX156" s="11" t="s">
        <v>72</v>
      </c>
      <c r="AY156" s="225" t="s">
        <v>133</v>
      </c>
    </row>
    <row r="157" spans="2:65" s="12" customFormat="1" ht="13.5">
      <c r="B157" s="226"/>
      <c r="C157" s="227"/>
      <c r="D157" s="204" t="s">
        <v>189</v>
      </c>
      <c r="E157" s="228" t="s">
        <v>21</v>
      </c>
      <c r="F157" s="229" t="s">
        <v>483</v>
      </c>
      <c r="G157" s="227"/>
      <c r="H157" s="230">
        <v>6.1</v>
      </c>
      <c r="I157" s="231"/>
      <c r="J157" s="227"/>
      <c r="K157" s="227"/>
      <c r="L157" s="232"/>
      <c r="M157" s="233"/>
      <c r="N157" s="234"/>
      <c r="O157" s="234"/>
      <c r="P157" s="234"/>
      <c r="Q157" s="234"/>
      <c r="R157" s="234"/>
      <c r="S157" s="234"/>
      <c r="T157" s="235"/>
      <c r="AT157" s="236" t="s">
        <v>189</v>
      </c>
      <c r="AU157" s="236" t="s">
        <v>82</v>
      </c>
      <c r="AV157" s="12" t="s">
        <v>82</v>
      </c>
      <c r="AW157" s="12" t="s">
        <v>35</v>
      </c>
      <c r="AX157" s="12" t="s">
        <v>72</v>
      </c>
      <c r="AY157" s="236" t="s">
        <v>133</v>
      </c>
    </row>
    <row r="158" spans="2:65" s="13" customFormat="1" ht="13.5">
      <c r="B158" s="237"/>
      <c r="C158" s="238"/>
      <c r="D158" s="207" t="s">
        <v>189</v>
      </c>
      <c r="E158" s="239" t="s">
        <v>21</v>
      </c>
      <c r="F158" s="240" t="s">
        <v>196</v>
      </c>
      <c r="G158" s="238"/>
      <c r="H158" s="241">
        <v>13.86</v>
      </c>
      <c r="I158" s="242"/>
      <c r="J158" s="238"/>
      <c r="K158" s="238"/>
      <c r="L158" s="243"/>
      <c r="M158" s="244"/>
      <c r="N158" s="245"/>
      <c r="O158" s="245"/>
      <c r="P158" s="245"/>
      <c r="Q158" s="245"/>
      <c r="R158" s="245"/>
      <c r="S158" s="245"/>
      <c r="T158" s="246"/>
      <c r="AT158" s="247" t="s">
        <v>189</v>
      </c>
      <c r="AU158" s="247" t="s">
        <v>82</v>
      </c>
      <c r="AV158" s="13" t="s">
        <v>155</v>
      </c>
      <c r="AW158" s="13" t="s">
        <v>35</v>
      </c>
      <c r="AX158" s="13" t="s">
        <v>80</v>
      </c>
      <c r="AY158" s="247" t="s">
        <v>133</v>
      </c>
    </row>
    <row r="159" spans="2:65" s="1" customFormat="1" ht="16.5" customHeight="1">
      <c r="B159" s="40"/>
      <c r="C159" s="192" t="s">
        <v>488</v>
      </c>
      <c r="D159" s="192" t="s">
        <v>136</v>
      </c>
      <c r="E159" s="193" t="s">
        <v>489</v>
      </c>
      <c r="F159" s="194" t="s">
        <v>490</v>
      </c>
      <c r="G159" s="195" t="s">
        <v>277</v>
      </c>
      <c r="H159" s="196">
        <v>106.69</v>
      </c>
      <c r="I159" s="197"/>
      <c r="J159" s="198">
        <f>ROUND(I159*H159,2)</f>
        <v>0</v>
      </c>
      <c r="K159" s="194" t="s">
        <v>140</v>
      </c>
      <c r="L159" s="60"/>
      <c r="M159" s="199" t="s">
        <v>21</v>
      </c>
      <c r="N159" s="200" t="s">
        <v>43</v>
      </c>
      <c r="O159" s="41"/>
      <c r="P159" s="201">
        <f>O159*H159</f>
        <v>0</v>
      </c>
      <c r="Q159" s="201">
        <v>0</v>
      </c>
      <c r="R159" s="201">
        <f>Q159*H159</f>
        <v>0</v>
      </c>
      <c r="S159" s="201">
        <v>0</v>
      </c>
      <c r="T159" s="202">
        <f>S159*H159</f>
        <v>0</v>
      </c>
      <c r="AR159" s="23" t="s">
        <v>226</v>
      </c>
      <c r="AT159" s="23" t="s">
        <v>136</v>
      </c>
      <c r="AU159" s="23" t="s">
        <v>82</v>
      </c>
      <c r="AY159" s="23" t="s">
        <v>133</v>
      </c>
      <c r="BE159" s="203">
        <f>IF(N159="základní",J159,0)</f>
        <v>0</v>
      </c>
      <c r="BF159" s="203">
        <f>IF(N159="snížená",J159,0)</f>
        <v>0</v>
      </c>
      <c r="BG159" s="203">
        <f>IF(N159="zákl. přenesená",J159,0)</f>
        <v>0</v>
      </c>
      <c r="BH159" s="203">
        <f>IF(N159="sníž. přenesená",J159,0)</f>
        <v>0</v>
      </c>
      <c r="BI159" s="203">
        <f>IF(N159="nulová",J159,0)</f>
        <v>0</v>
      </c>
      <c r="BJ159" s="23" t="s">
        <v>80</v>
      </c>
      <c r="BK159" s="203">
        <f>ROUND(I159*H159,2)</f>
        <v>0</v>
      </c>
      <c r="BL159" s="23" t="s">
        <v>226</v>
      </c>
      <c r="BM159" s="23" t="s">
        <v>491</v>
      </c>
    </row>
    <row r="160" spans="2:65" s="11" customFormat="1" ht="13.5">
      <c r="B160" s="215"/>
      <c r="C160" s="216"/>
      <c r="D160" s="204" t="s">
        <v>189</v>
      </c>
      <c r="E160" s="217" t="s">
        <v>21</v>
      </c>
      <c r="F160" s="218" t="s">
        <v>445</v>
      </c>
      <c r="G160" s="216"/>
      <c r="H160" s="219" t="s">
        <v>21</v>
      </c>
      <c r="I160" s="220"/>
      <c r="J160" s="216"/>
      <c r="K160" s="216"/>
      <c r="L160" s="221"/>
      <c r="M160" s="222"/>
      <c r="N160" s="223"/>
      <c r="O160" s="223"/>
      <c r="P160" s="223"/>
      <c r="Q160" s="223"/>
      <c r="R160" s="223"/>
      <c r="S160" s="223"/>
      <c r="T160" s="224"/>
      <c r="AT160" s="225" t="s">
        <v>189</v>
      </c>
      <c r="AU160" s="225" t="s">
        <v>82</v>
      </c>
      <c r="AV160" s="11" t="s">
        <v>80</v>
      </c>
      <c r="AW160" s="11" t="s">
        <v>35</v>
      </c>
      <c r="AX160" s="11" t="s">
        <v>72</v>
      </c>
      <c r="AY160" s="225" t="s">
        <v>133</v>
      </c>
    </row>
    <row r="161" spans="2:65" s="12" customFormat="1" ht="13.5">
      <c r="B161" s="226"/>
      <c r="C161" s="227"/>
      <c r="D161" s="204" t="s">
        <v>189</v>
      </c>
      <c r="E161" s="228" t="s">
        <v>21</v>
      </c>
      <c r="F161" s="229" t="s">
        <v>492</v>
      </c>
      <c r="G161" s="227"/>
      <c r="H161" s="230">
        <v>54.32</v>
      </c>
      <c r="I161" s="231"/>
      <c r="J161" s="227"/>
      <c r="K161" s="227"/>
      <c r="L161" s="232"/>
      <c r="M161" s="233"/>
      <c r="N161" s="234"/>
      <c r="O161" s="234"/>
      <c r="P161" s="234"/>
      <c r="Q161" s="234"/>
      <c r="R161" s="234"/>
      <c r="S161" s="234"/>
      <c r="T161" s="235"/>
      <c r="AT161" s="236" t="s">
        <v>189</v>
      </c>
      <c r="AU161" s="236" t="s">
        <v>82</v>
      </c>
      <c r="AV161" s="12" t="s">
        <v>82</v>
      </c>
      <c r="AW161" s="12" t="s">
        <v>35</v>
      </c>
      <c r="AX161" s="12" t="s">
        <v>72</v>
      </c>
      <c r="AY161" s="236" t="s">
        <v>133</v>
      </c>
    </row>
    <row r="162" spans="2:65" s="11" customFormat="1" ht="13.5">
      <c r="B162" s="215"/>
      <c r="C162" s="216"/>
      <c r="D162" s="204" t="s">
        <v>189</v>
      </c>
      <c r="E162" s="217" t="s">
        <v>21</v>
      </c>
      <c r="F162" s="218" t="s">
        <v>447</v>
      </c>
      <c r="G162" s="216"/>
      <c r="H162" s="219" t="s">
        <v>21</v>
      </c>
      <c r="I162" s="220"/>
      <c r="J162" s="216"/>
      <c r="K162" s="216"/>
      <c r="L162" s="221"/>
      <c r="M162" s="222"/>
      <c r="N162" s="223"/>
      <c r="O162" s="223"/>
      <c r="P162" s="223"/>
      <c r="Q162" s="223"/>
      <c r="R162" s="223"/>
      <c r="S162" s="223"/>
      <c r="T162" s="224"/>
      <c r="AT162" s="225" t="s">
        <v>189</v>
      </c>
      <c r="AU162" s="225" t="s">
        <v>82</v>
      </c>
      <c r="AV162" s="11" t="s">
        <v>80</v>
      </c>
      <c r="AW162" s="11" t="s">
        <v>35</v>
      </c>
      <c r="AX162" s="11" t="s">
        <v>72</v>
      </c>
      <c r="AY162" s="225" t="s">
        <v>133</v>
      </c>
    </row>
    <row r="163" spans="2:65" s="12" customFormat="1" ht="13.5">
      <c r="B163" s="226"/>
      <c r="C163" s="227"/>
      <c r="D163" s="204" t="s">
        <v>189</v>
      </c>
      <c r="E163" s="228" t="s">
        <v>21</v>
      </c>
      <c r="F163" s="229" t="s">
        <v>493</v>
      </c>
      <c r="G163" s="227"/>
      <c r="H163" s="230">
        <v>38.020000000000003</v>
      </c>
      <c r="I163" s="231"/>
      <c r="J163" s="227"/>
      <c r="K163" s="227"/>
      <c r="L163" s="232"/>
      <c r="M163" s="233"/>
      <c r="N163" s="234"/>
      <c r="O163" s="234"/>
      <c r="P163" s="234"/>
      <c r="Q163" s="234"/>
      <c r="R163" s="234"/>
      <c r="S163" s="234"/>
      <c r="T163" s="235"/>
      <c r="AT163" s="236" t="s">
        <v>189</v>
      </c>
      <c r="AU163" s="236" t="s">
        <v>82</v>
      </c>
      <c r="AV163" s="12" t="s">
        <v>82</v>
      </c>
      <c r="AW163" s="12" t="s">
        <v>35</v>
      </c>
      <c r="AX163" s="12" t="s">
        <v>72</v>
      </c>
      <c r="AY163" s="236" t="s">
        <v>133</v>
      </c>
    </row>
    <row r="164" spans="2:65" s="12" customFormat="1" ht="13.5">
      <c r="B164" s="226"/>
      <c r="C164" s="227"/>
      <c r="D164" s="204" t="s">
        <v>189</v>
      </c>
      <c r="E164" s="228" t="s">
        <v>21</v>
      </c>
      <c r="F164" s="229" t="s">
        <v>494</v>
      </c>
      <c r="G164" s="227"/>
      <c r="H164" s="230">
        <v>14.35</v>
      </c>
      <c r="I164" s="231"/>
      <c r="J164" s="227"/>
      <c r="K164" s="227"/>
      <c r="L164" s="232"/>
      <c r="M164" s="233"/>
      <c r="N164" s="234"/>
      <c r="O164" s="234"/>
      <c r="P164" s="234"/>
      <c r="Q164" s="234"/>
      <c r="R164" s="234"/>
      <c r="S164" s="234"/>
      <c r="T164" s="235"/>
      <c r="AT164" s="236" t="s">
        <v>189</v>
      </c>
      <c r="AU164" s="236" t="s">
        <v>82</v>
      </c>
      <c r="AV164" s="12" t="s">
        <v>82</v>
      </c>
      <c r="AW164" s="12" t="s">
        <v>35</v>
      </c>
      <c r="AX164" s="12" t="s">
        <v>72</v>
      </c>
      <c r="AY164" s="236" t="s">
        <v>133</v>
      </c>
    </row>
    <row r="165" spans="2:65" s="13" customFormat="1" ht="13.5">
      <c r="B165" s="237"/>
      <c r="C165" s="238"/>
      <c r="D165" s="207" t="s">
        <v>189</v>
      </c>
      <c r="E165" s="239" t="s">
        <v>21</v>
      </c>
      <c r="F165" s="240" t="s">
        <v>196</v>
      </c>
      <c r="G165" s="238"/>
      <c r="H165" s="241">
        <v>106.69</v>
      </c>
      <c r="I165" s="242"/>
      <c r="J165" s="238"/>
      <c r="K165" s="238"/>
      <c r="L165" s="243"/>
      <c r="M165" s="244"/>
      <c r="N165" s="245"/>
      <c r="O165" s="245"/>
      <c r="P165" s="245"/>
      <c r="Q165" s="245"/>
      <c r="R165" s="245"/>
      <c r="S165" s="245"/>
      <c r="T165" s="246"/>
      <c r="AT165" s="247" t="s">
        <v>189</v>
      </c>
      <c r="AU165" s="247" t="s">
        <v>82</v>
      </c>
      <c r="AV165" s="13" t="s">
        <v>155</v>
      </c>
      <c r="AW165" s="13" t="s">
        <v>35</v>
      </c>
      <c r="AX165" s="13" t="s">
        <v>80</v>
      </c>
      <c r="AY165" s="247" t="s">
        <v>133</v>
      </c>
    </row>
    <row r="166" spans="2:65" s="1" customFormat="1" ht="16.5" customHeight="1">
      <c r="B166" s="40"/>
      <c r="C166" s="192" t="s">
        <v>274</v>
      </c>
      <c r="D166" s="192" t="s">
        <v>136</v>
      </c>
      <c r="E166" s="193" t="s">
        <v>275</v>
      </c>
      <c r="F166" s="194" t="s">
        <v>276</v>
      </c>
      <c r="G166" s="195" t="s">
        <v>277</v>
      </c>
      <c r="H166" s="196">
        <v>17.88</v>
      </c>
      <c r="I166" s="197"/>
      <c r="J166" s="198">
        <f>ROUND(I166*H166,2)</f>
        <v>0</v>
      </c>
      <c r="K166" s="194" t="s">
        <v>21</v>
      </c>
      <c r="L166" s="60"/>
      <c r="M166" s="199" t="s">
        <v>21</v>
      </c>
      <c r="N166" s="200" t="s">
        <v>43</v>
      </c>
      <c r="O166" s="41"/>
      <c r="P166" s="201">
        <f>O166*H166</f>
        <v>0</v>
      </c>
      <c r="Q166" s="201">
        <v>2.2499999999999998E-3</v>
      </c>
      <c r="R166" s="201">
        <f>Q166*H166</f>
        <v>4.0229999999999995E-2</v>
      </c>
      <c r="S166" s="201">
        <v>0</v>
      </c>
      <c r="T166" s="202">
        <f>S166*H166</f>
        <v>0</v>
      </c>
      <c r="AR166" s="23" t="s">
        <v>226</v>
      </c>
      <c r="AT166" s="23" t="s">
        <v>136</v>
      </c>
      <c r="AU166" s="23" t="s">
        <v>82</v>
      </c>
      <c r="AY166" s="23" t="s">
        <v>133</v>
      </c>
      <c r="BE166" s="203">
        <f>IF(N166="základní",J166,0)</f>
        <v>0</v>
      </c>
      <c r="BF166" s="203">
        <f>IF(N166="snížená",J166,0)</f>
        <v>0</v>
      </c>
      <c r="BG166" s="203">
        <f>IF(N166="zákl. přenesená",J166,0)</f>
        <v>0</v>
      </c>
      <c r="BH166" s="203">
        <f>IF(N166="sníž. přenesená",J166,0)</f>
        <v>0</v>
      </c>
      <c r="BI166" s="203">
        <f>IF(N166="nulová",J166,0)</f>
        <v>0</v>
      </c>
      <c r="BJ166" s="23" t="s">
        <v>80</v>
      </c>
      <c r="BK166" s="203">
        <f>ROUND(I166*H166,2)</f>
        <v>0</v>
      </c>
      <c r="BL166" s="23" t="s">
        <v>226</v>
      </c>
      <c r="BM166" s="23" t="s">
        <v>278</v>
      </c>
    </row>
    <row r="167" spans="2:65" s="1" customFormat="1" ht="27">
      <c r="B167" s="40"/>
      <c r="C167" s="62"/>
      <c r="D167" s="204" t="s">
        <v>143</v>
      </c>
      <c r="E167" s="62"/>
      <c r="F167" s="205" t="s">
        <v>279</v>
      </c>
      <c r="G167" s="62"/>
      <c r="H167" s="62"/>
      <c r="I167" s="162"/>
      <c r="J167" s="62"/>
      <c r="K167" s="62"/>
      <c r="L167" s="60"/>
      <c r="M167" s="206"/>
      <c r="N167" s="41"/>
      <c r="O167" s="41"/>
      <c r="P167" s="41"/>
      <c r="Q167" s="41"/>
      <c r="R167" s="41"/>
      <c r="S167" s="41"/>
      <c r="T167" s="77"/>
      <c r="AT167" s="23" t="s">
        <v>143</v>
      </c>
      <c r="AU167" s="23" t="s">
        <v>82</v>
      </c>
    </row>
    <row r="168" spans="2:65" s="11" customFormat="1" ht="13.5">
      <c r="B168" s="215"/>
      <c r="C168" s="216"/>
      <c r="D168" s="204" t="s">
        <v>189</v>
      </c>
      <c r="E168" s="217" t="s">
        <v>21</v>
      </c>
      <c r="F168" s="218" t="s">
        <v>445</v>
      </c>
      <c r="G168" s="216"/>
      <c r="H168" s="219" t="s">
        <v>21</v>
      </c>
      <c r="I168" s="220"/>
      <c r="J168" s="216"/>
      <c r="K168" s="216"/>
      <c r="L168" s="221"/>
      <c r="M168" s="222"/>
      <c r="N168" s="223"/>
      <c r="O168" s="223"/>
      <c r="P168" s="223"/>
      <c r="Q168" s="223"/>
      <c r="R168" s="223"/>
      <c r="S168" s="223"/>
      <c r="T168" s="224"/>
      <c r="AT168" s="225" t="s">
        <v>189</v>
      </c>
      <c r="AU168" s="225" t="s">
        <v>82</v>
      </c>
      <c r="AV168" s="11" t="s">
        <v>80</v>
      </c>
      <c r="AW168" s="11" t="s">
        <v>35</v>
      </c>
      <c r="AX168" s="11" t="s">
        <v>72</v>
      </c>
      <c r="AY168" s="225" t="s">
        <v>133</v>
      </c>
    </row>
    <row r="169" spans="2:65" s="12" customFormat="1" ht="13.5">
      <c r="B169" s="226"/>
      <c r="C169" s="227"/>
      <c r="D169" s="207" t="s">
        <v>189</v>
      </c>
      <c r="E169" s="250" t="s">
        <v>21</v>
      </c>
      <c r="F169" s="248" t="s">
        <v>495</v>
      </c>
      <c r="G169" s="227"/>
      <c r="H169" s="249">
        <v>17.88</v>
      </c>
      <c r="I169" s="231"/>
      <c r="J169" s="227"/>
      <c r="K169" s="227"/>
      <c r="L169" s="232"/>
      <c r="M169" s="233"/>
      <c r="N169" s="234"/>
      <c r="O169" s="234"/>
      <c r="P169" s="234"/>
      <c r="Q169" s="234"/>
      <c r="R169" s="234"/>
      <c r="S169" s="234"/>
      <c r="T169" s="235"/>
      <c r="AT169" s="236" t="s">
        <v>189</v>
      </c>
      <c r="AU169" s="236" t="s">
        <v>82</v>
      </c>
      <c r="AV169" s="12" t="s">
        <v>82</v>
      </c>
      <c r="AW169" s="12" t="s">
        <v>35</v>
      </c>
      <c r="AX169" s="12" t="s">
        <v>80</v>
      </c>
      <c r="AY169" s="236" t="s">
        <v>133</v>
      </c>
    </row>
    <row r="170" spans="2:65" s="1" customFormat="1" ht="25.5" customHeight="1">
      <c r="B170" s="40"/>
      <c r="C170" s="192" t="s">
        <v>281</v>
      </c>
      <c r="D170" s="192" t="s">
        <v>136</v>
      </c>
      <c r="E170" s="193" t="s">
        <v>282</v>
      </c>
      <c r="F170" s="194" t="s">
        <v>283</v>
      </c>
      <c r="G170" s="195" t="s">
        <v>277</v>
      </c>
      <c r="H170" s="196">
        <v>17.88</v>
      </c>
      <c r="I170" s="197"/>
      <c r="J170" s="198">
        <f>ROUND(I170*H170,2)</f>
        <v>0</v>
      </c>
      <c r="K170" s="194" t="s">
        <v>21</v>
      </c>
      <c r="L170" s="60"/>
      <c r="M170" s="199" t="s">
        <v>21</v>
      </c>
      <c r="N170" s="200" t="s">
        <v>43</v>
      </c>
      <c r="O170" s="41"/>
      <c r="P170" s="201">
        <f>O170*H170</f>
        <v>0</v>
      </c>
      <c r="Q170" s="201">
        <v>2.2499999999999998E-3</v>
      </c>
      <c r="R170" s="201">
        <f>Q170*H170</f>
        <v>4.0229999999999995E-2</v>
      </c>
      <c r="S170" s="201">
        <v>0</v>
      </c>
      <c r="T170" s="202">
        <f>S170*H170</f>
        <v>0</v>
      </c>
      <c r="AR170" s="23" t="s">
        <v>226</v>
      </c>
      <c r="AT170" s="23" t="s">
        <v>136</v>
      </c>
      <c r="AU170" s="23" t="s">
        <v>82</v>
      </c>
      <c r="AY170" s="23" t="s">
        <v>133</v>
      </c>
      <c r="BE170" s="203">
        <f>IF(N170="základní",J170,0)</f>
        <v>0</v>
      </c>
      <c r="BF170" s="203">
        <f>IF(N170="snížená",J170,0)</f>
        <v>0</v>
      </c>
      <c r="BG170" s="203">
        <f>IF(N170="zákl. přenesená",J170,0)</f>
        <v>0</v>
      </c>
      <c r="BH170" s="203">
        <f>IF(N170="sníž. přenesená",J170,0)</f>
        <v>0</v>
      </c>
      <c r="BI170" s="203">
        <f>IF(N170="nulová",J170,0)</f>
        <v>0</v>
      </c>
      <c r="BJ170" s="23" t="s">
        <v>80</v>
      </c>
      <c r="BK170" s="203">
        <f>ROUND(I170*H170,2)</f>
        <v>0</v>
      </c>
      <c r="BL170" s="23" t="s">
        <v>226</v>
      </c>
      <c r="BM170" s="23" t="s">
        <v>284</v>
      </c>
    </row>
    <row r="171" spans="2:65" s="1" customFormat="1" ht="38.25" customHeight="1">
      <c r="B171" s="40"/>
      <c r="C171" s="192" t="s">
        <v>285</v>
      </c>
      <c r="D171" s="192" t="s">
        <v>136</v>
      </c>
      <c r="E171" s="193" t="s">
        <v>286</v>
      </c>
      <c r="F171" s="194" t="s">
        <v>287</v>
      </c>
      <c r="G171" s="195" t="s">
        <v>206</v>
      </c>
      <c r="H171" s="196">
        <v>3.8210000000000002</v>
      </c>
      <c r="I171" s="197"/>
      <c r="J171" s="198">
        <f>ROUND(I171*H171,2)</f>
        <v>0</v>
      </c>
      <c r="K171" s="194" t="s">
        <v>140</v>
      </c>
      <c r="L171" s="60"/>
      <c r="M171" s="199" t="s">
        <v>21</v>
      </c>
      <c r="N171" s="200" t="s">
        <v>43</v>
      </c>
      <c r="O171" s="41"/>
      <c r="P171" s="201">
        <f>O171*H171</f>
        <v>0</v>
      </c>
      <c r="Q171" s="201">
        <v>0</v>
      </c>
      <c r="R171" s="201">
        <f>Q171*H171</f>
        <v>0</v>
      </c>
      <c r="S171" s="201">
        <v>0</v>
      </c>
      <c r="T171" s="202">
        <f>S171*H171</f>
        <v>0</v>
      </c>
      <c r="AR171" s="23" t="s">
        <v>226</v>
      </c>
      <c r="AT171" s="23" t="s">
        <v>136</v>
      </c>
      <c r="AU171" s="23" t="s">
        <v>82</v>
      </c>
      <c r="AY171" s="23" t="s">
        <v>133</v>
      </c>
      <c r="BE171" s="203">
        <f>IF(N171="základní",J171,0)</f>
        <v>0</v>
      </c>
      <c r="BF171" s="203">
        <f>IF(N171="snížená",J171,0)</f>
        <v>0</v>
      </c>
      <c r="BG171" s="203">
        <f>IF(N171="zákl. přenesená",J171,0)</f>
        <v>0</v>
      </c>
      <c r="BH171" s="203">
        <f>IF(N171="sníž. přenesená",J171,0)</f>
        <v>0</v>
      </c>
      <c r="BI171" s="203">
        <f>IF(N171="nulová",J171,0)</f>
        <v>0</v>
      </c>
      <c r="BJ171" s="23" t="s">
        <v>80</v>
      </c>
      <c r="BK171" s="203">
        <f>ROUND(I171*H171,2)</f>
        <v>0</v>
      </c>
      <c r="BL171" s="23" t="s">
        <v>226</v>
      </c>
      <c r="BM171" s="23" t="s">
        <v>288</v>
      </c>
    </row>
    <row r="172" spans="2:65" s="1" customFormat="1" ht="38.25" customHeight="1">
      <c r="B172" s="40"/>
      <c r="C172" s="192" t="s">
        <v>289</v>
      </c>
      <c r="D172" s="192" t="s">
        <v>136</v>
      </c>
      <c r="E172" s="193" t="s">
        <v>290</v>
      </c>
      <c r="F172" s="194" t="s">
        <v>291</v>
      </c>
      <c r="G172" s="195" t="s">
        <v>206</v>
      </c>
      <c r="H172" s="196">
        <v>3.8210000000000002</v>
      </c>
      <c r="I172" s="197"/>
      <c r="J172" s="198">
        <f>ROUND(I172*H172,2)</f>
        <v>0</v>
      </c>
      <c r="K172" s="194" t="s">
        <v>140</v>
      </c>
      <c r="L172" s="60"/>
      <c r="M172" s="199" t="s">
        <v>21</v>
      </c>
      <c r="N172" s="200" t="s">
        <v>43</v>
      </c>
      <c r="O172" s="41"/>
      <c r="P172" s="201">
        <f>O172*H172</f>
        <v>0</v>
      </c>
      <c r="Q172" s="201">
        <v>0</v>
      </c>
      <c r="R172" s="201">
        <f>Q172*H172</f>
        <v>0</v>
      </c>
      <c r="S172" s="201">
        <v>0</v>
      </c>
      <c r="T172" s="202">
        <f>S172*H172</f>
        <v>0</v>
      </c>
      <c r="AR172" s="23" t="s">
        <v>226</v>
      </c>
      <c r="AT172" s="23" t="s">
        <v>136</v>
      </c>
      <c r="AU172" s="23" t="s">
        <v>82</v>
      </c>
      <c r="AY172" s="23" t="s">
        <v>133</v>
      </c>
      <c r="BE172" s="203">
        <f>IF(N172="základní",J172,0)</f>
        <v>0</v>
      </c>
      <c r="BF172" s="203">
        <f>IF(N172="snížená",J172,0)</f>
        <v>0</v>
      </c>
      <c r="BG172" s="203">
        <f>IF(N172="zákl. přenesená",J172,0)</f>
        <v>0</v>
      </c>
      <c r="BH172" s="203">
        <f>IF(N172="sníž. přenesená",J172,0)</f>
        <v>0</v>
      </c>
      <c r="BI172" s="203">
        <f>IF(N172="nulová",J172,0)</f>
        <v>0</v>
      </c>
      <c r="BJ172" s="23" t="s">
        <v>80</v>
      </c>
      <c r="BK172" s="203">
        <f>ROUND(I172*H172,2)</f>
        <v>0</v>
      </c>
      <c r="BL172" s="23" t="s">
        <v>226</v>
      </c>
      <c r="BM172" s="23" t="s">
        <v>292</v>
      </c>
    </row>
    <row r="173" spans="2:65" s="10" customFormat="1" ht="29.85" customHeight="1">
      <c r="B173" s="175"/>
      <c r="C173" s="176"/>
      <c r="D173" s="189" t="s">
        <v>71</v>
      </c>
      <c r="E173" s="190" t="s">
        <v>293</v>
      </c>
      <c r="F173" s="190" t="s">
        <v>294</v>
      </c>
      <c r="G173" s="176"/>
      <c r="H173" s="176"/>
      <c r="I173" s="179"/>
      <c r="J173" s="191">
        <f>BK173</f>
        <v>0</v>
      </c>
      <c r="K173" s="176"/>
      <c r="L173" s="181"/>
      <c r="M173" s="182"/>
      <c r="N173" s="183"/>
      <c r="O173" s="183"/>
      <c r="P173" s="184">
        <f>SUM(P174:P278)</f>
        <v>0</v>
      </c>
      <c r="Q173" s="183"/>
      <c r="R173" s="184">
        <f>SUM(R174:R278)</f>
        <v>2.7124065699999997</v>
      </c>
      <c r="S173" s="183"/>
      <c r="T173" s="185">
        <f>SUM(T174:T278)</f>
        <v>0.45740299999999995</v>
      </c>
      <c r="AR173" s="186" t="s">
        <v>82</v>
      </c>
      <c r="AT173" s="187" t="s">
        <v>71</v>
      </c>
      <c r="AU173" s="187" t="s">
        <v>80</v>
      </c>
      <c r="AY173" s="186" t="s">
        <v>133</v>
      </c>
      <c r="BK173" s="188">
        <f>SUM(BK174:BK278)</f>
        <v>0</v>
      </c>
    </row>
    <row r="174" spans="2:65" s="1" customFormat="1" ht="25.5" customHeight="1">
      <c r="B174" s="40"/>
      <c r="C174" s="192" t="s">
        <v>301</v>
      </c>
      <c r="D174" s="192" t="s">
        <v>136</v>
      </c>
      <c r="E174" s="193" t="s">
        <v>302</v>
      </c>
      <c r="F174" s="194" t="s">
        <v>303</v>
      </c>
      <c r="G174" s="195" t="s">
        <v>200</v>
      </c>
      <c r="H174" s="196">
        <v>159.35</v>
      </c>
      <c r="I174" s="197"/>
      <c r="J174" s="198">
        <f>ROUND(I174*H174,2)</f>
        <v>0</v>
      </c>
      <c r="K174" s="194" t="s">
        <v>21</v>
      </c>
      <c r="L174" s="60"/>
      <c r="M174" s="199" t="s">
        <v>21</v>
      </c>
      <c r="N174" s="200" t="s">
        <v>43</v>
      </c>
      <c r="O174" s="41"/>
      <c r="P174" s="201">
        <f>O174*H174</f>
        <v>0</v>
      </c>
      <c r="Q174" s="201">
        <v>7.4999999999999997E-3</v>
      </c>
      <c r="R174" s="201">
        <f>Q174*H174</f>
        <v>1.195125</v>
      </c>
      <c r="S174" s="201">
        <v>0</v>
      </c>
      <c r="T174" s="202">
        <f>S174*H174</f>
        <v>0</v>
      </c>
      <c r="AR174" s="23" t="s">
        <v>226</v>
      </c>
      <c r="AT174" s="23" t="s">
        <v>136</v>
      </c>
      <c r="AU174" s="23" t="s">
        <v>82</v>
      </c>
      <c r="AY174" s="23" t="s">
        <v>133</v>
      </c>
      <c r="BE174" s="203">
        <f>IF(N174="základní",J174,0)</f>
        <v>0</v>
      </c>
      <c r="BF174" s="203">
        <f>IF(N174="snížená",J174,0)</f>
        <v>0</v>
      </c>
      <c r="BG174" s="203">
        <f>IF(N174="zákl. přenesená",J174,0)</f>
        <v>0</v>
      </c>
      <c r="BH174" s="203">
        <f>IF(N174="sníž. přenesená",J174,0)</f>
        <v>0</v>
      </c>
      <c r="BI174" s="203">
        <f>IF(N174="nulová",J174,0)</f>
        <v>0</v>
      </c>
      <c r="BJ174" s="23" t="s">
        <v>80</v>
      </c>
      <c r="BK174" s="203">
        <f>ROUND(I174*H174,2)</f>
        <v>0</v>
      </c>
      <c r="BL174" s="23" t="s">
        <v>226</v>
      </c>
      <c r="BM174" s="23" t="s">
        <v>304</v>
      </c>
    </row>
    <row r="175" spans="2:65" s="1" customFormat="1" ht="27">
      <c r="B175" s="40"/>
      <c r="C175" s="62"/>
      <c r="D175" s="204" t="s">
        <v>143</v>
      </c>
      <c r="E175" s="62"/>
      <c r="F175" s="205" t="s">
        <v>305</v>
      </c>
      <c r="G175" s="62"/>
      <c r="H175" s="62"/>
      <c r="I175" s="162"/>
      <c r="J175" s="62"/>
      <c r="K175" s="62"/>
      <c r="L175" s="60"/>
      <c r="M175" s="206"/>
      <c r="N175" s="41"/>
      <c r="O175" s="41"/>
      <c r="P175" s="41"/>
      <c r="Q175" s="41"/>
      <c r="R175" s="41"/>
      <c r="S175" s="41"/>
      <c r="T175" s="77"/>
      <c r="AT175" s="23" t="s">
        <v>143</v>
      </c>
      <c r="AU175" s="23" t="s">
        <v>82</v>
      </c>
    </row>
    <row r="176" spans="2:65" s="11" customFormat="1" ht="13.5">
      <c r="B176" s="215"/>
      <c r="C176" s="216"/>
      <c r="D176" s="204" t="s">
        <v>189</v>
      </c>
      <c r="E176" s="217" t="s">
        <v>21</v>
      </c>
      <c r="F176" s="218" t="s">
        <v>445</v>
      </c>
      <c r="G176" s="216"/>
      <c r="H176" s="219" t="s">
        <v>21</v>
      </c>
      <c r="I176" s="220"/>
      <c r="J176" s="216"/>
      <c r="K176" s="216"/>
      <c r="L176" s="221"/>
      <c r="M176" s="222"/>
      <c r="N176" s="223"/>
      <c r="O176" s="223"/>
      <c r="P176" s="223"/>
      <c r="Q176" s="223"/>
      <c r="R176" s="223"/>
      <c r="S176" s="223"/>
      <c r="T176" s="224"/>
      <c r="AT176" s="225" t="s">
        <v>189</v>
      </c>
      <c r="AU176" s="225" t="s">
        <v>82</v>
      </c>
      <c r="AV176" s="11" t="s">
        <v>80</v>
      </c>
      <c r="AW176" s="11" t="s">
        <v>35</v>
      </c>
      <c r="AX176" s="11" t="s">
        <v>72</v>
      </c>
      <c r="AY176" s="225" t="s">
        <v>133</v>
      </c>
    </row>
    <row r="177" spans="2:65" s="12" customFormat="1" ht="13.5">
      <c r="B177" s="226"/>
      <c r="C177" s="227"/>
      <c r="D177" s="204" t="s">
        <v>189</v>
      </c>
      <c r="E177" s="228" t="s">
        <v>21</v>
      </c>
      <c r="F177" s="229" t="s">
        <v>496</v>
      </c>
      <c r="G177" s="227"/>
      <c r="H177" s="230">
        <v>100.78</v>
      </c>
      <c r="I177" s="231"/>
      <c r="J177" s="227"/>
      <c r="K177" s="227"/>
      <c r="L177" s="232"/>
      <c r="M177" s="233"/>
      <c r="N177" s="234"/>
      <c r="O177" s="234"/>
      <c r="P177" s="234"/>
      <c r="Q177" s="234"/>
      <c r="R177" s="234"/>
      <c r="S177" s="234"/>
      <c r="T177" s="235"/>
      <c r="AT177" s="236" t="s">
        <v>189</v>
      </c>
      <c r="AU177" s="236" t="s">
        <v>82</v>
      </c>
      <c r="AV177" s="12" t="s">
        <v>82</v>
      </c>
      <c r="AW177" s="12" t="s">
        <v>35</v>
      </c>
      <c r="AX177" s="12" t="s">
        <v>72</v>
      </c>
      <c r="AY177" s="236" t="s">
        <v>133</v>
      </c>
    </row>
    <row r="178" spans="2:65" s="11" customFormat="1" ht="13.5">
      <c r="B178" s="215"/>
      <c r="C178" s="216"/>
      <c r="D178" s="204" t="s">
        <v>189</v>
      </c>
      <c r="E178" s="217" t="s">
        <v>21</v>
      </c>
      <c r="F178" s="218" t="s">
        <v>447</v>
      </c>
      <c r="G178" s="216"/>
      <c r="H178" s="219" t="s">
        <v>21</v>
      </c>
      <c r="I178" s="220"/>
      <c r="J178" s="216"/>
      <c r="K178" s="216"/>
      <c r="L178" s="221"/>
      <c r="M178" s="222"/>
      <c r="N178" s="223"/>
      <c r="O178" s="223"/>
      <c r="P178" s="223"/>
      <c r="Q178" s="223"/>
      <c r="R178" s="223"/>
      <c r="S178" s="223"/>
      <c r="T178" s="224"/>
      <c r="AT178" s="225" t="s">
        <v>189</v>
      </c>
      <c r="AU178" s="225" t="s">
        <v>82</v>
      </c>
      <c r="AV178" s="11" t="s">
        <v>80</v>
      </c>
      <c r="AW178" s="11" t="s">
        <v>35</v>
      </c>
      <c r="AX178" s="11" t="s">
        <v>72</v>
      </c>
      <c r="AY178" s="225" t="s">
        <v>133</v>
      </c>
    </row>
    <row r="179" spans="2:65" s="12" customFormat="1" ht="13.5">
      <c r="B179" s="226"/>
      <c r="C179" s="227"/>
      <c r="D179" s="204" t="s">
        <v>189</v>
      </c>
      <c r="E179" s="228" t="s">
        <v>21</v>
      </c>
      <c r="F179" s="229" t="s">
        <v>497</v>
      </c>
      <c r="G179" s="227"/>
      <c r="H179" s="230">
        <v>58.57</v>
      </c>
      <c r="I179" s="231"/>
      <c r="J179" s="227"/>
      <c r="K179" s="227"/>
      <c r="L179" s="232"/>
      <c r="M179" s="233"/>
      <c r="N179" s="234"/>
      <c r="O179" s="234"/>
      <c r="P179" s="234"/>
      <c r="Q179" s="234"/>
      <c r="R179" s="234"/>
      <c r="S179" s="234"/>
      <c r="T179" s="235"/>
      <c r="AT179" s="236" t="s">
        <v>189</v>
      </c>
      <c r="AU179" s="236" t="s">
        <v>82</v>
      </c>
      <c r="AV179" s="12" t="s">
        <v>82</v>
      </c>
      <c r="AW179" s="12" t="s">
        <v>35</v>
      </c>
      <c r="AX179" s="12" t="s">
        <v>72</v>
      </c>
      <c r="AY179" s="236" t="s">
        <v>133</v>
      </c>
    </row>
    <row r="180" spans="2:65" s="13" customFormat="1" ht="13.5">
      <c r="B180" s="237"/>
      <c r="C180" s="238"/>
      <c r="D180" s="207" t="s">
        <v>189</v>
      </c>
      <c r="E180" s="239" t="s">
        <v>21</v>
      </c>
      <c r="F180" s="240" t="s">
        <v>196</v>
      </c>
      <c r="G180" s="238"/>
      <c r="H180" s="241">
        <v>159.35</v>
      </c>
      <c r="I180" s="242"/>
      <c r="J180" s="238"/>
      <c r="K180" s="238"/>
      <c r="L180" s="243"/>
      <c r="M180" s="244"/>
      <c r="N180" s="245"/>
      <c r="O180" s="245"/>
      <c r="P180" s="245"/>
      <c r="Q180" s="245"/>
      <c r="R180" s="245"/>
      <c r="S180" s="245"/>
      <c r="T180" s="246"/>
      <c r="AT180" s="247" t="s">
        <v>189</v>
      </c>
      <c r="AU180" s="247" t="s">
        <v>82</v>
      </c>
      <c r="AV180" s="13" t="s">
        <v>155</v>
      </c>
      <c r="AW180" s="13" t="s">
        <v>35</v>
      </c>
      <c r="AX180" s="13" t="s">
        <v>80</v>
      </c>
      <c r="AY180" s="247" t="s">
        <v>133</v>
      </c>
    </row>
    <row r="181" spans="2:65" s="1" customFormat="1" ht="25.5" customHeight="1">
      <c r="B181" s="40"/>
      <c r="C181" s="192" t="s">
        <v>307</v>
      </c>
      <c r="D181" s="192" t="s">
        <v>136</v>
      </c>
      <c r="E181" s="193" t="s">
        <v>308</v>
      </c>
      <c r="F181" s="194" t="s">
        <v>309</v>
      </c>
      <c r="G181" s="195" t="s">
        <v>200</v>
      </c>
      <c r="H181" s="196">
        <v>79.77</v>
      </c>
      <c r="I181" s="197"/>
      <c r="J181" s="198">
        <f>ROUND(I181*H181,2)</f>
        <v>0</v>
      </c>
      <c r="K181" s="194" t="s">
        <v>21</v>
      </c>
      <c r="L181" s="60"/>
      <c r="M181" s="199" t="s">
        <v>21</v>
      </c>
      <c r="N181" s="200" t="s">
        <v>43</v>
      </c>
      <c r="O181" s="41"/>
      <c r="P181" s="201">
        <f>O181*H181</f>
        <v>0</v>
      </c>
      <c r="Q181" s="201">
        <v>7.4999999999999997E-3</v>
      </c>
      <c r="R181" s="201">
        <f>Q181*H181</f>
        <v>0.598275</v>
      </c>
      <c r="S181" s="201">
        <v>0</v>
      </c>
      <c r="T181" s="202">
        <f>S181*H181</f>
        <v>0</v>
      </c>
      <c r="AR181" s="23" t="s">
        <v>226</v>
      </c>
      <c r="AT181" s="23" t="s">
        <v>136</v>
      </c>
      <c r="AU181" s="23" t="s">
        <v>82</v>
      </c>
      <c r="AY181" s="23" t="s">
        <v>133</v>
      </c>
      <c r="BE181" s="203">
        <f>IF(N181="základní",J181,0)</f>
        <v>0</v>
      </c>
      <c r="BF181" s="203">
        <f>IF(N181="snížená",J181,0)</f>
        <v>0</v>
      </c>
      <c r="BG181" s="203">
        <f>IF(N181="zákl. přenesená",J181,0)</f>
        <v>0</v>
      </c>
      <c r="BH181" s="203">
        <f>IF(N181="sníž. přenesená",J181,0)</f>
        <v>0</v>
      </c>
      <c r="BI181" s="203">
        <f>IF(N181="nulová",J181,0)</f>
        <v>0</v>
      </c>
      <c r="BJ181" s="23" t="s">
        <v>80</v>
      </c>
      <c r="BK181" s="203">
        <f>ROUND(I181*H181,2)</f>
        <v>0</v>
      </c>
      <c r="BL181" s="23" t="s">
        <v>226</v>
      </c>
      <c r="BM181" s="23" t="s">
        <v>310</v>
      </c>
    </row>
    <row r="182" spans="2:65" s="1" customFormat="1" ht="27">
      <c r="B182" s="40"/>
      <c r="C182" s="62"/>
      <c r="D182" s="204" t="s">
        <v>143</v>
      </c>
      <c r="E182" s="62"/>
      <c r="F182" s="205" t="s">
        <v>305</v>
      </c>
      <c r="G182" s="62"/>
      <c r="H182" s="62"/>
      <c r="I182" s="162"/>
      <c r="J182" s="62"/>
      <c r="K182" s="62"/>
      <c r="L182" s="60"/>
      <c r="M182" s="206"/>
      <c r="N182" s="41"/>
      <c r="O182" s="41"/>
      <c r="P182" s="41"/>
      <c r="Q182" s="41"/>
      <c r="R182" s="41"/>
      <c r="S182" s="41"/>
      <c r="T182" s="77"/>
      <c r="AT182" s="23" t="s">
        <v>143</v>
      </c>
      <c r="AU182" s="23" t="s">
        <v>82</v>
      </c>
    </row>
    <row r="183" spans="2:65" s="11" customFormat="1" ht="13.5">
      <c r="B183" s="215"/>
      <c r="C183" s="216"/>
      <c r="D183" s="204" t="s">
        <v>189</v>
      </c>
      <c r="E183" s="217" t="s">
        <v>21</v>
      </c>
      <c r="F183" s="218" t="s">
        <v>445</v>
      </c>
      <c r="G183" s="216"/>
      <c r="H183" s="219" t="s">
        <v>21</v>
      </c>
      <c r="I183" s="220"/>
      <c r="J183" s="216"/>
      <c r="K183" s="216"/>
      <c r="L183" s="221"/>
      <c r="M183" s="222"/>
      <c r="N183" s="223"/>
      <c r="O183" s="223"/>
      <c r="P183" s="223"/>
      <c r="Q183" s="223"/>
      <c r="R183" s="223"/>
      <c r="S183" s="223"/>
      <c r="T183" s="224"/>
      <c r="AT183" s="225" t="s">
        <v>189</v>
      </c>
      <c r="AU183" s="225" t="s">
        <v>82</v>
      </c>
      <c r="AV183" s="11" t="s">
        <v>80</v>
      </c>
      <c r="AW183" s="11" t="s">
        <v>35</v>
      </c>
      <c r="AX183" s="11" t="s">
        <v>72</v>
      </c>
      <c r="AY183" s="225" t="s">
        <v>133</v>
      </c>
    </row>
    <row r="184" spans="2:65" s="12" customFormat="1" ht="13.5">
      <c r="B184" s="226"/>
      <c r="C184" s="227"/>
      <c r="D184" s="204" t="s">
        <v>189</v>
      </c>
      <c r="E184" s="228" t="s">
        <v>21</v>
      </c>
      <c r="F184" s="229" t="s">
        <v>498</v>
      </c>
      <c r="G184" s="227"/>
      <c r="H184" s="230">
        <v>48.54</v>
      </c>
      <c r="I184" s="231"/>
      <c r="J184" s="227"/>
      <c r="K184" s="227"/>
      <c r="L184" s="232"/>
      <c r="M184" s="233"/>
      <c r="N184" s="234"/>
      <c r="O184" s="234"/>
      <c r="P184" s="234"/>
      <c r="Q184" s="234"/>
      <c r="R184" s="234"/>
      <c r="S184" s="234"/>
      <c r="T184" s="235"/>
      <c r="AT184" s="236" t="s">
        <v>189</v>
      </c>
      <c r="AU184" s="236" t="s">
        <v>82</v>
      </c>
      <c r="AV184" s="12" t="s">
        <v>82</v>
      </c>
      <c r="AW184" s="12" t="s">
        <v>35</v>
      </c>
      <c r="AX184" s="12" t="s">
        <v>72</v>
      </c>
      <c r="AY184" s="236" t="s">
        <v>133</v>
      </c>
    </row>
    <row r="185" spans="2:65" s="11" customFormat="1" ht="13.5">
      <c r="B185" s="215"/>
      <c r="C185" s="216"/>
      <c r="D185" s="204" t="s">
        <v>189</v>
      </c>
      <c r="E185" s="217" t="s">
        <v>21</v>
      </c>
      <c r="F185" s="218" t="s">
        <v>447</v>
      </c>
      <c r="G185" s="216"/>
      <c r="H185" s="219" t="s">
        <v>21</v>
      </c>
      <c r="I185" s="220"/>
      <c r="J185" s="216"/>
      <c r="K185" s="216"/>
      <c r="L185" s="221"/>
      <c r="M185" s="222"/>
      <c r="N185" s="223"/>
      <c r="O185" s="223"/>
      <c r="P185" s="223"/>
      <c r="Q185" s="223"/>
      <c r="R185" s="223"/>
      <c r="S185" s="223"/>
      <c r="T185" s="224"/>
      <c r="AT185" s="225" t="s">
        <v>189</v>
      </c>
      <c r="AU185" s="225" t="s">
        <v>82</v>
      </c>
      <c r="AV185" s="11" t="s">
        <v>80</v>
      </c>
      <c r="AW185" s="11" t="s">
        <v>35</v>
      </c>
      <c r="AX185" s="11" t="s">
        <v>72</v>
      </c>
      <c r="AY185" s="225" t="s">
        <v>133</v>
      </c>
    </row>
    <row r="186" spans="2:65" s="12" customFormat="1" ht="13.5">
      <c r="B186" s="226"/>
      <c r="C186" s="227"/>
      <c r="D186" s="204" t="s">
        <v>189</v>
      </c>
      <c r="E186" s="228" t="s">
        <v>21</v>
      </c>
      <c r="F186" s="229" t="s">
        <v>499</v>
      </c>
      <c r="G186" s="227"/>
      <c r="H186" s="230">
        <v>31.23</v>
      </c>
      <c r="I186" s="231"/>
      <c r="J186" s="227"/>
      <c r="K186" s="227"/>
      <c r="L186" s="232"/>
      <c r="M186" s="233"/>
      <c r="N186" s="234"/>
      <c r="O186" s="234"/>
      <c r="P186" s="234"/>
      <c r="Q186" s="234"/>
      <c r="R186" s="234"/>
      <c r="S186" s="234"/>
      <c r="T186" s="235"/>
      <c r="AT186" s="236" t="s">
        <v>189</v>
      </c>
      <c r="AU186" s="236" t="s">
        <v>82</v>
      </c>
      <c r="AV186" s="12" t="s">
        <v>82</v>
      </c>
      <c r="AW186" s="12" t="s">
        <v>35</v>
      </c>
      <c r="AX186" s="12" t="s">
        <v>72</v>
      </c>
      <c r="AY186" s="236" t="s">
        <v>133</v>
      </c>
    </row>
    <row r="187" spans="2:65" s="13" customFormat="1" ht="13.5">
      <c r="B187" s="237"/>
      <c r="C187" s="238"/>
      <c r="D187" s="207" t="s">
        <v>189</v>
      </c>
      <c r="E187" s="239" t="s">
        <v>21</v>
      </c>
      <c r="F187" s="240" t="s">
        <v>196</v>
      </c>
      <c r="G187" s="238"/>
      <c r="H187" s="241">
        <v>79.77</v>
      </c>
      <c r="I187" s="242"/>
      <c r="J187" s="238"/>
      <c r="K187" s="238"/>
      <c r="L187" s="243"/>
      <c r="M187" s="244"/>
      <c r="N187" s="245"/>
      <c r="O187" s="245"/>
      <c r="P187" s="245"/>
      <c r="Q187" s="245"/>
      <c r="R187" s="245"/>
      <c r="S187" s="245"/>
      <c r="T187" s="246"/>
      <c r="AT187" s="247" t="s">
        <v>189</v>
      </c>
      <c r="AU187" s="247" t="s">
        <v>82</v>
      </c>
      <c r="AV187" s="13" t="s">
        <v>155</v>
      </c>
      <c r="AW187" s="13" t="s">
        <v>35</v>
      </c>
      <c r="AX187" s="13" t="s">
        <v>80</v>
      </c>
      <c r="AY187" s="247" t="s">
        <v>133</v>
      </c>
    </row>
    <row r="188" spans="2:65" s="1" customFormat="1" ht="16.5" customHeight="1">
      <c r="B188" s="40"/>
      <c r="C188" s="192" t="s">
        <v>312</v>
      </c>
      <c r="D188" s="192" t="s">
        <v>136</v>
      </c>
      <c r="E188" s="193" t="s">
        <v>313</v>
      </c>
      <c r="F188" s="194" t="s">
        <v>314</v>
      </c>
      <c r="G188" s="195" t="s">
        <v>200</v>
      </c>
      <c r="H188" s="196">
        <v>159.35</v>
      </c>
      <c r="I188" s="197"/>
      <c r="J188" s="198">
        <f>ROUND(I188*H188,2)</f>
        <v>0</v>
      </c>
      <c r="K188" s="194" t="s">
        <v>140</v>
      </c>
      <c r="L188" s="60"/>
      <c r="M188" s="199" t="s">
        <v>21</v>
      </c>
      <c r="N188" s="200" t="s">
        <v>43</v>
      </c>
      <c r="O188" s="41"/>
      <c r="P188" s="201">
        <f>O188*H188</f>
        <v>0</v>
      </c>
      <c r="Q188" s="201">
        <v>0</v>
      </c>
      <c r="R188" s="201">
        <f>Q188*H188</f>
        <v>0</v>
      </c>
      <c r="S188" s="201">
        <v>2.5000000000000001E-3</v>
      </c>
      <c r="T188" s="202">
        <f>S188*H188</f>
        <v>0.39837499999999998</v>
      </c>
      <c r="AR188" s="23" t="s">
        <v>226</v>
      </c>
      <c r="AT188" s="23" t="s">
        <v>136</v>
      </c>
      <c r="AU188" s="23" t="s">
        <v>82</v>
      </c>
      <c r="AY188" s="23" t="s">
        <v>133</v>
      </c>
      <c r="BE188" s="203">
        <f>IF(N188="základní",J188,0)</f>
        <v>0</v>
      </c>
      <c r="BF188" s="203">
        <f>IF(N188="snížená",J188,0)</f>
        <v>0</v>
      </c>
      <c r="BG188" s="203">
        <f>IF(N188="zákl. přenesená",J188,0)</f>
        <v>0</v>
      </c>
      <c r="BH188" s="203">
        <f>IF(N188="sníž. přenesená",J188,0)</f>
        <v>0</v>
      </c>
      <c r="BI188" s="203">
        <f>IF(N188="nulová",J188,0)</f>
        <v>0</v>
      </c>
      <c r="BJ188" s="23" t="s">
        <v>80</v>
      </c>
      <c r="BK188" s="203">
        <f>ROUND(I188*H188,2)</f>
        <v>0</v>
      </c>
      <c r="BL188" s="23" t="s">
        <v>226</v>
      </c>
      <c r="BM188" s="23" t="s">
        <v>315</v>
      </c>
    </row>
    <row r="189" spans="2:65" s="11" customFormat="1" ht="13.5">
      <c r="B189" s="215"/>
      <c r="C189" s="216"/>
      <c r="D189" s="204" t="s">
        <v>189</v>
      </c>
      <c r="E189" s="217" t="s">
        <v>21</v>
      </c>
      <c r="F189" s="218" t="s">
        <v>445</v>
      </c>
      <c r="G189" s="216"/>
      <c r="H189" s="219" t="s">
        <v>21</v>
      </c>
      <c r="I189" s="220"/>
      <c r="J189" s="216"/>
      <c r="K189" s="216"/>
      <c r="L189" s="221"/>
      <c r="M189" s="222"/>
      <c r="N189" s="223"/>
      <c r="O189" s="223"/>
      <c r="P189" s="223"/>
      <c r="Q189" s="223"/>
      <c r="R189" s="223"/>
      <c r="S189" s="223"/>
      <c r="T189" s="224"/>
      <c r="AT189" s="225" t="s">
        <v>189</v>
      </c>
      <c r="AU189" s="225" t="s">
        <v>82</v>
      </c>
      <c r="AV189" s="11" t="s">
        <v>80</v>
      </c>
      <c r="AW189" s="11" t="s">
        <v>35</v>
      </c>
      <c r="AX189" s="11" t="s">
        <v>72</v>
      </c>
      <c r="AY189" s="225" t="s">
        <v>133</v>
      </c>
    </row>
    <row r="190" spans="2:65" s="12" customFormat="1" ht="13.5">
      <c r="B190" s="226"/>
      <c r="C190" s="227"/>
      <c r="D190" s="204" t="s">
        <v>189</v>
      </c>
      <c r="E190" s="228" t="s">
        <v>21</v>
      </c>
      <c r="F190" s="229" t="s">
        <v>496</v>
      </c>
      <c r="G190" s="227"/>
      <c r="H190" s="230">
        <v>100.78</v>
      </c>
      <c r="I190" s="231"/>
      <c r="J190" s="227"/>
      <c r="K190" s="227"/>
      <c r="L190" s="232"/>
      <c r="M190" s="233"/>
      <c r="N190" s="234"/>
      <c r="O190" s="234"/>
      <c r="P190" s="234"/>
      <c r="Q190" s="234"/>
      <c r="R190" s="234"/>
      <c r="S190" s="234"/>
      <c r="T190" s="235"/>
      <c r="AT190" s="236" t="s">
        <v>189</v>
      </c>
      <c r="AU190" s="236" t="s">
        <v>82</v>
      </c>
      <c r="AV190" s="12" t="s">
        <v>82</v>
      </c>
      <c r="AW190" s="12" t="s">
        <v>35</v>
      </c>
      <c r="AX190" s="12" t="s">
        <v>72</v>
      </c>
      <c r="AY190" s="236" t="s">
        <v>133</v>
      </c>
    </row>
    <row r="191" spans="2:65" s="11" customFormat="1" ht="13.5">
      <c r="B191" s="215"/>
      <c r="C191" s="216"/>
      <c r="D191" s="204" t="s">
        <v>189</v>
      </c>
      <c r="E191" s="217" t="s">
        <v>21</v>
      </c>
      <c r="F191" s="218" t="s">
        <v>447</v>
      </c>
      <c r="G191" s="216"/>
      <c r="H191" s="219" t="s">
        <v>21</v>
      </c>
      <c r="I191" s="220"/>
      <c r="J191" s="216"/>
      <c r="K191" s="216"/>
      <c r="L191" s="221"/>
      <c r="M191" s="222"/>
      <c r="N191" s="223"/>
      <c r="O191" s="223"/>
      <c r="P191" s="223"/>
      <c r="Q191" s="223"/>
      <c r="R191" s="223"/>
      <c r="S191" s="223"/>
      <c r="T191" s="224"/>
      <c r="AT191" s="225" t="s">
        <v>189</v>
      </c>
      <c r="AU191" s="225" t="s">
        <v>82</v>
      </c>
      <c r="AV191" s="11" t="s">
        <v>80</v>
      </c>
      <c r="AW191" s="11" t="s">
        <v>35</v>
      </c>
      <c r="AX191" s="11" t="s">
        <v>72</v>
      </c>
      <c r="AY191" s="225" t="s">
        <v>133</v>
      </c>
    </row>
    <row r="192" spans="2:65" s="12" customFormat="1" ht="13.5">
      <c r="B192" s="226"/>
      <c r="C192" s="227"/>
      <c r="D192" s="204" t="s">
        <v>189</v>
      </c>
      <c r="E192" s="228" t="s">
        <v>21</v>
      </c>
      <c r="F192" s="229" t="s">
        <v>497</v>
      </c>
      <c r="G192" s="227"/>
      <c r="H192" s="230">
        <v>58.57</v>
      </c>
      <c r="I192" s="231"/>
      <c r="J192" s="227"/>
      <c r="K192" s="227"/>
      <c r="L192" s="232"/>
      <c r="M192" s="233"/>
      <c r="N192" s="234"/>
      <c r="O192" s="234"/>
      <c r="P192" s="234"/>
      <c r="Q192" s="234"/>
      <c r="R192" s="234"/>
      <c r="S192" s="234"/>
      <c r="T192" s="235"/>
      <c r="AT192" s="236" t="s">
        <v>189</v>
      </c>
      <c r="AU192" s="236" t="s">
        <v>82</v>
      </c>
      <c r="AV192" s="12" t="s">
        <v>82</v>
      </c>
      <c r="AW192" s="12" t="s">
        <v>35</v>
      </c>
      <c r="AX192" s="12" t="s">
        <v>72</v>
      </c>
      <c r="AY192" s="236" t="s">
        <v>133</v>
      </c>
    </row>
    <row r="193" spans="2:65" s="13" customFormat="1" ht="13.5">
      <c r="B193" s="237"/>
      <c r="C193" s="238"/>
      <c r="D193" s="207" t="s">
        <v>189</v>
      </c>
      <c r="E193" s="239" t="s">
        <v>21</v>
      </c>
      <c r="F193" s="240" t="s">
        <v>196</v>
      </c>
      <c r="G193" s="238"/>
      <c r="H193" s="241">
        <v>159.35</v>
      </c>
      <c r="I193" s="242"/>
      <c r="J193" s="238"/>
      <c r="K193" s="238"/>
      <c r="L193" s="243"/>
      <c r="M193" s="244"/>
      <c r="N193" s="245"/>
      <c r="O193" s="245"/>
      <c r="P193" s="245"/>
      <c r="Q193" s="245"/>
      <c r="R193" s="245"/>
      <c r="S193" s="245"/>
      <c r="T193" s="246"/>
      <c r="AT193" s="247" t="s">
        <v>189</v>
      </c>
      <c r="AU193" s="247" t="s">
        <v>82</v>
      </c>
      <c r="AV193" s="13" t="s">
        <v>155</v>
      </c>
      <c r="AW193" s="13" t="s">
        <v>35</v>
      </c>
      <c r="AX193" s="13" t="s">
        <v>80</v>
      </c>
      <c r="AY193" s="247" t="s">
        <v>133</v>
      </c>
    </row>
    <row r="194" spans="2:65" s="1" customFormat="1" ht="25.5" customHeight="1">
      <c r="B194" s="40"/>
      <c r="C194" s="192" t="s">
        <v>317</v>
      </c>
      <c r="D194" s="192" t="s">
        <v>136</v>
      </c>
      <c r="E194" s="193" t="s">
        <v>318</v>
      </c>
      <c r="F194" s="194" t="s">
        <v>319</v>
      </c>
      <c r="G194" s="195" t="s">
        <v>200</v>
      </c>
      <c r="H194" s="196">
        <v>159.35</v>
      </c>
      <c r="I194" s="197"/>
      <c r="J194" s="198">
        <f>ROUND(I194*H194,2)</f>
        <v>0</v>
      </c>
      <c r="K194" s="194" t="s">
        <v>140</v>
      </c>
      <c r="L194" s="60"/>
      <c r="M194" s="199" t="s">
        <v>21</v>
      </c>
      <c r="N194" s="200" t="s">
        <v>43</v>
      </c>
      <c r="O194" s="41"/>
      <c r="P194" s="201">
        <f>O194*H194</f>
        <v>0</v>
      </c>
      <c r="Q194" s="201">
        <v>6.9999999999999999E-4</v>
      </c>
      <c r="R194" s="201">
        <f>Q194*H194</f>
        <v>0.11154499999999999</v>
      </c>
      <c r="S194" s="201">
        <v>0</v>
      </c>
      <c r="T194" s="202">
        <f>S194*H194</f>
        <v>0</v>
      </c>
      <c r="AR194" s="23" t="s">
        <v>226</v>
      </c>
      <c r="AT194" s="23" t="s">
        <v>136</v>
      </c>
      <c r="AU194" s="23" t="s">
        <v>82</v>
      </c>
      <c r="AY194" s="23" t="s">
        <v>133</v>
      </c>
      <c r="BE194" s="203">
        <f>IF(N194="základní",J194,0)</f>
        <v>0</v>
      </c>
      <c r="BF194" s="203">
        <f>IF(N194="snížená",J194,0)</f>
        <v>0</v>
      </c>
      <c r="BG194" s="203">
        <f>IF(N194="zákl. přenesená",J194,0)</f>
        <v>0</v>
      </c>
      <c r="BH194" s="203">
        <f>IF(N194="sníž. přenesená",J194,0)</f>
        <v>0</v>
      </c>
      <c r="BI194" s="203">
        <f>IF(N194="nulová",J194,0)</f>
        <v>0</v>
      </c>
      <c r="BJ194" s="23" t="s">
        <v>80</v>
      </c>
      <c r="BK194" s="203">
        <f>ROUND(I194*H194,2)</f>
        <v>0</v>
      </c>
      <c r="BL194" s="23" t="s">
        <v>226</v>
      </c>
      <c r="BM194" s="23" t="s">
        <v>320</v>
      </c>
    </row>
    <row r="195" spans="2:65" s="1" customFormat="1" ht="27">
      <c r="B195" s="40"/>
      <c r="C195" s="62"/>
      <c r="D195" s="207" t="s">
        <v>143</v>
      </c>
      <c r="E195" s="62"/>
      <c r="F195" s="208" t="s">
        <v>321</v>
      </c>
      <c r="G195" s="62"/>
      <c r="H195" s="62"/>
      <c r="I195" s="162"/>
      <c r="J195" s="62"/>
      <c r="K195" s="62"/>
      <c r="L195" s="60"/>
      <c r="M195" s="206"/>
      <c r="N195" s="41"/>
      <c r="O195" s="41"/>
      <c r="P195" s="41"/>
      <c r="Q195" s="41"/>
      <c r="R195" s="41"/>
      <c r="S195" s="41"/>
      <c r="T195" s="77"/>
      <c r="AT195" s="23" t="s">
        <v>143</v>
      </c>
      <c r="AU195" s="23" t="s">
        <v>82</v>
      </c>
    </row>
    <row r="196" spans="2:65" s="1" customFormat="1" ht="16.5" customHeight="1">
      <c r="B196" s="40"/>
      <c r="C196" s="251" t="s">
        <v>255</v>
      </c>
      <c r="D196" s="251" t="s">
        <v>252</v>
      </c>
      <c r="E196" s="252" t="s">
        <v>322</v>
      </c>
      <c r="F196" s="253" t="s">
        <v>323</v>
      </c>
      <c r="G196" s="254" t="s">
        <v>200</v>
      </c>
      <c r="H196" s="255">
        <v>191.22</v>
      </c>
      <c r="I196" s="256"/>
      <c r="J196" s="257">
        <f>ROUND(I196*H196,2)</f>
        <v>0</v>
      </c>
      <c r="K196" s="253" t="s">
        <v>140</v>
      </c>
      <c r="L196" s="258"/>
      <c r="M196" s="259" t="s">
        <v>21</v>
      </c>
      <c r="N196" s="260" t="s">
        <v>43</v>
      </c>
      <c r="O196" s="41"/>
      <c r="P196" s="201">
        <f>O196*H196</f>
        <v>0</v>
      </c>
      <c r="Q196" s="201">
        <v>2.5999999999999999E-3</v>
      </c>
      <c r="R196" s="201">
        <f>Q196*H196</f>
        <v>0.49717199999999995</v>
      </c>
      <c r="S196" s="201">
        <v>0</v>
      </c>
      <c r="T196" s="202">
        <f>S196*H196</f>
        <v>0</v>
      </c>
      <c r="AR196" s="23" t="s">
        <v>255</v>
      </c>
      <c r="AT196" s="23" t="s">
        <v>252</v>
      </c>
      <c r="AU196" s="23" t="s">
        <v>82</v>
      </c>
      <c r="AY196" s="23" t="s">
        <v>133</v>
      </c>
      <c r="BE196" s="203">
        <f>IF(N196="základní",J196,0)</f>
        <v>0</v>
      </c>
      <c r="BF196" s="203">
        <f>IF(N196="snížená",J196,0)</f>
        <v>0</v>
      </c>
      <c r="BG196" s="203">
        <f>IF(N196="zákl. přenesená",J196,0)</f>
        <v>0</v>
      </c>
      <c r="BH196" s="203">
        <f>IF(N196="sníž. přenesená",J196,0)</f>
        <v>0</v>
      </c>
      <c r="BI196" s="203">
        <f>IF(N196="nulová",J196,0)</f>
        <v>0</v>
      </c>
      <c r="BJ196" s="23" t="s">
        <v>80</v>
      </c>
      <c r="BK196" s="203">
        <f>ROUND(I196*H196,2)</f>
        <v>0</v>
      </c>
      <c r="BL196" s="23" t="s">
        <v>226</v>
      </c>
      <c r="BM196" s="23" t="s">
        <v>324</v>
      </c>
    </row>
    <row r="197" spans="2:65" s="1" customFormat="1" ht="27">
      <c r="B197" s="40"/>
      <c r="C197" s="62"/>
      <c r="D197" s="204" t="s">
        <v>143</v>
      </c>
      <c r="E197" s="62"/>
      <c r="F197" s="205" t="s">
        <v>325</v>
      </c>
      <c r="G197" s="62"/>
      <c r="H197" s="62"/>
      <c r="I197" s="162"/>
      <c r="J197" s="62"/>
      <c r="K197" s="62"/>
      <c r="L197" s="60"/>
      <c r="M197" s="206"/>
      <c r="N197" s="41"/>
      <c r="O197" s="41"/>
      <c r="P197" s="41"/>
      <c r="Q197" s="41"/>
      <c r="R197" s="41"/>
      <c r="S197" s="41"/>
      <c r="T197" s="77"/>
      <c r="AT197" s="23" t="s">
        <v>143</v>
      </c>
      <c r="AU197" s="23" t="s">
        <v>82</v>
      </c>
    </row>
    <row r="198" spans="2:65" s="12" customFormat="1" ht="13.5">
      <c r="B198" s="226"/>
      <c r="C198" s="227"/>
      <c r="D198" s="207" t="s">
        <v>189</v>
      </c>
      <c r="E198" s="227"/>
      <c r="F198" s="248" t="s">
        <v>500</v>
      </c>
      <c r="G198" s="227"/>
      <c r="H198" s="249">
        <v>191.22</v>
      </c>
      <c r="I198" s="231"/>
      <c r="J198" s="227"/>
      <c r="K198" s="227"/>
      <c r="L198" s="232"/>
      <c r="M198" s="233"/>
      <c r="N198" s="234"/>
      <c r="O198" s="234"/>
      <c r="P198" s="234"/>
      <c r="Q198" s="234"/>
      <c r="R198" s="234"/>
      <c r="S198" s="234"/>
      <c r="T198" s="235"/>
      <c r="AT198" s="236" t="s">
        <v>189</v>
      </c>
      <c r="AU198" s="236" t="s">
        <v>82</v>
      </c>
      <c r="AV198" s="12" t="s">
        <v>82</v>
      </c>
      <c r="AW198" s="12" t="s">
        <v>6</v>
      </c>
      <c r="AX198" s="12" t="s">
        <v>80</v>
      </c>
      <c r="AY198" s="236" t="s">
        <v>133</v>
      </c>
    </row>
    <row r="199" spans="2:65" s="1" customFormat="1" ht="25.5" customHeight="1">
      <c r="B199" s="40"/>
      <c r="C199" s="192" t="s">
        <v>327</v>
      </c>
      <c r="D199" s="192" t="s">
        <v>136</v>
      </c>
      <c r="E199" s="193" t="s">
        <v>328</v>
      </c>
      <c r="F199" s="194" t="s">
        <v>329</v>
      </c>
      <c r="G199" s="195" t="s">
        <v>277</v>
      </c>
      <c r="H199" s="196">
        <v>79.674999999999997</v>
      </c>
      <c r="I199" s="197"/>
      <c r="J199" s="198">
        <f>ROUND(I199*H199,2)</f>
        <v>0</v>
      </c>
      <c r="K199" s="194" t="s">
        <v>140</v>
      </c>
      <c r="L199" s="60"/>
      <c r="M199" s="199" t="s">
        <v>21</v>
      </c>
      <c r="N199" s="200" t="s">
        <v>43</v>
      </c>
      <c r="O199" s="41"/>
      <c r="P199" s="201">
        <f>O199*H199</f>
        <v>0</v>
      </c>
      <c r="Q199" s="201">
        <v>2.0000000000000002E-5</v>
      </c>
      <c r="R199" s="201">
        <f>Q199*H199</f>
        <v>1.5935000000000001E-3</v>
      </c>
      <c r="S199" s="201">
        <v>0</v>
      </c>
      <c r="T199" s="202">
        <f>S199*H199</f>
        <v>0</v>
      </c>
      <c r="AR199" s="23" t="s">
        <v>226</v>
      </c>
      <c r="AT199" s="23" t="s">
        <v>136</v>
      </c>
      <c r="AU199" s="23" t="s">
        <v>82</v>
      </c>
      <c r="AY199" s="23" t="s">
        <v>133</v>
      </c>
      <c r="BE199" s="203">
        <f>IF(N199="základní",J199,0)</f>
        <v>0</v>
      </c>
      <c r="BF199" s="203">
        <f>IF(N199="snížená",J199,0)</f>
        <v>0</v>
      </c>
      <c r="BG199" s="203">
        <f>IF(N199="zákl. přenesená",J199,0)</f>
        <v>0</v>
      </c>
      <c r="BH199" s="203">
        <f>IF(N199="sníž. přenesená",J199,0)</f>
        <v>0</v>
      </c>
      <c r="BI199" s="203">
        <f>IF(N199="nulová",J199,0)</f>
        <v>0</v>
      </c>
      <c r="BJ199" s="23" t="s">
        <v>80</v>
      </c>
      <c r="BK199" s="203">
        <f>ROUND(I199*H199,2)</f>
        <v>0</v>
      </c>
      <c r="BL199" s="23" t="s">
        <v>226</v>
      </c>
      <c r="BM199" s="23" t="s">
        <v>330</v>
      </c>
    </row>
    <row r="200" spans="2:65" s="11" customFormat="1" ht="13.5">
      <c r="B200" s="215"/>
      <c r="C200" s="216"/>
      <c r="D200" s="204" t="s">
        <v>189</v>
      </c>
      <c r="E200" s="217" t="s">
        <v>21</v>
      </c>
      <c r="F200" s="218" t="s">
        <v>331</v>
      </c>
      <c r="G200" s="216"/>
      <c r="H200" s="219" t="s">
        <v>21</v>
      </c>
      <c r="I200" s="220"/>
      <c r="J200" s="216"/>
      <c r="K200" s="216"/>
      <c r="L200" s="221"/>
      <c r="M200" s="222"/>
      <c r="N200" s="223"/>
      <c r="O200" s="223"/>
      <c r="P200" s="223"/>
      <c r="Q200" s="223"/>
      <c r="R200" s="223"/>
      <c r="S200" s="223"/>
      <c r="T200" s="224"/>
      <c r="AT200" s="225" t="s">
        <v>189</v>
      </c>
      <c r="AU200" s="225" t="s">
        <v>82</v>
      </c>
      <c r="AV200" s="11" t="s">
        <v>80</v>
      </c>
      <c r="AW200" s="11" t="s">
        <v>35</v>
      </c>
      <c r="AX200" s="11" t="s">
        <v>72</v>
      </c>
      <c r="AY200" s="225" t="s">
        <v>133</v>
      </c>
    </row>
    <row r="201" spans="2:65" s="11" customFormat="1" ht="13.5">
      <c r="B201" s="215"/>
      <c r="C201" s="216"/>
      <c r="D201" s="204" t="s">
        <v>189</v>
      </c>
      <c r="E201" s="217" t="s">
        <v>21</v>
      </c>
      <c r="F201" s="218" t="s">
        <v>445</v>
      </c>
      <c r="G201" s="216"/>
      <c r="H201" s="219" t="s">
        <v>21</v>
      </c>
      <c r="I201" s="220"/>
      <c r="J201" s="216"/>
      <c r="K201" s="216"/>
      <c r="L201" s="221"/>
      <c r="M201" s="222"/>
      <c r="N201" s="223"/>
      <c r="O201" s="223"/>
      <c r="P201" s="223"/>
      <c r="Q201" s="223"/>
      <c r="R201" s="223"/>
      <c r="S201" s="223"/>
      <c r="T201" s="224"/>
      <c r="AT201" s="225" t="s">
        <v>189</v>
      </c>
      <c r="AU201" s="225" t="s">
        <v>82</v>
      </c>
      <c r="AV201" s="11" t="s">
        <v>80</v>
      </c>
      <c r="AW201" s="11" t="s">
        <v>35</v>
      </c>
      <c r="AX201" s="11" t="s">
        <v>72</v>
      </c>
      <c r="AY201" s="225" t="s">
        <v>133</v>
      </c>
    </row>
    <row r="202" spans="2:65" s="12" customFormat="1" ht="13.5">
      <c r="B202" s="226"/>
      <c r="C202" s="227"/>
      <c r="D202" s="204" t="s">
        <v>189</v>
      </c>
      <c r="E202" s="228" t="s">
        <v>21</v>
      </c>
      <c r="F202" s="229" t="s">
        <v>501</v>
      </c>
      <c r="G202" s="227"/>
      <c r="H202" s="230">
        <v>50.39</v>
      </c>
      <c r="I202" s="231"/>
      <c r="J202" s="227"/>
      <c r="K202" s="227"/>
      <c r="L202" s="232"/>
      <c r="M202" s="233"/>
      <c r="N202" s="234"/>
      <c r="O202" s="234"/>
      <c r="P202" s="234"/>
      <c r="Q202" s="234"/>
      <c r="R202" s="234"/>
      <c r="S202" s="234"/>
      <c r="T202" s="235"/>
      <c r="AT202" s="236" t="s">
        <v>189</v>
      </c>
      <c r="AU202" s="236" t="s">
        <v>82</v>
      </c>
      <c r="AV202" s="12" t="s">
        <v>82</v>
      </c>
      <c r="AW202" s="12" t="s">
        <v>35</v>
      </c>
      <c r="AX202" s="12" t="s">
        <v>72</v>
      </c>
      <c r="AY202" s="236" t="s">
        <v>133</v>
      </c>
    </row>
    <row r="203" spans="2:65" s="11" customFormat="1" ht="13.5">
      <c r="B203" s="215"/>
      <c r="C203" s="216"/>
      <c r="D203" s="204" t="s">
        <v>189</v>
      </c>
      <c r="E203" s="217" t="s">
        <v>21</v>
      </c>
      <c r="F203" s="218" t="s">
        <v>447</v>
      </c>
      <c r="G203" s="216"/>
      <c r="H203" s="219" t="s">
        <v>21</v>
      </c>
      <c r="I203" s="220"/>
      <c r="J203" s="216"/>
      <c r="K203" s="216"/>
      <c r="L203" s="221"/>
      <c r="M203" s="222"/>
      <c r="N203" s="223"/>
      <c r="O203" s="223"/>
      <c r="P203" s="223"/>
      <c r="Q203" s="223"/>
      <c r="R203" s="223"/>
      <c r="S203" s="223"/>
      <c r="T203" s="224"/>
      <c r="AT203" s="225" t="s">
        <v>189</v>
      </c>
      <c r="AU203" s="225" t="s">
        <v>82</v>
      </c>
      <c r="AV203" s="11" t="s">
        <v>80</v>
      </c>
      <c r="AW203" s="11" t="s">
        <v>35</v>
      </c>
      <c r="AX203" s="11" t="s">
        <v>72</v>
      </c>
      <c r="AY203" s="225" t="s">
        <v>133</v>
      </c>
    </row>
    <row r="204" spans="2:65" s="12" customFormat="1" ht="13.5">
      <c r="B204" s="226"/>
      <c r="C204" s="227"/>
      <c r="D204" s="204" t="s">
        <v>189</v>
      </c>
      <c r="E204" s="228" t="s">
        <v>21</v>
      </c>
      <c r="F204" s="229" t="s">
        <v>502</v>
      </c>
      <c r="G204" s="227"/>
      <c r="H204" s="230">
        <v>29.285</v>
      </c>
      <c r="I204" s="231"/>
      <c r="J204" s="227"/>
      <c r="K204" s="227"/>
      <c r="L204" s="232"/>
      <c r="M204" s="233"/>
      <c r="N204" s="234"/>
      <c r="O204" s="234"/>
      <c r="P204" s="234"/>
      <c r="Q204" s="234"/>
      <c r="R204" s="234"/>
      <c r="S204" s="234"/>
      <c r="T204" s="235"/>
      <c r="AT204" s="236" t="s">
        <v>189</v>
      </c>
      <c r="AU204" s="236" t="s">
        <v>82</v>
      </c>
      <c r="AV204" s="12" t="s">
        <v>82</v>
      </c>
      <c r="AW204" s="12" t="s">
        <v>35</v>
      </c>
      <c r="AX204" s="12" t="s">
        <v>72</v>
      </c>
      <c r="AY204" s="236" t="s">
        <v>133</v>
      </c>
    </row>
    <row r="205" spans="2:65" s="13" customFormat="1" ht="13.5">
      <c r="B205" s="237"/>
      <c r="C205" s="238"/>
      <c r="D205" s="207" t="s">
        <v>189</v>
      </c>
      <c r="E205" s="239" t="s">
        <v>21</v>
      </c>
      <c r="F205" s="240" t="s">
        <v>196</v>
      </c>
      <c r="G205" s="238"/>
      <c r="H205" s="241">
        <v>79.674999999999997</v>
      </c>
      <c r="I205" s="242"/>
      <c r="J205" s="238"/>
      <c r="K205" s="238"/>
      <c r="L205" s="243"/>
      <c r="M205" s="244"/>
      <c r="N205" s="245"/>
      <c r="O205" s="245"/>
      <c r="P205" s="245"/>
      <c r="Q205" s="245"/>
      <c r="R205" s="245"/>
      <c r="S205" s="245"/>
      <c r="T205" s="246"/>
      <c r="AT205" s="247" t="s">
        <v>189</v>
      </c>
      <c r="AU205" s="247" t="s">
        <v>82</v>
      </c>
      <c r="AV205" s="13" t="s">
        <v>155</v>
      </c>
      <c r="AW205" s="13" t="s">
        <v>35</v>
      </c>
      <c r="AX205" s="13" t="s">
        <v>80</v>
      </c>
      <c r="AY205" s="247" t="s">
        <v>133</v>
      </c>
    </row>
    <row r="206" spans="2:65" s="1" customFormat="1" ht="25.5" customHeight="1">
      <c r="B206" s="40"/>
      <c r="C206" s="192" t="s">
        <v>334</v>
      </c>
      <c r="D206" s="192" t="s">
        <v>136</v>
      </c>
      <c r="E206" s="193" t="s">
        <v>335</v>
      </c>
      <c r="F206" s="194" t="s">
        <v>336</v>
      </c>
      <c r="G206" s="195" t="s">
        <v>277</v>
      </c>
      <c r="H206" s="196">
        <v>15.615</v>
      </c>
      <c r="I206" s="197"/>
      <c r="J206" s="198">
        <f>ROUND(I206*H206,2)</f>
        <v>0</v>
      </c>
      <c r="K206" s="194" t="s">
        <v>21</v>
      </c>
      <c r="L206" s="60"/>
      <c r="M206" s="199" t="s">
        <v>21</v>
      </c>
      <c r="N206" s="200" t="s">
        <v>43</v>
      </c>
      <c r="O206" s="41"/>
      <c r="P206" s="201">
        <f>O206*H206</f>
        <v>0</v>
      </c>
      <c r="Q206" s="201">
        <v>2.0000000000000002E-5</v>
      </c>
      <c r="R206" s="201">
        <f>Q206*H206</f>
        <v>3.1230000000000006E-4</v>
      </c>
      <c r="S206" s="201">
        <v>0</v>
      </c>
      <c r="T206" s="202">
        <f>S206*H206</f>
        <v>0</v>
      </c>
      <c r="AR206" s="23" t="s">
        <v>226</v>
      </c>
      <c r="AT206" s="23" t="s">
        <v>136</v>
      </c>
      <c r="AU206" s="23" t="s">
        <v>82</v>
      </c>
      <c r="AY206" s="23" t="s">
        <v>133</v>
      </c>
      <c r="BE206" s="203">
        <f>IF(N206="základní",J206,0)</f>
        <v>0</v>
      </c>
      <c r="BF206" s="203">
        <f>IF(N206="snížená",J206,0)</f>
        <v>0</v>
      </c>
      <c r="BG206" s="203">
        <f>IF(N206="zákl. přenesená",J206,0)</f>
        <v>0</v>
      </c>
      <c r="BH206" s="203">
        <f>IF(N206="sníž. přenesená",J206,0)</f>
        <v>0</v>
      </c>
      <c r="BI206" s="203">
        <f>IF(N206="nulová",J206,0)</f>
        <v>0</v>
      </c>
      <c r="BJ206" s="23" t="s">
        <v>80</v>
      </c>
      <c r="BK206" s="203">
        <f>ROUND(I206*H206,2)</f>
        <v>0</v>
      </c>
      <c r="BL206" s="23" t="s">
        <v>226</v>
      </c>
      <c r="BM206" s="23" t="s">
        <v>337</v>
      </c>
    </row>
    <row r="207" spans="2:65" s="11" customFormat="1" ht="13.5">
      <c r="B207" s="215"/>
      <c r="C207" s="216"/>
      <c r="D207" s="204" t="s">
        <v>189</v>
      </c>
      <c r="E207" s="217" t="s">
        <v>21</v>
      </c>
      <c r="F207" s="218" t="s">
        <v>331</v>
      </c>
      <c r="G207" s="216"/>
      <c r="H207" s="219" t="s">
        <v>21</v>
      </c>
      <c r="I207" s="220"/>
      <c r="J207" s="216"/>
      <c r="K207" s="216"/>
      <c r="L207" s="221"/>
      <c r="M207" s="222"/>
      <c r="N207" s="223"/>
      <c r="O207" s="223"/>
      <c r="P207" s="223"/>
      <c r="Q207" s="223"/>
      <c r="R207" s="223"/>
      <c r="S207" s="223"/>
      <c r="T207" s="224"/>
      <c r="AT207" s="225" t="s">
        <v>189</v>
      </c>
      <c r="AU207" s="225" t="s">
        <v>82</v>
      </c>
      <c r="AV207" s="11" t="s">
        <v>80</v>
      </c>
      <c r="AW207" s="11" t="s">
        <v>35</v>
      </c>
      <c r="AX207" s="11" t="s">
        <v>72</v>
      </c>
      <c r="AY207" s="225" t="s">
        <v>133</v>
      </c>
    </row>
    <row r="208" spans="2:65" s="11" customFormat="1" ht="13.5">
      <c r="B208" s="215"/>
      <c r="C208" s="216"/>
      <c r="D208" s="204" t="s">
        <v>189</v>
      </c>
      <c r="E208" s="217" t="s">
        <v>21</v>
      </c>
      <c r="F208" s="218" t="s">
        <v>447</v>
      </c>
      <c r="G208" s="216"/>
      <c r="H208" s="219" t="s">
        <v>21</v>
      </c>
      <c r="I208" s="220"/>
      <c r="J208" s="216"/>
      <c r="K208" s="216"/>
      <c r="L208" s="221"/>
      <c r="M208" s="222"/>
      <c r="N208" s="223"/>
      <c r="O208" s="223"/>
      <c r="P208" s="223"/>
      <c r="Q208" s="223"/>
      <c r="R208" s="223"/>
      <c r="S208" s="223"/>
      <c r="T208" s="224"/>
      <c r="AT208" s="225" t="s">
        <v>189</v>
      </c>
      <c r="AU208" s="225" t="s">
        <v>82</v>
      </c>
      <c r="AV208" s="11" t="s">
        <v>80</v>
      </c>
      <c r="AW208" s="11" t="s">
        <v>35</v>
      </c>
      <c r="AX208" s="11" t="s">
        <v>72</v>
      </c>
      <c r="AY208" s="225" t="s">
        <v>133</v>
      </c>
    </row>
    <row r="209" spans="2:65" s="12" customFormat="1" ht="13.5">
      <c r="B209" s="226"/>
      <c r="C209" s="227"/>
      <c r="D209" s="207" t="s">
        <v>189</v>
      </c>
      <c r="E209" s="250" t="s">
        <v>21</v>
      </c>
      <c r="F209" s="248" t="s">
        <v>503</v>
      </c>
      <c r="G209" s="227"/>
      <c r="H209" s="249">
        <v>15.615</v>
      </c>
      <c r="I209" s="231"/>
      <c r="J209" s="227"/>
      <c r="K209" s="227"/>
      <c r="L209" s="232"/>
      <c r="M209" s="233"/>
      <c r="N209" s="234"/>
      <c r="O209" s="234"/>
      <c r="P209" s="234"/>
      <c r="Q209" s="234"/>
      <c r="R209" s="234"/>
      <c r="S209" s="234"/>
      <c r="T209" s="235"/>
      <c r="AT209" s="236" t="s">
        <v>189</v>
      </c>
      <c r="AU209" s="236" t="s">
        <v>82</v>
      </c>
      <c r="AV209" s="12" t="s">
        <v>82</v>
      </c>
      <c r="AW209" s="12" t="s">
        <v>35</v>
      </c>
      <c r="AX209" s="12" t="s">
        <v>80</v>
      </c>
      <c r="AY209" s="236" t="s">
        <v>133</v>
      </c>
    </row>
    <row r="210" spans="2:65" s="1" customFormat="1" ht="16.5" customHeight="1">
      <c r="B210" s="40"/>
      <c r="C210" s="192" t="s">
        <v>340</v>
      </c>
      <c r="D210" s="192" t="s">
        <v>136</v>
      </c>
      <c r="E210" s="193" t="s">
        <v>341</v>
      </c>
      <c r="F210" s="194" t="s">
        <v>342</v>
      </c>
      <c r="G210" s="195" t="s">
        <v>277</v>
      </c>
      <c r="H210" s="196">
        <v>196.76</v>
      </c>
      <c r="I210" s="197"/>
      <c r="J210" s="198">
        <f>ROUND(I210*H210,2)</f>
        <v>0</v>
      </c>
      <c r="K210" s="194" t="s">
        <v>140</v>
      </c>
      <c r="L210" s="60"/>
      <c r="M210" s="199" t="s">
        <v>21</v>
      </c>
      <c r="N210" s="200" t="s">
        <v>43</v>
      </c>
      <c r="O210" s="41"/>
      <c r="P210" s="201">
        <f>O210*H210</f>
        <v>0</v>
      </c>
      <c r="Q210" s="201">
        <v>0</v>
      </c>
      <c r="R210" s="201">
        <f>Q210*H210</f>
        <v>0</v>
      </c>
      <c r="S210" s="201">
        <v>0</v>
      </c>
      <c r="T210" s="202">
        <f>S210*H210</f>
        <v>0</v>
      </c>
      <c r="AR210" s="23" t="s">
        <v>226</v>
      </c>
      <c r="AT210" s="23" t="s">
        <v>136</v>
      </c>
      <c r="AU210" s="23" t="s">
        <v>82</v>
      </c>
      <c r="AY210" s="23" t="s">
        <v>133</v>
      </c>
      <c r="BE210" s="203">
        <f>IF(N210="základní",J210,0)</f>
        <v>0</v>
      </c>
      <c r="BF210" s="203">
        <f>IF(N210="snížená",J210,0)</f>
        <v>0</v>
      </c>
      <c r="BG210" s="203">
        <f>IF(N210="zákl. přenesená",J210,0)</f>
        <v>0</v>
      </c>
      <c r="BH210" s="203">
        <f>IF(N210="sníž. přenesená",J210,0)</f>
        <v>0</v>
      </c>
      <c r="BI210" s="203">
        <f>IF(N210="nulová",J210,0)</f>
        <v>0</v>
      </c>
      <c r="BJ210" s="23" t="s">
        <v>80</v>
      </c>
      <c r="BK210" s="203">
        <f>ROUND(I210*H210,2)</f>
        <v>0</v>
      </c>
      <c r="BL210" s="23" t="s">
        <v>226</v>
      </c>
      <c r="BM210" s="23" t="s">
        <v>343</v>
      </c>
    </row>
    <row r="211" spans="2:65" s="1" customFormat="1" ht="16.5" customHeight="1">
      <c r="B211" s="40"/>
      <c r="C211" s="251" t="s">
        <v>504</v>
      </c>
      <c r="D211" s="251" t="s">
        <v>252</v>
      </c>
      <c r="E211" s="252" t="s">
        <v>505</v>
      </c>
      <c r="F211" s="253" t="s">
        <v>506</v>
      </c>
      <c r="G211" s="254" t="s">
        <v>277</v>
      </c>
      <c r="H211" s="255">
        <v>10.005000000000001</v>
      </c>
      <c r="I211" s="256"/>
      <c r="J211" s="257">
        <f>ROUND(I211*H211,2)</f>
        <v>0</v>
      </c>
      <c r="K211" s="253" t="s">
        <v>21</v>
      </c>
      <c r="L211" s="258"/>
      <c r="M211" s="259" t="s">
        <v>21</v>
      </c>
      <c r="N211" s="260" t="s">
        <v>43</v>
      </c>
      <c r="O211" s="41"/>
      <c r="P211" s="201">
        <f>O211*H211</f>
        <v>0</v>
      </c>
      <c r="Q211" s="201">
        <v>1.2700000000000001E-3</v>
      </c>
      <c r="R211" s="201">
        <f>Q211*H211</f>
        <v>1.2706350000000002E-2</v>
      </c>
      <c r="S211" s="201">
        <v>0</v>
      </c>
      <c r="T211" s="202">
        <f>S211*H211</f>
        <v>0</v>
      </c>
      <c r="AR211" s="23" t="s">
        <v>255</v>
      </c>
      <c r="AT211" s="23" t="s">
        <v>252</v>
      </c>
      <c r="AU211" s="23" t="s">
        <v>82</v>
      </c>
      <c r="AY211" s="23" t="s">
        <v>133</v>
      </c>
      <c r="BE211" s="203">
        <f>IF(N211="základní",J211,0)</f>
        <v>0</v>
      </c>
      <c r="BF211" s="203">
        <f>IF(N211="snížená",J211,0)</f>
        <v>0</v>
      </c>
      <c r="BG211" s="203">
        <f>IF(N211="zákl. přenesená",J211,0)</f>
        <v>0</v>
      </c>
      <c r="BH211" s="203">
        <f>IF(N211="sníž. přenesená",J211,0)</f>
        <v>0</v>
      </c>
      <c r="BI211" s="203">
        <f>IF(N211="nulová",J211,0)</f>
        <v>0</v>
      </c>
      <c r="BJ211" s="23" t="s">
        <v>80</v>
      </c>
      <c r="BK211" s="203">
        <f>ROUND(I211*H211,2)</f>
        <v>0</v>
      </c>
      <c r="BL211" s="23" t="s">
        <v>226</v>
      </c>
      <c r="BM211" s="23" t="s">
        <v>507</v>
      </c>
    </row>
    <row r="212" spans="2:65" s="1" customFormat="1" ht="27">
      <c r="B212" s="40"/>
      <c r="C212" s="62"/>
      <c r="D212" s="204" t="s">
        <v>143</v>
      </c>
      <c r="E212" s="62"/>
      <c r="F212" s="205" t="s">
        <v>508</v>
      </c>
      <c r="G212" s="62"/>
      <c r="H212" s="62"/>
      <c r="I212" s="162"/>
      <c r="J212" s="62"/>
      <c r="K212" s="62"/>
      <c r="L212" s="60"/>
      <c r="M212" s="206"/>
      <c r="N212" s="41"/>
      <c r="O212" s="41"/>
      <c r="P212" s="41"/>
      <c r="Q212" s="41"/>
      <c r="R212" s="41"/>
      <c r="S212" s="41"/>
      <c r="T212" s="77"/>
      <c r="AT212" s="23" t="s">
        <v>143</v>
      </c>
      <c r="AU212" s="23" t="s">
        <v>82</v>
      </c>
    </row>
    <row r="213" spans="2:65" s="11" customFormat="1" ht="13.5">
      <c r="B213" s="215"/>
      <c r="C213" s="216"/>
      <c r="D213" s="204" t="s">
        <v>189</v>
      </c>
      <c r="E213" s="217" t="s">
        <v>21</v>
      </c>
      <c r="F213" s="218" t="s">
        <v>447</v>
      </c>
      <c r="G213" s="216"/>
      <c r="H213" s="219" t="s">
        <v>21</v>
      </c>
      <c r="I213" s="220"/>
      <c r="J213" s="216"/>
      <c r="K213" s="216"/>
      <c r="L213" s="221"/>
      <c r="M213" s="222"/>
      <c r="N213" s="223"/>
      <c r="O213" s="223"/>
      <c r="P213" s="223"/>
      <c r="Q213" s="223"/>
      <c r="R213" s="223"/>
      <c r="S213" s="223"/>
      <c r="T213" s="224"/>
      <c r="AT213" s="225" t="s">
        <v>189</v>
      </c>
      <c r="AU213" s="225" t="s">
        <v>82</v>
      </c>
      <c r="AV213" s="11" t="s">
        <v>80</v>
      </c>
      <c r="AW213" s="11" t="s">
        <v>35</v>
      </c>
      <c r="AX213" s="11" t="s">
        <v>72</v>
      </c>
      <c r="AY213" s="225" t="s">
        <v>133</v>
      </c>
    </row>
    <row r="214" spans="2:65" s="12" customFormat="1" ht="13.5">
      <c r="B214" s="226"/>
      <c r="C214" s="227"/>
      <c r="D214" s="204" t="s">
        <v>189</v>
      </c>
      <c r="E214" s="228" t="s">
        <v>21</v>
      </c>
      <c r="F214" s="229" t="s">
        <v>509</v>
      </c>
      <c r="G214" s="227"/>
      <c r="H214" s="230">
        <v>6.09</v>
      </c>
      <c r="I214" s="231"/>
      <c r="J214" s="227"/>
      <c r="K214" s="227"/>
      <c r="L214" s="232"/>
      <c r="M214" s="233"/>
      <c r="N214" s="234"/>
      <c r="O214" s="234"/>
      <c r="P214" s="234"/>
      <c r="Q214" s="234"/>
      <c r="R214" s="234"/>
      <c r="S214" s="234"/>
      <c r="T214" s="235"/>
      <c r="AT214" s="236" t="s">
        <v>189</v>
      </c>
      <c r="AU214" s="236" t="s">
        <v>82</v>
      </c>
      <c r="AV214" s="12" t="s">
        <v>82</v>
      </c>
      <c r="AW214" s="12" t="s">
        <v>35</v>
      </c>
      <c r="AX214" s="12" t="s">
        <v>72</v>
      </c>
      <c r="AY214" s="236" t="s">
        <v>133</v>
      </c>
    </row>
    <row r="215" spans="2:65" s="12" customFormat="1" ht="13.5">
      <c r="B215" s="226"/>
      <c r="C215" s="227"/>
      <c r="D215" s="204" t="s">
        <v>189</v>
      </c>
      <c r="E215" s="228" t="s">
        <v>21</v>
      </c>
      <c r="F215" s="229" t="s">
        <v>510</v>
      </c>
      <c r="G215" s="227"/>
      <c r="H215" s="230">
        <v>2.61</v>
      </c>
      <c r="I215" s="231"/>
      <c r="J215" s="227"/>
      <c r="K215" s="227"/>
      <c r="L215" s="232"/>
      <c r="M215" s="233"/>
      <c r="N215" s="234"/>
      <c r="O215" s="234"/>
      <c r="P215" s="234"/>
      <c r="Q215" s="234"/>
      <c r="R215" s="234"/>
      <c r="S215" s="234"/>
      <c r="T215" s="235"/>
      <c r="AT215" s="236" t="s">
        <v>189</v>
      </c>
      <c r="AU215" s="236" t="s">
        <v>82</v>
      </c>
      <c r="AV215" s="12" t="s">
        <v>82</v>
      </c>
      <c r="AW215" s="12" t="s">
        <v>35</v>
      </c>
      <c r="AX215" s="12" t="s">
        <v>72</v>
      </c>
      <c r="AY215" s="236" t="s">
        <v>133</v>
      </c>
    </row>
    <row r="216" spans="2:65" s="13" customFormat="1" ht="13.5">
      <c r="B216" s="237"/>
      <c r="C216" s="238"/>
      <c r="D216" s="204" t="s">
        <v>189</v>
      </c>
      <c r="E216" s="261" t="s">
        <v>21</v>
      </c>
      <c r="F216" s="262" t="s">
        <v>196</v>
      </c>
      <c r="G216" s="238"/>
      <c r="H216" s="263">
        <v>8.6999999999999993</v>
      </c>
      <c r="I216" s="242"/>
      <c r="J216" s="238"/>
      <c r="K216" s="238"/>
      <c r="L216" s="243"/>
      <c r="M216" s="244"/>
      <c r="N216" s="245"/>
      <c r="O216" s="245"/>
      <c r="P216" s="245"/>
      <c r="Q216" s="245"/>
      <c r="R216" s="245"/>
      <c r="S216" s="245"/>
      <c r="T216" s="246"/>
      <c r="AT216" s="247" t="s">
        <v>189</v>
      </c>
      <c r="AU216" s="247" t="s">
        <v>82</v>
      </c>
      <c r="AV216" s="13" t="s">
        <v>155</v>
      </c>
      <c r="AW216" s="13" t="s">
        <v>35</v>
      </c>
      <c r="AX216" s="13" t="s">
        <v>80</v>
      </c>
      <c r="AY216" s="247" t="s">
        <v>133</v>
      </c>
    </row>
    <row r="217" spans="2:65" s="12" customFormat="1" ht="13.5">
      <c r="B217" s="226"/>
      <c r="C217" s="227"/>
      <c r="D217" s="207" t="s">
        <v>189</v>
      </c>
      <c r="E217" s="227"/>
      <c r="F217" s="248" t="s">
        <v>511</v>
      </c>
      <c r="G217" s="227"/>
      <c r="H217" s="249">
        <v>10.005000000000001</v>
      </c>
      <c r="I217" s="231"/>
      <c r="J217" s="227"/>
      <c r="K217" s="227"/>
      <c r="L217" s="232"/>
      <c r="M217" s="233"/>
      <c r="N217" s="234"/>
      <c r="O217" s="234"/>
      <c r="P217" s="234"/>
      <c r="Q217" s="234"/>
      <c r="R217" s="234"/>
      <c r="S217" s="234"/>
      <c r="T217" s="235"/>
      <c r="AT217" s="236" t="s">
        <v>189</v>
      </c>
      <c r="AU217" s="236" t="s">
        <v>82</v>
      </c>
      <c r="AV217" s="12" t="s">
        <v>82</v>
      </c>
      <c r="AW217" s="12" t="s">
        <v>6</v>
      </c>
      <c r="AX217" s="12" t="s">
        <v>80</v>
      </c>
      <c r="AY217" s="236" t="s">
        <v>133</v>
      </c>
    </row>
    <row r="218" spans="2:65" s="1" customFormat="1" ht="16.5" customHeight="1">
      <c r="B218" s="40"/>
      <c r="C218" s="251" t="s">
        <v>344</v>
      </c>
      <c r="D218" s="251" t="s">
        <v>252</v>
      </c>
      <c r="E218" s="252" t="s">
        <v>345</v>
      </c>
      <c r="F218" s="253" t="s">
        <v>346</v>
      </c>
      <c r="G218" s="254" t="s">
        <v>277</v>
      </c>
      <c r="H218" s="255">
        <v>201.90600000000001</v>
      </c>
      <c r="I218" s="256"/>
      <c r="J218" s="257">
        <f>ROUND(I218*H218,2)</f>
        <v>0</v>
      </c>
      <c r="K218" s="253" t="s">
        <v>21</v>
      </c>
      <c r="L218" s="258"/>
      <c r="M218" s="259" t="s">
        <v>21</v>
      </c>
      <c r="N218" s="260" t="s">
        <v>43</v>
      </c>
      <c r="O218" s="41"/>
      <c r="P218" s="201">
        <f>O218*H218</f>
        <v>0</v>
      </c>
      <c r="Q218" s="201">
        <v>3.0000000000000001E-5</v>
      </c>
      <c r="R218" s="201">
        <f>Q218*H218</f>
        <v>6.0571800000000005E-3</v>
      </c>
      <c r="S218" s="201">
        <v>0</v>
      </c>
      <c r="T218" s="202">
        <f>S218*H218</f>
        <v>0</v>
      </c>
      <c r="AR218" s="23" t="s">
        <v>255</v>
      </c>
      <c r="AT218" s="23" t="s">
        <v>252</v>
      </c>
      <c r="AU218" s="23" t="s">
        <v>82</v>
      </c>
      <c r="AY218" s="23" t="s">
        <v>133</v>
      </c>
      <c r="BE218" s="203">
        <f>IF(N218="základní",J218,0)</f>
        <v>0</v>
      </c>
      <c r="BF218" s="203">
        <f>IF(N218="snížená",J218,0)</f>
        <v>0</v>
      </c>
      <c r="BG218" s="203">
        <f>IF(N218="zákl. přenesená",J218,0)</f>
        <v>0</v>
      </c>
      <c r="BH218" s="203">
        <f>IF(N218="sníž. přenesená",J218,0)</f>
        <v>0</v>
      </c>
      <c r="BI218" s="203">
        <f>IF(N218="nulová",J218,0)</f>
        <v>0</v>
      </c>
      <c r="BJ218" s="23" t="s">
        <v>80</v>
      </c>
      <c r="BK218" s="203">
        <f>ROUND(I218*H218,2)</f>
        <v>0</v>
      </c>
      <c r="BL218" s="23" t="s">
        <v>226</v>
      </c>
      <c r="BM218" s="23" t="s">
        <v>347</v>
      </c>
    </row>
    <row r="219" spans="2:65" s="1" customFormat="1" ht="27">
      <c r="B219" s="40"/>
      <c r="C219" s="62"/>
      <c r="D219" s="204" t="s">
        <v>143</v>
      </c>
      <c r="E219" s="62"/>
      <c r="F219" s="205" t="s">
        <v>348</v>
      </c>
      <c r="G219" s="62"/>
      <c r="H219" s="62"/>
      <c r="I219" s="162"/>
      <c r="J219" s="62"/>
      <c r="K219" s="62"/>
      <c r="L219" s="60"/>
      <c r="M219" s="206"/>
      <c r="N219" s="41"/>
      <c r="O219" s="41"/>
      <c r="P219" s="41"/>
      <c r="Q219" s="41"/>
      <c r="R219" s="41"/>
      <c r="S219" s="41"/>
      <c r="T219" s="77"/>
      <c r="AT219" s="23" t="s">
        <v>143</v>
      </c>
      <c r="AU219" s="23" t="s">
        <v>82</v>
      </c>
    </row>
    <row r="220" spans="2:65" s="11" customFormat="1" ht="13.5">
      <c r="B220" s="215"/>
      <c r="C220" s="216"/>
      <c r="D220" s="204" t="s">
        <v>189</v>
      </c>
      <c r="E220" s="217" t="s">
        <v>21</v>
      </c>
      <c r="F220" s="218" t="s">
        <v>445</v>
      </c>
      <c r="G220" s="216"/>
      <c r="H220" s="219" t="s">
        <v>21</v>
      </c>
      <c r="I220" s="220"/>
      <c r="J220" s="216"/>
      <c r="K220" s="216"/>
      <c r="L220" s="221"/>
      <c r="M220" s="222"/>
      <c r="N220" s="223"/>
      <c r="O220" s="223"/>
      <c r="P220" s="223"/>
      <c r="Q220" s="223"/>
      <c r="R220" s="223"/>
      <c r="S220" s="223"/>
      <c r="T220" s="224"/>
      <c r="AT220" s="225" t="s">
        <v>189</v>
      </c>
      <c r="AU220" s="225" t="s">
        <v>82</v>
      </c>
      <c r="AV220" s="11" t="s">
        <v>80</v>
      </c>
      <c r="AW220" s="11" t="s">
        <v>35</v>
      </c>
      <c r="AX220" s="11" t="s">
        <v>72</v>
      </c>
      <c r="AY220" s="225" t="s">
        <v>133</v>
      </c>
    </row>
    <row r="221" spans="2:65" s="12" customFormat="1" ht="13.5">
      <c r="B221" s="226"/>
      <c r="C221" s="227"/>
      <c r="D221" s="204" t="s">
        <v>189</v>
      </c>
      <c r="E221" s="228" t="s">
        <v>21</v>
      </c>
      <c r="F221" s="229" t="s">
        <v>512</v>
      </c>
      <c r="G221" s="227"/>
      <c r="H221" s="230">
        <v>13.08</v>
      </c>
      <c r="I221" s="231"/>
      <c r="J221" s="227"/>
      <c r="K221" s="227"/>
      <c r="L221" s="232"/>
      <c r="M221" s="233"/>
      <c r="N221" s="234"/>
      <c r="O221" s="234"/>
      <c r="P221" s="234"/>
      <c r="Q221" s="234"/>
      <c r="R221" s="234"/>
      <c r="S221" s="234"/>
      <c r="T221" s="235"/>
      <c r="AT221" s="236" t="s">
        <v>189</v>
      </c>
      <c r="AU221" s="236" t="s">
        <v>82</v>
      </c>
      <c r="AV221" s="12" t="s">
        <v>82</v>
      </c>
      <c r="AW221" s="12" t="s">
        <v>35</v>
      </c>
      <c r="AX221" s="12" t="s">
        <v>72</v>
      </c>
      <c r="AY221" s="236" t="s">
        <v>133</v>
      </c>
    </row>
    <row r="222" spans="2:65" s="12" customFormat="1" ht="13.5">
      <c r="B222" s="226"/>
      <c r="C222" s="227"/>
      <c r="D222" s="204" t="s">
        <v>189</v>
      </c>
      <c r="E222" s="228" t="s">
        <v>21</v>
      </c>
      <c r="F222" s="229" t="s">
        <v>513</v>
      </c>
      <c r="G222" s="227"/>
      <c r="H222" s="230">
        <v>12.95</v>
      </c>
      <c r="I222" s="231"/>
      <c r="J222" s="227"/>
      <c r="K222" s="227"/>
      <c r="L222" s="232"/>
      <c r="M222" s="233"/>
      <c r="N222" s="234"/>
      <c r="O222" s="234"/>
      <c r="P222" s="234"/>
      <c r="Q222" s="234"/>
      <c r="R222" s="234"/>
      <c r="S222" s="234"/>
      <c r="T222" s="235"/>
      <c r="AT222" s="236" t="s">
        <v>189</v>
      </c>
      <c r="AU222" s="236" t="s">
        <v>82</v>
      </c>
      <c r="AV222" s="12" t="s">
        <v>82</v>
      </c>
      <c r="AW222" s="12" t="s">
        <v>35</v>
      </c>
      <c r="AX222" s="12" t="s">
        <v>72</v>
      </c>
      <c r="AY222" s="236" t="s">
        <v>133</v>
      </c>
    </row>
    <row r="223" spans="2:65" s="12" customFormat="1" ht="13.5">
      <c r="B223" s="226"/>
      <c r="C223" s="227"/>
      <c r="D223" s="204" t="s">
        <v>189</v>
      </c>
      <c r="E223" s="228" t="s">
        <v>21</v>
      </c>
      <c r="F223" s="229" t="s">
        <v>514</v>
      </c>
      <c r="G223" s="227"/>
      <c r="H223" s="230">
        <v>53.74</v>
      </c>
      <c r="I223" s="231"/>
      <c r="J223" s="227"/>
      <c r="K223" s="227"/>
      <c r="L223" s="232"/>
      <c r="M223" s="233"/>
      <c r="N223" s="234"/>
      <c r="O223" s="234"/>
      <c r="P223" s="234"/>
      <c r="Q223" s="234"/>
      <c r="R223" s="234"/>
      <c r="S223" s="234"/>
      <c r="T223" s="235"/>
      <c r="AT223" s="236" t="s">
        <v>189</v>
      </c>
      <c r="AU223" s="236" t="s">
        <v>82</v>
      </c>
      <c r="AV223" s="12" t="s">
        <v>82</v>
      </c>
      <c r="AW223" s="12" t="s">
        <v>35</v>
      </c>
      <c r="AX223" s="12" t="s">
        <v>72</v>
      </c>
      <c r="AY223" s="236" t="s">
        <v>133</v>
      </c>
    </row>
    <row r="224" spans="2:65" s="12" customFormat="1" ht="13.5">
      <c r="B224" s="226"/>
      <c r="C224" s="227"/>
      <c r="D224" s="204" t="s">
        <v>189</v>
      </c>
      <c r="E224" s="228" t="s">
        <v>21</v>
      </c>
      <c r="F224" s="229" t="s">
        <v>515</v>
      </c>
      <c r="G224" s="227"/>
      <c r="H224" s="230">
        <v>6.99</v>
      </c>
      <c r="I224" s="231"/>
      <c r="J224" s="227"/>
      <c r="K224" s="227"/>
      <c r="L224" s="232"/>
      <c r="M224" s="233"/>
      <c r="N224" s="234"/>
      <c r="O224" s="234"/>
      <c r="P224" s="234"/>
      <c r="Q224" s="234"/>
      <c r="R224" s="234"/>
      <c r="S224" s="234"/>
      <c r="T224" s="235"/>
      <c r="AT224" s="236" t="s">
        <v>189</v>
      </c>
      <c r="AU224" s="236" t="s">
        <v>82</v>
      </c>
      <c r="AV224" s="12" t="s">
        <v>82</v>
      </c>
      <c r="AW224" s="12" t="s">
        <v>35</v>
      </c>
      <c r="AX224" s="12" t="s">
        <v>72</v>
      </c>
      <c r="AY224" s="236" t="s">
        <v>133</v>
      </c>
    </row>
    <row r="225" spans="2:65" s="11" customFormat="1" ht="13.5">
      <c r="B225" s="215"/>
      <c r="C225" s="216"/>
      <c r="D225" s="204" t="s">
        <v>189</v>
      </c>
      <c r="E225" s="217" t="s">
        <v>21</v>
      </c>
      <c r="F225" s="218" t="s">
        <v>447</v>
      </c>
      <c r="G225" s="216"/>
      <c r="H225" s="219" t="s">
        <v>21</v>
      </c>
      <c r="I225" s="220"/>
      <c r="J225" s="216"/>
      <c r="K225" s="216"/>
      <c r="L225" s="221"/>
      <c r="M225" s="222"/>
      <c r="N225" s="223"/>
      <c r="O225" s="223"/>
      <c r="P225" s="223"/>
      <c r="Q225" s="223"/>
      <c r="R225" s="223"/>
      <c r="S225" s="223"/>
      <c r="T225" s="224"/>
      <c r="AT225" s="225" t="s">
        <v>189</v>
      </c>
      <c r="AU225" s="225" t="s">
        <v>82</v>
      </c>
      <c r="AV225" s="11" t="s">
        <v>80</v>
      </c>
      <c r="AW225" s="11" t="s">
        <v>35</v>
      </c>
      <c r="AX225" s="11" t="s">
        <v>72</v>
      </c>
      <c r="AY225" s="225" t="s">
        <v>133</v>
      </c>
    </row>
    <row r="226" spans="2:65" s="12" customFormat="1" ht="27">
      <c r="B226" s="226"/>
      <c r="C226" s="227"/>
      <c r="D226" s="204" t="s">
        <v>189</v>
      </c>
      <c r="E226" s="228" t="s">
        <v>21</v>
      </c>
      <c r="F226" s="229" t="s">
        <v>516</v>
      </c>
      <c r="G226" s="227"/>
      <c r="H226" s="230">
        <v>20.52</v>
      </c>
      <c r="I226" s="231"/>
      <c r="J226" s="227"/>
      <c r="K226" s="227"/>
      <c r="L226" s="232"/>
      <c r="M226" s="233"/>
      <c r="N226" s="234"/>
      <c r="O226" s="234"/>
      <c r="P226" s="234"/>
      <c r="Q226" s="234"/>
      <c r="R226" s="234"/>
      <c r="S226" s="234"/>
      <c r="T226" s="235"/>
      <c r="AT226" s="236" t="s">
        <v>189</v>
      </c>
      <c r="AU226" s="236" t="s">
        <v>82</v>
      </c>
      <c r="AV226" s="12" t="s">
        <v>82</v>
      </c>
      <c r="AW226" s="12" t="s">
        <v>35</v>
      </c>
      <c r="AX226" s="12" t="s">
        <v>72</v>
      </c>
      <c r="AY226" s="236" t="s">
        <v>133</v>
      </c>
    </row>
    <row r="227" spans="2:65" s="12" customFormat="1" ht="27">
      <c r="B227" s="226"/>
      <c r="C227" s="227"/>
      <c r="D227" s="204" t="s">
        <v>189</v>
      </c>
      <c r="E227" s="228" t="s">
        <v>21</v>
      </c>
      <c r="F227" s="229" t="s">
        <v>517</v>
      </c>
      <c r="G227" s="227"/>
      <c r="H227" s="230">
        <v>20.13</v>
      </c>
      <c r="I227" s="231"/>
      <c r="J227" s="227"/>
      <c r="K227" s="227"/>
      <c r="L227" s="232"/>
      <c r="M227" s="233"/>
      <c r="N227" s="234"/>
      <c r="O227" s="234"/>
      <c r="P227" s="234"/>
      <c r="Q227" s="234"/>
      <c r="R227" s="234"/>
      <c r="S227" s="234"/>
      <c r="T227" s="235"/>
      <c r="AT227" s="236" t="s">
        <v>189</v>
      </c>
      <c r="AU227" s="236" t="s">
        <v>82</v>
      </c>
      <c r="AV227" s="12" t="s">
        <v>82</v>
      </c>
      <c r="AW227" s="12" t="s">
        <v>35</v>
      </c>
      <c r="AX227" s="12" t="s">
        <v>72</v>
      </c>
      <c r="AY227" s="236" t="s">
        <v>133</v>
      </c>
    </row>
    <row r="228" spans="2:65" s="12" customFormat="1" ht="13.5">
      <c r="B228" s="226"/>
      <c r="C228" s="227"/>
      <c r="D228" s="204" t="s">
        <v>189</v>
      </c>
      <c r="E228" s="228" t="s">
        <v>21</v>
      </c>
      <c r="F228" s="229" t="s">
        <v>518</v>
      </c>
      <c r="G228" s="227"/>
      <c r="H228" s="230">
        <v>40.29</v>
      </c>
      <c r="I228" s="231"/>
      <c r="J228" s="227"/>
      <c r="K228" s="227"/>
      <c r="L228" s="232"/>
      <c r="M228" s="233"/>
      <c r="N228" s="234"/>
      <c r="O228" s="234"/>
      <c r="P228" s="234"/>
      <c r="Q228" s="234"/>
      <c r="R228" s="234"/>
      <c r="S228" s="234"/>
      <c r="T228" s="235"/>
      <c r="AT228" s="236" t="s">
        <v>189</v>
      </c>
      <c r="AU228" s="236" t="s">
        <v>82</v>
      </c>
      <c r="AV228" s="12" t="s">
        <v>82</v>
      </c>
      <c r="AW228" s="12" t="s">
        <v>35</v>
      </c>
      <c r="AX228" s="12" t="s">
        <v>72</v>
      </c>
      <c r="AY228" s="236" t="s">
        <v>133</v>
      </c>
    </row>
    <row r="229" spans="2:65" s="12" customFormat="1" ht="13.5">
      <c r="B229" s="226"/>
      <c r="C229" s="227"/>
      <c r="D229" s="204" t="s">
        <v>189</v>
      </c>
      <c r="E229" s="228" t="s">
        <v>21</v>
      </c>
      <c r="F229" s="229" t="s">
        <v>519</v>
      </c>
      <c r="G229" s="227"/>
      <c r="H229" s="230">
        <v>7.87</v>
      </c>
      <c r="I229" s="231"/>
      <c r="J229" s="227"/>
      <c r="K229" s="227"/>
      <c r="L229" s="232"/>
      <c r="M229" s="233"/>
      <c r="N229" s="234"/>
      <c r="O229" s="234"/>
      <c r="P229" s="234"/>
      <c r="Q229" s="234"/>
      <c r="R229" s="234"/>
      <c r="S229" s="234"/>
      <c r="T229" s="235"/>
      <c r="AT229" s="236" t="s">
        <v>189</v>
      </c>
      <c r="AU229" s="236" t="s">
        <v>82</v>
      </c>
      <c r="AV229" s="12" t="s">
        <v>82</v>
      </c>
      <c r="AW229" s="12" t="s">
        <v>35</v>
      </c>
      <c r="AX229" s="12" t="s">
        <v>72</v>
      </c>
      <c r="AY229" s="236" t="s">
        <v>133</v>
      </c>
    </row>
    <row r="230" spans="2:65" s="13" customFormat="1" ht="13.5">
      <c r="B230" s="237"/>
      <c r="C230" s="238"/>
      <c r="D230" s="204" t="s">
        <v>189</v>
      </c>
      <c r="E230" s="261" t="s">
        <v>21</v>
      </c>
      <c r="F230" s="262" t="s">
        <v>196</v>
      </c>
      <c r="G230" s="238"/>
      <c r="H230" s="263">
        <v>175.57</v>
      </c>
      <c r="I230" s="242"/>
      <c r="J230" s="238"/>
      <c r="K230" s="238"/>
      <c r="L230" s="243"/>
      <c r="M230" s="244"/>
      <c r="N230" s="245"/>
      <c r="O230" s="245"/>
      <c r="P230" s="245"/>
      <c r="Q230" s="245"/>
      <c r="R230" s="245"/>
      <c r="S230" s="245"/>
      <c r="T230" s="246"/>
      <c r="AT230" s="247" t="s">
        <v>189</v>
      </c>
      <c r="AU230" s="247" t="s">
        <v>82</v>
      </c>
      <c r="AV230" s="13" t="s">
        <v>155</v>
      </c>
      <c r="AW230" s="13" t="s">
        <v>35</v>
      </c>
      <c r="AX230" s="13" t="s">
        <v>80</v>
      </c>
      <c r="AY230" s="247" t="s">
        <v>133</v>
      </c>
    </row>
    <row r="231" spans="2:65" s="12" customFormat="1" ht="13.5">
      <c r="B231" s="226"/>
      <c r="C231" s="227"/>
      <c r="D231" s="207" t="s">
        <v>189</v>
      </c>
      <c r="E231" s="227"/>
      <c r="F231" s="248" t="s">
        <v>520</v>
      </c>
      <c r="G231" s="227"/>
      <c r="H231" s="249">
        <v>201.90600000000001</v>
      </c>
      <c r="I231" s="231"/>
      <c r="J231" s="227"/>
      <c r="K231" s="227"/>
      <c r="L231" s="232"/>
      <c r="M231" s="233"/>
      <c r="N231" s="234"/>
      <c r="O231" s="234"/>
      <c r="P231" s="234"/>
      <c r="Q231" s="234"/>
      <c r="R231" s="234"/>
      <c r="S231" s="234"/>
      <c r="T231" s="235"/>
      <c r="AT231" s="236" t="s">
        <v>189</v>
      </c>
      <c r="AU231" s="236" t="s">
        <v>82</v>
      </c>
      <c r="AV231" s="12" t="s">
        <v>82</v>
      </c>
      <c r="AW231" s="12" t="s">
        <v>6</v>
      </c>
      <c r="AX231" s="12" t="s">
        <v>80</v>
      </c>
      <c r="AY231" s="236" t="s">
        <v>133</v>
      </c>
    </row>
    <row r="232" spans="2:65" s="1" customFormat="1" ht="16.5" customHeight="1">
      <c r="B232" s="40"/>
      <c r="C232" s="251" t="s">
        <v>356</v>
      </c>
      <c r="D232" s="251" t="s">
        <v>252</v>
      </c>
      <c r="E232" s="252" t="s">
        <v>357</v>
      </c>
      <c r="F232" s="253" t="s">
        <v>358</v>
      </c>
      <c r="G232" s="254" t="s">
        <v>277</v>
      </c>
      <c r="H232" s="255">
        <v>14.988</v>
      </c>
      <c r="I232" s="256"/>
      <c r="J232" s="257">
        <f>ROUND(I232*H232,2)</f>
        <v>0</v>
      </c>
      <c r="K232" s="253" t="s">
        <v>21</v>
      </c>
      <c r="L232" s="258"/>
      <c r="M232" s="259" t="s">
        <v>21</v>
      </c>
      <c r="N232" s="260" t="s">
        <v>43</v>
      </c>
      <c r="O232" s="41"/>
      <c r="P232" s="201">
        <f>O232*H232</f>
        <v>0</v>
      </c>
      <c r="Q232" s="201">
        <v>3.0000000000000001E-5</v>
      </c>
      <c r="R232" s="201">
        <f>Q232*H232</f>
        <v>4.4964000000000001E-4</v>
      </c>
      <c r="S232" s="201">
        <v>0</v>
      </c>
      <c r="T232" s="202">
        <f>S232*H232</f>
        <v>0</v>
      </c>
      <c r="AR232" s="23" t="s">
        <v>255</v>
      </c>
      <c r="AT232" s="23" t="s">
        <v>252</v>
      </c>
      <c r="AU232" s="23" t="s">
        <v>82</v>
      </c>
      <c r="AY232" s="23" t="s">
        <v>133</v>
      </c>
      <c r="BE232" s="203">
        <f>IF(N232="základní",J232,0)</f>
        <v>0</v>
      </c>
      <c r="BF232" s="203">
        <f>IF(N232="snížená",J232,0)</f>
        <v>0</v>
      </c>
      <c r="BG232" s="203">
        <f>IF(N232="zákl. přenesená",J232,0)</f>
        <v>0</v>
      </c>
      <c r="BH232" s="203">
        <f>IF(N232="sníž. přenesená",J232,0)</f>
        <v>0</v>
      </c>
      <c r="BI232" s="203">
        <f>IF(N232="nulová",J232,0)</f>
        <v>0</v>
      </c>
      <c r="BJ232" s="23" t="s">
        <v>80</v>
      </c>
      <c r="BK232" s="203">
        <f>ROUND(I232*H232,2)</f>
        <v>0</v>
      </c>
      <c r="BL232" s="23" t="s">
        <v>226</v>
      </c>
      <c r="BM232" s="23" t="s">
        <v>359</v>
      </c>
    </row>
    <row r="233" spans="2:65" s="1" customFormat="1" ht="27">
      <c r="B233" s="40"/>
      <c r="C233" s="62"/>
      <c r="D233" s="204" t="s">
        <v>143</v>
      </c>
      <c r="E233" s="62"/>
      <c r="F233" s="205" t="s">
        <v>360</v>
      </c>
      <c r="G233" s="62"/>
      <c r="H233" s="62"/>
      <c r="I233" s="162"/>
      <c r="J233" s="62"/>
      <c r="K233" s="62"/>
      <c r="L233" s="60"/>
      <c r="M233" s="206"/>
      <c r="N233" s="41"/>
      <c r="O233" s="41"/>
      <c r="P233" s="41"/>
      <c r="Q233" s="41"/>
      <c r="R233" s="41"/>
      <c r="S233" s="41"/>
      <c r="T233" s="77"/>
      <c r="AT233" s="23" t="s">
        <v>143</v>
      </c>
      <c r="AU233" s="23" t="s">
        <v>82</v>
      </c>
    </row>
    <row r="234" spans="2:65" s="11" customFormat="1" ht="13.5">
      <c r="B234" s="215"/>
      <c r="C234" s="216"/>
      <c r="D234" s="204" t="s">
        <v>189</v>
      </c>
      <c r="E234" s="217" t="s">
        <v>21</v>
      </c>
      <c r="F234" s="218" t="s">
        <v>445</v>
      </c>
      <c r="G234" s="216"/>
      <c r="H234" s="219" t="s">
        <v>21</v>
      </c>
      <c r="I234" s="220"/>
      <c r="J234" s="216"/>
      <c r="K234" s="216"/>
      <c r="L234" s="221"/>
      <c r="M234" s="222"/>
      <c r="N234" s="223"/>
      <c r="O234" s="223"/>
      <c r="P234" s="223"/>
      <c r="Q234" s="223"/>
      <c r="R234" s="223"/>
      <c r="S234" s="223"/>
      <c r="T234" s="224"/>
      <c r="AT234" s="225" t="s">
        <v>189</v>
      </c>
      <c r="AU234" s="225" t="s">
        <v>82</v>
      </c>
      <c r="AV234" s="11" t="s">
        <v>80</v>
      </c>
      <c r="AW234" s="11" t="s">
        <v>35</v>
      </c>
      <c r="AX234" s="11" t="s">
        <v>72</v>
      </c>
      <c r="AY234" s="225" t="s">
        <v>133</v>
      </c>
    </row>
    <row r="235" spans="2:65" s="12" customFormat="1" ht="27">
      <c r="B235" s="226"/>
      <c r="C235" s="227"/>
      <c r="D235" s="204" t="s">
        <v>189</v>
      </c>
      <c r="E235" s="228" t="s">
        <v>21</v>
      </c>
      <c r="F235" s="229" t="s">
        <v>521</v>
      </c>
      <c r="G235" s="227"/>
      <c r="H235" s="230">
        <v>4.34</v>
      </c>
      <c r="I235" s="231"/>
      <c r="J235" s="227"/>
      <c r="K235" s="227"/>
      <c r="L235" s="232"/>
      <c r="M235" s="233"/>
      <c r="N235" s="234"/>
      <c r="O235" s="234"/>
      <c r="P235" s="234"/>
      <c r="Q235" s="234"/>
      <c r="R235" s="234"/>
      <c r="S235" s="234"/>
      <c r="T235" s="235"/>
      <c r="AT235" s="236" t="s">
        <v>189</v>
      </c>
      <c r="AU235" s="236" t="s">
        <v>82</v>
      </c>
      <c r="AV235" s="12" t="s">
        <v>82</v>
      </c>
      <c r="AW235" s="12" t="s">
        <v>35</v>
      </c>
      <c r="AX235" s="12" t="s">
        <v>72</v>
      </c>
      <c r="AY235" s="236" t="s">
        <v>133</v>
      </c>
    </row>
    <row r="236" spans="2:65" s="12" customFormat="1" ht="13.5">
      <c r="B236" s="226"/>
      <c r="C236" s="227"/>
      <c r="D236" s="204" t="s">
        <v>189</v>
      </c>
      <c r="E236" s="228" t="s">
        <v>21</v>
      </c>
      <c r="F236" s="229" t="s">
        <v>522</v>
      </c>
      <c r="G236" s="227"/>
      <c r="H236" s="230">
        <v>3.46</v>
      </c>
      <c r="I236" s="231"/>
      <c r="J236" s="227"/>
      <c r="K236" s="227"/>
      <c r="L236" s="232"/>
      <c r="M236" s="233"/>
      <c r="N236" s="234"/>
      <c r="O236" s="234"/>
      <c r="P236" s="234"/>
      <c r="Q236" s="234"/>
      <c r="R236" s="234"/>
      <c r="S236" s="234"/>
      <c r="T236" s="235"/>
      <c r="AT236" s="236" t="s">
        <v>189</v>
      </c>
      <c r="AU236" s="236" t="s">
        <v>82</v>
      </c>
      <c r="AV236" s="12" t="s">
        <v>82</v>
      </c>
      <c r="AW236" s="12" t="s">
        <v>35</v>
      </c>
      <c r="AX236" s="12" t="s">
        <v>72</v>
      </c>
      <c r="AY236" s="236" t="s">
        <v>133</v>
      </c>
    </row>
    <row r="237" spans="2:65" s="11" customFormat="1" ht="13.5">
      <c r="B237" s="215"/>
      <c r="C237" s="216"/>
      <c r="D237" s="204" t="s">
        <v>189</v>
      </c>
      <c r="E237" s="217" t="s">
        <v>21</v>
      </c>
      <c r="F237" s="218" t="s">
        <v>447</v>
      </c>
      <c r="G237" s="216"/>
      <c r="H237" s="219" t="s">
        <v>21</v>
      </c>
      <c r="I237" s="220"/>
      <c r="J237" s="216"/>
      <c r="K237" s="216"/>
      <c r="L237" s="221"/>
      <c r="M237" s="222"/>
      <c r="N237" s="223"/>
      <c r="O237" s="223"/>
      <c r="P237" s="223"/>
      <c r="Q237" s="223"/>
      <c r="R237" s="223"/>
      <c r="S237" s="223"/>
      <c r="T237" s="224"/>
      <c r="AT237" s="225" t="s">
        <v>189</v>
      </c>
      <c r="AU237" s="225" t="s">
        <v>82</v>
      </c>
      <c r="AV237" s="11" t="s">
        <v>80</v>
      </c>
      <c r="AW237" s="11" t="s">
        <v>35</v>
      </c>
      <c r="AX237" s="11" t="s">
        <v>72</v>
      </c>
      <c r="AY237" s="225" t="s">
        <v>133</v>
      </c>
    </row>
    <row r="238" spans="2:65" s="12" customFormat="1" ht="27">
      <c r="B238" s="226"/>
      <c r="C238" s="227"/>
      <c r="D238" s="204" t="s">
        <v>189</v>
      </c>
      <c r="E238" s="228" t="s">
        <v>21</v>
      </c>
      <c r="F238" s="229" t="s">
        <v>523</v>
      </c>
      <c r="G238" s="227"/>
      <c r="H238" s="230">
        <v>4.6900000000000004</v>
      </c>
      <c r="I238" s="231"/>
      <c r="J238" s="227"/>
      <c r="K238" s="227"/>
      <c r="L238" s="232"/>
      <c r="M238" s="233"/>
      <c r="N238" s="234"/>
      <c r="O238" s="234"/>
      <c r="P238" s="234"/>
      <c r="Q238" s="234"/>
      <c r="R238" s="234"/>
      <c r="S238" s="234"/>
      <c r="T238" s="235"/>
      <c r="AT238" s="236" t="s">
        <v>189</v>
      </c>
      <c r="AU238" s="236" t="s">
        <v>82</v>
      </c>
      <c r="AV238" s="12" t="s">
        <v>82</v>
      </c>
      <c r="AW238" s="12" t="s">
        <v>35</v>
      </c>
      <c r="AX238" s="12" t="s">
        <v>72</v>
      </c>
      <c r="AY238" s="236" t="s">
        <v>133</v>
      </c>
    </row>
    <row r="239" spans="2:65" s="13" customFormat="1" ht="13.5">
      <c r="B239" s="237"/>
      <c r="C239" s="238"/>
      <c r="D239" s="204" t="s">
        <v>189</v>
      </c>
      <c r="E239" s="261" t="s">
        <v>21</v>
      </c>
      <c r="F239" s="262" t="s">
        <v>196</v>
      </c>
      <c r="G239" s="238"/>
      <c r="H239" s="263">
        <v>12.49</v>
      </c>
      <c r="I239" s="242"/>
      <c r="J239" s="238"/>
      <c r="K239" s="238"/>
      <c r="L239" s="243"/>
      <c r="M239" s="244"/>
      <c r="N239" s="245"/>
      <c r="O239" s="245"/>
      <c r="P239" s="245"/>
      <c r="Q239" s="245"/>
      <c r="R239" s="245"/>
      <c r="S239" s="245"/>
      <c r="T239" s="246"/>
      <c r="AT239" s="247" t="s">
        <v>189</v>
      </c>
      <c r="AU239" s="247" t="s">
        <v>82</v>
      </c>
      <c r="AV239" s="13" t="s">
        <v>155</v>
      </c>
      <c r="AW239" s="13" t="s">
        <v>35</v>
      </c>
      <c r="AX239" s="13" t="s">
        <v>80</v>
      </c>
      <c r="AY239" s="247" t="s">
        <v>133</v>
      </c>
    </row>
    <row r="240" spans="2:65" s="12" customFormat="1" ht="13.5">
      <c r="B240" s="226"/>
      <c r="C240" s="227"/>
      <c r="D240" s="207" t="s">
        <v>189</v>
      </c>
      <c r="E240" s="227"/>
      <c r="F240" s="248" t="s">
        <v>524</v>
      </c>
      <c r="G240" s="227"/>
      <c r="H240" s="249">
        <v>14.988</v>
      </c>
      <c r="I240" s="231"/>
      <c r="J240" s="227"/>
      <c r="K240" s="227"/>
      <c r="L240" s="232"/>
      <c r="M240" s="233"/>
      <c r="N240" s="234"/>
      <c r="O240" s="234"/>
      <c r="P240" s="234"/>
      <c r="Q240" s="234"/>
      <c r="R240" s="234"/>
      <c r="S240" s="234"/>
      <c r="T240" s="235"/>
      <c r="AT240" s="236" t="s">
        <v>189</v>
      </c>
      <c r="AU240" s="236" t="s">
        <v>82</v>
      </c>
      <c r="AV240" s="12" t="s">
        <v>82</v>
      </c>
      <c r="AW240" s="12" t="s">
        <v>6</v>
      </c>
      <c r="AX240" s="12" t="s">
        <v>80</v>
      </c>
      <c r="AY240" s="236" t="s">
        <v>133</v>
      </c>
    </row>
    <row r="241" spans="2:65" s="1" customFormat="1" ht="16.5" customHeight="1">
      <c r="B241" s="40"/>
      <c r="C241" s="192" t="s">
        <v>364</v>
      </c>
      <c r="D241" s="192" t="s">
        <v>136</v>
      </c>
      <c r="E241" s="193" t="s">
        <v>365</v>
      </c>
      <c r="F241" s="194" t="s">
        <v>366</v>
      </c>
      <c r="G241" s="195" t="s">
        <v>277</v>
      </c>
      <c r="H241" s="196">
        <v>188.06</v>
      </c>
      <c r="I241" s="197"/>
      <c r="J241" s="198">
        <f>ROUND(I241*H241,2)</f>
        <v>0</v>
      </c>
      <c r="K241" s="194" t="s">
        <v>21</v>
      </c>
      <c r="L241" s="60"/>
      <c r="M241" s="199" t="s">
        <v>21</v>
      </c>
      <c r="N241" s="200" t="s">
        <v>43</v>
      </c>
      <c r="O241" s="41"/>
      <c r="P241" s="201">
        <f>O241*H241</f>
        <v>0</v>
      </c>
      <c r="Q241" s="201">
        <v>0</v>
      </c>
      <c r="R241" s="201">
        <f>Q241*H241</f>
        <v>0</v>
      </c>
      <c r="S241" s="201">
        <v>0</v>
      </c>
      <c r="T241" s="202">
        <f>S241*H241</f>
        <v>0</v>
      </c>
      <c r="AR241" s="23" t="s">
        <v>226</v>
      </c>
      <c r="AT241" s="23" t="s">
        <v>136</v>
      </c>
      <c r="AU241" s="23" t="s">
        <v>82</v>
      </c>
      <c r="AY241" s="23" t="s">
        <v>133</v>
      </c>
      <c r="BE241" s="203">
        <f>IF(N241="základní",J241,0)</f>
        <v>0</v>
      </c>
      <c r="BF241" s="203">
        <f>IF(N241="snížená",J241,0)</f>
        <v>0</v>
      </c>
      <c r="BG241" s="203">
        <f>IF(N241="zákl. přenesená",J241,0)</f>
        <v>0</v>
      </c>
      <c r="BH241" s="203">
        <f>IF(N241="sníž. přenesená",J241,0)</f>
        <v>0</v>
      </c>
      <c r="BI241" s="203">
        <f>IF(N241="nulová",J241,0)</f>
        <v>0</v>
      </c>
      <c r="BJ241" s="23" t="s">
        <v>80</v>
      </c>
      <c r="BK241" s="203">
        <f>ROUND(I241*H241,2)</f>
        <v>0</v>
      </c>
      <c r="BL241" s="23" t="s">
        <v>226</v>
      </c>
      <c r="BM241" s="23" t="s">
        <v>367</v>
      </c>
    </row>
    <row r="242" spans="2:65" s="12" customFormat="1" ht="13.5">
      <c r="B242" s="226"/>
      <c r="C242" s="227"/>
      <c r="D242" s="207" t="s">
        <v>189</v>
      </c>
      <c r="E242" s="250" t="s">
        <v>21</v>
      </c>
      <c r="F242" s="248" t="s">
        <v>525</v>
      </c>
      <c r="G242" s="227"/>
      <c r="H242" s="249">
        <v>188.06</v>
      </c>
      <c r="I242" s="231"/>
      <c r="J242" s="227"/>
      <c r="K242" s="227"/>
      <c r="L242" s="232"/>
      <c r="M242" s="233"/>
      <c r="N242" s="234"/>
      <c r="O242" s="234"/>
      <c r="P242" s="234"/>
      <c r="Q242" s="234"/>
      <c r="R242" s="234"/>
      <c r="S242" s="234"/>
      <c r="T242" s="235"/>
      <c r="AT242" s="236" t="s">
        <v>189</v>
      </c>
      <c r="AU242" s="236" t="s">
        <v>82</v>
      </c>
      <c r="AV242" s="12" t="s">
        <v>82</v>
      </c>
      <c r="AW242" s="12" t="s">
        <v>35</v>
      </c>
      <c r="AX242" s="12" t="s">
        <v>80</v>
      </c>
      <c r="AY242" s="236" t="s">
        <v>133</v>
      </c>
    </row>
    <row r="243" spans="2:65" s="1" customFormat="1" ht="16.5" customHeight="1">
      <c r="B243" s="40"/>
      <c r="C243" s="192" t="s">
        <v>369</v>
      </c>
      <c r="D243" s="192" t="s">
        <v>136</v>
      </c>
      <c r="E243" s="193" t="s">
        <v>370</v>
      </c>
      <c r="F243" s="194" t="s">
        <v>371</v>
      </c>
      <c r="G243" s="195" t="s">
        <v>277</v>
      </c>
      <c r="H243" s="196">
        <v>1.6</v>
      </c>
      <c r="I243" s="197"/>
      <c r="J243" s="198">
        <f>ROUND(I243*H243,2)</f>
        <v>0</v>
      </c>
      <c r="K243" s="194" t="s">
        <v>140</v>
      </c>
      <c r="L243" s="60"/>
      <c r="M243" s="199" t="s">
        <v>21</v>
      </c>
      <c r="N243" s="200" t="s">
        <v>43</v>
      </c>
      <c r="O243" s="41"/>
      <c r="P243" s="201">
        <f>O243*H243</f>
        <v>0</v>
      </c>
      <c r="Q243" s="201">
        <v>0</v>
      </c>
      <c r="R243" s="201">
        <f>Q243*H243</f>
        <v>0</v>
      </c>
      <c r="S243" s="201">
        <v>0</v>
      </c>
      <c r="T243" s="202">
        <f>S243*H243</f>
        <v>0</v>
      </c>
      <c r="AR243" s="23" t="s">
        <v>226</v>
      </c>
      <c r="AT243" s="23" t="s">
        <v>136</v>
      </c>
      <c r="AU243" s="23" t="s">
        <v>82</v>
      </c>
      <c r="AY243" s="23" t="s">
        <v>133</v>
      </c>
      <c r="BE243" s="203">
        <f>IF(N243="základní",J243,0)</f>
        <v>0</v>
      </c>
      <c r="BF243" s="203">
        <f>IF(N243="snížená",J243,0)</f>
        <v>0</v>
      </c>
      <c r="BG243" s="203">
        <f>IF(N243="zákl. přenesená",J243,0)</f>
        <v>0</v>
      </c>
      <c r="BH243" s="203">
        <f>IF(N243="sníž. přenesená",J243,0)</f>
        <v>0</v>
      </c>
      <c r="BI243" s="203">
        <f>IF(N243="nulová",J243,0)</f>
        <v>0</v>
      </c>
      <c r="BJ243" s="23" t="s">
        <v>80</v>
      </c>
      <c r="BK243" s="203">
        <f>ROUND(I243*H243,2)</f>
        <v>0</v>
      </c>
      <c r="BL243" s="23" t="s">
        <v>226</v>
      </c>
      <c r="BM243" s="23" t="s">
        <v>372</v>
      </c>
    </row>
    <row r="244" spans="2:65" s="11" customFormat="1" ht="13.5">
      <c r="B244" s="215"/>
      <c r="C244" s="216"/>
      <c r="D244" s="204" t="s">
        <v>189</v>
      </c>
      <c r="E244" s="217" t="s">
        <v>21</v>
      </c>
      <c r="F244" s="218" t="s">
        <v>445</v>
      </c>
      <c r="G244" s="216"/>
      <c r="H244" s="219" t="s">
        <v>21</v>
      </c>
      <c r="I244" s="220"/>
      <c r="J244" s="216"/>
      <c r="K244" s="216"/>
      <c r="L244" s="221"/>
      <c r="M244" s="222"/>
      <c r="N244" s="223"/>
      <c r="O244" s="223"/>
      <c r="P244" s="223"/>
      <c r="Q244" s="223"/>
      <c r="R244" s="223"/>
      <c r="S244" s="223"/>
      <c r="T244" s="224"/>
      <c r="AT244" s="225" t="s">
        <v>189</v>
      </c>
      <c r="AU244" s="225" t="s">
        <v>82</v>
      </c>
      <c r="AV244" s="11" t="s">
        <v>80</v>
      </c>
      <c r="AW244" s="11" t="s">
        <v>35</v>
      </c>
      <c r="AX244" s="11" t="s">
        <v>72</v>
      </c>
      <c r="AY244" s="225" t="s">
        <v>133</v>
      </c>
    </row>
    <row r="245" spans="2:65" s="12" customFormat="1" ht="13.5">
      <c r="B245" s="226"/>
      <c r="C245" s="227"/>
      <c r="D245" s="207" t="s">
        <v>189</v>
      </c>
      <c r="E245" s="250" t="s">
        <v>21</v>
      </c>
      <c r="F245" s="248" t="s">
        <v>526</v>
      </c>
      <c r="G245" s="227"/>
      <c r="H245" s="249">
        <v>1.6</v>
      </c>
      <c r="I245" s="231"/>
      <c r="J245" s="227"/>
      <c r="K245" s="227"/>
      <c r="L245" s="232"/>
      <c r="M245" s="233"/>
      <c r="N245" s="234"/>
      <c r="O245" s="234"/>
      <c r="P245" s="234"/>
      <c r="Q245" s="234"/>
      <c r="R245" s="234"/>
      <c r="S245" s="234"/>
      <c r="T245" s="235"/>
      <c r="AT245" s="236" t="s">
        <v>189</v>
      </c>
      <c r="AU245" s="236" t="s">
        <v>82</v>
      </c>
      <c r="AV245" s="12" t="s">
        <v>82</v>
      </c>
      <c r="AW245" s="12" t="s">
        <v>35</v>
      </c>
      <c r="AX245" s="12" t="s">
        <v>80</v>
      </c>
      <c r="AY245" s="236" t="s">
        <v>133</v>
      </c>
    </row>
    <row r="246" spans="2:65" s="1" customFormat="1" ht="16.5" customHeight="1">
      <c r="B246" s="40"/>
      <c r="C246" s="251" t="s">
        <v>375</v>
      </c>
      <c r="D246" s="251" t="s">
        <v>252</v>
      </c>
      <c r="E246" s="252" t="s">
        <v>376</v>
      </c>
      <c r="F246" s="253" t="s">
        <v>377</v>
      </c>
      <c r="G246" s="254" t="s">
        <v>277</v>
      </c>
      <c r="H246" s="255">
        <v>1.92</v>
      </c>
      <c r="I246" s="256"/>
      <c r="J246" s="257">
        <f>ROUND(I246*H246,2)</f>
        <v>0</v>
      </c>
      <c r="K246" s="253" t="s">
        <v>140</v>
      </c>
      <c r="L246" s="258"/>
      <c r="M246" s="259" t="s">
        <v>21</v>
      </c>
      <c r="N246" s="260" t="s">
        <v>43</v>
      </c>
      <c r="O246" s="41"/>
      <c r="P246" s="201">
        <f>O246*H246</f>
        <v>0</v>
      </c>
      <c r="Q246" s="201">
        <v>2.1000000000000001E-4</v>
      </c>
      <c r="R246" s="201">
        <f>Q246*H246</f>
        <v>4.0319999999999999E-4</v>
      </c>
      <c r="S246" s="201">
        <v>0</v>
      </c>
      <c r="T246" s="202">
        <f>S246*H246</f>
        <v>0</v>
      </c>
      <c r="AR246" s="23" t="s">
        <v>255</v>
      </c>
      <c r="AT246" s="23" t="s">
        <v>252</v>
      </c>
      <c r="AU246" s="23" t="s">
        <v>82</v>
      </c>
      <c r="AY246" s="23" t="s">
        <v>133</v>
      </c>
      <c r="BE246" s="203">
        <f>IF(N246="základní",J246,0)</f>
        <v>0</v>
      </c>
      <c r="BF246" s="203">
        <f>IF(N246="snížená",J246,0)</f>
        <v>0</v>
      </c>
      <c r="BG246" s="203">
        <f>IF(N246="zákl. přenesená",J246,0)</f>
        <v>0</v>
      </c>
      <c r="BH246" s="203">
        <f>IF(N246="sníž. přenesená",J246,0)</f>
        <v>0</v>
      </c>
      <c r="BI246" s="203">
        <f>IF(N246="nulová",J246,0)</f>
        <v>0</v>
      </c>
      <c r="BJ246" s="23" t="s">
        <v>80</v>
      </c>
      <c r="BK246" s="203">
        <f>ROUND(I246*H246,2)</f>
        <v>0</v>
      </c>
      <c r="BL246" s="23" t="s">
        <v>226</v>
      </c>
      <c r="BM246" s="23" t="s">
        <v>378</v>
      </c>
    </row>
    <row r="247" spans="2:65" s="1" customFormat="1" ht="27">
      <c r="B247" s="40"/>
      <c r="C247" s="62"/>
      <c r="D247" s="204" t="s">
        <v>143</v>
      </c>
      <c r="E247" s="62"/>
      <c r="F247" s="205" t="s">
        <v>379</v>
      </c>
      <c r="G247" s="62"/>
      <c r="H247" s="62"/>
      <c r="I247" s="162"/>
      <c r="J247" s="62"/>
      <c r="K247" s="62"/>
      <c r="L247" s="60"/>
      <c r="M247" s="206"/>
      <c r="N247" s="41"/>
      <c r="O247" s="41"/>
      <c r="P247" s="41"/>
      <c r="Q247" s="41"/>
      <c r="R247" s="41"/>
      <c r="S247" s="41"/>
      <c r="T247" s="77"/>
      <c r="AT247" s="23" t="s">
        <v>143</v>
      </c>
      <c r="AU247" s="23" t="s">
        <v>82</v>
      </c>
    </row>
    <row r="248" spans="2:65" s="12" customFormat="1" ht="13.5">
      <c r="B248" s="226"/>
      <c r="C248" s="227"/>
      <c r="D248" s="207" t="s">
        <v>189</v>
      </c>
      <c r="E248" s="227"/>
      <c r="F248" s="248" t="s">
        <v>527</v>
      </c>
      <c r="G248" s="227"/>
      <c r="H248" s="249">
        <v>1.92</v>
      </c>
      <c r="I248" s="231"/>
      <c r="J248" s="227"/>
      <c r="K248" s="227"/>
      <c r="L248" s="232"/>
      <c r="M248" s="233"/>
      <c r="N248" s="234"/>
      <c r="O248" s="234"/>
      <c r="P248" s="234"/>
      <c r="Q248" s="234"/>
      <c r="R248" s="234"/>
      <c r="S248" s="234"/>
      <c r="T248" s="235"/>
      <c r="AT248" s="236" t="s">
        <v>189</v>
      </c>
      <c r="AU248" s="236" t="s">
        <v>82</v>
      </c>
      <c r="AV248" s="12" t="s">
        <v>82</v>
      </c>
      <c r="AW248" s="12" t="s">
        <v>6</v>
      </c>
      <c r="AX248" s="12" t="s">
        <v>80</v>
      </c>
      <c r="AY248" s="236" t="s">
        <v>133</v>
      </c>
    </row>
    <row r="249" spans="2:65" s="1" customFormat="1" ht="16.5" customHeight="1">
      <c r="B249" s="40"/>
      <c r="C249" s="192" t="s">
        <v>381</v>
      </c>
      <c r="D249" s="192" t="s">
        <v>136</v>
      </c>
      <c r="E249" s="193" t="s">
        <v>382</v>
      </c>
      <c r="F249" s="194" t="s">
        <v>383</v>
      </c>
      <c r="G249" s="195" t="s">
        <v>277</v>
      </c>
      <c r="H249" s="196">
        <v>196.76</v>
      </c>
      <c r="I249" s="197"/>
      <c r="J249" s="198">
        <f>ROUND(I249*H249,2)</f>
        <v>0</v>
      </c>
      <c r="K249" s="194" t="s">
        <v>140</v>
      </c>
      <c r="L249" s="60"/>
      <c r="M249" s="199" t="s">
        <v>21</v>
      </c>
      <c r="N249" s="200" t="s">
        <v>43</v>
      </c>
      <c r="O249" s="41"/>
      <c r="P249" s="201">
        <f>O249*H249</f>
        <v>0</v>
      </c>
      <c r="Q249" s="201">
        <v>0</v>
      </c>
      <c r="R249" s="201">
        <f>Q249*H249</f>
        <v>0</v>
      </c>
      <c r="S249" s="201">
        <v>2.9999999999999997E-4</v>
      </c>
      <c r="T249" s="202">
        <f>S249*H249</f>
        <v>5.902799999999999E-2</v>
      </c>
      <c r="AR249" s="23" t="s">
        <v>226</v>
      </c>
      <c r="AT249" s="23" t="s">
        <v>136</v>
      </c>
      <c r="AU249" s="23" t="s">
        <v>82</v>
      </c>
      <c r="AY249" s="23" t="s">
        <v>133</v>
      </c>
      <c r="BE249" s="203">
        <f>IF(N249="základní",J249,0)</f>
        <v>0</v>
      </c>
      <c r="BF249" s="203">
        <f>IF(N249="snížená",J249,0)</f>
        <v>0</v>
      </c>
      <c r="BG249" s="203">
        <f>IF(N249="zákl. přenesená",J249,0)</f>
        <v>0</v>
      </c>
      <c r="BH249" s="203">
        <f>IF(N249="sníž. přenesená",J249,0)</f>
        <v>0</v>
      </c>
      <c r="BI249" s="203">
        <f>IF(N249="nulová",J249,0)</f>
        <v>0</v>
      </c>
      <c r="BJ249" s="23" t="s">
        <v>80</v>
      </c>
      <c r="BK249" s="203">
        <f>ROUND(I249*H249,2)</f>
        <v>0</v>
      </c>
      <c r="BL249" s="23" t="s">
        <v>226</v>
      </c>
      <c r="BM249" s="23" t="s">
        <v>384</v>
      </c>
    </row>
    <row r="250" spans="2:65" s="11" customFormat="1" ht="13.5">
      <c r="B250" s="215"/>
      <c r="C250" s="216"/>
      <c r="D250" s="204" t="s">
        <v>189</v>
      </c>
      <c r="E250" s="217" t="s">
        <v>21</v>
      </c>
      <c r="F250" s="218" t="s">
        <v>445</v>
      </c>
      <c r="G250" s="216"/>
      <c r="H250" s="219" t="s">
        <v>21</v>
      </c>
      <c r="I250" s="220"/>
      <c r="J250" s="216"/>
      <c r="K250" s="216"/>
      <c r="L250" s="221"/>
      <c r="M250" s="222"/>
      <c r="N250" s="223"/>
      <c r="O250" s="223"/>
      <c r="P250" s="223"/>
      <c r="Q250" s="223"/>
      <c r="R250" s="223"/>
      <c r="S250" s="223"/>
      <c r="T250" s="224"/>
      <c r="AT250" s="225" t="s">
        <v>189</v>
      </c>
      <c r="AU250" s="225" t="s">
        <v>82</v>
      </c>
      <c r="AV250" s="11" t="s">
        <v>80</v>
      </c>
      <c r="AW250" s="11" t="s">
        <v>35</v>
      </c>
      <c r="AX250" s="11" t="s">
        <v>72</v>
      </c>
      <c r="AY250" s="225" t="s">
        <v>133</v>
      </c>
    </row>
    <row r="251" spans="2:65" s="12" customFormat="1" ht="13.5">
      <c r="B251" s="226"/>
      <c r="C251" s="227"/>
      <c r="D251" s="204" t="s">
        <v>189</v>
      </c>
      <c r="E251" s="228" t="s">
        <v>21</v>
      </c>
      <c r="F251" s="229" t="s">
        <v>512</v>
      </c>
      <c r="G251" s="227"/>
      <c r="H251" s="230">
        <v>13.08</v>
      </c>
      <c r="I251" s="231"/>
      <c r="J251" s="227"/>
      <c r="K251" s="227"/>
      <c r="L251" s="232"/>
      <c r="M251" s="233"/>
      <c r="N251" s="234"/>
      <c r="O251" s="234"/>
      <c r="P251" s="234"/>
      <c r="Q251" s="234"/>
      <c r="R251" s="234"/>
      <c r="S251" s="234"/>
      <c r="T251" s="235"/>
      <c r="AT251" s="236" t="s">
        <v>189</v>
      </c>
      <c r="AU251" s="236" t="s">
        <v>82</v>
      </c>
      <c r="AV251" s="12" t="s">
        <v>82</v>
      </c>
      <c r="AW251" s="12" t="s">
        <v>35</v>
      </c>
      <c r="AX251" s="12" t="s">
        <v>72</v>
      </c>
      <c r="AY251" s="236" t="s">
        <v>133</v>
      </c>
    </row>
    <row r="252" spans="2:65" s="12" customFormat="1" ht="13.5">
      <c r="B252" s="226"/>
      <c r="C252" s="227"/>
      <c r="D252" s="204" t="s">
        <v>189</v>
      </c>
      <c r="E252" s="228" t="s">
        <v>21</v>
      </c>
      <c r="F252" s="229" t="s">
        <v>513</v>
      </c>
      <c r="G252" s="227"/>
      <c r="H252" s="230">
        <v>12.95</v>
      </c>
      <c r="I252" s="231"/>
      <c r="J252" s="227"/>
      <c r="K252" s="227"/>
      <c r="L252" s="232"/>
      <c r="M252" s="233"/>
      <c r="N252" s="234"/>
      <c r="O252" s="234"/>
      <c r="P252" s="234"/>
      <c r="Q252" s="234"/>
      <c r="R252" s="234"/>
      <c r="S252" s="234"/>
      <c r="T252" s="235"/>
      <c r="AT252" s="236" t="s">
        <v>189</v>
      </c>
      <c r="AU252" s="236" t="s">
        <v>82</v>
      </c>
      <c r="AV252" s="12" t="s">
        <v>82</v>
      </c>
      <c r="AW252" s="12" t="s">
        <v>35</v>
      </c>
      <c r="AX252" s="12" t="s">
        <v>72</v>
      </c>
      <c r="AY252" s="236" t="s">
        <v>133</v>
      </c>
    </row>
    <row r="253" spans="2:65" s="12" customFormat="1" ht="13.5">
      <c r="B253" s="226"/>
      <c r="C253" s="227"/>
      <c r="D253" s="204" t="s">
        <v>189</v>
      </c>
      <c r="E253" s="228" t="s">
        <v>21</v>
      </c>
      <c r="F253" s="229" t="s">
        <v>514</v>
      </c>
      <c r="G253" s="227"/>
      <c r="H253" s="230">
        <v>53.74</v>
      </c>
      <c r="I253" s="231"/>
      <c r="J253" s="227"/>
      <c r="K253" s="227"/>
      <c r="L253" s="232"/>
      <c r="M253" s="233"/>
      <c r="N253" s="234"/>
      <c r="O253" s="234"/>
      <c r="P253" s="234"/>
      <c r="Q253" s="234"/>
      <c r="R253" s="234"/>
      <c r="S253" s="234"/>
      <c r="T253" s="235"/>
      <c r="AT253" s="236" t="s">
        <v>189</v>
      </c>
      <c r="AU253" s="236" t="s">
        <v>82</v>
      </c>
      <c r="AV253" s="12" t="s">
        <v>82</v>
      </c>
      <c r="AW253" s="12" t="s">
        <v>35</v>
      </c>
      <c r="AX253" s="12" t="s">
        <v>72</v>
      </c>
      <c r="AY253" s="236" t="s">
        <v>133</v>
      </c>
    </row>
    <row r="254" spans="2:65" s="12" customFormat="1" ht="13.5">
      <c r="B254" s="226"/>
      <c r="C254" s="227"/>
      <c r="D254" s="204" t="s">
        <v>189</v>
      </c>
      <c r="E254" s="228" t="s">
        <v>21</v>
      </c>
      <c r="F254" s="229" t="s">
        <v>515</v>
      </c>
      <c r="G254" s="227"/>
      <c r="H254" s="230">
        <v>6.99</v>
      </c>
      <c r="I254" s="231"/>
      <c r="J254" s="227"/>
      <c r="K254" s="227"/>
      <c r="L254" s="232"/>
      <c r="M254" s="233"/>
      <c r="N254" s="234"/>
      <c r="O254" s="234"/>
      <c r="P254" s="234"/>
      <c r="Q254" s="234"/>
      <c r="R254" s="234"/>
      <c r="S254" s="234"/>
      <c r="T254" s="235"/>
      <c r="AT254" s="236" t="s">
        <v>189</v>
      </c>
      <c r="AU254" s="236" t="s">
        <v>82</v>
      </c>
      <c r="AV254" s="12" t="s">
        <v>82</v>
      </c>
      <c r="AW254" s="12" t="s">
        <v>35</v>
      </c>
      <c r="AX254" s="12" t="s">
        <v>72</v>
      </c>
      <c r="AY254" s="236" t="s">
        <v>133</v>
      </c>
    </row>
    <row r="255" spans="2:65" s="12" customFormat="1" ht="27">
      <c r="B255" s="226"/>
      <c r="C255" s="227"/>
      <c r="D255" s="204" t="s">
        <v>189</v>
      </c>
      <c r="E255" s="228" t="s">
        <v>21</v>
      </c>
      <c r="F255" s="229" t="s">
        <v>521</v>
      </c>
      <c r="G255" s="227"/>
      <c r="H255" s="230">
        <v>4.34</v>
      </c>
      <c r="I255" s="231"/>
      <c r="J255" s="227"/>
      <c r="K255" s="227"/>
      <c r="L255" s="232"/>
      <c r="M255" s="233"/>
      <c r="N255" s="234"/>
      <c r="O255" s="234"/>
      <c r="P255" s="234"/>
      <c r="Q255" s="234"/>
      <c r="R255" s="234"/>
      <c r="S255" s="234"/>
      <c r="T255" s="235"/>
      <c r="AT255" s="236" t="s">
        <v>189</v>
      </c>
      <c r="AU255" s="236" t="s">
        <v>82</v>
      </c>
      <c r="AV255" s="12" t="s">
        <v>82</v>
      </c>
      <c r="AW255" s="12" t="s">
        <v>35</v>
      </c>
      <c r="AX255" s="12" t="s">
        <v>72</v>
      </c>
      <c r="AY255" s="236" t="s">
        <v>133</v>
      </c>
    </row>
    <row r="256" spans="2:65" s="12" customFormat="1" ht="13.5">
      <c r="B256" s="226"/>
      <c r="C256" s="227"/>
      <c r="D256" s="204" t="s">
        <v>189</v>
      </c>
      <c r="E256" s="228" t="s">
        <v>21</v>
      </c>
      <c r="F256" s="229" t="s">
        <v>522</v>
      </c>
      <c r="G256" s="227"/>
      <c r="H256" s="230">
        <v>3.46</v>
      </c>
      <c r="I256" s="231"/>
      <c r="J256" s="227"/>
      <c r="K256" s="227"/>
      <c r="L256" s="232"/>
      <c r="M256" s="233"/>
      <c r="N256" s="234"/>
      <c r="O256" s="234"/>
      <c r="P256" s="234"/>
      <c r="Q256" s="234"/>
      <c r="R256" s="234"/>
      <c r="S256" s="234"/>
      <c r="T256" s="235"/>
      <c r="AT256" s="236" t="s">
        <v>189</v>
      </c>
      <c r="AU256" s="236" t="s">
        <v>82</v>
      </c>
      <c r="AV256" s="12" t="s">
        <v>82</v>
      </c>
      <c r="AW256" s="12" t="s">
        <v>35</v>
      </c>
      <c r="AX256" s="12" t="s">
        <v>72</v>
      </c>
      <c r="AY256" s="236" t="s">
        <v>133</v>
      </c>
    </row>
    <row r="257" spans="2:65" s="11" customFormat="1" ht="13.5">
      <c r="B257" s="215"/>
      <c r="C257" s="216"/>
      <c r="D257" s="204" t="s">
        <v>189</v>
      </c>
      <c r="E257" s="217" t="s">
        <v>21</v>
      </c>
      <c r="F257" s="218" t="s">
        <v>447</v>
      </c>
      <c r="G257" s="216"/>
      <c r="H257" s="219" t="s">
        <v>21</v>
      </c>
      <c r="I257" s="220"/>
      <c r="J257" s="216"/>
      <c r="K257" s="216"/>
      <c r="L257" s="221"/>
      <c r="M257" s="222"/>
      <c r="N257" s="223"/>
      <c r="O257" s="223"/>
      <c r="P257" s="223"/>
      <c r="Q257" s="223"/>
      <c r="R257" s="223"/>
      <c r="S257" s="223"/>
      <c r="T257" s="224"/>
      <c r="AT257" s="225" t="s">
        <v>189</v>
      </c>
      <c r="AU257" s="225" t="s">
        <v>82</v>
      </c>
      <c r="AV257" s="11" t="s">
        <v>80</v>
      </c>
      <c r="AW257" s="11" t="s">
        <v>35</v>
      </c>
      <c r="AX257" s="11" t="s">
        <v>72</v>
      </c>
      <c r="AY257" s="225" t="s">
        <v>133</v>
      </c>
    </row>
    <row r="258" spans="2:65" s="12" customFormat="1" ht="27">
      <c r="B258" s="226"/>
      <c r="C258" s="227"/>
      <c r="D258" s="204" t="s">
        <v>189</v>
      </c>
      <c r="E258" s="228" t="s">
        <v>21</v>
      </c>
      <c r="F258" s="229" t="s">
        <v>516</v>
      </c>
      <c r="G258" s="227"/>
      <c r="H258" s="230">
        <v>20.52</v>
      </c>
      <c r="I258" s="231"/>
      <c r="J258" s="227"/>
      <c r="K258" s="227"/>
      <c r="L258" s="232"/>
      <c r="M258" s="233"/>
      <c r="N258" s="234"/>
      <c r="O258" s="234"/>
      <c r="P258" s="234"/>
      <c r="Q258" s="234"/>
      <c r="R258" s="234"/>
      <c r="S258" s="234"/>
      <c r="T258" s="235"/>
      <c r="AT258" s="236" t="s">
        <v>189</v>
      </c>
      <c r="AU258" s="236" t="s">
        <v>82</v>
      </c>
      <c r="AV258" s="12" t="s">
        <v>82</v>
      </c>
      <c r="AW258" s="12" t="s">
        <v>35</v>
      </c>
      <c r="AX258" s="12" t="s">
        <v>72</v>
      </c>
      <c r="AY258" s="236" t="s">
        <v>133</v>
      </c>
    </row>
    <row r="259" spans="2:65" s="12" customFormat="1" ht="27">
      <c r="B259" s="226"/>
      <c r="C259" s="227"/>
      <c r="D259" s="204" t="s">
        <v>189</v>
      </c>
      <c r="E259" s="228" t="s">
        <v>21</v>
      </c>
      <c r="F259" s="229" t="s">
        <v>517</v>
      </c>
      <c r="G259" s="227"/>
      <c r="H259" s="230">
        <v>20.13</v>
      </c>
      <c r="I259" s="231"/>
      <c r="J259" s="227"/>
      <c r="K259" s="227"/>
      <c r="L259" s="232"/>
      <c r="M259" s="233"/>
      <c r="N259" s="234"/>
      <c r="O259" s="234"/>
      <c r="P259" s="234"/>
      <c r="Q259" s="234"/>
      <c r="R259" s="234"/>
      <c r="S259" s="234"/>
      <c r="T259" s="235"/>
      <c r="AT259" s="236" t="s">
        <v>189</v>
      </c>
      <c r="AU259" s="236" t="s">
        <v>82</v>
      </c>
      <c r="AV259" s="12" t="s">
        <v>82</v>
      </c>
      <c r="AW259" s="12" t="s">
        <v>35</v>
      </c>
      <c r="AX259" s="12" t="s">
        <v>72</v>
      </c>
      <c r="AY259" s="236" t="s">
        <v>133</v>
      </c>
    </row>
    <row r="260" spans="2:65" s="12" customFormat="1" ht="13.5">
      <c r="B260" s="226"/>
      <c r="C260" s="227"/>
      <c r="D260" s="204" t="s">
        <v>189</v>
      </c>
      <c r="E260" s="228" t="s">
        <v>21</v>
      </c>
      <c r="F260" s="229" t="s">
        <v>528</v>
      </c>
      <c r="G260" s="227"/>
      <c r="H260" s="230">
        <v>46.38</v>
      </c>
      <c r="I260" s="231"/>
      <c r="J260" s="227"/>
      <c r="K260" s="227"/>
      <c r="L260" s="232"/>
      <c r="M260" s="233"/>
      <c r="N260" s="234"/>
      <c r="O260" s="234"/>
      <c r="P260" s="234"/>
      <c r="Q260" s="234"/>
      <c r="R260" s="234"/>
      <c r="S260" s="234"/>
      <c r="T260" s="235"/>
      <c r="AT260" s="236" t="s">
        <v>189</v>
      </c>
      <c r="AU260" s="236" t="s">
        <v>82</v>
      </c>
      <c r="AV260" s="12" t="s">
        <v>82</v>
      </c>
      <c r="AW260" s="12" t="s">
        <v>35</v>
      </c>
      <c r="AX260" s="12" t="s">
        <v>72</v>
      </c>
      <c r="AY260" s="236" t="s">
        <v>133</v>
      </c>
    </row>
    <row r="261" spans="2:65" s="12" customFormat="1" ht="13.5">
      <c r="B261" s="226"/>
      <c r="C261" s="227"/>
      <c r="D261" s="204" t="s">
        <v>189</v>
      </c>
      <c r="E261" s="228" t="s">
        <v>21</v>
      </c>
      <c r="F261" s="229" t="s">
        <v>519</v>
      </c>
      <c r="G261" s="227"/>
      <c r="H261" s="230">
        <v>7.87</v>
      </c>
      <c r="I261" s="231"/>
      <c r="J261" s="227"/>
      <c r="K261" s="227"/>
      <c r="L261" s="232"/>
      <c r="M261" s="233"/>
      <c r="N261" s="234"/>
      <c r="O261" s="234"/>
      <c r="P261" s="234"/>
      <c r="Q261" s="234"/>
      <c r="R261" s="234"/>
      <c r="S261" s="234"/>
      <c r="T261" s="235"/>
      <c r="AT261" s="236" t="s">
        <v>189</v>
      </c>
      <c r="AU261" s="236" t="s">
        <v>82</v>
      </c>
      <c r="AV261" s="12" t="s">
        <v>82</v>
      </c>
      <c r="AW261" s="12" t="s">
        <v>35</v>
      </c>
      <c r="AX261" s="12" t="s">
        <v>72</v>
      </c>
      <c r="AY261" s="236" t="s">
        <v>133</v>
      </c>
    </row>
    <row r="262" spans="2:65" s="12" customFormat="1" ht="27">
      <c r="B262" s="226"/>
      <c r="C262" s="227"/>
      <c r="D262" s="204" t="s">
        <v>189</v>
      </c>
      <c r="E262" s="228" t="s">
        <v>21</v>
      </c>
      <c r="F262" s="229" t="s">
        <v>529</v>
      </c>
      <c r="G262" s="227"/>
      <c r="H262" s="230">
        <v>7.3</v>
      </c>
      <c r="I262" s="231"/>
      <c r="J262" s="227"/>
      <c r="K262" s="227"/>
      <c r="L262" s="232"/>
      <c r="M262" s="233"/>
      <c r="N262" s="234"/>
      <c r="O262" s="234"/>
      <c r="P262" s="234"/>
      <c r="Q262" s="234"/>
      <c r="R262" s="234"/>
      <c r="S262" s="234"/>
      <c r="T262" s="235"/>
      <c r="AT262" s="236" t="s">
        <v>189</v>
      </c>
      <c r="AU262" s="236" t="s">
        <v>82</v>
      </c>
      <c r="AV262" s="12" t="s">
        <v>82</v>
      </c>
      <c r="AW262" s="12" t="s">
        <v>35</v>
      </c>
      <c r="AX262" s="12" t="s">
        <v>72</v>
      </c>
      <c r="AY262" s="236" t="s">
        <v>133</v>
      </c>
    </row>
    <row r="263" spans="2:65" s="13" customFormat="1" ht="13.5">
      <c r="B263" s="237"/>
      <c r="C263" s="238"/>
      <c r="D263" s="207" t="s">
        <v>189</v>
      </c>
      <c r="E263" s="239" t="s">
        <v>21</v>
      </c>
      <c r="F263" s="240" t="s">
        <v>196</v>
      </c>
      <c r="G263" s="238"/>
      <c r="H263" s="241">
        <v>196.76</v>
      </c>
      <c r="I263" s="242"/>
      <c r="J263" s="238"/>
      <c r="K263" s="238"/>
      <c r="L263" s="243"/>
      <c r="M263" s="244"/>
      <c r="N263" s="245"/>
      <c r="O263" s="245"/>
      <c r="P263" s="245"/>
      <c r="Q263" s="245"/>
      <c r="R263" s="245"/>
      <c r="S263" s="245"/>
      <c r="T263" s="246"/>
      <c r="AT263" s="247" t="s">
        <v>189</v>
      </c>
      <c r="AU263" s="247" t="s">
        <v>82</v>
      </c>
      <c r="AV263" s="13" t="s">
        <v>155</v>
      </c>
      <c r="AW263" s="13" t="s">
        <v>35</v>
      </c>
      <c r="AX263" s="13" t="s">
        <v>80</v>
      </c>
      <c r="AY263" s="247" t="s">
        <v>133</v>
      </c>
    </row>
    <row r="264" spans="2:65" s="1" customFormat="1" ht="16.5" customHeight="1">
      <c r="B264" s="40"/>
      <c r="C264" s="192" t="s">
        <v>387</v>
      </c>
      <c r="D264" s="192" t="s">
        <v>136</v>
      </c>
      <c r="E264" s="193" t="s">
        <v>388</v>
      </c>
      <c r="F264" s="194" t="s">
        <v>389</v>
      </c>
      <c r="G264" s="195" t="s">
        <v>200</v>
      </c>
      <c r="H264" s="196">
        <v>79.77</v>
      </c>
      <c r="I264" s="197"/>
      <c r="J264" s="198">
        <f>ROUND(I264*H264,2)</f>
        <v>0</v>
      </c>
      <c r="K264" s="194" t="s">
        <v>140</v>
      </c>
      <c r="L264" s="60"/>
      <c r="M264" s="199" t="s">
        <v>21</v>
      </c>
      <c r="N264" s="200" t="s">
        <v>43</v>
      </c>
      <c r="O264" s="41"/>
      <c r="P264" s="201">
        <f>O264*H264</f>
        <v>0</v>
      </c>
      <c r="Q264" s="201">
        <v>0</v>
      </c>
      <c r="R264" s="201">
        <f>Q264*H264</f>
        <v>0</v>
      </c>
      <c r="S264" s="201">
        <v>0</v>
      </c>
      <c r="T264" s="202">
        <f>S264*H264</f>
        <v>0</v>
      </c>
      <c r="AR264" s="23" t="s">
        <v>226</v>
      </c>
      <c r="AT264" s="23" t="s">
        <v>136</v>
      </c>
      <c r="AU264" s="23" t="s">
        <v>82</v>
      </c>
      <c r="AY264" s="23" t="s">
        <v>133</v>
      </c>
      <c r="BE264" s="203">
        <f>IF(N264="základní",J264,0)</f>
        <v>0</v>
      </c>
      <c r="BF264" s="203">
        <f>IF(N264="snížená",J264,0)</f>
        <v>0</v>
      </c>
      <c r="BG264" s="203">
        <f>IF(N264="zákl. přenesená",J264,0)</f>
        <v>0</v>
      </c>
      <c r="BH264" s="203">
        <f>IF(N264="sníž. přenesená",J264,0)</f>
        <v>0</v>
      </c>
      <c r="BI264" s="203">
        <f>IF(N264="nulová",J264,0)</f>
        <v>0</v>
      </c>
      <c r="BJ264" s="23" t="s">
        <v>80</v>
      </c>
      <c r="BK264" s="203">
        <f>ROUND(I264*H264,2)</f>
        <v>0</v>
      </c>
      <c r="BL264" s="23" t="s">
        <v>226</v>
      </c>
      <c r="BM264" s="23" t="s">
        <v>390</v>
      </c>
    </row>
    <row r="265" spans="2:65" s="11" customFormat="1" ht="13.5">
      <c r="B265" s="215"/>
      <c r="C265" s="216"/>
      <c r="D265" s="204" t="s">
        <v>189</v>
      </c>
      <c r="E265" s="217" t="s">
        <v>21</v>
      </c>
      <c r="F265" s="218" t="s">
        <v>445</v>
      </c>
      <c r="G265" s="216"/>
      <c r="H265" s="219" t="s">
        <v>21</v>
      </c>
      <c r="I265" s="220"/>
      <c r="J265" s="216"/>
      <c r="K265" s="216"/>
      <c r="L265" s="221"/>
      <c r="M265" s="222"/>
      <c r="N265" s="223"/>
      <c r="O265" s="223"/>
      <c r="P265" s="223"/>
      <c r="Q265" s="223"/>
      <c r="R265" s="223"/>
      <c r="S265" s="223"/>
      <c r="T265" s="224"/>
      <c r="AT265" s="225" t="s">
        <v>189</v>
      </c>
      <c r="AU265" s="225" t="s">
        <v>82</v>
      </c>
      <c r="AV265" s="11" t="s">
        <v>80</v>
      </c>
      <c r="AW265" s="11" t="s">
        <v>35</v>
      </c>
      <c r="AX265" s="11" t="s">
        <v>72</v>
      </c>
      <c r="AY265" s="225" t="s">
        <v>133</v>
      </c>
    </row>
    <row r="266" spans="2:65" s="12" customFormat="1" ht="13.5">
      <c r="B266" s="226"/>
      <c r="C266" s="227"/>
      <c r="D266" s="204" t="s">
        <v>189</v>
      </c>
      <c r="E266" s="228" t="s">
        <v>21</v>
      </c>
      <c r="F266" s="229" t="s">
        <v>498</v>
      </c>
      <c r="G266" s="227"/>
      <c r="H266" s="230">
        <v>48.54</v>
      </c>
      <c r="I266" s="231"/>
      <c r="J266" s="227"/>
      <c r="K266" s="227"/>
      <c r="L266" s="232"/>
      <c r="M266" s="233"/>
      <c r="N266" s="234"/>
      <c r="O266" s="234"/>
      <c r="P266" s="234"/>
      <c r="Q266" s="234"/>
      <c r="R266" s="234"/>
      <c r="S266" s="234"/>
      <c r="T266" s="235"/>
      <c r="AT266" s="236" t="s">
        <v>189</v>
      </c>
      <c r="AU266" s="236" t="s">
        <v>82</v>
      </c>
      <c r="AV266" s="12" t="s">
        <v>82</v>
      </c>
      <c r="AW266" s="12" t="s">
        <v>35</v>
      </c>
      <c r="AX266" s="12" t="s">
        <v>72</v>
      </c>
      <c r="AY266" s="236" t="s">
        <v>133</v>
      </c>
    </row>
    <row r="267" spans="2:65" s="11" customFormat="1" ht="13.5">
      <c r="B267" s="215"/>
      <c r="C267" s="216"/>
      <c r="D267" s="204" t="s">
        <v>189</v>
      </c>
      <c r="E267" s="217" t="s">
        <v>21</v>
      </c>
      <c r="F267" s="218" t="s">
        <v>447</v>
      </c>
      <c r="G267" s="216"/>
      <c r="H267" s="219" t="s">
        <v>21</v>
      </c>
      <c r="I267" s="220"/>
      <c r="J267" s="216"/>
      <c r="K267" s="216"/>
      <c r="L267" s="221"/>
      <c r="M267" s="222"/>
      <c r="N267" s="223"/>
      <c r="O267" s="223"/>
      <c r="P267" s="223"/>
      <c r="Q267" s="223"/>
      <c r="R267" s="223"/>
      <c r="S267" s="223"/>
      <c r="T267" s="224"/>
      <c r="AT267" s="225" t="s">
        <v>189</v>
      </c>
      <c r="AU267" s="225" t="s">
        <v>82</v>
      </c>
      <c r="AV267" s="11" t="s">
        <v>80</v>
      </c>
      <c r="AW267" s="11" t="s">
        <v>35</v>
      </c>
      <c r="AX267" s="11" t="s">
        <v>72</v>
      </c>
      <c r="AY267" s="225" t="s">
        <v>133</v>
      </c>
    </row>
    <row r="268" spans="2:65" s="12" customFormat="1" ht="13.5">
      <c r="B268" s="226"/>
      <c r="C268" s="227"/>
      <c r="D268" s="204" t="s">
        <v>189</v>
      </c>
      <c r="E268" s="228" t="s">
        <v>21</v>
      </c>
      <c r="F268" s="229" t="s">
        <v>499</v>
      </c>
      <c r="G268" s="227"/>
      <c r="H268" s="230">
        <v>31.23</v>
      </c>
      <c r="I268" s="231"/>
      <c r="J268" s="227"/>
      <c r="K268" s="227"/>
      <c r="L268" s="232"/>
      <c r="M268" s="233"/>
      <c r="N268" s="234"/>
      <c r="O268" s="234"/>
      <c r="P268" s="234"/>
      <c r="Q268" s="234"/>
      <c r="R268" s="234"/>
      <c r="S268" s="234"/>
      <c r="T268" s="235"/>
      <c r="AT268" s="236" t="s">
        <v>189</v>
      </c>
      <c r="AU268" s="236" t="s">
        <v>82</v>
      </c>
      <c r="AV268" s="12" t="s">
        <v>82</v>
      </c>
      <c r="AW268" s="12" t="s">
        <v>35</v>
      </c>
      <c r="AX268" s="12" t="s">
        <v>72</v>
      </c>
      <c r="AY268" s="236" t="s">
        <v>133</v>
      </c>
    </row>
    <row r="269" spans="2:65" s="13" customFormat="1" ht="13.5">
      <c r="B269" s="237"/>
      <c r="C269" s="238"/>
      <c r="D269" s="207" t="s">
        <v>189</v>
      </c>
      <c r="E269" s="239" t="s">
        <v>21</v>
      </c>
      <c r="F269" s="240" t="s">
        <v>196</v>
      </c>
      <c r="G269" s="238"/>
      <c r="H269" s="241">
        <v>79.77</v>
      </c>
      <c r="I269" s="242"/>
      <c r="J269" s="238"/>
      <c r="K269" s="238"/>
      <c r="L269" s="243"/>
      <c r="M269" s="244"/>
      <c r="N269" s="245"/>
      <c r="O269" s="245"/>
      <c r="P269" s="245"/>
      <c r="Q269" s="245"/>
      <c r="R269" s="245"/>
      <c r="S269" s="245"/>
      <c r="T269" s="246"/>
      <c r="AT269" s="247" t="s">
        <v>189</v>
      </c>
      <c r="AU269" s="247" t="s">
        <v>82</v>
      </c>
      <c r="AV269" s="13" t="s">
        <v>155</v>
      </c>
      <c r="AW269" s="13" t="s">
        <v>35</v>
      </c>
      <c r="AX269" s="13" t="s">
        <v>80</v>
      </c>
      <c r="AY269" s="247" t="s">
        <v>133</v>
      </c>
    </row>
    <row r="270" spans="2:65" s="1" customFormat="1" ht="25.5" customHeight="1">
      <c r="B270" s="40"/>
      <c r="C270" s="192" t="s">
        <v>392</v>
      </c>
      <c r="D270" s="192" t="s">
        <v>136</v>
      </c>
      <c r="E270" s="193" t="s">
        <v>393</v>
      </c>
      <c r="F270" s="194" t="s">
        <v>394</v>
      </c>
      <c r="G270" s="195" t="s">
        <v>200</v>
      </c>
      <c r="H270" s="196">
        <v>79.77</v>
      </c>
      <c r="I270" s="197"/>
      <c r="J270" s="198">
        <f>ROUND(I270*H270,2)</f>
        <v>0</v>
      </c>
      <c r="K270" s="194" t="s">
        <v>140</v>
      </c>
      <c r="L270" s="60"/>
      <c r="M270" s="199" t="s">
        <v>21</v>
      </c>
      <c r="N270" s="200" t="s">
        <v>43</v>
      </c>
      <c r="O270" s="41"/>
      <c r="P270" s="201">
        <f>O270*H270</f>
        <v>0</v>
      </c>
      <c r="Q270" s="201">
        <v>5.0000000000000001E-4</v>
      </c>
      <c r="R270" s="201">
        <f>Q270*H270</f>
        <v>3.9884999999999997E-2</v>
      </c>
      <c r="S270" s="201">
        <v>0</v>
      </c>
      <c r="T270" s="202">
        <f>S270*H270</f>
        <v>0</v>
      </c>
      <c r="AR270" s="23" t="s">
        <v>226</v>
      </c>
      <c r="AT270" s="23" t="s">
        <v>136</v>
      </c>
      <c r="AU270" s="23" t="s">
        <v>82</v>
      </c>
      <c r="AY270" s="23" t="s">
        <v>133</v>
      </c>
      <c r="BE270" s="203">
        <f>IF(N270="základní",J270,0)</f>
        <v>0</v>
      </c>
      <c r="BF270" s="203">
        <f>IF(N270="snížená",J270,0)</f>
        <v>0</v>
      </c>
      <c r="BG270" s="203">
        <f>IF(N270="zákl. přenesená",J270,0)</f>
        <v>0</v>
      </c>
      <c r="BH270" s="203">
        <f>IF(N270="sníž. přenesená",J270,0)</f>
        <v>0</v>
      </c>
      <c r="BI270" s="203">
        <f>IF(N270="nulová",J270,0)</f>
        <v>0</v>
      </c>
      <c r="BJ270" s="23" t="s">
        <v>80</v>
      </c>
      <c r="BK270" s="203">
        <f>ROUND(I270*H270,2)</f>
        <v>0</v>
      </c>
      <c r="BL270" s="23" t="s">
        <v>226</v>
      </c>
      <c r="BM270" s="23" t="s">
        <v>395</v>
      </c>
    </row>
    <row r="271" spans="2:65" s="1" customFormat="1" ht="27">
      <c r="B271" s="40"/>
      <c r="C271" s="62"/>
      <c r="D271" s="207" t="s">
        <v>143</v>
      </c>
      <c r="E271" s="62"/>
      <c r="F271" s="208" t="s">
        <v>321</v>
      </c>
      <c r="G271" s="62"/>
      <c r="H271" s="62"/>
      <c r="I271" s="162"/>
      <c r="J271" s="62"/>
      <c r="K271" s="62"/>
      <c r="L271" s="60"/>
      <c r="M271" s="206"/>
      <c r="N271" s="41"/>
      <c r="O271" s="41"/>
      <c r="P271" s="41"/>
      <c r="Q271" s="41"/>
      <c r="R271" s="41"/>
      <c r="S271" s="41"/>
      <c r="T271" s="77"/>
      <c r="AT271" s="23" t="s">
        <v>143</v>
      </c>
      <c r="AU271" s="23" t="s">
        <v>82</v>
      </c>
    </row>
    <row r="272" spans="2:65" s="1" customFormat="1" ht="16.5" customHeight="1">
      <c r="B272" s="40"/>
      <c r="C272" s="251" t="s">
        <v>396</v>
      </c>
      <c r="D272" s="251" t="s">
        <v>252</v>
      </c>
      <c r="E272" s="252" t="s">
        <v>322</v>
      </c>
      <c r="F272" s="253" t="s">
        <v>323</v>
      </c>
      <c r="G272" s="254" t="s">
        <v>200</v>
      </c>
      <c r="H272" s="255">
        <v>95.724000000000004</v>
      </c>
      <c r="I272" s="256"/>
      <c r="J272" s="257">
        <f>ROUND(I272*H272,2)</f>
        <v>0</v>
      </c>
      <c r="K272" s="253" t="s">
        <v>140</v>
      </c>
      <c r="L272" s="258"/>
      <c r="M272" s="259" t="s">
        <v>21</v>
      </c>
      <c r="N272" s="260" t="s">
        <v>43</v>
      </c>
      <c r="O272" s="41"/>
      <c r="P272" s="201">
        <f>O272*H272</f>
        <v>0</v>
      </c>
      <c r="Q272" s="201">
        <v>2.5999999999999999E-3</v>
      </c>
      <c r="R272" s="201">
        <f>Q272*H272</f>
        <v>0.2488824</v>
      </c>
      <c r="S272" s="201">
        <v>0</v>
      </c>
      <c r="T272" s="202">
        <f>S272*H272</f>
        <v>0</v>
      </c>
      <c r="AR272" s="23" t="s">
        <v>255</v>
      </c>
      <c r="AT272" s="23" t="s">
        <v>252</v>
      </c>
      <c r="AU272" s="23" t="s">
        <v>82</v>
      </c>
      <c r="AY272" s="23" t="s">
        <v>133</v>
      </c>
      <c r="BE272" s="203">
        <f>IF(N272="základní",J272,0)</f>
        <v>0</v>
      </c>
      <c r="BF272" s="203">
        <f>IF(N272="snížená",J272,0)</f>
        <v>0</v>
      </c>
      <c r="BG272" s="203">
        <f>IF(N272="zákl. přenesená",J272,0)</f>
        <v>0</v>
      </c>
      <c r="BH272" s="203">
        <f>IF(N272="sníž. přenesená",J272,0)</f>
        <v>0</v>
      </c>
      <c r="BI272" s="203">
        <f>IF(N272="nulová",J272,0)</f>
        <v>0</v>
      </c>
      <c r="BJ272" s="23" t="s">
        <v>80</v>
      </c>
      <c r="BK272" s="203">
        <f>ROUND(I272*H272,2)</f>
        <v>0</v>
      </c>
      <c r="BL272" s="23" t="s">
        <v>226</v>
      </c>
      <c r="BM272" s="23" t="s">
        <v>397</v>
      </c>
    </row>
    <row r="273" spans="2:65" s="1" customFormat="1" ht="27">
      <c r="B273" s="40"/>
      <c r="C273" s="62"/>
      <c r="D273" s="204" t="s">
        <v>143</v>
      </c>
      <c r="E273" s="62"/>
      <c r="F273" s="205" t="s">
        <v>325</v>
      </c>
      <c r="G273" s="62"/>
      <c r="H273" s="62"/>
      <c r="I273" s="162"/>
      <c r="J273" s="62"/>
      <c r="K273" s="62"/>
      <c r="L273" s="60"/>
      <c r="M273" s="206"/>
      <c r="N273" s="41"/>
      <c r="O273" s="41"/>
      <c r="P273" s="41"/>
      <c r="Q273" s="41"/>
      <c r="R273" s="41"/>
      <c r="S273" s="41"/>
      <c r="T273" s="77"/>
      <c r="AT273" s="23" t="s">
        <v>143</v>
      </c>
      <c r="AU273" s="23" t="s">
        <v>82</v>
      </c>
    </row>
    <row r="274" spans="2:65" s="12" customFormat="1" ht="13.5">
      <c r="B274" s="226"/>
      <c r="C274" s="227"/>
      <c r="D274" s="207" t="s">
        <v>189</v>
      </c>
      <c r="E274" s="227"/>
      <c r="F274" s="248" t="s">
        <v>530</v>
      </c>
      <c r="G274" s="227"/>
      <c r="H274" s="249">
        <v>95.724000000000004</v>
      </c>
      <c r="I274" s="231"/>
      <c r="J274" s="227"/>
      <c r="K274" s="227"/>
      <c r="L274" s="232"/>
      <c r="M274" s="233"/>
      <c r="N274" s="234"/>
      <c r="O274" s="234"/>
      <c r="P274" s="234"/>
      <c r="Q274" s="234"/>
      <c r="R274" s="234"/>
      <c r="S274" s="234"/>
      <c r="T274" s="235"/>
      <c r="AT274" s="236" t="s">
        <v>189</v>
      </c>
      <c r="AU274" s="236" t="s">
        <v>82</v>
      </c>
      <c r="AV274" s="12" t="s">
        <v>82</v>
      </c>
      <c r="AW274" s="12" t="s">
        <v>6</v>
      </c>
      <c r="AX274" s="12" t="s">
        <v>80</v>
      </c>
      <c r="AY274" s="236" t="s">
        <v>133</v>
      </c>
    </row>
    <row r="275" spans="2:65" s="1" customFormat="1" ht="16.5" customHeight="1">
      <c r="B275" s="40"/>
      <c r="C275" s="192" t="s">
        <v>399</v>
      </c>
      <c r="D275" s="192" t="s">
        <v>136</v>
      </c>
      <c r="E275" s="193" t="s">
        <v>400</v>
      </c>
      <c r="F275" s="194" t="s">
        <v>401</v>
      </c>
      <c r="G275" s="195" t="s">
        <v>200</v>
      </c>
      <c r="H275" s="196">
        <v>159.35</v>
      </c>
      <c r="I275" s="197"/>
      <c r="J275" s="198">
        <f>ROUND(I275*H275,2)</f>
        <v>0</v>
      </c>
      <c r="K275" s="194" t="s">
        <v>140</v>
      </c>
      <c r="L275" s="60"/>
      <c r="M275" s="199" t="s">
        <v>21</v>
      </c>
      <c r="N275" s="200" t="s">
        <v>43</v>
      </c>
      <c r="O275" s="41"/>
      <c r="P275" s="201">
        <f>O275*H275</f>
        <v>0</v>
      </c>
      <c r="Q275" s="201">
        <v>0</v>
      </c>
      <c r="R275" s="201">
        <f>Q275*H275</f>
        <v>0</v>
      </c>
      <c r="S275" s="201">
        <v>0</v>
      </c>
      <c r="T275" s="202">
        <f>S275*H275</f>
        <v>0</v>
      </c>
      <c r="AR275" s="23" t="s">
        <v>226</v>
      </c>
      <c r="AT275" s="23" t="s">
        <v>136</v>
      </c>
      <c r="AU275" s="23" t="s">
        <v>82</v>
      </c>
      <c r="AY275" s="23" t="s">
        <v>133</v>
      </c>
      <c r="BE275" s="203">
        <f>IF(N275="základní",J275,0)</f>
        <v>0</v>
      </c>
      <c r="BF275" s="203">
        <f>IF(N275="snížená",J275,0)</f>
        <v>0</v>
      </c>
      <c r="BG275" s="203">
        <f>IF(N275="zákl. přenesená",J275,0)</f>
        <v>0</v>
      </c>
      <c r="BH275" s="203">
        <f>IF(N275="sníž. přenesená",J275,0)</f>
        <v>0</v>
      </c>
      <c r="BI275" s="203">
        <f>IF(N275="nulová",J275,0)</f>
        <v>0</v>
      </c>
      <c r="BJ275" s="23" t="s">
        <v>80</v>
      </c>
      <c r="BK275" s="203">
        <f>ROUND(I275*H275,2)</f>
        <v>0</v>
      </c>
      <c r="BL275" s="23" t="s">
        <v>226</v>
      </c>
      <c r="BM275" s="23" t="s">
        <v>402</v>
      </c>
    </row>
    <row r="276" spans="2:65" s="1" customFormat="1" ht="16.5" customHeight="1">
      <c r="B276" s="40"/>
      <c r="C276" s="192" t="s">
        <v>403</v>
      </c>
      <c r="D276" s="192" t="s">
        <v>136</v>
      </c>
      <c r="E276" s="193" t="s">
        <v>404</v>
      </c>
      <c r="F276" s="194" t="s">
        <v>405</v>
      </c>
      <c r="G276" s="195" t="s">
        <v>200</v>
      </c>
      <c r="H276" s="196">
        <v>79.77</v>
      </c>
      <c r="I276" s="197"/>
      <c r="J276" s="198">
        <f>ROUND(I276*H276,2)</f>
        <v>0</v>
      </c>
      <c r="K276" s="194" t="s">
        <v>21</v>
      </c>
      <c r="L276" s="60"/>
      <c r="M276" s="199" t="s">
        <v>21</v>
      </c>
      <c r="N276" s="200" t="s">
        <v>43</v>
      </c>
      <c r="O276" s="41"/>
      <c r="P276" s="201">
        <f>O276*H276</f>
        <v>0</v>
      </c>
      <c r="Q276" s="201">
        <v>0</v>
      </c>
      <c r="R276" s="201">
        <f>Q276*H276</f>
        <v>0</v>
      </c>
      <c r="S276" s="201">
        <v>0</v>
      </c>
      <c r="T276" s="202">
        <f>S276*H276</f>
        <v>0</v>
      </c>
      <c r="AR276" s="23" t="s">
        <v>226</v>
      </c>
      <c r="AT276" s="23" t="s">
        <v>136</v>
      </c>
      <c r="AU276" s="23" t="s">
        <v>82</v>
      </c>
      <c r="AY276" s="23" t="s">
        <v>133</v>
      </c>
      <c r="BE276" s="203">
        <f>IF(N276="základní",J276,0)</f>
        <v>0</v>
      </c>
      <c r="BF276" s="203">
        <f>IF(N276="snížená",J276,0)</f>
        <v>0</v>
      </c>
      <c r="BG276" s="203">
        <f>IF(N276="zákl. přenesená",J276,0)</f>
        <v>0</v>
      </c>
      <c r="BH276" s="203">
        <f>IF(N276="sníž. přenesená",J276,0)</f>
        <v>0</v>
      </c>
      <c r="BI276" s="203">
        <f>IF(N276="nulová",J276,0)</f>
        <v>0</v>
      </c>
      <c r="BJ276" s="23" t="s">
        <v>80</v>
      </c>
      <c r="BK276" s="203">
        <f>ROUND(I276*H276,2)</f>
        <v>0</v>
      </c>
      <c r="BL276" s="23" t="s">
        <v>226</v>
      </c>
      <c r="BM276" s="23" t="s">
        <v>406</v>
      </c>
    </row>
    <row r="277" spans="2:65" s="1" customFormat="1" ht="38.25" customHeight="1">
      <c r="B277" s="40"/>
      <c r="C277" s="192" t="s">
        <v>407</v>
      </c>
      <c r="D277" s="192" t="s">
        <v>136</v>
      </c>
      <c r="E277" s="193" t="s">
        <v>408</v>
      </c>
      <c r="F277" s="194" t="s">
        <v>409</v>
      </c>
      <c r="G277" s="195" t="s">
        <v>206</v>
      </c>
      <c r="H277" s="196">
        <v>2.7120000000000002</v>
      </c>
      <c r="I277" s="197"/>
      <c r="J277" s="198">
        <f>ROUND(I277*H277,2)</f>
        <v>0</v>
      </c>
      <c r="K277" s="194" t="s">
        <v>140</v>
      </c>
      <c r="L277" s="60"/>
      <c r="M277" s="199" t="s">
        <v>21</v>
      </c>
      <c r="N277" s="200" t="s">
        <v>43</v>
      </c>
      <c r="O277" s="41"/>
      <c r="P277" s="201">
        <f>O277*H277</f>
        <v>0</v>
      </c>
      <c r="Q277" s="201">
        <v>0</v>
      </c>
      <c r="R277" s="201">
        <f>Q277*H277</f>
        <v>0</v>
      </c>
      <c r="S277" s="201">
        <v>0</v>
      </c>
      <c r="T277" s="202">
        <f>S277*H277</f>
        <v>0</v>
      </c>
      <c r="AR277" s="23" t="s">
        <v>226</v>
      </c>
      <c r="AT277" s="23" t="s">
        <v>136</v>
      </c>
      <c r="AU277" s="23" t="s">
        <v>82</v>
      </c>
      <c r="AY277" s="23" t="s">
        <v>133</v>
      </c>
      <c r="BE277" s="203">
        <f>IF(N277="základní",J277,0)</f>
        <v>0</v>
      </c>
      <c r="BF277" s="203">
        <f>IF(N277="snížená",J277,0)</f>
        <v>0</v>
      </c>
      <c r="BG277" s="203">
        <f>IF(N277="zákl. přenesená",J277,0)</f>
        <v>0</v>
      </c>
      <c r="BH277" s="203">
        <f>IF(N277="sníž. přenesená",J277,0)</f>
        <v>0</v>
      </c>
      <c r="BI277" s="203">
        <f>IF(N277="nulová",J277,0)</f>
        <v>0</v>
      </c>
      <c r="BJ277" s="23" t="s">
        <v>80</v>
      </c>
      <c r="BK277" s="203">
        <f>ROUND(I277*H277,2)</f>
        <v>0</v>
      </c>
      <c r="BL277" s="23" t="s">
        <v>226</v>
      </c>
      <c r="BM277" s="23" t="s">
        <v>410</v>
      </c>
    </row>
    <row r="278" spans="2:65" s="1" customFormat="1" ht="38.25" customHeight="1">
      <c r="B278" s="40"/>
      <c r="C278" s="192" t="s">
        <v>411</v>
      </c>
      <c r="D278" s="192" t="s">
        <v>136</v>
      </c>
      <c r="E278" s="193" t="s">
        <v>412</v>
      </c>
      <c r="F278" s="194" t="s">
        <v>413</v>
      </c>
      <c r="G278" s="195" t="s">
        <v>206</v>
      </c>
      <c r="H278" s="196">
        <v>2.7120000000000002</v>
      </c>
      <c r="I278" s="197"/>
      <c r="J278" s="198">
        <f>ROUND(I278*H278,2)</f>
        <v>0</v>
      </c>
      <c r="K278" s="194" t="s">
        <v>140</v>
      </c>
      <c r="L278" s="60"/>
      <c r="M278" s="199" t="s">
        <v>21</v>
      </c>
      <c r="N278" s="200" t="s">
        <v>43</v>
      </c>
      <c r="O278" s="41"/>
      <c r="P278" s="201">
        <f>O278*H278</f>
        <v>0</v>
      </c>
      <c r="Q278" s="201">
        <v>0</v>
      </c>
      <c r="R278" s="201">
        <f>Q278*H278</f>
        <v>0</v>
      </c>
      <c r="S278" s="201">
        <v>0</v>
      </c>
      <c r="T278" s="202">
        <f>S278*H278</f>
        <v>0</v>
      </c>
      <c r="AR278" s="23" t="s">
        <v>226</v>
      </c>
      <c r="AT278" s="23" t="s">
        <v>136</v>
      </c>
      <c r="AU278" s="23" t="s">
        <v>82</v>
      </c>
      <c r="AY278" s="23" t="s">
        <v>133</v>
      </c>
      <c r="BE278" s="203">
        <f>IF(N278="základní",J278,0)</f>
        <v>0</v>
      </c>
      <c r="BF278" s="203">
        <f>IF(N278="snížená",J278,0)</f>
        <v>0</v>
      </c>
      <c r="BG278" s="203">
        <f>IF(N278="zákl. přenesená",J278,0)</f>
        <v>0</v>
      </c>
      <c r="BH278" s="203">
        <f>IF(N278="sníž. přenesená",J278,0)</f>
        <v>0</v>
      </c>
      <c r="BI278" s="203">
        <f>IF(N278="nulová",J278,0)</f>
        <v>0</v>
      </c>
      <c r="BJ278" s="23" t="s">
        <v>80</v>
      </c>
      <c r="BK278" s="203">
        <f>ROUND(I278*H278,2)</f>
        <v>0</v>
      </c>
      <c r="BL278" s="23" t="s">
        <v>226</v>
      </c>
      <c r="BM278" s="23" t="s">
        <v>414</v>
      </c>
    </row>
    <row r="279" spans="2:65" s="10" customFormat="1" ht="29.85" customHeight="1">
      <c r="B279" s="175"/>
      <c r="C279" s="176"/>
      <c r="D279" s="189" t="s">
        <v>71</v>
      </c>
      <c r="E279" s="190" t="s">
        <v>415</v>
      </c>
      <c r="F279" s="190" t="s">
        <v>416</v>
      </c>
      <c r="G279" s="176"/>
      <c r="H279" s="176"/>
      <c r="I279" s="179"/>
      <c r="J279" s="191">
        <f>BK279</f>
        <v>0</v>
      </c>
      <c r="K279" s="176"/>
      <c r="L279" s="181"/>
      <c r="M279" s="182"/>
      <c r="N279" s="183"/>
      <c r="O279" s="183"/>
      <c r="P279" s="184">
        <f>SUM(P280:P281)</f>
        <v>0</v>
      </c>
      <c r="Q279" s="183"/>
      <c r="R279" s="184">
        <f>SUM(R280:R281)</f>
        <v>2.2338799999999997E-3</v>
      </c>
      <c r="S279" s="183"/>
      <c r="T279" s="185">
        <f>SUM(T280:T281)</f>
        <v>0</v>
      </c>
      <c r="AR279" s="186" t="s">
        <v>82</v>
      </c>
      <c r="AT279" s="187" t="s">
        <v>71</v>
      </c>
      <c r="AU279" s="187" t="s">
        <v>80</v>
      </c>
      <c r="AY279" s="186" t="s">
        <v>133</v>
      </c>
      <c r="BK279" s="188">
        <f>SUM(BK280:BK281)</f>
        <v>0</v>
      </c>
    </row>
    <row r="280" spans="2:65" s="1" customFormat="1" ht="16.5" customHeight="1">
      <c r="B280" s="40"/>
      <c r="C280" s="192" t="s">
        <v>417</v>
      </c>
      <c r="D280" s="192" t="s">
        <v>136</v>
      </c>
      <c r="E280" s="193" t="s">
        <v>418</v>
      </c>
      <c r="F280" s="194" t="s">
        <v>419</v>
      </c>
      <c r="G280" s="195" t="s">
        <v>200</v>
      </c>
      <c r="H280" s="196">
        <v>10.154</v>
      </c>
      <c r="I280" s="197"/>
      <c r="J280" s="198">
        <f>ROUND(I280*H280,2)</f>
        <v>0</v>
      </c>
      <c r="K280" s="194" t="s">
        <v>140</v>
      </c>
      <c r="L280" s="60"/>
      <c r="M280" s="199" t="s">
        <v>21</v>
      </c>
      <c r="N280" s="200" t="s">
        <v>43</v>
      </c>
      <c r="O280" s="41"/>
      <c r="P280" s="201">
        <f>O280*H280</f>
        <v>0</v>
      </c>
      <c r="Q280" s="201">
        <v>1.2999999999999999E-4</v>
      </c>
      <c r="R280" s="201">
        <f>Q280*H280</f>
        <v>1.3200199999999999E-3</v>
      </c>
      <c r="S280" s="201">
        <v>0</v>
      </c>
      <c r="T280" s="202">
        <f>S280*H280</f>
        <v>0</v>
      </c>
      <c r="AR280" s="23" t="s">
        <v>226</v>
      </c>
      <c r="AT280" s="23" t="s">
        <v>136</v>
      </c>
      <c r="AU280" s="23" t="s">
        <v>82</v>
      </c>
      <c r="AY280" s="23" t="s">
        <v>133</v>
      </c>
      <c r="BE280" s="203">
        <f>IF(N280="základní",J280,0)</f>
        <v>0</v>
      </c>
      <c r="BF280" s="203">
        <f>IF(N280="snížená",J280,0)</f>
        <v>0</v>
      </c>
      <c r="BG280" s="203">
        <f>IF(N280="zákl. přenesená",J280,0)</f>
        <v>0</v>
      </c>
      <c r="BH280" s="203">
        <f>IF(N280="sníž. přenesená",J280,0)</f>
        <v>0</v>
      </c>
      <c r="BI280" s="203">
        <f>IF(N280="nulová",J280,0)</f>
        <v>0</v>
      </c>
      <c r="BJ280" s="23" t="s">
        <v>80</v>
      </c>
      <c r="BK280" s="203">
        <f>ROUND(I280*H280,2)</f>
        <v>0</v>
      </c>
      <c r="BL280" s="23" t="s">
        <v>226</v>
      </c>
      <c r="BM280" s="23" t="s">
        <v>420</v>
      </c>
    </row>
    <row r="281" spans="2:65" s="1" customFormat="1" ht="16.5" customHeight="1">
      <c r="B281" s="40"/>
      <c r="C281" s="192" t="s">
        <v>421</v>
      </c>
      <c r="D281" s="192" t="s">
        <v>136</v>
      </c>
      <c r="E281" s="193" t="s">
        <v>422</v>
      </c>
      <c r="F281" s="194" t="s">
        <v>423</v>
      </c>
      <c r="G281" s="195" t="s">
        <v>200</v>
      </c>
      <c r="H281" s="196">
        <v>10.154</v>
      </c>
      <c r="I281" s="197"/>
      <c r="J281" s="198">
        <f>ROUND(I281*H281,2)</f>
        <v>0</v>
      </c>
      <c r="K281" s="194" t="s">
        <v>140</v>
      </c>
      <c r="L281" s="60"/>
      <c r="M281" s="199" t="s">
        <v>21</v>
      </c>
      <c r="N281" s="200" t="s">
        <v>43</v>
      </c>
      <c r="O281" s="41"/>
      <c r="P281" s="201">
        <f>O281*H281</f>
        <v>0</v>
      </c>
      <c r="Q281" s="201">
        <v>9.0000000000000006E-5</v>
      </c>
      <c r="R281" s="201">
        <f>Q281*H281</f>
        <v>9.1386000000000006E-4</v>
      </c>
      <c r="S281" s="201">
        <v>0</v>
      </c>
      <c r="T281" s="202">
        <f>S281*H281</f>
        <v>0</v>
      </c>
      <c r="AR281" s="23" t="s">
        <v>226</v>
      </c>
      <c r="AT281" s="23" t="s">
        <v>136</v>
      </c>
      <c r="AU281" s="23" t="s">
        <v>82</v>
      </c>
      <c r="AY281" s="23" t="s">
        <v>133</v>
      </c>
      <c r="BE281" s="203">
        <f>IF(N281="základní",J281,0)</f>
        <v>0</v>
      </c>
      <c r="BF281" s="203">
        <f>IF(N281="snížená",J281,0)</f>
        <v>0</v>
      </c>
      <c r="BG281" s="203">
        <f>IF(N281="zákl. přenesená",J281,0)</f>
        <v>0</v>
      </c>
      <c r="BH281" s="203">
        <f>IF(N281="sníž. přenesená",J281,0)</f>
        <v>0</v>
      </c>
      <c r="BI281" s="203">
        <f>IF(N281="nulová",J281,0)</f>
        <v>0</v>
      </c>
      <c r="BJ281" s="23" t="s">
        <v>80</v>
      </c>
      <c r="BK281" s="203">
        <f>ROUND(I281*H281,2)</f>
        <v>0</v>
      </c>
      <c r="BL281" s="23" t="s">
        <v>226</v>
      </c>
      <c r="BM281" s="23" t="s">
        <v>424</v>
      </c>
    </row>
    <row r="282" spans="2:65" s="10" customFormat="1" ht="29.85" customHeight="1">
      <c r="B282" s="175"/>
      <c r="C282" s="176"/>
      <c r="D282" s="189" t="s">
        <v>71</v>
      </c>
      <c r="E282" s="190" t="s">
        <v>425</v>
      </c>
      <c r="F282" s="190" t="s">
        <v>426</v>
      </c>
      <c r="G282" s="176"/>
      <c r="H282" s="176"/>
      <c r="I282" s="179"/>
      <c r="J282" s="191">
        <f>BK282</f>
        <v>0</v>
      </c>
      <c r="K282" s="176"/>
      <c r="L282" s="181"/>
      <c r="M282" s="182"/>
      <c r="N282" s="183"/>
      <c r="O282" s="183"/>
      <c r="P282" s="184">
        <f>SUM(P283:P289)</f>
        <v>0</v>
      </c>
      <c r="Q282" s="183"/>
      <c r="R282" s="184">
        <f>SUM(R283:R289)</f>
        <v>3.3725500000000002E-3</v>
      </c>
      <c r="S282" s="183"/>
      <c r="T282" s="185">
        <f>SUM(T283:T289)</f>
        <v>0</v>
      </c>
      <c r="AR282" s="186" t="s">
        <v>82</v>
      </c>
      <c r="AT282" s="187" t="s">
        <v>71</v>
      </c>
      <c r="AU282" s="187" t="s">
        <v>80</v>
      </c>
      <c r="AY282" s="186" t="s">
        <v>133</v>
      </c>
      <c r="BK282" s="188">
        <f>SUM(BK283:BK289)</f>
        <v>0</v>
      </c>
    </row>
    <row r="283" spans="2:65" s="1" customFormat="1" ht="16.5" customHeight="1">
      <c r="B283" s="40"/>
      <c r="C283" s="192" t="s">
        <v>427</v>
      </c>
      <c r="D283" s="192" t="s">
        <v>136</v>
      </c>
      <c r="E283" s="193" t="s">
        <v>428</v>
      </c>
      <c r="F283" s="194" t="s">
        <v>429</v>
      </c>
      <c r="G283" s="195" t="s">
        <v>200</v>
      </c>
      <c r="H283" s="196">
        <v>5.3529999999999998</v>
      </c>
      <c r="I283" s="197"/>
      <c r="J283" s="198">
        <f>ROUND(I283*H283,2)</f>
        <v>0</v>
      </c>
      <c r="K283" s="194" t="s">
        <v>21</v>
      </c>
      <c r="L283" s="60"/>
      <c r="M283" s="199" t="s">
        <v>21</v>
      </c>
      <c r="N283" s="200" t="s">
        <v>43</v>
      </c>
      <c r="O283" s="41"/>
      <c r="P283" s="201">
        <f>O283*H283</f>
        <v>0</v>
      </c>
      <c r="Q283" s="201">
        <v>1.4999999999999999E-4</v>
      </c>
      <c r="R283" s="201">
        <f>Q283*H283</f>
        <v>8.0294999999999987E-4</v>
      </c>
      <c r="S283" s="201">
        <v>0</v>
      </c>
      <c r="T283" s="202">
        <f>S283*H283</f>
        <v>0</v>
      </c>
      <c r="AR283" s="23" t="s">
        <v>226</v>
      </c>
      <c r="AT283" s="23" t="s">
        <v>136</v>
      </c>
      <c r="AU283" s="23" t="s">
        <v>82</v>
      </c>
      <c r="AY283" s="23" t="s">
        <v>133</v>
      </c>
      <c r="BE283" s="203">
        <f>IF(N283="základní",J283,0)</f>
        <v>0</v>
      </c>
      <c r="BF283" s="203">
        <f>IF(N283="snížená",J283,0)</f>
        <v>0</v>
      </c>
      <c r="BG283" s="203">
        <f>IF(N283="zákl. přenesená",J283,0)</f>
        <v>0</v>
      </c>
      <c r="BH283" s="203">
        <f>IF(N283="sníž. přenesená",J283,0)</f>
        <v>0</v>
      </c>
      <c r="BI283" s="203">
        <f>IF(N283="nulová",J283,0)</f>
        <v>0</v>
      </c>
      <c r="BJ283" s="23" t="s">
        <v>80</v>
      </c>
      <c r="BK283" s="203">
        <f>ROUND(I283*H283,2)</f>
        <v>0</v>
      </c>
      <c r="BL283" s="23" t="s">
        <v>226</v>
      </c>
      <c r="BM283" s="23" t="s">
        <v>430</v>
      </c>
    </row>
    <row r="284" spans="2:65" s="1" customFormat="1" ht="27">
      <c r="B284" s="40"/>
      <c r="C284" s="62"/>
      <c r="D284" s="204" t="s">
        <v>143</v>
      </c>
      <c r="E284" s="62"/>
      <c r="F284" s="205" t="s">
        <v>431</v>
      </c>
      <c r="G284" s="62"/>
      <c r="H284" s="62"/>
      <c r="I284" s="162"/>
      <c r="J284" s="62"/>
      <c r="K284" s="62"/>
      <c r="L284" s="60"/>
      <c r="M284" s="206"/>
      <c r="N284" s="41"/>
      <c r="O284" s="41"/>
      <c r="P284" s="41"/>
      <c r="Q284" s="41"/>
      <c r="R284" s="41"/>
      <c r="S284" s="41"/>
      <c r="T284" s="77"/>
      <c r="AT284" s="23" t="s">
        <v>143</v>
      </c>
      <c r="AU284" s="23" t="s">
        <v>82</v>
      </c>
    </row>
    <row r="285" spans="2:65" s="11" customFormat="1" ht="13.5">
      <c r="B285" s="215"/>
      <c r="C285" s="216"/>
      <c r="D285" s="204" t="s">
        <v>189</v>
      </c>
      <c r="E285" s="217" t="s">
        <v>21</v>
      </c>
      <c r="F285" s="218" t="s">
        <v>445</v>
      </c>
      <c r="G285" s="216"/>
      <c r="H285" s="219" t="s">
        <v>21</v>
      </c>
      <c r="I285" s="220"/>
      <c r="J285" s="216"/>
      <c r="K285" s="216"/>
      <c r="L285" s="221"/>
      <c r="M285" s="222"/>
      <c r="N285" s="223"/>
      <c r="O285" s="223"/>
      <c r="P285" s="223"/>
      <c r="Q285" s="223"/>
      <c r="R285" s="223"/>
      <c r="S285" s="223"/>
      <c r="T285" s="224"/>
      <c r="AT285" s="225" t="s">
        <v>189</v>
      </c>
      <c r="AU285" s="225" t="s">
        <v>82</v>
      </c>
      <c r="AV285" s="11" t="s">
        <v>80</v>
      </c>
      <c r="AW285" s="11" t="s">
        <v>35</v>
      </c>
      <c r="AX285" s="11" t="s">
        <v>72</v>
      </c>
      <c r="AY285" s="225" t="s">
        <v>133</v>
      </c>
    </row>
    <row r="286" spans="2:65" s="12" customFormat="1" ht="13.5">
      <c r="B286" s="226"/>
      <c r="C286" s="227"/>
      <c r="D286" s="207" t="s">
        <v>189</v>
      </c>
      <c r="E286" s="250" t="s">
        <v>21</v>
      </c>
      <c r="F286" s="248" t="s">
        <v>531</v>
      </c>
      <c r="G286" s="227"/>
      <c r="H286" s="249">
        <v>5.3529999999999998</v>
      </c>
      <c r="I286" s="231"/>
      <c r="J286" s="227"/>
      <c r="K286" s="227"/>
      <c r="L286" s="232"/>
      <c r="M286" s="233"/>
      <c r="N286" s="234"/>
      <c r="O286" s="234"/>
      <c r="P286" s="234"/>
      <c r="Q286" s="234"/>
      <c r="R286" s="234"/>
      <c r="S286" s="234"/>
      <c r="T286" s="235"/>
      <c r="AT286" s="236" t="s">
        <v>189</v>
      </c>
      <c r="AU286" s="236" t="s">
        <v>82</v>
      </c>
      <c r="AV286" s="12" t="s">
        <v>82</v>
      </c>
      <c r="AW286" s="12" t="s">
        <v>35</v>
      </c>
      <c r="AX286" s="12" t="s">
        <v>80</v>
      </c>
      <c r="AY286" s="236" t="s">
        <v>133</v>
      </c>
    </row>
    <row r="287" spans="2:65" s="1" customFormat="1" ht="25.5" customHeight="1">
      <c r="B287" s="40"/>
      <c r="C287" s="251" t="s">
        <v>435</v>
      </c>
      <c r="D287" s="251" t="s">
        <v>252</v>
      </c>
      <c r="E287" s="252" t="s">
        <v>436</v>
      </c>
      <c r="F287" s="253" t="s">
        <v>437</v>
      </c>
      <c r="G287" s="254" t="s">
        <v>200</v>
      </c>
      <c r="H287" s="255">
        <v>6.4240000000000004</v>
      </c>
      <c r="I287" s="256"/>
      <c r="J287" s="257">
        <f>ROUND(I287*H287,2)</f>
        <v>0</v>
      </c>
      <c r="K287" s="253" t="s">
        <v>21</v>
      </c>
      <c r="L287" s="258"/>
      <c r="M287" s="259" t="s">
        <v>21</v>
      </c>
      <c r="N287" s="260" t="s">
        <v>43</v>
      </c>
      <c r="O287" s="41"/>
      <c r="P287" s="201">
        <f>O287*H287</f>
        <v>0</v>
      </c>
      <c r="Q287" s="201">
        <v>4.0000000000000002E-4</v>
      </c>
      <c r="R287" s="201">
        <f>Q287*H287</f>
        <v>2.5696000000000004E-3</v>
      </c>
      <c r="S287" s="201">
        <v>0</v>
      </c>
      <c r="T287" s="202">
        <f>S287*H287</f>
        <v>0</v>
      </c>
      <c r="AR287" s="23" t="s">
        <v>255</v>
      </c>
      <c r="AT287" s="23" t="s">
        <v>252</v>
      </c>
      <c r="AU287" s="23" t="s">
        <v>82</v>
      </c>
      <c r="AY287" s="23" t="s">
        <v>133</v>
      </c>
      <c r="BE287" s="203">
        <f>IF(N287="základní",J287,0)</f>
        <v>0</v>
      </c>
      <c r="BF287" s="203">
        <f>IF(N287="snížená",J287,0)</f>
        <v>0</v>
      </c>
      <c r="BG287" s="203">
        <f>IF(N287="zákl. přenesená",J287,0)</f>
        <v>0</v>
      </c>
      <c r="BH287" s="203">
        <f>IF(N287="sníž. přenesená",J287,0)</f>
        <v>0</v>
      </c>
      <c r="BI287" s="203">
        <f>IF(N287="nulová",J287,0)</f>
        <v>0</v>
      </c>
      <c r="BJ287" s="23" t="s">
        <v>80</v>
      </c>
      <c r="BK287" s="203">
        <f>ROUND(I287*H287,2)</f>
        <v>0</v>
      </c>
      <c r="BL287" s="23" t="s">
        <v>226</v>
      </c>
      <c r="BM287" s="23" t="s">
        <v>438</v>
      </c>
    </row>
    <row r="288" spans="2:65" s="1" customFormat="1" ht="27">
      <c r="B288" s="40"/>
      <c r="C288" s="62"/>
      <c r="D288" s="204" t="s">
        <v>143</v>
      </c>
      <c r="E288" s="62"/>
      <c r="F288" s="205" t="s">
        <v>439</v>
      </c>
      <c r="G288" s="62"/>
      <c r="H288" s="62"/>
      <c r="I288" s="162"/>
      <c r="J288" s="62"/>
      <c r="K288" s="62"/>
      <c r="L288" s="60"/>
      <c r="M288" s="206"/>
      <c r="N288" s="41"/>
      <c r="O288" s="41"/>
      <c r="P288" s="41"/>
      <c r="Q288" s="41"/>
      <c r="R288" s="41"/>
      <c r="S288" s="41"/>
      <c r="T288" s="77"/>
      <c r="AT288" s="23" t="s">
        <v>143</v>
      </c>
      <c r="AU288" s="23" t="s">
        <v>82</v>
      </c>
    </row>
    <row r="289" spans="2:51" s="12" customFormat="1" ht="13.5">
      <c r="B289" s="226"/>
      <c r="C289" s="227"/>
      <c r="D289" s="204" t="s">
        <v>189</v>
      </c>
      <c r="E289" s="227"/>
      <c r="F289" s="229" t="s">
        <v>532</v>
      </c>
      <c r="G289" s="227"/>
      <c r="H289" s="230">
        <v>6.4240000000000004</v>
      </c>
      <c r="I289" s="231"/>
      <c r="J289" s="227"/>
      <c r="K289" s="227"/>
      <c r="L289" s="232"/>
      <c r="M289" s="264"/>
      <c r="N289" s="265"/>
      <c r="O289" s="265"/>
      <c r="P289" s="265"/>
      <c r="Q289" s="265"/>
      <c r="R289" s="265"/>
      <c r="S289" s="265"/>
      <c r="T289" s="266"/>
      <c r="AT289" s="236" t="s">
        <v>189</v>
      </c>
      <c r="AU289" s="236" t="s">
        <v>82</v>
      </c>
      <c r="AV289" s="12" t="s">
        <v>82</v>
      </c>
      <c r="AW289" s="12" t="s">
        <v>6</v>
      </c>
      <c r="AX289" s="12" t="s">
        <v>80</v>
      </c>
      <c r="AY289" s="236" t="s">
        <v>133</v>
      </c>
    </row>
    <row r="290" spans="2:51" s="1" customFormat="1" ht="6.95" customHeight="1">
      <c r="B290" s="55"/>
      <c r="C290" s="56"/>
      <c r="D290" s="56"/>
      <c r="E290" s="56"/>
      <c r="F290" s="56"/>
      <c r="G290" s="56"/>
      <c r="H290" s="56"/>
      <c r="I290" s="138"/>
      <c r="J290" s="56"/>
      <c r="K290" s="56"/>
      <c r="L290" s="60"/>
    </row>
  </sheetData>
  <sheetProtection password="CC35" sheet="1" objects="1" scenarios="1" formatCells="0" formatColumns="0" formatRows="0" sort="0" autoFilter="0"/>
  <autoFilter ref="C87:K289"/>
  <mergeCells count="10">
    <mergeCell ref="J51:J52"/>
    <mergeCell ref="E78:H78"/>
    <mergeCell ref="E80:H8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8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85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95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533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7. 1. 2021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ROUND(J78,2)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ROUND(SUM(BE78:BE84), 2)</f>
        <v>0</v>
      </c>
      <c r="G30" s="41"/>
      <c r="H30" s="41"/>
      <c r="I30" s="130">
        <v>0.21</v>
      </c>
      <c r="J30" s="129">
        <f>ROUND(ROUND((SUM(BE78:BE84)),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ROUND(SUM(BF78:BF84), 2)</f>
        <v>0</v>
      </c>
      <c r="G31" s="41"/>
      <c r="H31" s="41"/>
      <c r="I31" s="130">
        <v>0.15</v>
      </c>
      <c r="J31" s="129">
        <f>ROUND(ROUND((SUM(BF78:BF84)),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ROUND(SUM(BG78:BG84),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ROUND(SUM(BH78:BH84),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ROUND(SUM(BI78:BI84),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2a - Sedadla - etapa 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7. 1. 2021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J78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171</v>
      </c>
      <c r="E57" s="151"/>
      <c r="F57" s="151"/>
      <c r="G57" s="151"/>
      <c r="H57" s="151"/>
      <c r="I57" s="152"/>
      <c r="J57" s="153">
        <f>J79</f>
        <v>0</v>
      </c>
      <c r="K57" s="154"/>
    </row>
    <row r="58" spans="2:47" s="8" customFormat="1" ht="19.899999999999999" customHeight="1">
      <c r="B58" s="155"/>
      <c r="C58" s="156"/>
      <c r="D58" s="157" t="s">
        <v>174</v>
      </c>
      <c r="E58" s="158"/>
      <c r="F58" s="158"/>
      <c r="G58" s="158"/>
      <c r="H58" s="158"/>
      <c r="I58" s="159"/>
      <c r="J58" s="160">
        <f>J80</f>
        <v>0</v>
      </c>
      <c r="K58" s="161"/>
    </row>
    <row r="59" spans="2:47" s="1" customFormat="1" ht="21.75" customHeight="1">
      <c r="B59" s="40"/>
      <c r="C59" s="41"/>
      <c r="D59" s="41"/>
      <c r="E59" s="41"/>
      <c r="F59" s="41"/>
      <c r="G59" s="41"/>
      <c r="H59" s="41"/>
      <c r="I59" s="117"/>
      <c r="J59" s="41"/>
      <c r="K59" s="44"/>
    </row>
    <row r="60" spans="2:47" s="1" customFormat="1" ht="6.95" customHeight="1">
      <c r="B60" s="55"/>
      <c r="C60" s="56"/>
      <c r="D60" s="56"/>
      <c r="E60" s="56"/>
      <c r="F60" s="56"/>
      <c r="G60" s="56"/>
      <c r="H60" s="56"/>
      <c r="I60" s="138"/>
      <c r="J60" s="56"/>
      <c r="K60" s="57"/>
    </row>
    <row r="64" spans="2:47" s="1" customFormat="1" ht="6.95" customHeight="1">
      <c r="B64" s="58"/>
      <c r="C64" s="59"/>
      <c r="D64" s="59"/>
      <c r="E64" s="59"/>
      <c r="F64" s="59"/>
      <c r="G64" s="59"/>
      <c r="H64" s="59"/>
      <c r="I64" s="141"/>
      <c r="J64" s="59"/>
      <c r="K64" s="59"/>
      <c r="L64" s="60"/>
    </row>
    <row r="65" spans="2:63" s="1" customFormat="1" ht="36.950000000000003" customHeight="1">
      <c r="B65" s="40"/>
      <c r="C65" s="61" t="s">
        <v>116</v>
      </c>
      <c r="D65" s="62"/>
      <c r="E65" s="62"/>
      <c r="F65" s="62"/>
      <c r="G65" s="62"/>
      <c r="H65" s="62"/>
      <c r="I65" s="162"/>
      <c r="J65" s="62"/>
      <c r="K65" s="62"/>
      <c r="L65" s="60"/>
    </row>
    <row r="66" spans="2:63" s="1" customFormat="1" ht="6.95" customHeight="1">
      <c r="B66" s="40"/>
      <c r="C66" s="62"/>
      <c r="D66" s="62"/>
      <c r="E66" s="62"/>
      <c r="F66" s="62"/>
      <c r="G66" s="62"/>
      <c r="H66" s="62"/>
      <c r="I66" s="162"/>
      <c r="J66" s="62"/>
      <c r="K66" s="62"/>
      <c r="L66" s="60"/>
    </row>
    <row r="67" spans="2:63" s="1" customFormat="1" ht="14.45" customHeight="1">
      <c r="B67" s="40"/>
      <c r="C67" s="64" t="s">
        <v>18</v>
      </c>
      <c r="D67" s="62"/>
      <c r="E67" s="62"/>
      <c r="F67" s="62"/>
      <c r="G67" s="62"/>
      <c r="H67" s="62"/>
      <c r="I67" s="162"/>
      <c r="J67" s="62"/>
      <c r="K67" s="62"/>
      <c r="L67" s="60"/>
    </row>
    <row r="68" spans="2:63" s="1" customFormat="1" ht="16.5" customHeight="1">
      <c r="B68" s="40"/>
      <c r="C68" s="62"/>
      <c r="D68" s="62"/>
      <c r="E68" s="389" t="str">
        <f>E7</f>
        <v>Divadlo F. X. Šaldy</v>
      </c>
      <c r="F68" s="390"/>
      <c r="G68" s="390"/>
      <c r="H68" s="390"/>
      <c r="I68" s="162"/>
      <c r="J68" s="62"/>
      <c r="K68" s="62"/>
      <c r="L68" s="60"/>
    </row>
    <row r="69" spans="2:63" s="1" customFormat="1" ht="14.45" customHeight="1">
      <c r="B69" s="40"/>
      <c r="C69" s="64" t="s">
        <v>105</v>
      </c>
      <c r="D69" s="62"/>
      <c r="E69" s="62"/>
      <c r="F69" s="62"/>
      <c r="G69" s="62"/>
      <c r="H69" s="62"/>
      <c r="I69" s="162"/>
      <c r="J69" s="62"/>
      <c r="K69" s="62"/>
      <c r="L69" s="60"/>
    </row>
    <row r="70" spans="2:63" s="1" customFormat="1" ht="17.25" customHeight="1">
      <c r="B70" s="40"/>
      <c r="C70" s="62"/>
      <c r="D70" s="62"/>
      <c r="E70" s="364" t="str">
        <f>E9</f>
        <v>2a - Sedadla - etapa I</v>
      </c>
      <c r="F70" s="391"/>
      <c r="G70" s="391"/>
      <c r="H70" s="391"/>
      <c r="I70" s="162"/>
      <c r="J70" s="62"/>
      <c r="K70" s="62"/>
      <c r="L70" s="60"/>
    </row>
    <row r="71" spans="2:63" s="1" customFormat="1" ht="6.95" customHeight="1">
      <c r="B71" s="40"/>
      <c r="C71" s="62"/>
      <c r="D71" s="62"/>
      <c r="E71" s="62"/>
      <c r="F71" s="62"/>
      <c r="G71" s="62"/>
      <c r="H71" s="62"/>
      <c r="I71" s="162"/>
      <c r="J71" s="62"/>
      <c r="K71" s="62"/>
      <c r="L71" s="60"/>
    </row>
    <row r="72" spans="2:63" s="1" customFormat="1" ht="18" customHeight="1">
      <c r="B72" s="40"/>
      <c r="C72" s="64" t="s">
        <v>23</v>
      </c>
      <c r="D72" s="62"/>
      <c r="E72" s="62"/>
      <c r="F72" s="163" t="str">
        <f>F12</f>
        <v xml:space="preserve"> </v>
      </c>
      <c r="G72" s="62"/>
      <c r="H72" s="62"/>
      <c r="I72" s="164" t="s">
        <v>25</v>
      </c>
      <c r="J72" s="72" t="str">
        <f>IF(J12="","",J12)</f>
        <v>7. 1. 2021</v>
      </c>
      <c r="K72" s="62"/>
      <c r="L72" s="60"/>
    </row>
    <row r="73" spans="2:63" s="1" customFormat="1" ht="6.95" customHeight="1">
      <c r="B73" s="40"/>
      <c r="C73" s="62"/>
      <c r="D73" s="62"/>
      <c r="E73" s="62"/>
      <c r="F73" s="62"/>
      <c r="G73" s="62"/>
      <c r="H73" s="62"/>
      <c r="I73" s="162"/>
      <c r="J73" s="62"/>
      <c r="K73" s="62"/>
      <c r="L73" s="60"/>
    </row>
    <row r="74" spans="2:63" s="1" customFormat="1">
      <c r="B74" s="40"/>
      <c r="C74" s="64" t="s">
        <v>27</v>
      </c>
      <c r="D74" s="62"/>
      <c r="E74" s="62"/>
      <c r="F74" s="163" t="str">
        <f>E15</f>
        <v xml:space="preserve"> </v>
      </c>
      <c r="G74" s="62"/>
      <c r="H74" s="62"/>
      <c r="I74" s="164" t="s">
        <v>33</v>
      </c>
      <c r="J74" s="163" t="str">
        <f>E21</f>
        <v>Mepro s.r.o.</v>
      </c>
      <c r="K74" s="62"/>
      <c r="L74" s="60"/>
    </row>
    <row r="75" spans="2:63" s="1" customFormat="1" ht="14.45" customHeight="1">
      <c r="B75" s="40"/>
      <c r="C75" s="64" t="s">
        <v>31</v>
      </c>
      <c r="D75" s="62"/>
      <c r="E75" s="62"/>
      <c r="F75" s="163" t="str">
        <f>IF(E18="","",E18)</f>
        <v/>
      </c>
      <c r="G75" s="62"/>
      <c r="H75" s="62"/>
      <c r="I75" s="162"/>
      <c r="J75" s="62"/>
      <c r="K75" s="62"/>
      <c r="L75" s="60"/>
    </row>
    <row r="76" spans="2:63" s="1" customFormat="1" ht="10.35" customHeight="1">
      <c r="B76" s="40"/>
      <c r="C76" s="62"/>
      <c r="D76" s="62"/>
      <c r="E76" s="62"/>
      <c r="F76" s="62"/>
      <c r="G76" s="62"/>
      <c r="H76" s="62"/>
      <c r="I76" s="162"/>
      <c r="J76" s="62"/>
      <c r="K76" s="62"/>
      <c r="L76" s="60"/>
    </row>
    <row r="77" spans="2:63" s="9" customFormat="1" ht="29.25" customHeight="1">
      <c r="B77" s="165"/>
      <c r="C77" s="166" t="s">
        <v>117</v>
      </c>
      <c r="D77" s="167" t="s">
        <v>57</v>
      </c>
      <c r="E77" s="167" t="s">
        <v>53</v>
      </c>
      <c r="F77" s="167" t="s">
        <v>118</v>
      </c>
      <c r="G77" s="167" t="s">
        <v>119</v>
      </c>
      <c r="H77" s="167" t="s">
        <v>120</v>
      </c>
      <c r="I77" s="168" t="s">
        <v>121</v>
      </c>
      <c r="J77" s="167" t="s">
        <v>109</v>
      </c>
      <c r="K77" s="169" t="s">
        <v>122</v>
      </c>
      <c r="L77" s="170"/>
      <c r="M77" s="80" t="s">
        <v>123</v>
      </c>
      <c r="N77" s="81" t="s">
        <v>42</v>
      </c>
      <c r="O77" s="81" t="s">
        <v>124</v>
      </c>
      <c r="P77" s="81" t="s">
        <v>125</v>
      </c>
      <c r="Q77" s="81" t="s">
        <v>126</v>
      </c>
      <c r="R77" s="81" t="s">
        <v>127</v>
      </c>
      <c r="S77" s="81" t="s">
        <v>128</v>
      </c>
      <c r="T77" s="82" t="s">
        <v>129</v>
      </c>
    </row>
    <row r="78" spans="2:63" s="1" customFormat="1" ht="29.25" customHeight="1">
      <c r="B78" s="40"/>
      <c r="C78" s="86" t="s">
        <v>110</v>
      </c>
      <c r="D78" s="62"/>
      <c r="E78" s="62"/>
      <c r="F78" s="62"/>
      <c r="G78" s="62"/>
      <c r="H78" s="62"/>
      <c r="I78" s="162"/>
      <c r="J78" s="171">
        <f>BK78</f>
        <v>0</v>
      </c>
      <c r="K78" s="62"/>
      <c r="L78" s="60"/>
      <c r="M78" s="83"/>
      <c r="N78" s="84"/>
      <c r="O78" s="84"/>
      <c r="P78" s="172">
        <f>P79</f>
        <v>0</v>
      </c>
      <c r="Q78" s="84"/>
      <c r="R78" s="172">
        <f>R79</f>
        <v>0</v>
      </c>
      <c r="S78" s="84"/>
      <c r="T78" s="173">
        <f>T79</f>
        <v>0</v>
      </c>
      <c r="AT78" s="23" t="s">
        <v>71</v>
      </c>
      <c r="AU78" s="23" t="s">
        <v>111</v>
      </c>
      <c r="BK78" s="174">
        <f>BK79</f>
        <v>0</v>
      </c>
    </row>
    <row r="79" spans="2:63" s="10" customFormat="1" ht="37.35" customHeight="1">
      <c r="B79" s="175"/>
      <c r="C79" s="176"/>
      <c r="D79" s="177" t="s">
        <v>71</v>
      </c>
      <c r="E79" s="178" t="s">
        <v>219</v>
      </c>
      <c r="F79" s="178" t="s">
        <v>220</v>
      </c>
      <c r="G79" s="176"/>
      <c r="H79" s="176"/>
      <c r="I79" s="179"/>
      <c r="J79" s="180">
        <f>BK79</f>
        <v>0</v>
      </c>
      <c r="K79" s="176"/>
      <c r="L79" s="181"/>
      <c r="M79" s="182"/>
      <c r="N79" s="183"/>
      <c r="O79" s="183"/>
      <c r="P79" s="184">
        <f>P80</f>
        <v>0</v>
      </c>
      <c r="Q79" s="183"/>
      <c r="R79" s="184">
        <f>R80</f>
        <v>0</v>
      </c>
      <c r="S79" s="183"/>
      <c r="T79" s="185">
        <f>T80</f>
        <v>0</v>
      </c>
      <c r="AR79" s="186" t="s">
        <v>82</v>
      </c>
      <c r="AT79" s="187" t="s">
        <v>71</v>
      </c>
      <c r="AU79" s="187" t="s">
        <v>72</v>
      </c>
      <c r="AY79" s="186" t="s">
        <v>133</v>
      </c>
      <c r="BK79" s="188">
        <f>BK80</f>
        <v>0</v>
      </c>
    </row>
    <row r="80" spans="2:63" s="10" customFormat="1" ht="19.899999999999999" customHeight="1">
      <c r="B80" s="175"/>
      <c r="C80" s="176"/>
      <c r="D80" s="189" t="s">
        <v>71</v>
      </c>
      <c r="E80" s="190" t="s">
        <v>239</v>
      </c>
      <c r="F80" s="190" t="s">
        <v>240</v>
      </c>
      <c r="G80" s="176"/>
      <c r="H80" s="176"/>
      <c r="I80" s="179"/>
      <c r="J80" s="191">
        <f>BK80</f>
        <v>0</v>
      </c>
      <c r="K80" s="176"/>
      <c r="L80" s="181"/>
      <c r="M80" s="182"/>
      <c r="N80" s="183"/>
      <c r="O80" s="183"/>
      <c r="P80" s="184">
        <f>SUM(P81:P84)</f>
        <v>0</v>
      </c>
      <c r="Q80" s="183"/>
      <c r="R80" s="184">
        <f>SUM(R81:R84)</f>
        <v>0</v>
      </c>
      <c r="S80" s="183"/>
      <c r="T80" s="185">
        <f>SUM(T81:T84)</f>
        <v>0</v>
      </c>
      <c r="AR80" s="186" t="s">
        <v>82</v>
      </c>
      <c r="AT80" s="187" t="s">
        <v>71</v>
      </c>
      <c r="AU80" s="187" t="s">
        <v>80</v>
      </c>
      <c r="AY80" s="186" t="s">
        <v>133</v>
      </c>
      <c r="BK80" s="188">
        <f>SUM(BK81:BK84)</f>
        <v>0</v>
      </c>
    </row>
    <row r="81" spans="2:65" s="1" customFormat="1" ht="16.5" customHeight="1">
      <c r="B81" s="40"/>
      <c r="C81" s="192" t="s">
        <v>80</v>
      </c>
      <c r="D81" s="192" t="s">
        <v>136</v>
      </c>
      <c r="E81" s="193" t="s">
        <v>534</v>
      </c>
      <c r="F81" s="194" t="s">
        <v>535</v>
      </c>
      <c r="G81" s="195" t="s">
        <v>187</v>
      </c>
      <c r="H81" s="196">
        <v>283</v>
      </c>
      <c r="I81" s="197"/>
      <c r="J81" s="198">
        <f>ROUND(I81*H81,2)</f>
        <v>0</v>
      </c>
      <c r="K81" s="194" t="s">
        <v>21</v>
      </c>
      <c r="L81" s="60"/>
      <c r="M81" s="199" t="s">
        <v>21</v>
      </c>
      <c r="N81" s="200" t="s">
        <v>43</v>
      </c>
      <c r="O81" s="41"/>
      <c r="P81" s="201">
        <f>O81*H81</f>
        <v>0</v>
      </c>
      <c r="Q81" s="201">
        <v>0</v>
      </c>
      <c r="R81" s="201">
        <f>Q81*H81</f>
        <v>0</v>
      </c>
      <c r="S81" s="201">
        <v>0</v>
      </c>
      <c r="T81" s="202">
        <f>S81*H81</f>
        <v>0</v>
      </c>
      <c r="AR81" s="23" t="s">
        <v>226</v>
      </c>
      <c r="AT81" s="23" t="s">
        <v>136</v>
      </c>
      <c r="AU81" s="23" t="s">
        <v>82</v>
      </c>
      <c r="AY81" s="23" t="s">
        <v>133</v>
      </c>
      <c r="BE81" s="203">
        <f>IF(N81="základní",J81,0)</f>
        <v>0</v>
      </c>
      <c r="BF81" s="203">
        <f>IF(N81="snížená",J81,0)</f>
        <v>0</v>
      </c>
      <c r="BG81" s="203">
        <f>IF(N81="zákl. přenesená",J81,0)</f>
        <v>0</v>
      </c>
      <c r="BH81" s="203">
        <f>IF(N81="sníž. přenesená",J81,0)</f>
        <v>0</v>
      </c>
      <c r="BI81" s="203">
        <f>IF(N81="nulová",J81,0)</f>
        <v>0</v>
      </c>
      <c r="BJ81" s="23" t="s">
        <v>80</v>
      </c>
      <c r="BK81" s="203">
        <f>ROUND(I81*H81,2)</f>
        <v>0</v>
      </c>
      <c r="BL81" s="23" t="s">
        <v>226</v>
      </c>
      <c r="BM81" s="23" t="s">
        <v>536</v>
      </c>
    </row>
    <row r="82" spans="2:65" s="1" customFormat="1" ht="16.5" customHeight="1">
      <c r="B82" s="40"/>
      <c r="C82" s="251" t="s">
        <v>82</v>
      </c>
      <c r="D82" s="251" t="s">
        <v>252</v>
      </c>
      <c r="E82" s="252" t="s">
        <v>537</v>
      </c>
      <c r="F82" s="253" t="s">
        <v>538</v>
      </c>
      <c r="G82" s="254" t="s">
        <v>21</v>
      </c>
      <c r="H82" s="255">
        <v>288</v>
      </c>
      <c r="I82" s="256"/>
      <c r="J82" s="257">
        <f>ROUND(I82*H82,2)</f>
        <v>0</v>
      </c>
      <c r="K82" s="253" t="s">
        <v>21</v>
      </c>
      <c r="L82" s="258"/>
      <c r="M82" s="259" t="s">
        <v>21</v>
      </c>
      <c r="N82" s="260" t="s">
        <v>43</v>
      </c>
      <c r="O82" s="41"/>
      <c r="P82" s="201">
        <f>O82*H82</f>
        <v>0</v>
      </c>
      <c r="Q82" s="201">
        <v>0</v>
      </c>
      <c r="R82" s="201">
        <f>Q82*H82</f>
        <v>0</v>
      </c>
      <c r="S82" s="201">
        <v>0</v>
      </c>
      <c r="T82" s="202">
        <f>S82*H82</f>
        <v>0</v>
      </c>
      <c r="AR82" s="23" t="s">
        <v>255</v>
      </c>
      <c r="AT82" s="23" t="s">
        <v>252</v>
      </c>
      <c r="AU82" s="23" t="s">
        <v>82</v>
      </c>
      <c r="AY82" s="23" t="s">
        <v>133</v>
      </c>
      <c r="BE82" s="203">
        <f>IF(N82="základní",J82,0)</f>
        <v>0</v>
      </c>
      <c r="BF82" s="203">
        <f>IF(N82="snížená",J82,0)</f>
        <v>0</v>
      </c>
      <c r="BG82" s="203">
        <f>IF(N82="zákl. přenesená",J82,0)</f>
        <v>0</v>
      </c>
      <c r="BH82" s="203">
        <f>IF(N82="sníž. přenesená",J82,0)</f>
        <v>0</v>
      </c>
      <c r="BI82" s="203">
        <f>IF(N82="nulová",J82,0)</f>
        <v>0</v>
      </c>
      <c r="BJ82" s="23" t="s">
        <v>80</v>
      </c>
      <c r="BK82" s="203">
        <f>ROUND(I82*H82,2)</f>
        <v>0</v>
      </c>
      <c r="BL82" s="23" t="s">
        <v>226</v>
      </c>
      <c r="BM82" s="23" t="s">
        <v>539</v>
      </c>
    </row>
    <row r="83" spans="2:65" s="1" customFormat="1" ht="27">
      <c r="B83" s="40"/>
      <c r="C83" s="62"/>
      <c r="D83" s="207" t="s">
        <v>143</v>
      </c>
      <c r="E83" s="62"/>
      <c r="F83" s="208" t="s">
        <v>540</v>
      </c>
      <c r="G83" s="62"/>
      <c r="H83" s="62"/>
      <c r="I83" s="162"/>
      <c r="J83" s="62"/>
      <c r="K83" s="62"/>
      <c r="L83" s="60"/>
      <c r="M83" s="206"/>
      <c r="N83" s="41"/>
      <c r="O83" s="41"/>
      <c r="P83" s="41"/>
      <c r="Q83" s="41"/>
      <c r="R83" s="41"/>
      <c r="S83" s="41"/>
      <c r="T83" s="77"/>
      <c r="AT83" s="23" t="s">
        <v>143</v>
      </c>
      <c r="AU83" s="23" t="s">
        <v>82</v>
      </c>
    </row>
    <row r="84" spans="2:65" s="1" customFormat="1" ht="38.25" customHeight="1">
      <c r="B84" s="40"/>
      <c r="C84" s="192" t="s">
        <v>150</v>
      </c>
      <c r="D84" s="192" t="s">
        <v>136</v>
      </c>
      <c r="E84" s="193" t="s">
        <v>541</v>
      </c>
      <c r="F84" s="194" t="s">
        <v>542</v>
      </c>
      <c r="G84" s="195" t="s">
        <v>543</v>
      </c>
      <c r="H84" s="267"/>
      <c r="I84" s="197"/>
      <c r="J84" s="198">
        <f>ROUND(I84*H84,2)</f>
        <v>0</v>
      </c>
      <c r="K84" s="194" t="s">
        <v>140</v>
      </c>
      <c r="L84" s="60"/>
      <c r="M84" s="199" t="s">
        <v>21</v>
      </c>
      <c r="N84" s="209" t="s">
        <v>43</v>
      </c>
      <c r="O84" s="210"/>
      <c r="P84" s="211">
        <f>O84*H84</f>
        <v>0</v>
      </c>
      <c r="Q84" s="211">
        <v>0</v>
      </c>
      <c r="R84" s="211">
        <f>Q84*H84</f>
        <v>0</v>
      </c>
      <c r="S84" s="211">
        <v>0</v>
      </c>
      <c r="T84" s="212">
        <f>S84*H84</f>
        <v>0</v>
      </c>
      <c r="AR84" s="23" t="s">
        <v>226</v>
      </c>
      <c r="AT84" s="23" t="s">
        <v>136</v>
      </c>
      <c r="AU84" s="23" t="s">
        <v>82</v>
      </c>
      <c r="AY84" s="23" t="s">
        <v>133</v>
      </c>
      <c r="BE84" s="203">
        <f>IF(N84="základní",J84,0)</f>
        <v>0</v>
      </c>
      <c r="BF84" s="203">
        <f>IF(N84="snížená",J84,0)</f>
        <v>0</v>
      </c>
      <c r="BG84" s="203">
        <f>IF(N84="zákl. přenesená",J84,0)</f>
        <v>0</v>
      </c>
      <c r="BH84" s="203">
        <f>IF(N84="sníž. přenesená",J84,0)</f>
        <v>0</v>
      </c>
      <c r="BI84" s="203">
        <f>IF(N84="nulová",J84,0)</f>
        <v>0</v>
      </c>
      <c r="BJ84" s="23" t="s">
        <v>80</v>
      </c>
      <c r="BK84" s="203">
        <f>ROUND(I84*H84,2)</f>
        <v>0</v>
      </c>
      <c r="BL84" s="23" t="s">
        <v>226</v>
      </c>
      <c r="BM84" s="23" t="s">
        <v>544</v>
      </c>
    </row>
    <row r="85" spans="2:65" s="1" customFormat="1" ht="6.95" customHeight="1">
      <c r="B85" s="55"/>
      <c r="C85" s="56"/>
      <c r="D85" s="56"/>
      <c r="E85" s="56"/>
      <c r="F85" s="56"/>
      <c r="G85" s="56"/>
      <c r="H85" s="56"/>
      <c r="I85" s="138"/>
      <c r="J85" s="56"/>
      <c r="K85" s="56"/>
      <c r="L85" s="60"/>
    </row>
  </sheetData>
  <sheetProtection password="CC35" sheet="1" objects="1" scenarios="1" formatCells="0" formatColumns="0" formatRows="0" sort="0" autoFilter="0"/>
  <autoFilter ref="C77:K84"/>
  <mergeCells count="10">
    <mergeCell ref="J51:J52"/>
    <mergeCell ref="E68:H68"/>
    <mergeCell ref="E70:H7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85"/>
  <sheetViews>
    <sheetView showGridLines="0" workbookViewId="0">
      <pane ySplit="1" topLeftCell="A2" activePane="bottomLeft" state="frozen"/>
      <selection pane="bottomLeft"/>
    </sheetView>
  </sheetViews>
  <sheetFormatPr defaultRowHeight="1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75" customWidth="1"/>
    <col min="7" max="7" width="8.6640625" customWidth="1"/>
    <col min="8" max="8" width="11.1640625" customWidth="1"/>
    <col min="9" max="9" width="12.6640625" style="110" customWidth="1"/>
    <col min="10" max="10" width="23.5" customWidth="1"/>
    <col min="11" max="11" width="15.5" customWidth="1"/>
    <col min="13" max="18" width="9.33203125" hidden="1"/>
    <col min="19" max="19" width="8.1640625" hidden="1" customWidth="1"/>
    <col min="20" max="20" width="29.6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1" spans="1:70" ht="21.75" customHeight="1">
      <c r="A1" s="20"/>
      <c r="B1" s="111"/>
      <c r="C1" s="111"/>
      <c r="D1" s="112" t="s">
        <v>1</v>
      </c>
      <c r="E1" s="111"/>
      <c r="F1" s="113" t="s">
        <v>99</v>
      </c>
      <c r="G1" s="392" t="s">
        <v>100</v>
      </c>
      <c r="H1" s="392"/>
      <c r="I1" s="114"/>
      <c r="J1" s="113" t="s">
        <v>101</v>
      </c>
      <c r="K1" s="112" t="s">
        <v>102</v>
      </c>
      <c r="L1" s="113" t="s">
        <v>103</v>
      </c>
      <c r="M1" s="113"/>
      <c r="N1" s="113"/>
      <c r="O1" s="113"/>
      <c r="P1" s="113"/>
      <c r="Q1" s="113"/>
      <c r="R1" s="113"/>
      <c r="S1" s="113"/>
      <c r="T1" s="113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spans="1:70" ht="36.950000000000003" customHeight="1"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AT2" s="23" t="s">
        <v>98</v>
      </c>
    </row>
    <row r="3" spans="1:70" ht="6.95" customHeight="1">
      <c r="B3" s="24"/>
      <c r="C3" s="25"/>
      <c r="D3" s="25"/>
      <c r="E3" s="25"/>
      <c r="F3" s="25"/>
      <c r="G3" s="25"/>
      <c r="H3" s="25"/>
      <c r="I3" s="115"/>
      <c r="J3" s="25"/>
      <c r="K3" s="26"/>
      <c r="AT3" s="23" t="s">
        <v>82</v>
      </c>
    </row>
    <row r="4" spans="1:70" ht="36.950000000000003" customHeight="1">
      <c r="B4" s="27"/>
      <c r="C4" s="28"/>
      <c r="D4" s="29" t="s">
        <v>104</v>
      </c>
      <c r="E4" s="28"/>
      <c r="F4" s="28"/>
      <c r="G4" s="28"/>
      <c r="H4" s="28"/>
      <c r="I4" s="116"/>
      <c r="J4" s="28"/>
      <c r="K4" s="30"/>
      <c r="M4" s="31" t="s">
        <v>12</v>
      </c>
      <c r="AT4" s="23" t="s">
        <v>6</v>
      </c>
    </row>
    <row r="5" spans="1:70" ht="6.95" customHeight="1">
      <c r="B5" s="27"/>
      <c r="C5" s="28"/>
      <c r="D5" s="28"/>
      <c r="E5" s="28"/>
      <c r="F5" s="28"/>
      <c r="G5" s="28"/>
      <c r="H5" s="28"/>
      <c r="I5" s="116"/>
      <c r="J5" s="28"/>
      <c r="K5" s="30"/>
    </row>
    <row r="6" spans="1:70">
      <c r="B6" s="27"/>
      <c r="C6" s="28"/>
      <c r="D6" s="36" t="s">
        <v>18</v>
      </c>
      <c r="E6" s="28"/>
      <c r="F6" s="28"/>
      <c r="G6" s="28"/>
      <c r="H6" s="28"/>
      <c r="I6" s="116"/>
      <c r="J6" s="28"/>
      <c r="K6" s="30"/>
    </row>
    <row r="7" spans="1:70" ht="16.5" customHeight="1">
      <c r="B7" s="27"/>
      <c r="C7" s="28"/>
      <c r="D7" s="28"/>
      <c r="E7" s="384" t="str">
        <f>'Rekapitulace stavby'!K6</f>
        <v>Divadlo F. X. Šaldy</v>
      </c>
      <c r="F7" s="385"/>
      <c r="G7" s="385"/>
      <c r="H7" s="385"/>
      <c r="I7" s="116"/>
      <c r="J7" s="28"/>
      <c r="K7" s="30"/>
    </row>
    <row r="8" spans="1:70" s="1" customFormat="1">
      <c r="B8" s="40"/>
      <c r="C8" s="41"/>
      <c r="D8" s="36" t="s">
        <v>105</v>
      </c>
      <c r="E8" s="41"/>
      <c r="F8" s="41"/>
      <c r="G8" s="41"/>
      <c r="H8" s="41"/>
      <c r="I8" s="117"/>
      <c r="J8" s="41"/>
      <c r="K8" s="44"/>
    </row>
    <row r="9" spans="1:70" s="1" customFormat="1" ht="36.950000000000003" customHeight="1">
      <c r="B9" s="40"/>
      <c r="C9" s="41"/>
      <c r="D9" s="41"/>
      <c r="E9" s="386" t="s">
        <v>545</v>
      </c>
      <c r="F9" s="387"/>
      <c r="G9" s="387"/>
      <c r="H9" s="387"/>
      <c r="I9" s="117"/>
      <c r="J9" s="41"/>
      <c r="K9" s="44"/>
    </row>
    <row r="10" spans="1:70" s="1" customFormat="1" ht="13.5">
      <c r="B10" s="40"/>
      <c r="C10" s="41"/>
      <c r="D10" s="41"/>
      <c r="E10" s="41"/>
      <c r="F10" s="41"/>
      <c r="G10" s="41"/>
      <c r="H10" s="41"/>
      <c r="I10" s="117"/>
      <c r="J10" s="41"/>
      <c r="K10" s="44"/>
    </row>
    <row r="11" spans="1:70" s="1" customFormat="1" ht="14.45" customHeight="1">
      <c r="B11" s="40"/>
      <c r="C11" s="41"/>
      <c r="D11" s="36" t="s">
        <v>20</v>
      </c>
      <c r="E11" s="41"/>
      <c r="F11" s="34" t="s">
        <v>21</v>
      </c>
      <c r="G11" s="41"/>
      <c r="H11" s="41"/>
      <c r="I11" s="118" t="s">
        <v>22</v>
      </c>
      <c r="J11" s="34" t="s">
        <v>21</v>
      </c>
      <c r="K11" s="44"/>
    </row>
    <row r="12" spans="1:70" s="1" customFormat="1" ht="14.45" customHeight="1">
      <c r="B12" s="40"/>
      <c r="C12" s="41"/>
      <c r="D12" s="36" t="s">
        <v>23</v>
      </c>
      <c r="E12" s="41"/>
      <c r="F12" s="34" t="s">
        <v>29</v>
      </c>
      <c r="G12" s="41"/>
      <c r="H12" s="41"/>
      <c r="I12" s="118" t="s">
        <v>25</v>
      </c>
      <c r="J12" s="119" t="str">
        <f>'Rekapitulace stavby'!AN8</f>
        <v>7. 1. 2021</v>
      </c>
      <c r="K12" s="44"/>
    </row>
    <row r="13" spans="1:70" s="1" customFormat="1" ht="10.9" customHeight="1">
      <c r="B13" s="40"/>
      <c r="C13" s="41"/>
      <c r="D13" s="41"/>
      <c r="E13" s="41"/>
      <c r="F13" s="41"/>
      <c r="G13" s="41"/>
      <c r="H13" s="41"/>
      <c r="I13" s="117"/>
      <c r="J13" s="41"/>
      <c r="K13" s="44"/>
    </row>
    <row r="14" spans="1:70" s="1" customFormat="1" ht="14.45" customHeight="1">
      <c r="B14" s="40"/>
      <c r="C14" s="41"/>
      <c r="D14" s="36" t="s">
        <v>27</v>
      </c>
      <c r="E14" s="41"/>
      <c r="F14" s="41"/>
      <c r="G14" s="41"/>
      <c r="H14" s="41"/>
      <c r="I14" s="118" t="s">
        <v>28</v>
      </c>
      <c r="J14" s="34" t="str">
        <f>IF('Rekapitulace stavby'!AN10="","",'Rekapitulace stavby'!AN10)</f>
        <v/>
      </c>
      <c r="K14" s="44"/>
    </row>
    <row r="15" spans="1:70" s="1" customFormat="1" ht="18" customHeight="1">
      <c r="B15" s="40"/>
      <c r="C15" s="41"/>
      <c r="D15" s="41"/>
      <c r="E15" s="34" t="str">
        <f>IF('Rekapitulace stavby'!E11="","",'Rekapitulace stavby'!E11)</f>
        <v xml:space="preserve"> </v>
      </c>
      <c r="F15" s="41"/>
      <c r="G15" s="41"/>
      <c r="H15" s="41"/>
      <c r="I15" s="118" t="s">
        <v>30</v>
      </c>
      <c r="J15" s="34" t="str">
        <f>IF('Rekapitulace stavby'!AN11="","",'Rekapitulace stavby'!AN11)</f>
        <v/>
      </c>
      <c r="K15" s="44"/>
    </row>
    <row r="16" spans="1:70" s="1" customFormat="1" ht="6.95" customHeight="1">
      <c r="B16" s="40"/>
      <c r="C16" s="41"/>
      <c r="D16" s="41"/>
      <c r="E16" s="41"/>
      <c r="F16" s="41"/>
      <c r="G16" s="41"/>
      <c r="H16" s="41"/>
      <c r="I16" s="117"/>
      <c r="J16" s="41"/>
      <c r="K16" s="44"/>
    </row>
    <row r="17" spans="2:11" s="1" customFormat="1" ht="14.45" customHeight="1">
      <c r="B17" s="40"/>
      <c r="C17" s="41"/>
      <c r="D17" s="36" t="s">
        <v>31</v>
      </c>
      <c r="E17" s="41"/>
      <c r="F17" s="41"/>
      <c r="G17" s="41"/>
      <c r="H17" s="41"/>
      <c r="I17" s="118" t="s">
        <v>28</v>
      </c>
      <c r="J17" s="34" t="str">
        <f>IF('Rekapitulace stavby'!AN13="Vyplň údaj","",IF('Rekapitulace stavby'!AN13="","",'Rekapitulace stavby'!AN13))</f>
        <v/>
      </c>
      <c r="K17" s="44"/>
    </row>
    <row r="18" spans="2:11" s="1" customFormat="1" ht="18" customHeight="1">
      <c r="B18" s="40"/>
      <c r="C18" s="41"/>
      <c r="D18" s="41"/>
      <c r="E18" s="34" t="str">
        <f>IF('Rekapitulace stavby'!E14="Vyplň údaj","",IF('Rekapitulace stavby'!E14="","",'Rekapitulace stavby'!E14))</f>
        <v/>
      </c>
      <c r="F18" s="41"/>
      <c r="G18" s="41"/>
      <c r="H18" s="41"/>
      <c r="I18" s="118" t="s">
        <v>30</v>
      </c>
      <c r="J18" s="34" t="str">
        <f>IF('Rekapitulace stavby'!AN14="Vyplň údaj","",IF('Rekapitulace stavby'!AN14="","",'Rekapitulace stavby'!AN14))</f>
        <v/>
      </c>
      <c r="K18" s="44"/>
    </row>
    <row r="19" spans="2:11" s="1" customFormat="1" ht="6.95" customHeight="1">
      <c r="B19" s="40"/>
      <c r="C19" s="41"/>
      <c r="D19" s="41"/>
      <c r="E19" s="41"/>
      <c r="F19" s="41"/>
      <c r="G19" s="41"/>
      <c r="H19" s="41"/>
      <c r="I19" s="117"/>
      <c r="J19" s="41"/>
      <c r="K19" s="44"/>
    </row>
    <row r="20" spans="2:11" s="1" customFormat="1" ht="14.45" customHeight="1">
      <c r="B20" s="40"/>
      <c r="C20" s="41"/>
      <c r="D20" s="36" t="s">
        <v>33</v>
      </c>
      <c r="E20" s="41"/>
      <c r="F20" s="41"/>
      <c r="G20" s="41"/>
      <c r="H20" s="41"/>
      <c r="I20" s="118" t="s">
        <v>28</v>
      </c>
      <c r="J20" s="34" t="str">
        <f>IF('Rekapitulace stavby'!AN16="","",'Rekapitulace stavby'!AN16)</f>
        <v/>
      </c>
      <c r="K20" s="44"/>
    </row>
    <row r="21" spans="2:11" s="1" customFormat="1" ht="18" customHeight="1">
      <c r="B21" s="40"/>
      <c r="C21" s="41"/>
      <c r="D21" s="41"/>
      <c r="E21" s="34" t="str">
        <f>IF('Rekapitulace stavby'!E17="","",'Rekapitulace stavby'!E17)</f>
        <v>Mepro s.r.o.</v>
      </c>
      <c r="F21" s="41"/>
      <c r="G21" s="41"/>
      <c r="H21" s="41"/>
      <c r="I21" s="118" t="s">
        <v>30</v>
      </c>
      <c r="J21" s="34" t="str">
        <f>IF('Rekapitulace stavby'!AN17="","",'Rekapitulace stavby'!AN17)</f>
        <v/>
      </c>
      <c r="K21" s="44"/>
    </row>
    <row r="22" spans="2:11" s="1" customFormat="1" ht="6.95" customHeight="1">
      <c r="B22" s="40"/>
      <c r="C22" s="41"/>
      <c r="D22" s="41"/>
      <c r="E22" s="41"/>
      <c r="F22" s="41"/>
      <c r="G22" s="41"/>
      <c r="H22" s="41"/>
      <c r="I22" s="117"/>
      <c r="J22" s="41"/>
      <c r="K22" s="44"/>
    </row>
    <row r="23" spans="2:11" s="1" customFormat="1" ht="14.45" customHeight="1">
      <c r="B23" s="40"/>
      <c r="C23" s="41"/>
      <c r="D23" s="36" t="s">
        <v>36</v>
      </c>
      <c r="E23" s="41"/>
      <c r="F23" s="41"/>
      <c r="G23" s="41"/>
      <c r="H23" s="41"/>
      <c r="I23" s="117"/>
      <c r="J23" s="41"/>
      <c r="K23" s="44"/>
    </row>
    <row r="24" spans="2:11" s="6" customFormat="1" ht="16.5" customHeight="1">
      <c r="B24" s="120"/>
      <c r="C24" s="121"/>
      <c r="D24" s="121"/>
      <c r="E24" s="353" t="s">
        <v>21</v>
      </c>
      <c r="F24" s="353"/>
      <c r="G24" s="353"/>
      <c r="H24" s="353"/>
      <c r="I24" s="122"/>
      <c r="J24" s="121"/>
      <c r="K24" s="123"/>
    </row>
    <row r="25" spans="2:11" s="1" customFormat="1" ht="6.95" customHeight="1">
      <c r="B25" s="40"/>
      <c r="C25" s="41"/>
      <c r="D25" s="41"/>
      <c r="E25" s="41"/>
      <c r="F25" s="41"/>
      <c r="G25" s="41"/>
      <c r="H25" s="41"/>
      <c r="I25" s="117"/>
      <c r="J25" s="41"/>
      <c r="K25" s="44"/>
    </row>
    <row r="26" spans="2:11" s="1" customFormat="1" ht="6.95" customHeight="1">
      <c r="B26" s="40"/>
      <c r="C26" s="41"/>
      <c r="D26" s="84"/>
      <c r="E26" s="84"/>
      <c r="F26" s="84"/>
      <c r="G26" s="84"/>
      <c r="H26" s="84"/>
      <c r="I26" s="124"/>
      <c r="J26" s="84"/>
      <c r="K26" s="125"/>
    </row>
    <row r="27" spans="2:11" s="1" customFormat="1" ht="25.35" customHeight="1">
      <c r="B27" s="40"/>
      <c r="C27" s="41"/>
      <c r="D27" s="126" t="s">
        <v>38</v>
      </c>
      <c r="E27" s="41"/>
      <c r="F27" s="41"/>
      <c r="G27" s="41"/>
      <c r="H27" s="41"/>
      <c r="I27" s="117"/>
      <c r="J27" s="127">
        <f>ROUND(J78,2)</f>
        <v>0</v>
      </c>
      <c r="K27" s="44"/>
    </row>
    <row r="28" spans="2:11" s="1" customFormat="1" ht="6.95" customHeight="1">
      <c r="B28" s="40"/>
      <c r="C28" s="41"/>
      <c r="D28" s="84"/>
      <c r="E28" s="84"/>
      <c r="F28" s="84"/>
      <c r="G28" s="84"/>
      <c r="H28" s="84"/>
      <c r="I28" s="124"/>
      <c r="J28" s="84"/>
      <c r="K28" s="125"/>
    </row>
    <row r="29" spans="2:11" s="1" customFormat="1" ht="14.45" customHeight="1">
      <c r="B29" s="40"/>
      <c r="C29" s="41"/>
      <c r="D29" s="41"/>
      <c r="E29" s="41"/>
      <c r="F29" s="45" t="s">
        <v>40</v>
      </c>
      <c r="G29" s="41"/>
      <c r="H29" s="41"/>
      <c r="I29" s="128" t="s">
        <v>39</v>
      </c>
      <c r="J29" s="45" t="s">
        <v>41</v>
      </c>
      <c r="K29" s="44"/>
    </row>
    <row r="30" spans="2:11" s="1" customFormat="1" ht="14.45" customHeight="1">
      <c r="B30" s="40"/>
      <c r="C30" s="41"/>
      <c r="D30" s="48" t="s">
        <v>42</v>
      </c>
      <c r="E30" s="48" t="s">
        <v>43</v>
      </c>
      <c r="F30" s="129">
        <f>ROUND(SUM(BE78:BE84), 2)</f>
        <v>0</v>
      </c>
      <c r="G30" s="41"/>
      <c r="H30" s="41"/>
      <c r="I30" s="130">
        <v>0.21</v>
      </c>
      <c r="J30" s="129">
        <f>ROUND(ROUND((SUM(BE78:BE84)), 2)*I30, 2)</f>
        <v>0</v>
      </c>
      <c r="K30" s="44"/>
    </row>
    <row r="31" spans="2:11" s="1" customFormat="1" ht="14.45" customHeight="1">
      <c r="B31" s="40"/>
      <c r="C31" s="41"/>
      <c r="D31" s="41"/>
      <c r="E31" s="48" t="s">
        <v>44</v>
      </c>
      <c r="F31" s="129">
        <f>ROUND(SUM(BF78:BF84), 2)</f>
        <v>0</v>
      </c>
      <c r="G31" s="41"/>
      <c r="H31" s="41"/>
      <c r="I31" s="130">
        <v>0.15</v>
      </c>
      <c r="J31" s="129">
        <f>ROUND(ROUND((SUM(BF78:BF84)), 2)*I31, 2)</f>
        <v>0</v>
      </c>
      <c r="K31" s="44"/>
    </row>
    <row r="32" spans="2:11" s="1" customFormat="1" ht="14.45" hidden="1" customHeight="1">
      <c r="B32" s="40"/>
      <c r="C32" s="41"/>
      <c r="D32" s="41"/>
      <c r="E32" s="48" t="s">
        <v>45</v>
      </c>
      <c r="F32" s="129">
        <f>ROUND(SUM(BG78:BG84), 2)</f>
        <v>0</v>
      </c>
      <c r="G32" s="41"/>
      <c r="H32" s="41"/>
      <c r="I32" s="130">
        <v>0.21</v>
      </c>
      <c r="J32" s="129">
        <v>0</v>
      </c>
      <c r="K32" s="44"/>
    </row>
    <row r="33" spans="2:11" s="1" customFormat="1" ht="14.45" hidden="1" customHeight="1">
      <c r="B33" s="40"/>
      <c r="C33" s="41"/>
      <c r="D33" s="41"/>
      <c r="E33" s="48" t="s">
        <v>46</v>
      </c>
      <c r="F33" s="129">
        <f>ROUND(SUM(BH78:BH84), 2)</f>
        <v>0</v>
      </c>
      <c r="G33" s="41"/>
      <c r="H33" s="41"/>
      <c r="I33" s="130">
        <v>0.15</v>
      </c>
      <c r="J33" s="129">
        <v>0</v>
      </c>
      <c r="K33" s="44"/>
    </row>
    <row r="34" spans="2:11" s="1" customFormat="1" ht="14.45" hidden="1" customHeight="1">
      <c r="B34" s="40"/>
      <c r="C34" s="41"/>
      <c r="D34" s="41"/>
      <c r="E34" s="48" t="s">
        <v>47</v>
      </c>
      <c r="F34" s="129">
        <f>ROUND(SUM(BI78:BI84), 2)</f>
        <v>0</v>
      </c>
      <c r="G34" s="41"/>
      <c r="H34" s="41"/>
      <c r="I34" s="130">
        <v>0</v>
      </c>
      <c r="J34" s="129">
        <v>0</v>
      </c>
      <c r="K34" s="44"/>
    </row>
    <row r="35" spans="2:11" s="1" customFormat="1" ht="6.95" customHeight="1">
      <c r="B35" s="40"/>
      <c r="C35" s="41"/>
      <c r="D35" s="41"/>
      <c r="E35" s="41"/>
      <c r="F35" s="41"/>
      <c r="G35" s="41"/>
      <c r="H35" s="41"/>
      <c r="I35" s="117"/>
      <c r="J35" s="41"/>
      <c r="K35" s="44"/>
    </row>
    <row r="36" spans="2:11" s="1" customFormat="1" ht="25.35" customHeight="1">
      <c r="B36" s="40"/>
      <c r="C36" s="131"/>
      <c r="D36" s="132" t="s">
        <v>48</v>
      </c>
      <c r="E36" s="78"/>
      <c r="F36" s="78"/>
      <c r="G36" s="133" t="s">
        <v>49</v>
      </c>
      <c r="H36" s="134" t="s">
        <v>50</v>
      </c>
      <c r="I36" s="135"/>
      <c r="J36" s="136">
        <f>SUM(J27:J34)</f>
        <v>0</v>
      </c>
      <c r="K36" s="137"/>
    </row>
    <row r="37" spans="2:11" s="1" customFormat="1" ht="14.45" customHeight="1">
      <c r="B37" s="55"/>
      <c r="C37" s="56"/>
      <c r="D37" s="56"/>
      <c r="E37" s="56"/>
      <c r="F37" s="56"/>
      <c r="G37" s="56"/>
      <c r="H37" s="56"/>
      <c r="I37" s="138"/>
      <c r="J37" s="56"/>
      <c r="K37" s="57"/>
    </row>
    <row r="41" spans="2:11" s="1" customFormat="1" ht="6.95" customHeight="1">
      <c r="B41" s="139"/>
      <c r="C41" s="140"/>
      <c r="D41" s="140"/>
      <c r="E41" s="140"/>
      <c r="F41" s="140"/>
      <c r="G41" s="140"/>
      <c r="H41" s="140"/>
      <c r="I41" s="141"/>
      <c r="J41" s="140"/>
      <c r="K41" s="142"/>
    </row>
    <row r="42" spans="2:11" s="1" customFormat="1" ht="36.950000000000003" customHeight="1">
      <c r="B42" s="40"/>
      <c r="C42" s="29" t="s">
        <v>107</v>
      </c>
      <c r="D42" s="41"/>
      <c r="E42" s="41"/>
      <c r="F42" s="41"/>
      <c r="G42" s="41"/>
      <c r="H42" s="41"/>
      <c r="I42" s="117"/>
      <c r="J42" s="41"/>
      <c r="K42" s="44"/>
    </row>
    <row r="43" spans="2:11" s="1" customFormat="1" ht="6.95" customHeight="1">
      <c r="B43" s="40"/>
      <c r="C43" s="41"/>
      <c r="D43" s="41"/>
      <c r="E43" s="41"/>
      <c r="F43" s="41"/>
      <c r="G43" s="41"/>
      <c r="H43" s="41"/>
      <c r="I43" s="117"/>
      <c r="J43" s="41"/>
      <c r="K43" s="44"/>
    </row>
    <row r="44" spans="2:11" s="1" customFormat="1" ht="14.45" customHeight="1">
      <c r="B44" s="40"/>
      <c r="C44" s="36" t="s">
        <v>18</v>
      </c>
      <c r="D44" s="41"/>
      <c r="E44" s="41"/>
      <c r="F44" s="41"/>
      <c r="G44" s="41"/>
      <c r="H44" s="41"/>
      <c r="I44" s="117"/>
      <c r="J44" s="41"/>
      <c r="K44" s="44"/>
    </row>
    <row r="45" spans="2:11" s="1" customFormat="1" ht="16.5" customHeight="1">
      <c r="B45" s="40"/>
      <c r="C45" s="41"/>
      <c r="D45" s="41"/>
      <c r="E45" s="384" t="str">
        <f>E7</f>
        <v>Divadlo F. X. Šaldy</v>
      </c>
      <c r="F45" s="385"/>
      <c r="G45" s="385"/>
      <c r="H45" s="385"/>
      <c r="I45" s="117"/>
      <c r="J45" s="41"/>
      <c r="K45" s="44"/>
    </row>
    <row r="46" spans="2:11" s="1" customFormat="1" ht="14.45" customHeight="1">
      <c r="B46" s="40"/>
      <c r="C46" s="36" t="s">
        <v>105</v>
      </c>
      <c r="D46" s="41"/>
      <c r="E46" s="41"/>
      <c r="F46" s="41"/>
      <c r="G46" s="41"/>
      <c r="H46" s="41"/>
      <c r="I46" s="117"/>
      <c r="J46" s="41"/>
      <c r="K46" s="44"/>
    </row>
    <row r="47" spans="2:11" s="1" customFormat="1" ht="17.25" customHeight="1">
      <c r="B47" s="40"/>
      <c r="C47" s="41"/>
      <c r="D47" s="41"/>
      <c r="E47" s="386" t="str">
        <f>E9</f>
        <v>2b - Sedadla - etapa II</v>
      </c>
      <c r="F47" s="387"/>
      <c r="G47" s="387"/>
      <c r="H47" s="387"/>
      <c r="I47" s="117"/>
      <c r="J47" s="41"/>
      <c r="K47" s="44"/>
    </row>
    <row r="48" spans="2:11" s="1" customFormat="1" ht="6.95" customHeight="1">
      <c r="B48" s="40"/>
      <c r="C48" s="41"/>
      <c r="D48" s="41"/>
      <c r="E48" s="41"/>
      <c r="F48" s="41"/>
      <c r="G48" s="41"/>
      <c r="H48" s="41"/>
      <c r="I48" s="117"/>
      <c r="J48" s="41"/>
      <c r="K48" s="44"/>
    </row>
    <row r="49" spans="2:47" s="1" customFormat="1" ht="18" customHeight="1">
      <c r="B49" s="40"/>
      <c r="C49" s="36" t="s">
        <v>23</v>
      </c>
      <c r="D49" s="41"/>
      <c r="E49" s="41"/>
      <c r="F49" s="34" t="str">
        <f>F12</f>
        <v xml:space="preserve"> </v>
      </c>
      <c r="G49" s="41"/>
      <c r="H49" s="41"/>
      <c r="I49" s="118" t="s">
        <v>25</v>
      </c>
      <c r="J49" s="119" t="str">
        <f>IF(J12="","",J12)</f>
        <v>7. 1. 2021</v>
      </c>
      <c r="K49" s="44"/>
    </row>
    <row r="50" spans="2:47" s="1" customFormat="1" ht="6.95" customHeight="1">
      <c r="B50" s="40"/>
      <c r="C50" s="41"/>
      <c r="D50" s="41"/>
      <c r="E50" s="41"/>
      <c r="F50" s="41"/>
      <c r="G50" s="41"/>
      <c r="H50" s="41"/>
      <c r="I50" s="117"/>
      <c r="J50" s="41"/>
      <c r="K50" s="44"/>
    </row>
    <row r="51" spans="2:47" s="1" customFormat="1">
      <c r="B51" s="40"/>
      <c r="C51" s="36" t="s">
        <v>27</v>
      </c>
      <c r="D51" s="41"/>
      <c r="E51" s="41"/>
      <c r="F51" s="34" t="str">
        <f>E15</f>
        <v xml:space="preserve"> </v>
      </c>
      <c r="G51" s="41"/>
      <c r="H51" s="41"/>
      <c r="I51" s="118" t="s">
        <v>33</v>
      </c>
      <c r="J51" s="353" t="str">
        <f>E21</f>
        <v>Mepro s.r.o.</v>
      </c>
      <c r="K51" s="44"/>
    </row>
    <row r="52" spans="2:47" s="1" customFormat="1" ht="14.45" customHeight="1">
      <c r="B52" s="40"/>
      <c r="C52" s="36" t="s">
        <v>31</v>
      </c>
      <c r="D52" s="41"/>
      <c r="E52" s="41"/>
      <c r="F52" s="34" t="str">
        <f>IF(E18="","",E18)</f>
        <v/>
      </c>
      <c r="G52" s="41"/>
      <c r="H52" s="41"/>
      <c r="I52" s="117"/>
      <c r="J52" s="388"/>
      <c r="K52" s="44"/>
    </row>
    <row r="53" spans="2:47" s="1" customFormat="1" ht="10.35" customHeight="1">
      <c r="B53" s="40"/>
      <c r="C53" s="41"/>
      <c r="D53" s="41"/>
      <c r="E53" s="41"/>
      <c r="F53" s="41"/>
      <c r="G53" s="41"/>
      <c r="H53" s="41"/>
      <c r="I53" s="117"/>
      <c r="J53" s="41"/>
      <c r="K53" s="44"/>
    </row>
    <row r="54" spans="2:47" s="1" customFormat="1" ht="29.25" customHeight="1">
      <c r="B54" s="40"/>
      <c r="C54" s="143" t="s">
        <v>108</v>
      </c>
      <c r="D54" s="131"/>
      <c r="E54" s="131"/>
      <c r="F54" s="131"/>
      <c r="G54" s="131"/>
      <c r="H54" s="131"/>
      <c r="I54" s="144"/>
      <c r="J54" s="145" t="s">
        <v>109</v>
      </c>
      <c r="K54" s="146"/>
    </row>
    <row r="55" spans="2:47" s="1" customFormat="1" ht="10.35" customHeight="1">
      <c r="B55" s="40"/>
      <c r="C55" s="41"/>
      <c r="D55" s="41"/>
      <c r="E55" s="41"/>
      <c r="F55" s="41"/>
      <c r="G55" s="41"/>
      <c r="H55" s="41"/>
      <c r="I55" s="117"/>
      <c r="J55" s="41"/>
      <c r="K55" s="44"/>
    </row>
    <row r="56" spans="2:47" s="1" customFormat="1" ht="29.25" customHeight="1">
      <c r="B56" s="40"/>
      <c r="C56" s="147" t="s">
        <v>110</v>
      </c>
      <c r="D56" s="41"/>
      <c r="E56" s="41"/>
      <c r="F56" s="41"/>
      <c r="G56" s="41"/>
      <c r="H56" s="41"/>
      <c r="I56" s="117"/>
      <c r="J56" s="127">
        <f>J78</f>
        <v>0</v>
      </c>
      <c r="K56" s="44"/>
      <c r="AU56" s="23" t="s">
        <v>111</v>
      </c>
    </row>
    <row r="57" spans="2:47" s="7" customFormat="1" ht="24.95" customHeight="1">
      <c r="B57" s="148"/>
      <c r="C57" s="149"/>
      <c r="D57" s="150" t="s">
        <v>171</v>
      </c>
      <c r="E57" s="151"/>
      <c r="F57" s="151"/>
      <c r="G57" s="151"/>
      <c r="H57" s="151"/>
      <c r="I57" s="152"/>
      <c r="J57" s="153">
        <f>J79</f>
        <v>0</v>
      </c>
      <c r="K57" s="154"/>
    </row>
    <row r="58" spans="2:47" s="8" customFormat="1" ht="19.899999999999999" customHeight="1">
      <c r="B58" s="155"/>
      <c r="C58" s="156"/>
      <c r="D58" s="157" t="s">
        <v>174</v>
      </c>
      <c r="E58" s="158"/>
      <c r="F58" s="158"/>
      <c r="G58" s="158"/>
      <c r="H58" s="158"/>
      <c r="I58" s="159"/>
      <c r="J58" s="160">
        <f>J80</f>
        <v>0</v>
      </c>
      <c r="K58" s="161"/>
    </row>
    <row r="59" spans="2:47" s="1" customFormat="1" ht="21.75" customHeight="1">
      <c r="B59" s="40"/>
      <c r="C59" s="41"/>
      <c r="D59" s="41"/>
      <c r="E59" s="41"/>
      <c r="F59" s="41"/>
      <c r="G59" s="41"/>
      <c r="H59" s="41"/>
      <c r="I59" s="117"/>
      <c r="J59" s="41"/>
      <c r="K59" s="44"/>
    </row>
    <row r="60" spans="2:47" s="1" customFormat="1" ht="6.95" customHeight="1">
      <c r="B60" s="55"/>
      <c r="C60" s="56"/>
      <c r="D60" s="56"/>
      <c r="E60" s="56"/>
      <c r="F60" s="56"/>
      <c r="G60" s="56"/>
      <c r="H60" s="56"/>
      <c r="I60" s="138"/>
      <c r="J60" s="56"/>
      <c r="K60" s="57"/>
    </row>
    <row r="64" spans="2:47" s="1" customFormat="1" ht="6.95" customHeight="1">
      <c r="B64" s="58"/>
      <c r="C64" s="59"/>
      <c r="D64" s="59"/>
      <c r="E64" s="59"/>
      <c r="F64" s="59"/>
      <c r="G64" s="59"/>
      <c r="H64" s="59"/>
      <c r="I64" s="141"/>
      <c r="J64" s="59"/>
      <c r="K64" s="59"/>
      <c r="L64" s="60"/>
    </row>
    <row r="65" spans="2:63" s="1" customFormat="1" ht="36.950000000000003" customHeight="1">
      <c r="B65" s="40"/>
      <c r="C65" s="61" t="s">
        <v>116</v>
      </c>
      <c r="D65" s="62"/>
      <c r="E65" s="62"/>
      <c r="F65" s="62"/>
      <c r="G65" s="62"/>
      <c r="H65" s="62"/>
      <c r="I65" s="162"/>
      <c r="J65" s="62"/>
      <c r="K65" s="62"/>
      <c r="L65" s="60"/>
    </row>
    <row r="66" spans="2:63" s="1" customFormat="1" ht="6.95" customHeight="1">
      <c r="B66" s="40"/>
      <c r="C66" s="62"/>
      <c r="D66" s="62"/>
      <c r="E66" s="62"/>
      <c r="F66" s="62"/>
      <c r="G66" s="62"/>
      <c r="H66" s="62"/>
      <c r="I66" s="162"/>
      <c r="J66" s="62"/>
      <c r="K66" s="62"/>
      <c r="L66" s="60"/>
    </row>
    <row r="67" spans="2:63" s="1" customFormat="1" ht="14.45" customHeight="1">
      <c r="B67" s="40"/>
      <c r="C67" s="64" t="s">
        <v>18</v>
      </c>
      <c r="D67" s="62"/>
      <c r="E67" s="62"/>
      <c r="F67" s="62"/>
      <c r="G67" s="62"/>
      <c r="H67" s="62"/>
      <c r="I67" s="162"/>
      <c r="J67" s="62"/>
      <c r="K67" s="62"/>
      <c r="L67" s="60"/>
    </row>
    <row r="68" spans="2:63" s="1" customFormat="1" ht="16.5" customHeight="1">
      <c r="B68" s="40"/>
      <c r="C68" s="62"/>
      <c r="D68" s="62"/>
      <c r="E68" s="389" t="str">
        <f>E7</f>
        <v>Divadlo F. X. Šaldy</v>
      </c>
      <c r="F68" s="390"/>
      <c r="G68" s="390"/>
      <c r="H68" s="390"/>
      <c r="I68" s="162"/>
      <c r="J68" s="62"/>
      <c r="K68" s="62"/>
      <c r="L68" s="60"/>
    </row>
    <row r="69" spans="2:63" s="1" customFormat="1" ht="14.45" customHeight="1">
      <c r="B69" s="40"/>
      <c r="C69" s="64" t="s">
        <v>105</v>
      </c>
      <c r="D69" s="62"/>
      <c r="E69" s="62"/>
      <c r="F69" s="62"/>
      <c r="G69" s="62"/>
      <c r="H69" s="62"/>
      <c r="I69" s="162"/>
      <c r="J69" s="62"/>
      <c r="K69" s="62"/>
      <c r="L69" s="60"/>
    </row>
    <row r="70" spans="2:63" s="1" customFormat="1" ht="17.25" customHeight="1">
      <c r="B70" s="40"/>
      <c r="C70" s="62"/>
      <c r="D70" s="62"/>
      <c r="E70" s="364" t="str">
        <f>E9</f>
        <v>2b - Sedadla - etapa II</v>
      </c>
      <c r="F70" s="391"/>
      <c r="G70" s="391"/>
      <c r="H70" s="391"/>
      <c r="I70" s="162"/>
      <c r="J70" s="62"/>
      <c r="K70" s="62"/>
      <c r="L70" s="60"/>
    </row>
    <row r="71" spans="2:63" s="1" customFormat="1" ht="6.95" customHeight="1">
      <c r="B71" s="40"/>
      <c r="C71" s="62"/>
      <c r="D71" s="62"/>
      <c r="E71" s="62"/>
      <c r="F71" s="62"/>
      <c r="G71" s="62"/>
      <c r="H71" s="62"/>
      <c r="I71" s="162"/>
      <c r="J71" s="62"/>
      <c r="K71" s="62"/>
      <c r="L71" s="60"/>
    </row>
    <row r="72" spans="2:63" s="1" customFormat="1" ht="18" customHeight="1">
      <c r="B72" s="40"/>
      <c r="C72" s="64" t="s">
        <v>23</v>
      </c>
      <c r="D72" s="62"/>
      <c r="E72" s="62"/>
      <c r="F72" s="163" t="str">
        <f>F12</f>
        <v xml:space="preserve"> </v>
      </c>
      <c r="G72" s="62"/>
      <c r="H72" s="62"/>
      <c r="I72" s="164" t="s">
        <v>25</v>
      </c>
      <c r="J72" s="72" t="str">
        <f>IF(J12="","",J12)</f>
        <v>7. 1. 2021</v>
      </c>
      <c r="K72" s="62"/>
      <c r="L72" s="60"/>
    </row>
    <row r="73" spans="2:63" s="1" customFormat="1" ht="6.95" customHeight="1">
      <c r="B73" s="40"/>
      <c r="C73" s="62"/>
      <c r="D73" s="62"/>
      <c r="E73" s="62"/>
      <c r="F73" s="62"/>
      <c r="G73" s="62"/>
      <c r="H73" s="62"/>
      <c r="I73" s="162"/>
      <c r="J73" s="62"/>
      <c r="K73" s="62"/>
      <c r="L73" s="60"/>
    </row>
    <row r="74" spans="2:63" s="1" customFormat="1">
      <c r="B74" s="40"/>
      <c r="C74" s="64" t="s">
        <v>27</v>
      </c>
      <c r="D74" s="62"/>
      <c r="E74" s="62"/>
      <c r="F74" s="163" t="str">
        <f>E15</f>
        <v xml:space="preserve"> </v>
      </c>
      <c r="G74" s="62"/>
      <c r="H74" s="62"/>
      <c r="I74" s="164" t="s">
        <v>33</v>
      </c>
      <c r="J74" s="163" t="str">
        <f>E21</f>
        <v>Mepro s.r.o.</v>
      </c>
      <c r="K74" s="62"/>
      <c r="L74" s="60"/>
    </row>
    <row r="75" spans="2:63" s="1" customFormat="1" ht="14.45" customHeight="1">
      <c r="B75" s="40"/>
      <c r="C75" s="64" t="s">
        <v>31</v>
      </c>
      <c r="D75" s="62"/>
      <c r="E75" s="62"/>
      <c r="F75" s="163" t="str">
        <f>IF(E18="","",E18)</f>
        <v/>
      </c>
      <c r="G75" s="62"/>
      <c r="H75" s="62"/>
      <c r="I75" s="162"/>
      <c r="J75" s="62"/>
      <c r="K75" s="62"/>
      <c r="L75" s="60"/>
    </row>
    <row r="76" spans="2:63" s="1" customFormat="1" ht="10.35" customHeight="1">
      <c r="B76" s="40"/>
      <c r="C76" s="62"/>
      <c r="D76" s="62"/>
      <c r="E76" s="62"/>
      <c r="F76" s="62"/>
      <c r="G76" s="62"/>
      <c r="H76" s="62"/>
      <c r="I76" s="162"/>
      <c r="J76" s="62"/>
      <c r="K76" s="62"/>
      <c r="L76" s="60"/>
    </row>
    <row r="77" spans="2:63" s="9" customFormat="1" ht="29.25" customHeight="1">
      <c r="B77" s="165"/>
      <c r="C77" s="166" t="s">
        <v>117</v>
      </c>
      <c r="D77" s="167" t="s">
        <v>57</v>
      </c>
      <c r="E77" s="167" t="s">
        <v>53</v>
      </c>
      <c r="F77" s="167" t="s">
        <v>118</v>
      </c>
      <c r="G77" s="167" t="s">
        <v>119</v>
      </c>
      <c r="H77" s="167" t="s">
        <v>120</v>
      </c>
      <c r="I77" s="168" t="s">
        <v>121</v>
      </c>
      <c r="J77" s="167" t="s">
        <v>109</v>
      </c>
      <c r="K77" s="169" t="s">
        <v>122</v>
      </c>
      <c r="L77" s="170"/>
      <c r="M77" s="80" t="s">
        <v>123</v>
      </c>
      <c r="N77" s="81" t="s">
        <v>42</v>
      </c>
      <c r="O77" s="81" t="s">
        <v>124</v>
      </c>
      <c r="P77" s="81" t="s">
        <v>125</v>
      </c>
      <c r="Q77" s="81" t="s">
        <v>126</v>
      </c>
      <c r="R77" s="81" t="s">
        <v>127</v>
      </c>
      <c r="S77" s="81" t="s">
        <v>128</v>
      </c>
      <c r="T77" s="82" t="s">
        <v>129</v>
      </c>
    </row>
    <row r="78" spans="2:63" s="1" customFormat="1" ht="29.25" customHeight="1">
      <c r="B78" s="40"/>
      <c r="C78" s="86" t="s">
        <v>110</v>
      </c>
      <c r="D78" s="62"/>
      <c r="E78" s="62"/>
      <c r="F78" s="62"/>
      <c r="G78" s="62"/>
      <c r="H78" s="62"/>
      <c r="I78" s="162"/>
      <c r="J78" s="171">
        <f>BK78</f>
        <v>0</v>
      </c>
      <c r="K78" s="62"/>
      <c r="L78" s="60"/>
      <c r="M78" s="83"/>
      <c r="N78" s="84"/>
      <c r="O78" s="84"/>
      <c r="P78" s="172">
        <f>P79</f>
        <v>0</v>
      </c>
      <c r="Q78" s="84"/>
      <c r="R78" s="172">
        <f>R79</f>
        <v>0</v>
      </c>
      <c r="S78" s="84"/>
      <c r="T78" s="173">
        <f>T79</f>
        <v>0</v>
      </c>
      <c r="AT78" s="23" t="s">
        <v>71</v>
      </c>
      <c r="AU78" s="23" t="s">
        <v>111</v>
      </c>
      <c r="BK78" s="174">
        <f>BK79</f>
        <v>0</v>
      </c>
    </row>
    <row r="79" spans="2:63" s="10" customFormat="1" ht="37.35" customHeight="1">
      <c r="B79" s="175"/>
      <c r="C79" s="176"/>
      <c r="D79" s="177" t="s">
        <v>71</v>
      </c>
      <c r="E79" s="178" t="s">
        <v>219</v>
      </c>
      <c r="F79" s="178" t="s">
        <v>220</v>
      </c>
      <c r="G79" s="176"/>
      <c r="H79" s="176"/>
      <c r="I79" s="179"/>
      <c r="J79" s="180">
        <f>BK79</f>
        <v>0</v>
      </c>
      <c r="K79" s="176"/>
      <c r="L79" s="181"/>
      <c r="M79" s="182"/>
      <c r="N79" s="183"/>
      <c r="O79" s="183"/>
      <c r="P79" s="184">
        <f>P80</f>
        <v>0</v>
      </c>
      <c r="Q79" s="183"/>
      <c r="R79" s="184">
        <f>R80</f>
        <v>0</v>
      </c>
      <c r="S79" s="183"/>
      <c r="T79" s="185">
        <f>T80</f>
        <v>0</v>
      </c>
      <c r="AR79" s="186" t="s">
        <v>82</v>
      </c>
      <c r="AT79" s="187" t="s">
        <v>71</v>
      </c>
      <c r="AU79" s="187" t="s">
        <v>72</v>
      </c>
      <c r="AY79" s="186" t="s">
        <v>133</v>
      </c>
      <c r="BK79" s="188">
        <f>BK80</f>
        <v>0</v>
      </c>
    </row>
    <row r="80" spans="2:63" s="10" customFormat="1" ht="19.899999999999999" customHeight="1">
      <c r="B80" s="175"/>
      <c r="C80" s="176"/>
      <c r="D80" s="189" t="s">
        <v>71</v>
      </c>
      <c r="E80" s="190" t="s">
        <v>239</v>
      </c>
      <c r="F80" s="190" t="s">
        <v>240</v>
      </c>
      <c r="G80" s="176"/>
      <c r="H80" s="176"/>
      <c r="I80" s="179"/>
      <c r="J80" s="191">
        <f>BK80</f>
        <v>0</v>
      </c>
      <c r="K80" s="176"/>
      <c r="L80" s="181"/>
      <c r="M80" s="182"/>
      <c r="N80" s="183"/>
      <c r="O80" s="183"/>
      <c r="P80" s="184">
        <f>SUM(P81:P84)</f>
        <v>0</v>
      </c>
      <c r="Q80" s="183"/>
      <c r="R80" s="184">
        <f>SUM(R81:R84)</f>
        <v>0</v>
      </c>
      <c r="S80" s="183"/>
      <c r="T80" s="185">
        <f>SUM(T81:T84)</f>
        <v>0</v>
      </c>
      <c r="AR80" s="186" t="s">
        <v>82</v>
      </c>
      <c r="AT80" s="187" t="s">
        <v>71</v>
      </c>
      <c r="AU80" s="187" t="s">
        <v>80</v>
      </c>
      <c r="AY80" s="186" t="s">
        <v>133</v>
      </c>
      <c r="BK80" s="188">
        <f>SUM(BK81:BK84)</f>
        <v>0</v>
      </c>
    </row>
    <row r="81" spans="2:65" s="1" customFormat="1" ht="16.5" customHeight="1">
      <c r="B81" s="40"/>
      <c r="C81" s="192" t="s">
        <v>80</v>
      </c>
      <c r="D81" s="192" t="s">
        <v>136</v>
      </c>
      <c r="E81" s="193" t="s">
        <v>534</v>
      </c>
      <c r="F81" s="194" t="s">
        <v>535</v>
      </c>
      <c r="G81" s="195" t="s">
        <v>187</v>
      </c>
      <c r="H81" s="196">
        <v>175</v>
      </c>
      <c r="I81" s="197"/>
      <c r="J81" s="198">
        <f>ROUND(I81*H81,2)</f>
        <v>0</v>
      </c>
      <c r="K81" s="194" t="s">
        <v>21</v>
      </c>
      <c r="L81" s="60"/>
      <c r="M81" s="199" t="s">
        <v>21</v>
      </c>
      <c r="N81" s="200" t="s">
        <v>43</v>
      </c>
      <c r="O81" s="41"/>
      <c r="P81" s="201">
        <f>O81*H81</f>
        <v>0</v>
      </c>
      <c r="Q81" s="201">
        <v>0</v>
      </c>
      <c r="R81" s="201">
        <f>Q81*H81</f>
        <v>0</v>
      </c>
      <c r="S81" s="201">
        <v>0</v>
      </c>
      <c r="T81" s="202">
        <f>S81*H81</f>
        <v>0</v>
      </c>
      <c r="AR81" s="23" t="s">
        <v>226</v>
      </c>
      <c r="AT81" s="23" t="s">
        <v>136</v>
      </c>
      <c r="AU81" s="23" t="s">
        <v>82</v>
      </c>
      <c r="AY81" s="23" t="s">
        <v>133</v>
      </c>
      <c r="BE81" s="203">
        <f>IF(N81="základní",J81,0)</f>
        <v>0</v>
      </c>
      <c r="BF81" s="203">
        <f>IF(N81="snížená",J81,0)</f>
        <v>0</v>
      </c>
      <c r="BG81" s="203">
        <f>IF(N81="zákl. přenesená",J81,0)</f>
        <v>0</v>
      </c>
      <c r="BH81" s="203">
        <f>IF(N81="sníž. přenesená",J81,0)</f>
        <v>0</v>
      </c>
      <c r="BI81" s="203">
        <f>IF(N81="nulová",J81,0)</f>
        <v>0</v>
      </c>
      <c r="BJ81" s="23" t="s">
        <v>80</v>
      </c>
      <c r="BK81" s="203">
        <f>ROUND(I81*H81,2)</f>
        <v>0</v>
      </c>
      <c r="BL81" s="23" t="s">
        <v>226</v>
      </c>
      <c r="BM81" s="23" t="s">
        <v>536</v>
      </c>
    </row>
    <row r="82" spans="2:65" s="1" customFormat="1" ht="16.5" customHeight="1">
      <c r="B82" s="40"/>
      <c r="C82" s="251" t="s">
        <v>82</v>
      </c>
      <c r="D82" s="251" t="s">
        <v>252</v>
      </c>
      <c r="E82" s="252" t="s">
        <v>546</v>
      </c>
      <c r="F82" s="253" t="s">
        <v>547</v>
      </c>
      <c r="G82" s="254" t="s">
        <v>21</v>
      </c>
      <c r="H82" s="255">
        <v>178</v>
      </c>
      <c r="I82" s="256"/>
      <c r="J82" s="257">
        <f>ROUND(I82*H82,2)</f>
        <v>0</v>
      </c>
      <c r="K82" s="253" t="s">
        <v>21</v>
      </c>
      <c r="L82" s="258"/>
      <c r="M82" s="259" t="s">
        <v>21</v>
      </c>
      <c r="N82" s="260" t="s">
        <v>43</v>
      </c>
      <c r="O82" s="41"/>
      <c r="P82" s="201">
        <f>O82*H82</f>
        <v>0</v>
      </c>
      <c r="Q82" s="201">
        <v>0</v>
      </c>
      <c r="R82" s="201">
        <f>Q82*H82</f>
        <v>0</v>
      </c>
      <c r="S82" s="201">
        <v>0</v>
      </c>
      <c r="T82" s="202">
        <f>S82*H82</f>
        <v>0</v>
      </c>
      <c r="AR82" s="23" t="s">
        <v>255</v>
      </c>
      <c r="AT82" s="23" t="s">
        <v>252</v>
      </c>
      <c r="AU82" s="23" t="s">
        <v>82</v>
      </c>
      <c r="AY82" s="23" t="s">
        <v>133</v>
      </c>
      <c r="BE82" s="203">
        <f>IF(N82="základní",J82,0)</f>
        <v>0</v>
      </c>
      <c r="BF82" s="203">
        <f>IF(N82="snížená",J82,0)</f>
        <v>0</v>
      </c>
      <c r="BG82" s="203">
        <f>IF(N82="zákl. přenesená",J82,0)</f>
        <v>0</v>
      </c>
      <c r="BH82" s="203">
        <f>IF(N82="sníž. přenesená",J82,0)</f>
        <v>0</v>
      </c>
      <c r="BI82" s="203">
        <f>IF(N82="nulová",J82,0)</f>
        <v>0</v>
      </c>
      <c r="BJ82" s="23" t="s">
        <v>80</v>
      </c>
      <c r="BK82" s="203">
        <f>ROUND(I82*H82,2)</f>
        <v>0</v>
      </c>
      <c r="BL82" s="23" t="s">
        <v>226</v>
      </c>
      <c r="BM82" s="23" t="s">
        <v>548</v>
      </c>
    </row>
    <row r="83" spans="2:65" s="1" customFormat="1" ht="27">
      <c r="B83" s="40"/>
      <c r="C83" s="62"/>
      <c r="D83" s="207" t="s">
        <v>143</v>
      </c>
      <c r="E83" s="62"/>
      <c r="F83" s="208" t="s">
        <v>549</v>
      </c>
      <c r="G83" s="62"/>
      <c r="H83" s="62"/>
      <c r="I83" s="162"/>
      <c r="J83" s="62"/>
      <c r="K83" s="62"/>
      <c r="L83" s="60"/>
      <c r="M83" s="206"/>
      <c r="N83" s="41"/>
      <c r="O83" s="41"/>
      <c r="P83" s="41"/>
      <c r="Q83" s="41"/>
      <c r="R83" s="41"/>
      <c r="S83" s="41"/>
      <c r="T83" s="77"/>
      <c r="AT83" s="23" t="s">
        <v>143</v>
      </c>
      <c r="AU83" s="23" t="s">
        <v>82</v>
      </c>
    </row>
    <row r="84" spans="2:65" s="1" customFormat="1" ht="38.25" customHeight="1">
      <c r="B84" s="40"/>
      <c r="C84" s="192" t="s">
        <v>150</v>
      </c>
      <c r="D84" s="192" t="s">
        <v>136</v>
      </c>
      <c r="E84" s="193" t="s">
        <v>541</v>
      </c>
      <c r="F84" s="194" t="s">
        <v>542</v>
      </c>
      <c r="G84" s="195" t="s">
        <v>543</v>
      </c>
      <c r="H84" s="267"/>
      <c r="I84" s="197"/>
      <c r="J84" s="198">
        <f>ROUND(I84*H84,2)</f>
        <v>0</v>
      </c>
      <c r="K84" s="194" t="s">
        <v>140</v>
      </c>
      <c r="L84" s="60"/>
      <c r="M84" s="199" t="s">
        <v>21</v>
      </c>
      <c r="N84" s="209" t="s">
        <v>43</v>
      </c>
      <c r="O84" s="210"/>
      <c r="P84" s="211">
        <f>O84*H84</f>
        <v>0</v>
      </c>
      <c r="Q84" s="211">
        <v>0</v>
      </c>
      <c r="R84" s="211">
        <f>Q84*H84</f>
        <v>0</v>
      </c>
      <c r="S84" s="211">
        <v>0</v>
      </c>
      <c r="T84" s="212">
        <f>S84*H84</f>
        <v>0</v>
      </c>
      <c r="AR84" s="23" t="s">
        <v>226</v>
      </c>
      <c r="AT84" s="23" t="s">
        <v>136</v>
      </c>
      <c r="AU84" s="23" t="s">
        <v>82</v>
      </c>
      <c r="AY84" s="23" t="s">
        <v>133</v>
      </c>
      <c r="BE84" s="203">
        <f>IF(N84="základní",J84,0)</f>
        <v>0</v>
      </c>
      <c r="BF84" s="203">
        <f>IF(N84="snížená",J84,0)</f>
        <v>0</v>
      </c>
      <c r="BG84" s="203">
        <f>IF(N84="zákl. přenesená",J84,0)</f>
        <v>0</v>
      </c>
      <c r="BH84" s="203">
        <f>IF(N84="sníž. přenesená",J84,0)</f>
        <v>0</v>
      </c>
      <c r="BI84" s="203">
        <f>IF(N84="nulová",J84,0)</f>
        <v>0</v>
      </c>
      <c r="BJ84" s="23" t="s">
        <v>80</v>
      </c>
      <c r="BK84" s="203">
        <f>ROUND(I84*H84,2)</f>
        <v>0</v>
      </c>
      <c r="BL84" s="23" t="s">
        <v>226</v>
      </c>
      <c r="BM84" s="23" t="s">
        <v>544</v>
      </c>
    </row>
    <row r="85" spans="2:65" s="1" customFormat="1" ht="6.95" customHeight="1">
      <c r="B85" s="55"/>
      <c r="C85" s="56"/>
      <c r="D85" s="56"/>
      <c r="E85" s="56"/>
      <c r="F85" s="56"/>
      <c r="G85" s="56"/>
      <c r="H85" s="56"/>
      <c r="I85" s="138"/>
      <c r="J85" s="56"/>
      <c r="K85" s="56"/>
      <c r="L85" s="60"/>
    </row>
  </sheetData>
  <sheetProtection password="CC35" sheet="1" objects="1" scenarios="1" formatCells="0" formatColumns="0" formatRows="0" sort="0" autoFilter="0"/>
  <autoFilter ref="C77:K84"/>
  <mergeCells count="10">
    <mergeCell ref="J51:J52"/>
    <mergeCell ref="E68:H68"/>
    <mergeCell ref="E70:H70"/>
    <mergeCell ref="G1:H1"/>
    <mergeCell ref="L2:V2"/>
    <mergeCell ref="E7:H7"/>
    <mergeCell ref="E9:H9"/>
    <mergeCell ref="E24:H24"/>
    <mergeCell ref="E45:H45"/>
    <mergeCell ref="E47:H47"/>
  </mergeCells>
  <hyperlinks>
    <hyperlink ref="F1:G1" location="C2" display="1) Krycí list soupisu"/>
    <hyperlink ref="G1:H1" location="C54" display="2) Rekapitulace"/>
    <hyperlink ref="J1" location="C77" display="3) Soupis prací"/>
    <hyperlink ref="L1:V1" location="'Rekapitulace stavby'!C2" display="Rekapitulace stavby"/>
  </hyperlinks>
  <pageMargins left="0.58333330000000005" right="0.58333330000000005" top="0.58333330000000005" bottom="0.58333330000000005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6"/>
  <sheetViews>
    <sheetView showGridLines="0" zoomScaleNormal="100" workbookViewId="0"/>
  </sheetViews>
  <sheetFormatPr defaultRowHeight="13.5"/>
  <cols>
    <col min="1" max="1" width="8.33203125" style="268" customWidth="1"/>
    <col min="2" max="2" width="1.6640625" style="268" customWidth="1"/>
    <col min="3" max="4" width="5" style="268" customWidth="1"/>
    <col min="5" max="5" width="11.6640625" style="268" customWidth="1"/>
    <col min="6" max="6" width="9.1640625" style="268" customWidth="1"/>
    <col min="7" max="7" width="5" style="268" customWidth="1"/>
    <col min="8" max="8" width="77.83203125" style="268" customWidth="1"/>
    <col min="9" max="10" width="20" style="268" customWidth="1"/>
    <col min="11" max="11" width="1.6640625" style="268" customWidth="1"/>
  </cols>
  <sheetData>
    <row r="1" spans="2:11" ht="37.5" customHeight="1"/>
    <row r="2" spans="2:11" ht="7.5" customHeight="1">
      <c r="B2" s="269"/>
      <c r="C2" s="270"/>
      <c r="D2" s="270"/>
      <c r="E2" s="270"/>
      <c r="F2" s="270"/>
      <c r="G2" s="270"/>
      <c r="H2" s="270"/>
      <c r="I2" s="270"/>
      <c r="J2" s="270"/>
      <c r="K2" s="271"/>
    </row>
    <row r="3" spans="2:11" s="14" customFormat="1" ht="45" customHeight="1">
      <c r="B3" s="272"/>
      <c r="C3" s="396" t="s">
        <v>550</v>
      </c>
      <c r="D3" s="396"/>
      <c r="E3" s="396"/>
      <c r="F3" s="396"/>
      <c r="G3" s="396"/>
      <c r="H3" s="396"/>
      <c r="I3" s="396"/>
      <c r="J3" s="396"/>
      <c r="K3" s="273"/>
    </row>
    <row r="4" spans="2:11" ht="25.5" customHeight="1">
      <c r="B4" s="274"/>
      <c r="C4" s="400" t="s">
        <v>551</v>
      </c>
      <c r="D4" s="400"/>
      <c r="E4" s="400"/>
      <c r="F4" s="400"/>
      <c r="G4" s="400"/>
      <c r="H4" s="400"/>
      <c r="I4" s="400"/>
      <c r="J4" s="400"/>
      <c r="K4" s="275"/>
    </row>
    <row r="5" spans="2:11" ht="5.25" customHeight="1">
      <c r="B5" s="274"/>
      <c r="C5" s="276"/>
      <c r="D5" s="276"/>
      <c r="E5" s="276"/>
      <c r="F5" s="276"/>
      <c r="G5" s="276"/>
      <c r="H5" s="276"/>
      <c r="I5" s="276"/>
      <c r="J5" s="276"/>
      <c r="K5" s="275"/>
    </row>
    <row r="6" spans="2:11" ht="15" customHeight="1">
      <c r="B6" s="274"/>
      <c r="C6" s="399" t="s">
        <v>552</v>
      </c>
      <c r="D6" s="399"/>
      <c r="E6" s="399"/>
      <c r="F6" s="399"/>
      <c r="G6" s="399"/>
      <c r="H6" s="399"/>
      <c r="I6" s="399"/>
      <c r="J6" s="399"/>
      <c r="K6" s="275"/>
    </row>
    <row r="7" spans="2:11" ht="15" customHeight="1">
      <c r="B7" s="278"/>
      <c r="C7" s="399" t="s">
        <v>553</v>
      </c>
      <c r="D7" s="399"/>
      <c r="E7" s="399"/>
      <c r="F7" s="399"/>
      <c r="G7" s="399"/>
      <c r="H7" s="399"/>
      <c r="I7" s="399"/>
      <c r="J7" s="399"/>
      <c r="K7" s="275"/>
    </row>
    <row r="8" spans="2:11" ht="12.75" customHeight="1">
      <c r="B8" s="278"/>
      <c r="C8" s="277"/>
      <c r="D8" s="277"/>
      <c r="E8" s="277"/>
      <c r="F8" s="277"/>
      <c r="G8" s="277"/>
      <c r="H8" s="277"/>
      <c r="I8" s="277"/>
      <c r="J8" s="277"/>
      <c r="K8" s="275"/>
    </row>
    <row r="9" spans="2:11" ht="15" customHeight="1">
      <c r="B9" s="278"/>
      <c r="C9" s="399" t="s">
        <v>554</v>
      </c>
      <c r="D9" s="399"/>
      <c r="E9" s="399"/>
      <c r="F9" s="399"/>
      <c r="G9" s="399"/>
      <c r="H9" s="399"/>
      <c r="I9" s="399"/>
      <c r="J9" s="399"/>
      <c r="K9" s="275"/>
    </row>
    <row r="10" spans="2:11" ht="15" customHeight="1">
      <c r="B10" s="278"/>
      <c r="C10" s="277"/>
      <c r="D10" s="399" t="s">
        <v>555</v>
      </c>
      <c r="E10" s="399"/>
      <c r="F10" s="399"/>
      <c r="G10" s="399"/>
      <c r="H10" s="399"/>
      <c r="I10" s="399"/>
      <c r="J10" s="399"/>
      <c r="K10" s="275"/>
    </row>
    <row r="11" spans="2:11" ht="15" customHeight="1">
      <c r="B11" s="278"/>
      <c r="C11" s="279"/>
      <c r="D11" s="399" t="s">
        <v>556</v>
      </c>
      <c r="E11" s="399"/>
      <c r="F11" s="399"/>
      <c r="G11" s="399"/>
      <c r="H11" s="399"/>
      <c r="I11" s="399"/>
      <c r="J11" s="399"/>
      <c r="K11" s="275"/>
    </row>
    <row r="12" spans="2:11" ht="12.75" customHeight="1">
      <c r="B12" s="278"/>
      <c r="C12" s="279"/>
      <c r="D12" s="279"/>
      <c r="E12" s="279"/>
      <c r="F12" s="279"/>
      <c r="G12" s="279"/>
      <c r="H12" s="279"/>
      <c r="I12" s="279"/>
      <c r="J12" s="279"/>
      <c r="K12" s="275"/>
    </row>
    <row r="13" spans="2:11" ht="15" customHeight="1">
      <c r="B13" s="278"/>
      <c r="C13" s="279"/>
      <c r="D13" s="399" t="s">
        <v>557</v>
      </c>
      <c r="E13" s="399"/>
      <c r="F13" s="399"/>
      <c r="G13" s="399"/>
      <c r="H13" s="399"/>
      <c r="I13" s="399"/>
      <c r="J13" s="399"/>
      <c r="K13" s="275"/>
    </row>
    <row r="14" spans="2:11" ht="15" customHeight="1">
      <c r="B14" s="278"/>
      <c r="C14" s="279"/>
      <c r="D14" s="399" t="s">
        <v>558</v>
      </c>
      <c r="E14" s="399"/>
      <c r="F14" s="399"/>
      <c r="G14" s="399"/>
      <c r="H14" s="399"/>
      <c r="I14" s="399"/>
      <c r="J14" s="399"/>
      <c r="K14" s="275"/>
    </row>
    <row r="15" spans="2:11" ht="15" customHeight="1">
      <c r="B15" s="278"/>
      <c r="C15" s="279"/>
      <c r="D15" s="399" t="s">
        <v>559</v>
      </c>
      <c r="E15" s="399"/>
      <c r="F15" s="399"/>
      <c r="G15" s="399"/>
      <c r="H15" s="399"/>
      <c r="I15" s="399"/>
      <c r="J15" s="399"/>
      <c r="K15" s="275"/>
    </row>
    <row r="16" spans="2:11" ht="15" customHeight="1">
      <c r="B16" s="278"/>
      <c r="C16" s="279"/>
      <c r="D16" s="279"/>
      <c r="E16" s="280" t="s">
        <v>88</v>
      </c>
      <c r="F16" s="399" t="s">
        <v>560</v>
      </c>
      <c r="G16" s="399"/>
      <c r="H16" s="399"/>
      <c r="I16" s="399"/>
      <c r="J16" s="399"/>
      <c r="K16" s="275"/>
    </row>
    <row r="17" spans="2:11" ht="15" customHeight="1">
      <c r="B17" s="278"/>
      <c r="C17" s="279"/>
      <c r="D17" s="279"/>
      <c r="E17" s="280" t="s">
        <v>561</v>
      </c>
      <c r="F17" s="399" t="s">
        <v>562</v>
      </c>
      <c r="G17" s="399"/>
      <c r="H17" s="399"/>
      <c r="I17" s="399"/>
      <c r="J17" s="399"/>
      <c r="K17" s="275"/>
    </row>
    <row r="18" spans="2:11" ht="15" customHeight="1">
      <c r="B18" s="278"/>
      <c r="C18" s="279"/>
      <c r="D18" s="279"/>
      <c r="E18" s="280" t="s">
        <v>563</v>
      </c>
      <c r="F18" s="399" t="s">
        <v>564</v>
      </c>
      <c r="G18" s="399"/>
      <c r="H18" s="399"/>
      <c r="I18" s="399"/>
      <c r="J18" s="399"/>
      <c r="K18" s="275"/>
    </row>
    <row r="19" spans="2:11" ht="15" customHeight="1">
      <c r="B19" s="278"/>
      <c r="C19" s="279"/>
      <c r="D19" s="279"/>
      <c r="E19" s="280" t="s">
        <v>79</v>
      </c>
      <c r="F19" s="399" t="s">
        <v>565</v>
      </c>
      <c r="G19" s="399"/>
      <c r="H19" s="399"/>
      <c r="I19" s="399"/>
      <c r="J19" s="399"/>
      <c r="K19" s="275"/>
    </row>
    <row r="20" spans="2:11" ht="15" customHeight="1">
      <c r="B20" s="278"/>
      <c r="C20" s="279"/>
      <c r="D20" s="279"/>
      <c r="E20" s="280" t="s">
        <v>566</v>
      </c>
      <c r="F20" s="399" t="s">
        <v>567</v>
      </c>
      <c r="G20" s="399"/>
      <c r="H20" s="399"/>
      <c r="I20" s="399"/>
      <c r="J20" s="399"/>
      <c r="K20" s="275"/>
    </row>
    <row r="21" spans="2:11" ht="15" customHeight="1">
      <c r="B21" s="278"/>
      <c r="C21" s="279"/>
      <c r="D21" s="279"/>
      <c r="E21" s="280" t="s">
        <v>568</v>
      </c>
      <c r="F21" s="399" t="s">
        <v>569</v>
      </c>
      <c r="G21" s="399"/>
      <c r="H21" s="399"/>
      <c r="I21" s="399"/>
      <c r="J21" s="399"/>
      <c r="K21" s="275"/>
    </row>
    <row r="22" spans="2:11" ht="12.75" customHeight="1">
      <c r="B22" s="278"/>
      <c r="C22" s="279"/>
      <c r="D22" s="279"/>
      <c r="E22" s="279"/>
      <c r="F22" s="279"/>
      <c r="G22" s="279"/>
      <c r="H22" s="279"/>
      <c r="I22" s="279"/>
      <c r="J22" s="279"/>
      <c r="K22" s="275"/>
    </row>
    <row r="23" spans="2:11" ht="15" customHeight="1">
      <c r="B23" s="278"/>
      <c r="C23" s="399" t="s">
        <v>570</v>
      </c>
      <c r="D23" s="399"/>
      <c r="E23" s="399"/>
      <c r="F23" s="399"/>
      <c r="G23" s="399"/>
      <c r="H23" s="399"/>
      <c r="I23" s="399"/>
      <c r="J23" s="399"/>
      <c r="K23" s="275"/>
    </row>
    <row r="24" spans="2:11" ht="15" customHeight="1">
      <c r="B24" s="278"/>
      <c r="C24" s="399" t="s">
        <v>571</v>
      </c>
      <c r="D24" s="399"/>
      <c r="E24" s="399"/>
      <c r="F24" s="399"/>
      <c r="G24" s="399"/>
      <c r="H24" s="399"/>
      <c r="I24" s="399"/>
      <c r="J24" s="399"/>
      <c r="K24" s="275"/>
    </row>
    <row r="25" spans="2:11" ht="15" customHeight="1">
      <c r="B25" s="278"/>
      <c r="C25" s="277"/>
      <c r="D25" s="399" t="s">
        <v>572</v>
      </c>
      <c r="E25" s="399"/>
      <c r="F25" s="399"/>
      <c r="G25" s="399"/>
      <c r="H25" s="399"/>
      <c r="I25" s="399"/>
      <c r="J25" s="399"/>
      <c r="K25" s="275"/>
    </row>
    <row r="26" spans="2:11" ht="15" customHeight="1">
      <c r="B26" s="278"/>
      <c r="C26" s="279"/>
      <c r="D26" s="399" t="s">
        <v>573</v>
      </c>
      <c r="E26" s="399"/>
      <c r="F26" s="399"/>
      <c r="G26" s="399"/>
      <c r="H26" s="399"/>
      <c r="I26" s="399"/>
      <c r="J26" s="399"/>
      <c r="K26" s="275"/>
    </row>
    <row r="27" spans="2:11" ht="12.75" customHeight="1">
      <c r="B27" s="278"/>
      <c r="C27" s="279"/>
      <c r="D27" s="279"/>
      <c r="E27" s="279"/>
      <c r="F27" s="279"/>
      <c r="G27" s="279"/>
      <c r="H27" s="279"/>
      <c r="I27" s="279"/>
      <c r="J27" s="279"/>
      <c r="K27" s="275"/>
    </row>
    <row r="28" spans="2:11" ht="15" customHeight="1">
      <c r="B28" s="278"/>
      <c r="C28" s="279"/>
      <c r="D28" s="399" t="s">
        <v>574</v>
      </c>
      <c r="E28" s="399"/>
      <c r="F28" s="399"/>
      <c r="G28" s="399"/>
      <c r="H28" s="399"/>
      <c r="I28" s="399"/>
      <c r="J28" s="399"/>
      <c r="K28" s="275"/>
    </row>
    <row r="29" spans="2:11" ht="15" customHeight="1">
      <c r="B29" s="278"/>
      <c r="C29" s="279"/>
      <c r="D29" s="399" t="s">
        <v>575</v>
      </c>
      <c r="E29" s="399"/>
      <c r="F29" s="399"/>
      <c r="G29" s="399"/>
      <c r="H29" s="399"/>
      <c r="I29" s="399"/>
      <c r="J29" s="399"/>
      <c r="K29" s="275"/>
    </row>
    <row r="30" spans="2:11" ht="12.75" customHeight="1">
      <c r="B30" s="278"/>
      <c r="C30" s="279"/>
      <c r="D30" s="279"/>
      <c r="E30" s="279"/>
      <c r="F30" s="279"/>
      <c r="G30" s="279"/>
      <c r="H30" s="279"/>
      <c r="I30" s="279"/>
      <c r="J30" s="279"/>
      <c r="K30" s="275"/>
    </row>
    <row r="31" spans="2:11" ht="15" customHeight="1">
      <c r="B31" s="278"/>
      <c r="C31" s="279"/>
      <c r="D31" s="399" t="s">
        <v>576</v>
      </c>
      <c r="E31" s="399"/>
      <c r="F31" s="399"/>
      <c r="G31" s="399"/>
      <c r="H31" s="399"/>
      <c r="I31" s="399"/>
      <c r="J31" s="399"/>
      <c r="K31" s="275"/>
    </row>
    <row r="32" spans="2:11" ht="15" customHeight="1">
      <c r="B32" s="278"/>
      <c r="C32" s="279"/>
      <c r="D32" s="399" t="s">
        <v>577</v>
      </c>
      <c r="E32" s="399"/>
      <c r="F32" s="399"/>
      <c r="G32" s="399"/>
      <c r="H32" s="399"/>
      <c r="I32" s="399"/>
      <c r="J32" s="399"/>
      <c r="K32" s="275"/>
    </row>
    <row r="33" spans="2:11" ht="15" customHeight="1">
      <c r="B33" s="278"/>
      <c r="C33" s="279"/>
      <c r="D33" s="399" t="s">
        <v>578</v>
      </c>
      <c r="E33" s="399"/>
      <c r="F33" s="399"/>
      <c r="G33" s="399"/>
      <c r="H33" s="399"/>
      <c r="I33" s="399"/>
      <c r="J33" s="399"/>
      <c r="K33" s="275"/>
    </row>
    <row r="34" spans="2:11" ht="15" customHeight="1">
      <c r="B34" s="278"/>
      <c r="C34" s="279"/>
      <c r="D34" s="277"/>
      <c r="E34" s="281" t="s">
        <v>117</v>
      </c>
      <c r="F34" s="277"/>
      <c r="G34" s="399" t="s">
        <v>579</v>
      </c>
      <c r="H34" s="399"/>
      <c r="I34" s="399"/>
      <c r="J34" s="399"/>
      <c r="K34" s="275"/>
    </row>
    <row r="35" spans="2:11" ht="30.75" customHeight="1">
      <c r="B35" s="278"/>
      <c r="C35" s="279"/>
      <c r="D35" s="277"/>
      <c r="E35" s="281" t="s">
        <v>580</v>
      </c>
      <c r="F35" s="277"/>
      <c r="G35" s="399" t="s">
        <v>581</v>
      </c>
      <c r="H35" s="399"/>
      <c r="I35" s="399"/>
      <c r="J35" s="399"/>
      <c r="K35" s="275"/>
    </row>
    <row r="36" spans="2:11" ht="15" customHeight="1">
      <c r="B36" s="278"/>
      <c r="C36" s="279"/>
      <c r="D36" s="277"/>
      <c r="E36" s="281" t="s">
        <v>53</v>
      </c>
      <c r="F36" s="277"/>
      <c r="G36" s="399" t="s">
        <v>582</v>
      </c>
      <c r="H36" s="399"/>
      <c r="I36" s="399"/>
      <c r="J36" s="399"/>
      <c r="K36" s="275"/>
    </row>
    <row r="37" spans="2:11" ht="15" customHeight="1">
      <c r="B37" s="278"/>
      <c r="C37" s="279"/>
      <c r="D37" s="277"/>
      <c r="E37" s="281" t="s">
        <v>118</v>
      </c>
      <c r="F37" s="277"/>
      <c r="G37" s="399" t="s">
        <v>583</v>
      </c>
      <c r="H37" s="399"/>
      <c r="I37" s="399"/>
      <c r="J37" s="399"/>
      <c r="K37" s="275"/>
    </row>
    <row r="38" spans="2:11" ht="15" customHeight="1">
      <c r="B38" s="278"/>
      <c r="C38" s="279"/>
      <c r="D38" s="277"/>
      <c r="E38" s="281" t="s">
        <v>119</v>
      </c>
      <c r="F38" s="277"/>
      <c r="G38" s="399" t="s">
        <v>584</v>
      </c>
      <c r="H38" s="399"/>
      <c r="I38" s="399"/>
      <c r="J38" s="399"/>
      <c r="K38" s="275"/>
    </row>
    <row r="39" spans="2:11" ht="15" customHeight="1">
      <c r="B39" s="278"/>
      <c r="C39" s="279"/>
      <c r="D39" s="277"/>
      <c r="E39" s="281" t="s">
        <v>120</v>
      </c>
      <c r="F39" s="277"/>
      <c r="G39" s="399" t="s">
        <v>585</v>
      </c>
      <c r="H39" s="399"/>
      <c r="I39" s="399"/>
      <c r="J39" s="399"/>
      <c r="K39" s="275"/>
    </row>
    <row r="40" spans="2:11" ht="15" customHeight="1">
      <c r="B40" s="278"/>
      <c r="C40" s="279"/>
      <c r="D40" s="277"/>
      <c r="E40" s="281" t="s">
        <v>586</v>
      </c>
      <c r="F40" s="277"/>
      <c r="G40" s="399" t="s">
        <v>587</v>
      </c>
      <c r="H40" s="399"/>
      <c r="I40" s="399"/>
      <c r="J40" s="399"/>
      <c r="K40" s="275"/>
    </row>
    <row r="41" spans="2:11" ht="15" customHeight="1">
      <c r="B41" s="278"/>
      <c r="C41" s="279"/>
      <c r="D41" s="277"/>
      <c r="E41" s="281"/>
      <c r="F41" s="277"/>
      <c r="G41" s="399" t="s">
        <v>588</v>
      </c>
      <c r="H41" s="399"/>
      <c r="I41" s="399"/>
      <c r="J41" s="399"/>
      <c r="K41" s="275"/>
    </row>
    <row r="42" spans="2:11" ht="15" customHeight="1">
      <c r="B42" s="278"/>
      <c r="C42" s="279"/>
      <c r="D42" s="277"/>
      <c r="E42" s="281" t="s">
        <v>589</v>
      </c>
      <c r="F42" s="277"/>
      <c r="G42" s="399" t="s">
        <v>590</v>
      </c>
      <c r="H42" s="399"/>
      <c r="I42" s="399"/>
      <c r="J42" s="399"/>
      <c r="K42" s="275"/>
    </row>
    <row r="43" spans="2:11" ht="15" customHeight="1">
      <c r="B43" s="278"/>
      <c r="C43" s="279"/>
      <c r="D43" s="277"/>
      <c r="E43" s="281" t="s">
        <v>122</v>
      </c>
      <c r="F43" s="277"/>
      <c r="G43" s="399" t="s">
        <v>591</v>
      </c>
      <c r="H43" s="399"/>
      <c r="I43" s="399"/>
      <c r="J43" s="399"/>
      <c r="K43" s="275"/>
    </row>
    <row r="44" spans="2:11" ht="12.75" customHeight="1">
      <c r="B44" s="278"/>
      <c r="C44" s="279"/>
      <c r="D44" s="277"/>
      <c r="E44" s="277"/>
      <c r="F44" s="277"/>
      <c r="G44" s="277"/>
      <c r="H44" s="277"/>
      <c r="I44" s="277"/>
      <c r="J44" s="277"/>
      <c r="K44" s="275"/>
    </row>
    <row r="45" spans="2:11" ht="15" customHeight="1">
      <c r="B45" s="278"/>
      <c r="C45" s="279"/>
      <c r="D45" s="399" t="s">
        <v>592</v>
      </c>
      <c r="E45" s="399"/>
      <c r="F45" s="399"/>
      <c r="G45" s="399"/>
      <c r="H45" s="399"/>
      <c r="I45" s="399"/>
      <c r="J45" s="399"/>
      <c r="K45" s="275"/>
    </row>
    <row r="46" spans="2:11" ht="15" customHeight="1">
      <c r="B46" s="278"/>
      <c r="C46" s="279"/>
      <c r="D46" s="279"/>
      <c r="E46" s="399" t="s">
        <v>593</v>
      </c>
      <c r="F46" s="399"/>
      <c r="G46" s="399"/>
      <c r="H46" s="399"/>
      <c r="I46" s="399"/>
      <c r="J46" s="399"/>
      <c r="K46" s="275"/>
    </row>
    <row r="47" spans="2:11" ht="15" customHeight="1">
      <c r="B47" s="278"/>
      <c r="C47" s="279"/>
      <c r="D47" s="279"/>
      <c r="E47" s="399" t="s">
        <v>594</v>
      </c>
      <c r="F47" s="399"/>
      <c r="G47" s="399"/>
      <c r="H47" s="399"/>
      <c r="I47" s="399"/>
      <c r="J47" s="399"/>
      <c r="K47" s="275"/>
    </row>
    <row r="48" spans="2:11" ht="15" customHeight="1">
      <c r="B48" s="278"/>
      <c r="C48" s="279"/>
      <c r="D48" s="279"/>
      <c r="E48" s="399" t="s">
        <v>595</v>
      </c>
      <c r="F48" s="399"/>
      <c r="G48" s="399"/>
      <c r="H48" s="399"/>
      <c r="I48" s="399"/>
      <c r="J48" s="399"/>
      <c r="K48" s="275"/>
    </row>
    <row r="49" spans="2:11" ht="15" customHeight="1">
      <c r="B49" s="278"/>
      <c r="C49" s="279"/>
      <c r="D49" s="399" t="s">
        <v>596</v>
      </c>
      <c r="E49" s="399"/>
      <c r="F49" s="399"/>
      <c r="G49" s="399"/>
      <c r="H49" s="399"/>
      <c r="I49" s="399"/>
      <c r="J49" s="399"/>
      <c r="K49" s="275"/>
    </row>
    <row r="50" spans="2:11" ht="25.5" customHeight="1">
      <c r="B50" s="274"/>
      <c r="C50" s="400" t="s">
        <v>597</v>
      </c>
      <c r="D50" s="400"/>
      <c r="E50" s="400"/>
      <c r="F50" s="400"/>
      <c r="G50" s="400"/>
      <c r="H50" s="400"/>
      <c r="I50" s="400"/>
      <c r="J50" s="400"/>
      <c r="K50" s="275"/>
    </row>
    <row r="51" spans="2:11" ht="5.25" customHeight="1">
      <c r="B51" s="274"/>
      <c r="C51" s="276"/>
      <c r="D51" s="276"/>
      <c r="E51" s="276"/>
      <c r="F51" s="276"/>
      <c r="G51" s="276"/>
      <c r="H51" s="276"/>
      <c r="I51" s="276"/>
      <c r="J51" s="276"/>
      <c r="K51" s="275"/>
    </row>
    <row r="52" spans="2:11" ht="15" customHeight="1">
      <c r="B52" s="274"/>
      <c r="C52" s="399" t="s">
        <v>598</v>
      </c>
      <c r="D52" s="399"/>
      <c r="E52" s="399"/>
      <c r="F52" s="399"/>
      <c r="G52" s="399"/>
      <c r="H52" s="399"/>
      <c r="I52" s="399"/>
      <c r="J52" s="399"/>
      <c r="K52" s="275"/>
    </row>
    <row r="53" spans="2:11" ht="15" customHeight="1">
      <c r="B53" s="274"/>
      <c r="C53" s="399" t="s">
        <v>599</v>
      </c>
      <c r="D53" s="399"/>
      <c r="E53" s="399"/>
      <c r="F53" s="399"/>
      <c r="G53" s="399"/>
      <c r="H53" s="399"/>
      <c r="I53" s="399"/>
      <c r="J53" s="399"/>
      <c r="K53" s="275"/>
    </row>
    <row r="54" spans="2:11" ht="12.75" customHeight="1">
      <c r="B54" s="274"/>
      <c r="C54" s="277"/>
      <c r="D54" s="277"/>
      <c r="E54" s="277"/>
      <c r="F54" s="277"/>
      <c r="G54" s="277"/>
      <c r="H54" s="277"/>
      <c r="I54" s="277"/>
      <c r="J54" s="277"/>
      <c r="K54" s="275"/>
    </row>
    <row r="55" spans="2:11" ht="15" customHeight="1">
      <c r="B55" s="274"/>
      <c r="C55" s="399" t="s">
        <v>600</v>
      </c>
      <c r="D55" s="399"/>
      <c r="E55" s="399"/>
      <c r="F55" s="399"/>
      <c r="G55" s="399"/>
      <c r="H55" s="399"/>
      <c r="I55" s="399"/>
      <c r="J55" s="399"/>
      <c r="K55" s="275"/>
    </row>
    <row r="56" spans="2:11" ht="15" customHeight="1">
      <c r="B56" s="274"/>
      <c r="C56" s="279"/>
      <c r="D56" s="399" t="s">
        <v>601</v>
      </c>
      <c r="E56" s="399"/>
      <c r="F56" s="399"/>
      <c r="G56" s="399"/>
      <c r="H56" s="399"/>
      <c r="I56" s="399"/>
      <c r="J56" s="399"/>
      <c r="K56" s="275"/>
    </row>
    <row r="57" spans="2:11" ht="15" customHeight="1">
      <c r="B57" s="274"/>
      <c r="C57" s="279"/>
      <c r="D57" s="399" t="s">
        <v>602</v>
      </c>
      <c r="E57" s="399"/>
      <c r="F57" s="399"/>
      <c r="G57" s="399"/>
      <c r="H57" s="399"/>
      <c r="I57" s="399"/>
      <c r="J57" s="399"/>
      <c r="K57" s="275"/>
    </row>
    <row r="58" spans="2:11" ht="15" customHeight="1">
      <c r="B58" s="274"/>
      <c r="C58" s="279"/>
      <c r="D58" s="399" t="s">
        <v>603</v>
      </c>
      <c r="E58" s="399"/>
      <c r="F58" s="399"/>
      <c r="G58" s="399"/>
      <c r="H58" s="399"/>
      <c r="I58" s="399"/>
      <c r="J58" s="399"/>
      <c r="K58" s="275"/>
    </row>
    <row r="59" spans="2:11" ht="15" customHeight="1">
      <c r="B59" s="274"/>
      <c r="C59" s="279"/>
      <c r="D59" s="399" t="s">
        <v>604</v>
      </c>
      <c r="E59" s="399"/>
      <c r="F59" s="399"/>
      <c r="G59" s="399"/>
      <c r="H59" s="399"/>
      <c r="I59" s="399"/>
      <c r="J59" s="399"/>
      <c r="K59" s="275"/>
    </row>
    <row r="60" spans="2:11" ht="15" customHeight="1">
      <c r="B60" s="274"/>
      <c r="C60" s="279"/>
      <c r="D60" s="398" t="s">
        <v>605</v>
      </c>
      <c r="E60" s="398"/>
      <c r="F60" s="398"/>
      <c r="G60" s="398"/>
      <c r="H60" s="398"/>
      <c r="I60" s="398"/>
      <c r="J60" s="398"/>
      <c r="K60" s="275"/>
    </row>
    <row r="61" spans="2:11" ht="15" customHeight="1">
      <c r="B61" s="274"/>
      <c r="C61" s="279"/>
      <c r="D61" s="399" t="s">
        <v>606</v>
      </c>
      <c r="E61" s="399"/>
      <c r="F61" s="399"/>
      <c r="G61" s="399"/>
      <c r="H61" s="399"/>
      <c r="I61" s="399"/>
      <c r="J61" s="399"/>
      <c r="K61" s="275"/>
    </row>
    <row r="62" spans="2:11" ht="12.75" customHeight="1">
      <c r="B62" s="274"/>
      <c r="C62" s="279"/>
      <c r="D62" s="279"/>
      <c r="E62" s="282"/>
      <c r="F62" s="279"/>
      <c r="G62" s="279"/>
      <c r="H62" s="279"/>
      <c r="I62" s="279"/>
      <c r="J62" s="279"/>
      <c r="K62" s="275"/>
    </row>
    <row r="63" spans="2:11" ht="15" customHeight="1">
      <c r="B63" s="274"/>
      <c r="C63" s="279"/>
      <c r="D63" s="399" t="s">
        <v>607</v>
      </c>
      <c r="E63" s="399"/>
      <c r="F63" s="399"/>
      <c r="G63" s="399"/>
      <c r="H63" s="399"/>
      <c r="I63" s="399"/>
      <c r="J63" s="399"/>
      <c r="K63" s="275"/>
    </row>
    <row r="64" spans="2:11" ht="15" customHeight="1">
      <c r="B64" s="274"/>
      <c r="C64" s="279"/>
      <c r="D64" s="398" t="s">
        <v>608</v>
      </c>
      <c r="E64" s="398"/>
      <c r="F64" s="398"/>
      <c r="G64" s="398"/>
      <c r="H64" s="398"/>
      <c r="I64" s="398"/>
      <c r="J64" s="398"/>
      <c r="K64" s="275"/>
    </row>
    <row r="65" spans="2:11" ht="15" customHeight="1">
      <c r="B65" s="274"/>
      <c r="C65" s="279"/>
      <c r="D65" s="399" t="s">
        <v>609</v>
      </c>
      <c r="E65" s="399"/>
      <c r="F65" s="399"/>
      <c r="G65" s="399"/>
      <c r="H65" s="399"/>
      <c r="I65" s="399"/>
      <c r="J65" s="399"/>
      <c r="K65" s="275"/>
    </row>
    <row r="66" spans="2:11" ht="15" customHeight="1">
      <c r="B66" s="274"/>
      <c r="C66" s="279"/>
      <c r="D66" s="399" t="s">
        <v>610</v>
      </c>
      <c r="E66" s="399"/>
      <c r="F66" s="399"/>
      <c r="G66" s="399"/>
      <c r="H66" s="399"/>
      <c r="I66" s="399"/>
      <c r="J66" s="399"/>
      <c r="K66" s="275"/>
    </row>
    <row r="67" spans="2:11" ht="15" customHeight="1">
      <c r="B67" s="274"/>
      <c r="C67" s="279"/>
      <c r="D67" s="399" t="s">
        <v>611</v>
      </c>
      <c r="E67" s="399"/>
      <c r="F67" s="399"/>
      <c r="G67" s="399"/>
      <c r="H67" s="399"/>
      <c r="I67" s="399"/>
      <c r="J67" s="399"/>
      <c r="K67" s="275"/>
    </row>
    <row r="68" spans="2:11" ht="15" customHeight="1">
      <c r="B68" s="274"/>
      <c r="C68" s="279"/>
      <c r="D68" s="399" t="s">
        <v>612</v>
      </c>
      <c r="E68" s="399"/>
      <c r="F68" s="399"/>
      <c r="G68" s="399"/>
      <c r="H68" s="399"/>
      <c r="I68" s="399"/>
      <c r="J68" s="399"/>
      <c r="K68" s="275"/>
    </row>
    <row r="69" spans="2:11" ht="12.75" customHeight="1">
      <c r="B69" s="283"/>
      <c r="C69" s="284"/>
      <c r="D69" s="284"/>
      <c r="E69" s="284"/>
      <c r="F69" s="284"/>
      <c r="G69" s="284"/>
      <c r="H69" s="284"/>
      <c r="I69" s="284"/>
      <c r="J69" s="284"/>
      <c r="K69" s="285"/>
    </row>
    <row r="70" spans="2:11" ht="18.75" customHeight="1">
      <c r="B70" s="286"/>
      <c r="C70" s="286"/>
      <c r="D70" s="286"/>
      <c r="E70" s="286"/>
      <c r="F70" s="286"/>
      <c r="G70" s="286"/>
      <c r="H70" s="286"/>
      <c r="I70" s="286"/>
      <c r="J70" s="286"/>
      <c r="K70" s="287"/>
    </row>
    <row r="71" spans="2:11" ht="18.75" customHeight="1">
      <c r="B71" s="287"/>
      <c r="C71" s="287"/>
      <c r="D71" s="287"/>
      <c r="E71" s="287"/>
      <c r="F71" s="287"/>
      <c r="G71" s="287"/>
      <c r="H71" s="287"/>
      <c r="I71" s="287"/>
      <c r="J71" s="287"/>
      <c r="K71" s="287"/>
    </row>
    <row r="72" spans="2:11" ht="7.5" customHeight="1">
      <c r="B72" s="288"/>
      <c r="C72" s="289"/>
      <c r="D72" s="289"/>
      <c r="E72" s="289"/>
      <c r="F72" s="289"/>
      <c r="G72" s="289"/>
      <c r="H72" s="289"/>
      <c r="I72" s="289"/>
      <c r="J72" s="289"/>
      <c r="K72" s="290"/>
    </row>
    <row r="73" spans="2:11" ht="45" customHeight="1">
      <c r="B73" s="291"/>
      <c r="C73" s="397" t="s">
        <v>103</v>
      </c>
      <c r="D73" s="397"/>
      <c r="E73" s="397"/>
      <c r="F73" s="397"/>
      <c r="G73" s="397"/>
      <c r="H73" s="397"/>
      <c r="I73" s="397"/>
      <c r="J73" s="397"/>
      <c r="K73" s="292"/>
    </row>
    <row r="74" spans="2:11" ht="17.25" customHeight="1">
      <c r="B74" s="291"/>
      <c r="C74" s="293" t="s">
        <v>613</v>
      </c>
      <c r="D74" s="293"/>
      <c r="E74" s="293"/>
      <c r="F74" s="293" t="s">
        <v>614</v>
      </c>
      <c r="G74" s="294"/>
      <c r="H74" s="293" t="s">
        <v>118</v>
      </c>
      <c r="I74" s="293" t="s">
        <v>57</v>
      </c>
      <c r="J74" s="293" t="s">
        <v>615</v>
      </c>
      <c r="K74" s="292"/>
    </row>
    <row r="75" spans="2:11" ht="17.25" customHeight="1">
      <c r="B75" s="291"/>
      <c r="C75" s="295" t="s">
        <v>616</v>
      </c>
      <c r="D75" s="295"/>
      <c r="E75" s="295"/>
      <c r="F75" s="296" t="s">
        <v>617</v>
      </c>
      <c r="G75" s="297"/>
      <c r="H75" s="295"/>
      <c r="I75" s="295"/>
      <c r="J75" s="295" t="s">
        <v>618</v>
      </c>
      <c r="K75" s="292"/>
    </row>
    <row r="76" spans="2:11" ht="5.25" customHeight="1">
      <c r="B76" s="291"/>
      <c r="C76" s="298"/>
      <c r="D76" s="298"/>
      <c r="E76" s="298"/>
      <c r="F76" s="298"/>
      <c r="G76" s="299"/>
      <c r="H76" s="298"/>
      <c r="I76" s="298"/>
      <c r="J76" s="298"/>
      <c r="K76" s="292"/>
    </row>
    <row r="77" spans="2:11" ht="15" customHeight="1">
      <c r="B77" s="291"/>
      <c r="C77" s="281" t="s">
        <v>53</v>
      </c>
      <c r="D77" s="298"/>
      <c r="E77" s="298"/>
      <c r="F77" s="300" t="s">
        <v>619</v>
      </c>
      <c r="G77" s="299"/>
      <c r="H77" s="281" t="s">
        <v>620</v>
      </c>
      <c r="I77" s="281" t="s">
        <v>621</v>
      </c>
      <c r="J77" s="281">
        <v>20</v>
      </c>
      <c r="K77" s="292"/>
    </row>
    <row r="78" spans="2:11" ht="15" customHeight="1">
      <c r="B78" s="291"/>
      <c r="C78" s="281" t="s">
        <v>622</v>
      </c>
      <c r="D78" s="281"/>
      <c r="E78" s="281"/>
      <c r="F78" s="300" t="s">
        <v>619</v>
      </c>
      <c r="G78" s="299"/>
      <c r="H78" s="281" t="s">
        <v>623</v>
      </c>
      <c r="I78" s="281" t="s">
        <v>621</v>
      </c>
      <c r="J78" s="281">
        <v>120</v>
      </c>
      <c r="K78" s="292"/>
    </row>
    <row r="79" spans="2:11" ht="15" customHeight="1">
      <c r="B79" s="301"/>
      <c r="C79" s="281" t="s">
        <v>624</v>
      </c>
      <c r="D79" s="281"/>
      <c r="E79" s="281"/>
      <c r="F79" s="300" t="s">
        <v>625</v>
      </c>
      <c r="G79" s="299"/>
      <c r="H79" s="281" t="s">
        <v>626</v>
      </c>
      <c r="I79" s="281" t="s">
        <v>621</v>
      </c>
      <c r="J79" s="281">
        <v>50</v>
      </c>
      <c r="K79" s="292"/>
    </row>
    <row r="80" spans="2:11" ht="15" customHeight="1">
      <c r="B80" s="301"/>
      <c r="C80" s="281" t="s">
        <v>627</v>
      </c>
      <c r="D80" s="281"/>
      <c r="E80" s="281"/>
      <c r="F80" s="300" t="s">
        <v>619</v>
      </c>
      <c r="G80" s="299"/>
      <c r="H80" s="281" t="s">
        <v>628</v>
      </c>
      <c r="I80" s="281" t="s">
        <v>629</v>
      </c>
      <c r="J80" s="281"/>
      <c r="K80" s="292"/>
    </row>
    <row r="81" spans="2:11" ht="15" customHeight="1">
      <c r="B81" s="301"/>
      <c r="C81" s="302" t="s">
        <v>630</v>
      </c>
      <c r="D81" s="302"/>
      <c r="E81" s="302"/>
      <c r="F81" s="303" t="s">
        <v>625</v>
      </c>
      <c r="G81" s="302"/>
      <c r="H81" s="302" t="s">
        <v>631</v>
      </c>
      <c r="I81" s="302" t="s">
        <v>621</v>
      </c>
      <c r="J81" s="302">
        <v>15</v>
      </c>
      <c r="K81" s="292"/>
    </row>
    <row r="82" spans="2:11" ht="15" customHeight="1">
      <c r="B82" s="301"/>
      <c r="C82" s="302" t="s">
        <v>632</v>
      </c>
      <c r="D82" s="302"/>
      <c r="E82" s="302"/>
      <c r="F82" s="303" t="s">
        <v>625</v>
      </c>
      <c r="G82" s="302"/>
      <c r="H82" s="302" t="s">
        <v>633</v>
      </c>
      <c r="I82" s="302" t="s">
        <v>621</v>
      </c>
      <c r="J82" s="302">
        <v>15</v>
      </c>
      <c r="K82" s="292"/>
    </row>
    <row r="83" spans="2:11" ht="15" customHeight="1">
      <c r="B83" s="301"/>
      <c r="C83" s="302" t="s">
        <v>634</v>
      </c>
      <c r="D83" s="302"/>
      <c r="E83" s="302"/>
      <c r="F83" s="303" t="s">
        <v>625</v>
      </c>
      <c r="G83" s="302"/>
      <c r="H83" s="302" t="s">
        <v>635</v>
      </c>
      <c r="I83" s="302" t="s">
        <v>621</v>
      </c>
      <c r="J83" s="302">
        <v>20</v>
      </c>
      <c r="K83" s="292"/>
    </row>
    <row r="84" spans="2:11" ht="15" customHeight="1">
      <c r="B84" s="301"/>
      <c r="C84" s="302" t="s">
        <v>636</v>
      </c>
      <c r="D84" s="302"/>
      <c r="E84" s="302"/>
      <c r="F84" s="303" t="s">
        <v>625</v>
      </c>
      <c r="G84" s="302"/>
      <c r="H84" s="302" t="s">
        <v>637</v>
      </c>
      <c r="I84" s="302" t="s">
        <v>621</v>
      </c>
      <c r="J84" s="302">
        <v>20</v>
      </c>
      <c r="K84" s="292"/>
    </row>
    <row r="85" spans="2:11" ht="15" customHeight="1">
      <c r="B85" s="301"/>
      <c r="C85" s="281" t="s">
        <v>638</v>
      </c>
      <c r="D85" s="281"/>
      <c r="E85" s="281"/>
      <c r="F85" s="300" t="s">
        <v>625</v>
      </c>
      <c r="G85" s="299"/>
      <c r="H85" s="281" t="s">
        <v>639</v>
      </c>
      <c r="I85" s="281" t="s">
        <v>621</v>
      </c>
      <c r="J85" s="281">
        <v>50</v>
      </c>
      <c r="K85" s="292"/>
    </row>
    <row r="86" spans="2:11" ht="15" customHeight="1">
      <c r="B86" s="301"/>
      <c r="C86" s="281" t="s">
        <v>640</v>
      </c>
      <c r="D86" s="281"/>
      <c r="E86" s="281"/>
      <c r="F86" s="300" t="s">
        <v>625</v>
      </c>
      <c r="G86" s="299"/>
      <c r="H86" s="281" t="s">
        <v>641</v>
      </c>
      <c r="I86" s="281" t="s">
        <v>621</v>
      </c>
      <c r="J86" s="281">
        <v>20</v>
      </c>
      <c r="K86" s="292"/>
    </row>
    <row r="87" spans="2:11" ht="15" customHeight="1">
      <c r="B87" s="301"/>
      <c r="C87" s="281" t="s">
        <v>642</v>
      </c>
      <c r="D87" s="281"/>
      <c r="E87" s="281"/>
      <c r="F87" s="300" t="s">
        <v>625</v>
      </c>
      <c r="G87" s="299"/>
      <c r="H87" s="281" t="s">
        <v>643</v>
      </c>
      <c r="I87" s="281" t="s">
        <v>621</v>
      </c>
      <c r="J87" s="281">
        <v>20</v>
      </c>
      <c r="K87" s="292"/>
    </row>
    <row r="88" spans="2:11" ht="15" customHeight="1">
      <c r="B88" s="301"/>
      <c r="C88" s="281" t="s">
        <v>644</v>
      </c>
      <c r="D88" s="281"/>
      <c r="E88" s="281"/>
      <c r="F88" s="300" t="s">
        <v>625</v>
      </c>
      <c r="G88" s="299"/>
      <c r="H88" s="281" t="s">
        <v>645</v>
      </c>
      <c r="I88" s="281" t="s">
        <v>621</v>
      </c>
      <c r="J88" s="281">
        <v>50</v>
      </c>
      <c r="K88" s="292"/>
    </row>
    <row r="89" spans="2:11" ht="15" customHeight="1">
      <c r="B89" s="301"/>
      <c r="C89" s="281" t="s">
        <v>646</v>
      </c>
      <c r="D89" s="281"/>
      <c r="E89" s="281"/>
      <c r="F89" s="300" t="s">
        <v>625</v>
      </c>
      <c r="G89" s="299"/>
      <c r="H89" s="281" t="s">
        <v>646</v>
      </c>
      <c r="I89" s="281" t="s">
        <v>621</v>
      </c>
      <c r="J89" s="281">
        <v>50</v>
      </c>
      <c r="K89" s="292"/>
    </row>
    <row r="90" spans="2:11" ht="15" customHeight="1">
      <c r="B90" s="301"/>
      <c r="C90" s="281" t="s">
        <v>123</v>
      </c>
      <c r="D90" s="281"/>
      <c r="E90" s="281"/>
      <c r="F90" s="300" t="s">
        <v>625</v>
      </c>
      <c r="G90" s="299"/>
      <c r="H90" s="281" t="s">
        <v>647</v>
      </c>
      <c r="I90" s="281" t="s">
        <v>621</v>
      </c>
      <c r="J90" s="281">
        <v>255</v>
      </c>
      <c r="K90" s="292"/>
    </row>
    <row r="91" spans="2:11" ht="15" customHeight="1">
      <c r="B91" s="301"/>
      <c r="C91" s="281" t="s">
        <v>648</v>
      </c>
      <c r="D91" s="281"/>
      <c r="E91" s="281"/>
      <c r="F91" s="300" t="s">
        <v>619</v>
      </c>
      <c r="G91" s="299"/>
      <c r="H91" s="281" t="s">
        <v>649</v>
      </c>
      <c r="I91" s="281" t="s">
        <v>650</v>
      </c>
      <c r="J91" s="281"/>
      <c r="K91" s="292"/>
    </row>
    <row r="92" spans="2:11" ht="15" customHeight="1">
      <c r="B92" s="301"/>
      <c r="C92" s="281" t="s">
        <v>651</v>
      </c>
      <c r="D92" s="281"/>
      <c r="E92" s="281"/>
      <c r="F92" s="300" t="s">
        <v>619</v>
      </c>
      <c r="G92" s="299"/>
      <c r="H92" s="281" t="s">
        <v>652</v>
      </c>
      <c r="I92" s="281" t="s">
        <v>653</v>
      </c>
      <c r="J92" s="281"/>
      <c r="K92" s="292"/>
    </row>
    <row r="93" spans="2:11" ht="15" customHeight="1">
      <c r="B93" s="301"/>
      <c r="C93" s="281" t="s">
        <v>654</v>
      </c>
      <c r="D93" s="281"/>
      <c r="E93" s="281"/>
      <c r="F93" s="300" t="s">
        <v>619</v>
      </c>
      <c r="G93" s="299"/>
      <c r="H93" s="281" t="s">
        <v>654</v>
      </c>
      <c r="I93" s="281" t="s">
        <v>653</v>
      </c>
      <c r="J93" s="281"/>
      <c r="K93" s="292"/>
    </row>
    <row r="94" spans="2:11" ht="15" customHeight="1">
      <c r="B94" s="301"/>
      <c r="C94" s="281" t="s">
        <v>38</v>
      </c>
      <c r="D94" s="281"/>
      <c r="E94" s="281"/>
      <c r="F94" s="300" t="s">
        <v>619</v>
      </c>
      <c r="G94" s="299"/>
      <c r="H94" s="281" t="s">
        <v>655</v>
      </c>
      <c r="I94" s="281" t="s">
        <v>653</v>
      </c>
      <c r="J94" s="281"/>
      <c r="K94" s="292"/>
    </row>
    <row r="95" spans="2:11" ht="15" customHeight="1">
      <c r="B95" s="301"/>
      <c r="C95" s="281" t="s">
        <v>48</v>
      </c>
      <c r="D95" s="281"/>
      <c r="E95" s="281"/>
      <c r="F95" s="300" t="s">
        <v>619</v>
      </c>
      <c r="G95" s="299"/>
      <c r="H95" s="281" t="s">
        <v>656</v>
      </c>
      <c r="I95" s="281" t="s">
        <v>653</v>
      </c>
      <c r="J95" s="281"/>
      <c r="K95" s="292"/>
    </row>
    <row r="96" spans="2:11" ht="15" customHeight="1">
      <c r="B96" s="304"/>
      <c r="C96" s="305"/>
      <c r="D96" s="305"/>
      <c r="E96" s="305"/>
      <c r="F96" s="305"/>
      <c r="G96" s="305"/>
      <c r="H96" s="305"/>
      <c r="I96" s="305"/>
      <c r="J96" s="305"/>
      <c r="K96" s="306"/>
    </row>
    <row r="97" spans="2:11" ht="18.75" customHeight="1">
      <c r="B97" s="307"/>
      <c r="C97" s="308"/>
      <c r="D97" s="308"/>
      <c r="E97" s="308"/>
      <c r="F97" s="308"/>
      <c r="G97" s="308"/>
      <c r="H97" s="308"/>
      <c r="I97" s="308"/>
      <c r="J97" s="308"/>
      <c r="K97" s="307"/>
    </row>
    <row r="98" spans="2:11" ht="18.75" customHeight="1">
      <c r="B98" s="287"/>
      <c r="C98" s="287"/>
      <c r="D98" s="287"/>
      <c r="E98" s="287"/>
      <c r="F98" s="287"/>
      <c r="G98" s="287"/>
      <c r="H98" s="287"/>
      <c r="I98" s="287"/>
      <c r="J98" s="287"/>
      <c r="K98" s="287"/>
    </row>
    <row r="99" spans="2:11" ht="7.5" customHeight="1">
      <c r="B99" s="288"/>
      <c r="C99" s="289"/>
      <c r="D99" s="289"/>
      <c r="E99" s="289"/>
      <c r="F99" s="289"/>
      <c r="G99" s="289"/>
      <c r="H99" s="289"/>
      <c r="I99" s="289"/>
      <c r="J99" s="289"/>
      <c r="K99" s="290"/>
    </row>
    <row r="100" spans="2:11" ht="45" customHeight="1">
      <c r="B100" s="291"/>
      <c r="C100" s="397" t="s">
        <v>657</v>
      </c>
      <c r="D100" s="397"/>
      <c r="E100" s="397"/>
      <c r="F100" s="397"/>
      <c r="G100" s="397"/>
      <c r="H100" s="397"/>
      <c r="I100" s="397"/>
      <c r="J100" s="397"/>
      <c r="K100" s="292"/>
    </row>
    <row r="101" spans="2:11" ht="17.25" customHeight="1">
      <c r="B101" s="291"/>
      <c r="C101" s="293" t="s">
        <v>613</v>
      </c>
      <c r="D101" s="293"/>
      <c r="E101" s="293"/>
      <c r="F101" s="293" t="s">
        <v>614</v>
      </c>
      <c r="G101" s="294"/>
      <c r="H101" s="293" t="s">
        <v>118</v>
      </c>
      <c r="I101" s="293" t="s">
        <v>57</v>
      </c>
      <c r="J101" s="293" t="s">
        <v>615</v>
      </c>
      <c r="K101" s="292"/>
    </row>
    <row r="102" spans="2:11" ht="17.25" customHeight="1">
      <c r="B102" s="291"/>
      <c r="C102" s="295" t="s">
        <v>616</v>
      </c>
      <c r="D102" s="295"/>
      <c r="E102" s="295"/>
      <c r="F102" s="296" t="s">
        <v>617</v>
      </c>
      <c r="G102" s="297"/>
      <c r="H102" s="295"/>
      <c r="I102" s="295"/>
      <c r="J102" s="295" t="s">
        <v>618</v>
      </c>
      <c r="K102" s="292"/>
    </row>
    <row r="103" spans="2:11" ht="5.25" customHeight="1">
      <c r="B103" s="291"/>
      <c r="C103" s="293"/>
      <c r="D103" s="293"/>
      <c r="E103" s="293"/>
      <c r="F103" s="293"/>
      <c r="G103" s="309"/>
      <c r="H103" s="293"/>
      <c r="I103" s="293"/>
      <c r="J103" s="293"/>
      <c r="K103" s="292"/>
    </row>
    <row r="104" spans="2:11" ht="15" customHeight="1">
      <c r="B104" s="291"/>
      <c r="C104" s="281" t="s">
        <v>53</v>
      </c>
      <c r="D104" s="298"/>
      <c r="E104" s="298"/>
      <c r="F104" s="300" t="s">
        <v>619</v>
      </c>
      <c r="G104" s="309"/>
      <c r="H104" s="281" t="s">
        <v>658</v>
      </c>
      <c r="I104" s="281" t="s">
        <v>621</v>
      </c>
      <c r="J104" s="281">
        <v>20</v>
      </c>
      <c r="K104" s="292"/>
    </row>
    <row r="105" spans="2:11" ht="15" customHeight="1">
      <c r="B105" s="291"/>
      <c r="C105" s="281" t="s">
        <v>622</v>
      </c>
      <c r="D105" s="281"/>
      <c r="E105" s="281"/>
      <c r="F105" s="300" t="s">
        <v>619</v>
      </c>
      <c r="G105" s="281"/>
      <c r="H105" s="281" t="s">
        <v>658</v>
      </c>
      <c r="I105" s="281" t="s">
        <v>621</v>
      </c>
      <c r="J105" s="281">
        <v>120</v>
      </c>
      <c r="K105" s="292"/>
    </row>
    <row r="106" spans="2:11" ht="15" customHeight="1">
      <c r="B106" s="301"/>
      <c r="C106" s="281" t="s">
        <v>624</v>
      </c>
      <c r="D106" s="281"/>
      <c r="E106" s="281"/>
      <c r="F106" s="300" t="s">
        <v>625</v>
      </c>
      <c r="G106" s="281"/>
      <c r="H106" s="281" t="s">
        <v>658</v>
      </c>
      <c r="I106" s="281" t="s">
        <v>621</v>
      </c>
      <c r="J106" s="281">
        <v>50</v>
      </c>
      <c r="K106" s="292"/>
    </row>
    <row r="107" spans="2:11" ht="15" customHeight="1">
      <c r="B107" s="301"/>
      <c r="C107" s="281" t="s">
        <v>627</v>
      </c>
      <c r="D107" s="281"/>
      <c r="E107" s="281"/>
      <c r="F107" s="300" t="s">
        <v>619</v>
      </c>
      <c r="G107" s="281"/>
      <c r="H107" s="281" t="s">
        <v>658</v>
      </c>
      <c r="I107" s="281" t="s">
        <v>629</v>
      </c>
      <c r="J107" s="281"/>
      <c r="K107" s="292"/>
    </row>
    <row r="108" spans="2:11" ht="15" customHeight="1">
      <c r="B108" s="301"/>
      <c r="C108" s="281" t="s">
        <v>638</v>
      </c>
      <c r="D108" s="281"/>
      <c r="E108" s="281"/>
      <c r="F108" s="300" t="s">
        <v>625</v>
      </c>
      <c r="G108" s="281"/>
      <c r="H108" s="281" t="s">
        <v>658</v>
      </c>
      <c r="I108" s="281" t="s">
        <v>621</v>
      </c>
      <c r="J108" s="281">
        <v>50</v>
      </c>
      <c r="K108" s="292"/>
    </row>
    <row r="109" spans="2:11" ht="15" customHeight="1">
      <c r="B109" s="301"/>
      <c r="C109" s="281" t="s">
        <v>646</v>
      </c>
      <c r="D109" s="281"/>
      <c r="E109" s="281"/>
      <c r="F109" s="300" t="s">
        <v>625</v>
      </c>
      <c r="G109" s="281"/>
      <c r="H109" s="281" t="s">
        <v>658</v>
      </c>
      <c r="I109" s="281" t="s">
        <v>621</v>
      </c>
      <c r="J109" s="281">
        <v>50</v>
      </c>
      <c r="K109" s="292"/>
    </row>
    <row r="110" spans="2:11" ht="15" customHeight="1">
      <c r="B110" s="301"/>
      <c r="C110" s="281" t="s">
        <v>644</v>
      </c>
      <c r="D110" s="281"/>
      <c r="E110" s="281"/>
      <c r="F110" s="300" t="s">
        <v>625</v>
      </c>
      <c r="G110" s="281"/>
      <c r="H110" s="281" t="s">
        <v>658</v>
      </c>
      <c r="I110" s="281" t="s">
        <v>621</v>
      </c>
      <c r="J110" s="281">
        <v>50</v>
      </c>
      <c r="K110" s="292"/>
    </row>
    <row r="111" spans="2:11" ht="15" customHeight="1">
      <c r="B111" s="301"/>
      <c r="C111" s="281" t="s">
        <v>53</v>
      </c>
      <c r="D111" s="281"/>
      <c r="E111" s="281"/>
      <c r="F111" s="300" t="s">
        <v>619</v>
      </c>
      <c r="G111" s="281"/>
      <c r="H111" s="281" t="s">
        <v>659</v>
      </c>
      <c r="I111" s="281" t="s">
        <v>621</v>
      </c>
      <c r="J111" s="281">
        <v>20</v>
      </c>
      <c r="K111" s="292"/>
    </row>
    <row r="112" spans="2:11" ht="15" customHeight="1">
      <c r="B112" s="301"/>
      <c r="C112" s="281" t="s">
        <v>660</v>
      </c>
      <c r="D112" s="281"/>
      <c r="E112" s="281"/>
      <c r="F112" s="300" t="s">
        <v>619</v>
      </c>
      <c r="G112" s="281"/>
      <c r="H112" s="281" t="s">
        <v>661</v>
      </c>
      <c r="I112" s="281" t="s">
        <v>621</v>
      </c>
      <c r="J112" s="281">
        <v>120</v>
      </c>
      <c r="K112" s="292"/>
    </row>
    <row r="113" spans="2:11" ht="15" customHeight="1">
      <c r="B113" s="301"/>
      <c r="C113" s="281" t="s">
        <v>38</v>
      </c>
      <c r="D113" s="281"/>
      <c r="E113" s="281"/>
      <c r="F113" s="300" t="s">
        <v>619</v>
      </c>
      <c r="G113" s="281"/>
      <c r="H113" s="281" t="s">
        <v>662</v>
      </c>
      <c r="I113" s="281" t="s">
        <v>653</v>
      </c>
      <c r="J113" s="281"/>
      <c r="K113" s="292"/>
    </row>
    <row r="114" spans="2:11" ht="15" customHeight="1">
      <c r="B114" s="301"/>
      <c r="C114" s="281" t="s">
        <v>48</v>
      </c>
      <c r="D114" s="281"/>
      <c r="E114" s="281"/>
      <c r="F114" s="300" t="s">
        <v>619</v>
      </c>
      <c r="G114" s="281"/>
      <c r="H114" s="281" t="s">
        <v>663</v>
      </c>
      <c r="I114" s="281" t="s">
        <v>653</v>
      </c>
      <c r="J114" s="281"/>
      <c r="K114" s="292"/>
    </row>
    <row r="115" spans="2:11" ht="15" customHeight="1">
      <c r="B115" s="301"/>
      <c r="C115" s="281" t="s">
        <v>57</v>
      </c>
      <c r="D115" s="281"/>
      <c r="E115" s="281"/>
      <c r="F115" s="300" t="s">
        <v>619</v>
      </c>
      <c r="G115" s="281"/>
      <c r="H115" s="281" t="s">
        <v>664</v>
      </c>
      <c r="I115" s="281" t="s">
        <v>665</v>
      </c>
      <c r="J115" s="281"/>
      <c r="K115" s="292"/>
    </row>
    <row r="116" spans="2:11" ht="15" customHeight="1">
      <c r="B116" s="304"/>
      <c r="C116" s="310"/>
      <c r="D116" s="310"/>
      <c r="E116" s="310"/>
      <c r="F116" s="310"/>
      <c r="G116" s="310"/>
      <c r="H116" s="310"/>
      <c r="I116" s="310"/>
      <c r="J116" s="310"/>
      <c r="K116" s="306"/>
    </row>
    <row r="117" spans="2:11" ht="18.75" customHeight="1">
      <c r="B117" s="311"/>
      <c r="C117" s="277"/>
      <c r="D117" s="277"/>
      <c r="E117" s="277"/>
      <c r="F117" s="312"/>
      <c r="G117" s="277"/>
      <c r="H117" s="277"/>
      <c r="I117" s="277"/>
      <c r="J117" s="277"/>
      <c r="K117" s="311"/>
    </row>
    <row r="118" spans="2:11" ht="18.75" customHeight="1">
      <c r="B118" s="287"/>
      <c r="C118" s="287"/>
      <c r="D118" s="287"/>
      <c r="E118" s="287"/>
      <c r="F118" s="287"/>
      <c r="G118" s="287"/>
      <c r="H118" s="287"/>
      <c r="I118" s="287"/>
      <c r="J118" s="287"/>
      <c r="K118" s="287"/>
    </row>
    <row r="119" spans="2:11" ht="7.5" customHeight="1">
      <c r="B119" s="313"/>
      <c r="C119" s="314"/>
      <c r="D119" s="314"/>
      <c r="E119" s="314"/>
      <c r="F119" s="314"/>
      <c r="G119" s="314"/>
      <c r="H119" s="314"/>
      <c r="I119" s="314"/>
      <c r="J119" s="314"/>
      <c r="K119" s="315"/>
    </row>
    <row r="120" spans="2:11" ht="45" customHeight="1">
      <c r="B120" s="316"/>
      <c r="C120" s="396" t="s">
        <v>666</v>
      </c>
      <c r="D120" s="396"/>
      <c r="E120" s="396"/>
      <c r="F120" s="396"/>
      <c r="G120" s="396"/>
      <c r="H120" s="396"/>
      <c r="I120" s="396"/>
      <c r="J120" s="396"/>
      <c r="K120" s="317"/>
    </row>
    <row r="121" spans="2:11" ht="17.25" customHeight="1">
      <c r="B121" s="318"/>
      <c r="C121" s="293" t="s">
        <v>613</v>
      </c>
      <c r="D121" s="293"/>
      <c r="E121" s="293"/>
      <c r="F121" s="293" t="s">
        <v>614</v>
      </c>
      <c r="G121" s="294"/>
      <c r="H121" s="293" t="s">
        <v>118</v>
      </c>
      <c r="I121" s="293" t="s">
        <v>57</v>
      </c>
      <c r="J121" s="293" t="s">
        <v>615</v>
      </c>
      <c r="K121" s="319"/>
    </row>
    <row r="122" spans="2:11" ht="17.25" customHeight="1">
      <c r="B122" s="318"/>
      <c r="C122" s="295" t="s">
        <v>616</v>
      </c>
      <c r="D122" s="295"/>
      <c r="E122" s="295"/>
      <c r="F122" s="296" t="s">
        <v>617</v>
      </c>
      <c r="G122" s="297"/>
      <c r="H122" s="295"/>
      <c r="I122" s="295"/>
      <c r="J122" s="295" t="s">
        <v>618</v>
      </c>
      <c r="K122" s="319"/>
    </row>
    <row r="123" spans="2:11" ht="5.25" customHeight="1">
      <c r="B123" s="320"/>
      <c r="C123" s="298"/>
      <c r="D123" s="298"/>
      <c r="E123" s="298"/>
      <c r="F123" s="298"/>
      <c r="G123" s="281"/>
      <c r="H123" s="298"/>
      <c r="I123" s="298"/>
      <c r="J123" s="298"/>
      <c r="K123" s="321"/>
    </row>
    <row r="124" spans="2:11" ht="15" customHeight="1">
      <c r="B124" s="320"/>
      <c r="C124" s="281" t="s">
        <v>622</v>
      </c>
      <c r="D124" s="298"/>
      <c r="E124" s="298"/>
      <c r="F124" s="300" t="s">
        <v>619</v>
      </c>
      <c r="G124" s="281"/>
      <c r="H124" s="281" t="s">
        <v>658</v>
      </c>
      <c r="I124" s="281" t="s">
        <v>621</v>
      </c>
      <c r="J124" s="281">
        <v>120</v>
      </c>
      <c r="K124" s="322"/>
    </row>
    <row r="125" spans="2:11" ht="15" customHeight="1">
      <c r="B125" s="320"/>
      <c r="C125" s="281" t="s">
        <v>667</v>
      </c>
      <c r="D125" s="281"/>
      <c r="E125" s="281"/>
      <c r="F125" s="300" t="s">
        <v>619</v>
      </c>
      <c r="G125" s="281"/>
      <c r="H125" s="281" t="s">
        <v>668</v>
      </c>
      <c r="I125" s="281" t="s">
        <v>621</v>
      </c>
      <c r="J125" s="281" t="s">
        <v>669</v>
      </c>
      <c r="K125" s="322"/>
    </row>
    <row r="126" spans="2:11" ht="15" customHeight="1">
      <c r="B126" s="320"/>
      <c r="C126" s="281" t="s">
        <v>568</v>
      </c>
      <c r="D126" s="281"/>
      <c r="E126" s="281"/>
      <c r="F126" s="300" t="s">
        <v>619</v>
      </c>
      <c r="G126" s="281"/>
      <c r="H126" s="281" t="s">
        <v>670</v>
      </c>
      <c r="I126" s="281" t="s">
        <v>621</v>
      </c>
      <c r="J126" s="281" t="s">
        <v>669</v>
      </c>
      <c r="K126" s="322"/>
    </row>
    <row r="127" spans="2:11" ht="15" customHeight="1">
      <c r="B127" s="320"/>
      <c r="C127" s="281" t="s">
        <v>630</v>
      </c>
      <c r="D127" s="281"/>
      <c r="E127" s="281"/>
      <c r="F127" s="300" t="s">
        <v>625</v>
      </c>
      <c r="G127" s="281"/>
      <c r="H127" s="281" t="s">
        <v>631</v>
      </c>
      <c r="I127" s="281" t="s">
        <v>621</v>
      </c>
      <c r="J127" s="281">
        <v>15</v>
      </c>
      <c r="K127" s="322"/>
    </row>
    <row r="128" spans="2:11" ht="15" customHeight="1">
      <c r="B128" s="320"/>
      <c r="C128" s="302" t="s">
        <v>632</v>
      </c>
      <c r="D128" s="302"/>
      <c r="E128" s="302"/>
      <c r="F128" s="303" t="s">
        <v>625</v>
      </c>
      <c r="G128" s="302"/>
      <c r="H128" s="302" t="s">
        <v>633</v>
      </c>
      <c r="I128" s="302" t="s">
        <v>621</v>
      </c>
      <c r="J128" s="302">
        <v>15</v>
      </c>
      <c r="K128" s="322"/>
    </row>
    <row r="129" spans="2:11" ht="15" customHeight="1">
      <c r="B129" s="320"/>
      <c r="C129" s="302" t="s">
        <v>634</v>
      </c>
      <c r="D129" s="302"/>
      <c r="E129" s="302"/>
      <c r="F129" s="303" t="s">
        <v>625</v>
      </c>
      <c r="G129" s="302"/>
      <c r="H129" s="302" t="s">
        <v>635</v>
      </c>
      <c r="I129" s="302" t="s">
        <v>621</v>
      </c>
      <c r="J129" s="302">
        <v>20</v>
      </c>
      <c r="K129" s="322"/>
    </row>
    <row r="130" spans="2:11" ht="15" customHeight="1">
      <c r="B130" s="320"/>
      <c r="C130" s="302" t="s">
        <v>636</v>
      </c>
      <c r="D130" s="302"/>
      <c r="E130" s="302"/>
      <c r="F130" s="303" t="s">
        <v>625</v>
      </c>
      <c r="G130" s="302"/>
      <c r="H130" s="302" t="s">
        <v>637</v>
      </c>
      <c r="I130" s="302" t="s">
        <v>621</v>
      </c>
      <c r="J130" s="302">
        <v>20</v>
      </c>
      <c r="K130" s="322"/>
    </row>
    <row r="131" spans="2:11" ht="15" customHeight="1">
      <c r="B131" s="320"/>
      <c r="C131" s="281" t="s">
        <v>624</v>
      </c>
      <c r="D131" s="281"/>
      <c r="E131" s="281"/>
      <c r="F131" s="300" t="s">
        <v>625</v>
      </c>
      <c r="G131" s="281"/>
      <c r="H131" s="281" t="s">
        <v>658</v>
      </c>
      <c r="I131" s="281" t="s">
        <v>621</v>
      </c>
      <c r="J131" s="281">
        <v>50</v>
      </c>
      <c r="K131" s="322"/>
    </row>
    <row r="132" spans="2:11" ht="15" customHeight="1">
      <c r="B132" s="320"/>
      <c r="C132" s="281" t="s">
        <v>638</v>
      </c>
      <c r="D132" s="281"/>
      <c r="E132" s="281"/>
      <c r="F132" s="300" t="s">
        <v>625</v>
      </c>
      <c r="G132" s="281"/>
      <c r="H132" s="281" t="s">
        <v>658</v>
      </c>
      <c r="I132" s="281" t="s">
        <v>621</v>
      </c>
      <c r="J132" s="281">
        <v>50</v>
      </c>
      <c r="K132" s="322"/>
    </row>
    <row r="133" spans="2:11" ht="15" customHeight="1">
      <c r="B133" s="320"/>
      <c r="C133" s="281" t="s">
        <v>644</v>
      </c>
      <c r="D133" s="281"/>
      <c r="E133" s="281"/>
      <c r="F133" s="300" t="s">
        <v>625</v>
      </c>
      <c r="G133" s="281"/>
      <c r="H133" s="281" t="s">
        <v>658</v>
      </c>
      <c r="I133" s="281" t="s">
        <v>621</v>
      </c>
      <c r="J133" s="281">
        <v>50</v>
      </c>
      <c r="K133" s="322"/>
    </row>
    <row r="134" spans="2:11" ht="15" customHeight="1">
      <c r="B134" s="320"/>
      <c r="C134" s="281" t="s">
        <v>646</v>
      </c>
      <c r="D134" s="281"/>
      <c r="E134" s="281"/>
      <c r="F134" s="300" t="s">
        <v>625</v>
      </c>
      <c r="G134" s="281"/>
      <c r="H134" s="281" t="s">
        <v>658</v>
      </c>
      <c r="I134" s="281" t="s">
        <v>621</v>
      </c>
      <c r="J134" s="281">
        <v>50</v>
      </c>
      <c r="K134" s="322"/>
    </row>
    <row r="135" spans="2:11" ht="15" customHeight="1">
      <c r="B135" s="320"/>
      <c r="C135" s="281" t="s">
        <v>123</v>
      </c>
      <c r="D135" s="281"/>
      <c r="E135" s="281"/>
      <c r="F135" s="300" t="s">
        <v>625</v>
      </c>
      <c r="G135" s="281"/>
      <c r="H135" s="281" t="s">
        <v>671</v>
      </c>
      <c r="I135" s="281" t="s">
        <v>621</v>
      </c>
      <c r="J135" s="281">
        <v>255</v>
      </c>
      <c r="K135" s="322"/>
    </row>
    <row r="136" spans="2:11" ht="15" customHeight="1">
      <c r="B136" s="320"/>
      <c r="C136" s="281" t="s">
        <v>648</v>
      </c>
      <c r="D136" s="281"/>
      <c r="E136" s="281"/>
      <c r="F136" s="300" t="s">
        <v>619</v>
      </c>
      <c r="G136" s="281"/>
      <c r="H136" s="281" t="s">
        <v>672</v>
      </c>
      <c r="I136" s="281" t="s">
        <v>650</v>
      </c>
      <c r="J136" s="281"/>
      <c r="K136" s="322"/>
    </row>
    <row r="137" spans="2:11" ht="15" customHeight="1">
      <c r="B137" s="320"/>
      <c r="C137" s="281" t="s">
        <v>651</v>
      </c>
      <c r="D137" s="281"/>
      <c r="E137" s="281"/>
      <c r="F137" s="300" t="s">
        <v>619</v>
      </c>
      <c r="G137" s="281"/>
      <c r="H137" s="281" t="s">
        <v>673</v>
      </c>
      <c r="I137" s="281" t="s">
        <v>653</v>
      </c>
      <c r="J137" s="281"/>
      <c r="K137" s="322"/>
    </row>
    <row r="138" spans="2:11" ht="15" customHeight="1">
      <c r="B138" s="320"/>
      <c r="C138" s="281" t="s">
        <v>654</v>
      </c>
      <c r="D138" s="281"/>
      <c r="E138" s="281"/>
      <c r="F138" s="300" t="s">
        <v>619</v>
      </c>
      <c r="G138" s="281"/>
      <c r="H138" s="281" t="s">
        <v>654</v>
      </c>
      <c r="I138" s="281" t="s">
        <v>653</v>
      </c>
      <c r="J138" s="281"/>
      <c r="K138" s="322"/>
    </row>
    <row r="139" spans="2:11" ht="15" customHeight="1">
      <c r="B139" s="320"/>
      <c r="C139" s="281" t="s">
        <v>38</v>
      </c>
      <c r="D139" s="281"/>
      <c r="E139" s="281"/>
      <c r="F139" s="300" t="s">
        <v>619</v>
      </c>
      <c r="G139" s="281"/>
      <c r="H139" s="281" t="s">
        <v>674</v>
      </c>
      <c r="I139" s="281" t="s">
        <v>653</v>
      </c>
      <c r="J139" s="281"/>
      <c r="K139" s="322"/>
    </row>
    <row r="140" spans="2:11" ht="15" customHeight="1">
      <c r="B140" s="320"/>
      <c r="C140" s="281" t="s">
        <v>675</v>
      </c>
      <c r="D140" s="281"/>
      <c r="E140" s="281"/>
      <c r="F140" s="300" t="s">
        <v>619</v>
      </c>
      <c r="G140" s="281"/>
      <c r="H140" s="281" t="s">
        <v>676</v>
      </c>
      <c r="I140" s="281" t="s">
        <v>653</v>
      </c>
      <c r="J140" s="281"/>
      <c r="K140" s="322"/>
    </row>
    <row r="141" spans="2:11" ht="15" customHeight="1">
      <c r="B141" s="323"/>
      <c r="C141" s="324"/>
      <c r="D141" s="324"/>
      <c r="E141" s="324"/>
      <c r="F141" s="324"/>
      <c r="G141" s="324"/>
      <c r="H141" s="324"/>
      <c r="I141" s="324"/>
      <c r="J141" s="324"/>
      <c r="K141" s="325"/>
    </row>
    <row r="142" spans="2:11" ht="18.75" customHeight="1">
      <c r="B142" s="277"/>
      <c r="C142" s="277"/>
      <c r="D142" s="277"/>
      <c r="E142" s="277"/>
      <c r="F142" s="312"/>
      <c r="G142" s="277"/>
      <c r="H142" s="277"/>
      <c r="I142" s="277"/>
      <c r="J142" s="277"/>
      <c r="K142" s="277"/>
    </row>
    <row r="143" spans="2:11" ht="18.75" customHeight="1">
      <c r="B143" s="287"/>
      <c r="C143" s="287"/>
      <c r="D143" s="287"/>
      <c r="E143" s="287"/>
      <c r="F143" s="287"/>
      <c r="G143" s="287"/>
      <c r="H143" s="287"/>
      <c r="I143" s="287"/>
      <c r="J143" s="287"/>
      <c r="K143" s="287"/>
    </row>
    <row r="144" spans="2:11" ht="7.5" customHeight="1">
      <c r="B144" s="288"/>
      <c r="C144" s="289"/>
      <c r="D144" s="289"/>
      <c r="E144" s="289"/>
      <c r="F144" s="289"/>
      <c r="G144" s="289"/>
      <c r="H144" s="289"/>
      <c r="I144" s="289"/>
      <c r="J144" s="289"/>
      <c r="K144" s="290"/>
    </row>
    <row r="145" spans="2:11" ht="45" customHeight="1">
      <c r="B145" s="291"/>
      <c r="C145" s="397" t="s">
        <v>677</v>
      </c>
      <c r="D145" s="397"/>
      <c r="E145" s="397"/>
      <c r="F145" s="397"/>
      <c r="G145" s="397"/>
      <c r="H145" s="397"/>
      <c r="I145" s="397"/>
      <c r="J145" s="397"/>
      <c r="K145" s="292"/>
    </row>
    <row r="146" spans="2:11" ht="17.25" customHeight="1">
      <c r="B146" s="291"/>
      <c r="C146" s="293" t="s">
        <v>613</v>
      </c>
      <c r="D146" s="293"/>
      <c r="E146" s="293"/>
      <c r="F146" s="293" t="s">
        <v>614</v>
      </c>
      <c r="G146" s="294"/>
      <c r="H146" s="293" t="s">
        <v>118</v>
      </c>
      <c r="I146" s="293" t="s">
        <v>57</v>
      </c>
      <c r="J146" s="293" t="s">
        <v>615</v>
      </c>
      <c r="K146" s="292"/>
    </row>
    <row r="147" spans="2:11" ht="17.25" customHeight="1">
      <c r="B147" s="291"/>
      <c r="C147" s="295" t="s">
        <v>616</v>
      </c>
      <c r="D147" s="295"/>
      <c r="E147" s="295"/>
      <c r="F147" s="296" t="s">
        <v>617</v>
      </c>
      <c r="G147" s="297"/>
      <c r="H147" s="295"/>
      <c r="I147" s="295"/>
      <c r="J147" s="295" t="s">
        <v>618</v>
      </c>
      <c r="K147" s="292"/>
    </row>
    <row r="148" spans="2:11" ht="5.25" customHeight="1">
      <c r="B148" s="301"/>
      <c r="C148" s="298"/>
      <c r="D148" s="298"/>
      <c r="E148" s="298"/>
      <c r="F148" s="298"/>
      <c r="G148" s="299"/>
      <c r="H148" s="298"/>
      <c r="I148" s="298"/>
      <c r="J148" s="298"/>
      <c r="K148" s="322"/>
    </row>
    <row r="149" spans="2:11" ht="15" customHeight="1">
      <c r="B149" s="301"/>
      <c r="C149" s="326" t="s">
        <v>622</v>
      </c>
      <c r="D149" s="281"/>
      <c r="E149" s="281"/>
      <c r="F149" s="327" t="s">
        <v>619</v>
      </c>
      <c r="G149" s="281"/>
      <c r="H149" s="326" t="s">
        <v>658</v>
      </c>
      <c r="I149" s="326" t="s">
        <v>621</v>
      </c>
      <c r="J149" s="326">
        <v>120</v>
      </c>
      <c r="K149" s="322"/>
    </row>
    <row r="150" spans="2:11" ht="15" customHeight="1">
      <c r="B150" s="301"/>
      <c r="C150" s="326" t="s">
        <v>667</v>
      </c>
      <c r="D150" s="281"/>
      <c r="E150" s="281"/>
      <c r="F150" s="327" t="s">
        <v>619</v>
      </c>
      <c r="G150" s="281"/>
      <c r="H150" s="326" t="s">
        <v>678</v>
      </c>
      <c r="I150" s="326" t="s">
        <v>621</v>
      </c>
      <c r="J150" s="326" t="s">
        <v>669</v>
      </c>
      <c r="K150" s="322"/>
    </row>
    <row r="151" spans="2:11" ht="15" customHeight="1">
      <c r="B151" s="301"/>
      <c r="C151" s="326" t="s">
        <v>568</v>
      </c>
      <c r="D151" s="281"/>
      <c r="E151" s="281"/>
      <c r="F151" s="327" t="s">
        <v>619</v>
      </c>
      <c r="G151" s="281"/>
      <c r="H151" s="326" t="s">
        <v>679</v>
      </c>
      <c r="I151" s="326" t="s">
        <v>621</v>
      </c>
      <c r="J151" s="326" t="s">
        <v>669</v>
      </c>
      <c r="K151" s="322"/>
    </row>
    <row r="152" spans="2:11" ht="15" customHeight="1">
      <c r="B152" s="301"/>
      <c r="C152" s="326" t="s">
        <v>624</v>
      </c>
      <c r="D152" s="281"/>
      <c r="E152" s="281"/>
      <c r="F152" s="327" t="s">
        <v>625</v>
      </c>
      <c r="G152" s="281"/>
      <c r="H152" s="326" t="s">
        <v>658</v>
      </c>
      <c r="I152" s="326" t="s">
        <v>621</v>
      </c>
      <c r="J152" s="326">
        <v>50</v>
      </c>
      <c r="K152" s="322"/>
    </row>
    <row r="153" spans="2:11" ht="15" customHeight="1">
      <c r="B153" s="301"/>
      <c r="C153" s="326" t="s">
        <v>627</v>
      </c>
      <c r="D153" s="281"/>
      <c r="E153" s="281"/>
      <c r="F153" s="327" t="s">
        <v>619</v>
      </c>
      <c r="G153" s="281"/>
      <c r="H153" s="326" t="s">
        <v>658</v>
      </c>
      <c r="I153" s="326" t="s">
        <v>629</v>
      </c>
      <c r="J153" s="326"/>
      <c r="K153" s="322"/>
    </row>
    <row r="154" spans="2:11" ht="15" customHeight="1">
      <c r="B154" s="301"/>
      <c r="C154" s="326" t="s">
        <v>638</v>
      </c>
      <c r="D154" s="281"/>
      <c r="E154" s="281"/>
      <c r="F154" s="327" t="s">
        <v>625</v>
      </c>
      <c r="G154" s="281"/>
      <c r="H154" s="326" t="s">
        <v>658</v>
      </c>
      <c r="I154" s="326" t="s">
        <v>621</v>
      </c>
      <c r="J154" s="326">
        <v>50</v>
      </c>
      <c r="K154" s="322"/>
    </row>
    <row r="155" spans="2:11" ht="15" customHeight="1">
      <c r="B155" s="301"/>
      <c r="C155" s="326" t="s">
        <v>646</v>
      </c>
      <c r="D155" s="281"/>
      <c r="E155" s="281"/>
      <c r="F155" s="327" t="s">
        <v>625</v>
      </c>
      <c r="G155" s="281"/>
      <c r="H155" s="326" t="s">
        <v>658</v>
      </c>
      <c r="I155" s="326" t="s">
        <v>621</v>
      </c>
      <c r="J155" s="326">
        <v>50</v>
      </c>
      <c r="K155" s="322"/>
    </row>
    <row r="156" spans="2:11" ht="15" customHeight="1">
      <c r="B156" s="301"/>
      <c r="C156" s="326" t="s">
        <v>644</v>
      </c>
      <c r="D156" s="281"/>
      <c r="E156" s="281"/>
      <c r="F156" s="327" t="s">
        <v>625</v>
      </c>
      <c r="G156" s="281"/>
      <c r="H156" s="326" t="s">
        <v>658</v>
      </c>
      <c r="I156" s="326" t="s">
        <v>621</v>
      </c>
      <c r="J156" s="326">
        <v>50</v>
      </c>
      <c r="K156" s="322"/>
    </row>
    <row r="157" spans="2:11" ht="15" customHeight="1">
      <c r="B157" s="301"/>
      <c r="C157" s="326" t="s">
        <v>108</v>
      </c>
      <c r="D157" s="281"/>
      <c r="E157" s="281"/>
      <c r="F157" s="327" t="s">
        <v>619</v>
      </c>
      <c r="G157" s="281"/>
      <c r="H157" s="326" t="s">
        <v>680</v>
      </c>
      <c r="I157" s="326" t="s">
        <v>621</v>
      </c>
      <c r="J157" s="326" t="s">
        <v>681</v>
      </c>
      <c r="K157" s="322"/>
    </row>
    <row r="158" spans="2:11" ht="15" customHeight="1">
      <c r="B158" s="301"/>
      <c r="C158" s="326" t="s">
        <v>682</v>
      </c>
      <c r="D158" s="281"/>
      <c r="E158" s="281"/>
      <c r="F158" s="327" t="s">
        <v>619</v>
      </c>
      <c r="G158" s="281"/>
      <c r="H158" s="326" t="s">
        <v>683</v>
      </c>
      <c r="I158" s="326" t="s">
        <v>653</v>
      </c>
      <c r="J158" s="326"/>
      <c r="K158" s="322"/>
    </row>
    <row r="159" spans="2:11" ht="15" customHeight="1">
      <c r="B159" s="328"/>
      <c r="C159" s="310"/>
      <c r="D159" s="310"/>
      <c r="E159" s="310"/>
      <c r="F159" s="310"/>
      <c r="G159" s="310"/>
      <c r="H159" s="310"/>
      <c r="I159" s="310"/>
      <c r="J159" s="310"/>
      <c r="K159" s="329"/>
    </row>
    <row r="160" spans="2:11" ht="18.75" customHeight="1">
      <c r="B160" s="277"/>
      <c r="C160" s="281"/>
      <c r="D160" s="281"/>
      <c r="E160" s="281"/>
      <c r="F160" s="300"/>
      <c r="G160" s="281"/>
      <c r="H160" s="281"/>
      <c r="I160" s="281"/>
      <c r="J160" s="281"/>
      <c r="K160" s="277"/>
    </row>
    <row r="161" spans="2:11" ht="18.75" customHeight="1">
      <c r="B161" s="287"/>
      <c r="C161" s="287"/>
      <c r="D161" s="287"/>
      <c r="E161" s="287"/>
      <c r="F161" s="287"/>
      <c r="G161" s="287"/>
      <c r="H161" s="287"/>
      <c r="I161" s="287"/>
      <c r="J161" s="287"/>
      <c r="K161" s="287"/>
    </row>
    <row r="162" spans="2:11" ht="7.5" customHeight="1">
      <c r="B162" s="269"/>
      <c r="C162" s="270"/>
      <c r="D162" s="270"/>
      <c r="E162" s="270"/>
      <c r="F162" s="270"/>
      <c r="G162" s="270"/>
      <c r="H162" s="270"/>
      <c r="I162" s="270"/>
      <c r="J162" s="270"/>
      <c r="K162" s="271"/>
    </row>
    <row r="163" spans="2:11" ht="45" customHeight="1">
      <c r="B163" s="272"/>
      <c r="C163" s="396" t="s">
        <v>684</v>
      </c>
      <c r="D163" s="396"/>
      <c r="E163" s="396"/>
      <c r="F163" s="396"/>
      <c r="G163" s="396"/>
      <c r="H163" s="396"/>
      <c r="I163" s="396"/>
      <c r="J163" s="396"/>
      <c r="K163" s="273"/>
    </row>
    <row r="164" spans="2:11" ht="17.25" customHeight="1">
      <c r="B164" s="272"/>
      <c r="C164" s="293" t="s">
        <v>613</v>
      </c>
      <c r="D164" s="293"/>
      <c r="E164" s="293"/>
      <c r="F164" s="293" t="s">
        <v>614</v>
      </c>
      <c r="G164" s="330"/>
      <c r="H164" s="331" t="s">
        <v>118</v>
      </c>
      <c r="I164" s="331" t="s">
        <v>57</v>
      </c>
      <c r="J164" s="293" t="s">
        <v>615</v>
      </c>
      <c r="K164" s="273"/>
    </row>
    <row r="165" spans="2:11" ht="17.25" customHeight="1">
      <c r="B165" s="274"/>
      <c r="C165" s="295" t="s">
        <v>616</v>
      </c>
      <c r="D165" s="295"/>
      <c r="E165" s="295"/>
      <c r="F165" s="296" t="s">
        <v>617</v>
      </c>
      <c r="G165" s="332"/>
      <c r="H165" s="333"/>
      <c r="I165" s="333"/>
      <c r="J165" s="295" t="s">
        <v>618</v>
      </c>
      <c r="K165" s="275"/>
    </row>
    <row r="166" spans="2:11" ht="5.25" customHeight="1">
      <c r="B166" s="301"/>
      <c r="C166" s="298"/>
      <c r="D166" s="298"/>
      <c r="E166" s="298"/>
      <c r="F166" s="298"/>
      <c r="G166" s="299"/>
      <c r="H166" s="298"/>
      <c r="I166" s="298"/>
      <c r="J166" s="298"/>
      <c r="K166" s="322"/>
    </row>
    <row r="167" spans="2:11" ht="15" customHeight="1">
      <c r="B167" s="301"/>
      <c r="C167" s="281" t="s">
        <v>622</v>
      </c>
      <c r="D167" s="281"/>
      <c r="E167" s="281"/>
      <c r="F167" s="300" t="s">
        <v>619</v>
      </c>
      <c r="G167" s="281"/>
      <c r="H167" s="281" t="s">
        <v>658</v>
      </c>
      <c r="I167" s="281" t="s">
        <v>621</v>
      </c>
      <c r="J167" s="281">
        <v>120</v>
      </c>
      <c r="K167" s="322"/>
    </row>
    <row r="168" spans="2:11" ht="15" customHeight="1">
      <c r="B168" s="301"/>
      <c r="C168" s="281" t="s">
        <v>667</v>
      </c>
      <c r="D168" s="281"/>
      <c r="E168" s="281"/>
      <c r="F168" s="300" t="s">
        <v>619</v>
      </c>
      <c r="G168" s="281"/>
      <c r="H168" s="281" t="s">
        <v>668</v>
      </c>
      <c r="I168" s="281" t="s">
        <v>621</v>
      </c>
      <c r="J168" s="281" t="s">
        <v>669</v>
      </c>
      <c r="K168" s="322"/>
    </row>
    <row r="169" spans="2:11" ht="15" customHeight="1">
      <c r="B169" s="301"/>
      <c r="C169" s="281" t="s">
        <v>568</v>
      </c>
      <c r="D169" s="281"/>
      <c r="E169" s="281"/>
      <c r="F169" s="300" t="s">
        <v>619</v>
      </c>
      <c r="G169" s="281"/>
      <c r="H169" s="281" t="s">
        <v>685</v>
      </c>
      <c r="I169" s="281" t="s">
        <v>621</v>
      </c>
      <c r="J169" s="281" t="s">
        <v>669</v>
      </c>
      <c r="K169" s="322"/>
    </row>
    <row r="170" spans="2:11" ht="15" customHeight="1">
      <c r="B170" s="301"/>
      <c r="C170" s="281" t="s">
        <v>624</v>
      </c>
      <c r="D170" s="281"/>
      <c r="E170" s="281"/>
      <c r="F170" s="300" t="s">
        <v>625</v>
      </c>
      <c r="G170" s="281"/>
      <c r="H170" s="281" t="s">
        <v>685</v>
      </c>
      <c r="I170" s="281" t="s">
        <v>621</v>
      </c>
      <c r="J170" s="281">
        <v>50</v>
      </c>
      <c r="K170" s="322"/>
    </row>
    <row r="171" spans="2:11" ht="15" customHeight="1">
      <c r="B171" s="301"/>
      <c r="C171" s="281" t="s">
        <v>627</v>
      </c>
      <c r="D171" s="281"/>
      <c r="E171" s="281"/>
      <c r="F171" s="300" t="s">
        <v>619</v>
      </c>
      <c r="G171" s="281"/>
      <c r="H171" s="281" t="s">
        <v>685</v>
      </c>
      <c r="I171" s="281" t="s">
        <v>629</v>
      </c>
      <c r="J171" s="281"/>
      <c r="K171" s="322"/>
    </row>
    <row r="172" spans="2:11" ht="15" customHeight="1">
      <c r="B172" s="301"/>
      <c r="C172" s="281" t="s">
        <v>638</v>
      </c>
      <c r="D172" s="281"/>
      <c r="E172" s="281"/>
      <c r="F172" s="300" t="s">
        <v>625</v>
      </c>
      <c r="G172" s="281"/>
      <c r="H172" s="281" t="s">
        <v>685</v>
      </c>
      <c r="I172" s="281" t="s">
        <v>621</v>
      </c>
      <c r="J172" s="281">
        <v>50</v>
      </c>
      <c r="K172" s="322"/>
    </row>
    <row r="173" spans="2:11" ht="15" customHeight="1">
      <c r="B173" s="301"/>
      <c r="C173" s="281" t="s">
        <v>646</v>
      </c>
      <c r="D173" s="281"/>
      <c r="E173" s="281"/>
      <c r="F173" s="300" t="s">
        <v>625</v>
      </c>
      <c r="G173" s="281"/>
      <c r="H173" s="281" t="s">
        <v>685</v>
      </c>
      <c r="I173" s="281" t="s">
        <v>621</v>
      </c>
      <c r="J173" s="281">
        <v>50</v>
      </c>
      <c r="K173" s="322"/>
    </row>
    <row r="174" spans="2:11" ht="15" customHeight="1">
      <c r="B174" s="301"/>
      <c r="C174" s="281" t="s">
        <v>644</v>
      </c>
      <c r="D174" s="281"/>
      <c r="E174" s="281"/>
      <c r="F174" s="300" t="s">
        <v>625</v>
      </c>
      <c r="G174" s="281"/>
      <c r="H174" s="281" t="s">
        <v>685</v>
      </c>
      <c r="I174" s="281" t="s">
        <v>621</v>
      </c>
      <c r="J174" s="281">
        <v>50</v>
      </c>
      <c r="K174" s="322"/>
    </row>
    <row r="175" spans="2:11" ht="15" customHeight="1">
      <c r="B175" s="301"/>
      <c r="C175" s="281" t="s">
        <v>117</v>
      </c>
      <c r="D175" s="281"/>
      <c r="E175" s="281"/>
      <c r="F175" s="300" t="s">
        <v>619</v>
      </c>
      <c r="G175" s="281"/>
      <c r="H175" s="281" t="s">
        <v>686</v>
      </c>
      <c r="I175" s="281" t="s">
        <v>687</v>
      </c>
      <c r="J175" s="281"/>
      <c r="K175" s="322"/>
    </row>
    <row r="176" spans="2:11" ht="15" customHeight="1">
      <c r="B176" s="301"/>
      <c r="C176" s="281" t="s">
        <v>57</v>
      </c>
      <c r="D176" s="281"/>
      <c r="E176" s="281"/>
      <c r="F176" s="300" t="s">
        <v>619</v>
      </c>
      <c r="G176" s="281"/>
      <c r="H176" s="281" t="s">
        <v>688</v>
      </c>
      <c r="I176" s="281" t="s">
        <v>689</v>
      </c>
      <c r="J176" s="281">
        <v>1</v>
      </c>
      <c r="K176" s="322"/>
    </row>
    <row r="177" spans="2:11" ht="15" customHeight="1">
      <c r="B177" s="301"/>
      <c r="C177" s="281" t="s">
        <v>53</v>
      </c>
      <c r="D177" s="281"/>
      <c r="E177" s="281"/>
      <c r="F177" s="300" t="s">
        <v>619</v>
      </c>
      <c r="G177" s="281"/>
      <c r="H177" s="281" t="s">
        <v>690</v>
      </c>
      <c r="I177" s="281" t="s">
        <v>621</v>
      </c>
      <c r="J177" s="281">
        <v>20</v>
      </c>
      <c r="K177" s="322"/>
    </row>
    <row r="178" spans="2:11" ht="15" customHeight="1">
      <c r="B178" s="301"/>
      <c r="C178" s="281" t="s">
        <v>118</v>
      </c>
      <c r="D178" s="281"/>
      <c r="E178" s="281"/>
      <c r="F178" s="300" t="s">
        <v>619</v>
      </c>
      <c r="G178" s="281"/>
      <c r="H178" s="281" t="s">
        <v>691</v>
      </c>
      <c r="I178" s="281" t="s">
        <v>621</v>
      </c>
      <c r="J178" s="281">
        <v>255</v>
      </c>
      <c r="K178" s="322"/>
    </row>
    <row r="179" spans="2:11" ht="15" customHeight="1">
      <c r="B179" s="301"/>
      <c r="C179" s="281" t="s">
        <v>119</v>
      </c>
      <c r="D179" s="281"/>
      <c r="E179" s="281"/>
      <c r="F179" s="300" t="s">
        <v>619</v>
      </c>
      <c r="G179" s="281"/>
      <c r="H179" s="281" t="s">
        <v>584</v>
      </c>
      <c r="I179" s="281" t="s">
        <v>621</v>
      </c>
      <c r="J179" s="281">
        <v>10</v>
      </c>
      <c r="K179" s="322"/>
    </row>
    <row r="180" spans="2:11" ht="15" customHeight="1">
      <c r="B180" s="301"/>
      <c r="C180" s="281" t="s">
        <v>120</v>
      </c>
      <c r="D180" s="281"/>
      <c r="E180" s="281"/>
      <c r="F180" s="300" t="s">
        <v>619</v>
      </c>
      <c r="G180" s="281"/>
      <c r="H180" s="281" t="s">
        <v>692</v>
      </c>
      <c r="I180" s="281" t="s">
        <v>653</v>
      </c>
      <c r="J180" s="281"/>
      <c r="K180" s="322"/>
    </row>
    <row r="181" spans="2:11" ht="15" customHeight="1">
      <c r="B181" s="301"/>
      <c r="C181" s="281" t="s">
        <v>693</v>
      </c>
      <c r="D181" s="281"/>
      <c r="E181" s="281"/>
      <c r="F181" s="300" t="s">
        <v>619</v>
      </c>
      <c r="G181" s="281"/>
      <c r="H181" s="281" t="s">
        <v>694</v>
      </c>
      <c r="I181" s="281" t="s">
        <v>653</v>
      </c>
      <c r="J181" s="281"/>
      <c r="K181" s="322"/>
    </row>
    <row r="182" spans="2:11" ht="15" customHeight="1">
      <c r="B182" s="301"/>
      <c r="C182" s="281" t="s">
        <v>682</v>
      </c>
      <c r="D182" s="281"/>
      <c r="E182" s="281"/>
      <c r="F182" s="300" t="s">
        <v>619</v>
      </c>
      <c r="G182" s="281"/>
      <c r="H182" s="281" t="s">
        <v>695</v>
      </c>
      <c r="I182" s="281" t="s">
        <v>653</v>
      </c>
      <c r="J182" s="281"/>
      <c r="K182" s="322"/>
    </row>
    <row r="183" spans="2:11" ht="15" customHeight="1">
      <c r="B183" s="301"/>
      <c r="C183" s="281" t="s">
        <v>122</v>
      </c>
      <c r="D183" s="281"/>
      <c r="E183" s="281"/>
      <c r="F183" s="300" t="s">
        <v>625</v>
      </c>
      <c r="G183" s="281"/>
      <c r="H183" s="281" t="s">
        <v>696</v>
      </c>
      <c r="I183" s="281" t="s">
        <v>621</v>
      </c>
      <c r="J183" s="281">
        <v>50</v>
      </c>
      <c r="K183" s="322"/>
    </row>
    <row r="184" spans="2:11" ht="15" customHeight="1">
      <c r="B184" s="301"/>
      <c r="C184" s="281" t="s">
        <v>697</v>
      </c>
      <c r="D184" s="281"/>
      <c r="E184" s="281"/>
      <c r="F184" s="300" t="s">
        <v>625</v>
      </c>
      <c r="G184" s="281"/>
      <c r="H184" s="281" t="s">
        <v>698</v>
      </c>
      <c r="I184" s="281" t="s">
        <v>699</v>
      </c>
      <c r="J184" s="281"/>
      <c r="K184" s="322"/>
    </row>
    <row r="185" spans="2:11" ht="15" customHeight="1">
      <c r="B185" s="301"/>
      <c r="C185" s="281" t="s">
        <v>700</v>
      </c>
      <c r="D185" s="281"/>
      <c r="E185" s="281"/>
      <c r="F185" s="300" t="s">
        <v>625</v>
      </c>
      <c r="G185" s="281"/>
      <c r="H185" s="281" t="s">
        <v>701</v>
      </c>
      <c r="I185" s="281" t="s">
        <v>699</v>
      </c>
      <c r="J185" s="281"/>
      <c r="K185" s="322"/>
    </row>
    <row r="186" spans="2:11" ht="15" customHeight="1">
      <c r="B186" s="301"/>
      <c r="C186" s="281" t="s">
        <v>702</v>
      </c>
      <c r="D186" s="281"/>
      <c r="E186" s="281"/>
      <c r="F186" s="300" t="s">
        <v>625</v>
      </c>
      <c r="G186" s="281"/>
      <c r="H186" s="281" t="s">
        <v>703</v>
      </c>
      <c r="I186" s="281" t="s">
        <v>699</v>
      </c>
      <c r="J186" s="281"/>
      <c r="K186" s="322"/>
    </row>
    <row r="187" spans="2:11" ht="15" customHeight="1">
      <c r="B187" s="301"/>
      <c r="C187" s="334" t="s">
        <v>704</v>
      </c>
      <c r="D187" s="281"/>
      <c r="E187" s="281"/>
      <c r="F187" s="300" t="s">
        <v>625</v>
      </c>
      <c r="G187" s="281"/>
      <c r="H187" s="281" t="s">
        <v>705</v>
      </c>
      <c r="I187" s="281" t="s">
        <v>706</v>
      </c>
      <c r="J187" s="335" t="s">
        <v>707</v>
      </c>
      <c r="K187" s="322"/>
    </row>
    <row r="188" spans="2:11" ht="15" customHeight="1">
      <c r="B188" s="301"/>
      <c r="C188" s="286" t="s">
        <v>42</v>
      </c>
      <c r="D188" s="281"/>
      <c r="E188" s="281"/>
      <c r="F188" s="300" t="s">
        <v>619</v>
      </c>
      <c r="G188" s="281"/>
      <c r="H188" s="277" t="s">
        <v>708</v>
      </c>
      <c r="I188" s="281" t="s">
        <v>709</v>
      </c>
      <c r="J188" s="281"/>
      <c r="K188" s="322"/>
    </row>
    <row r="189" spans="2:11" ht="15" customHeight="1">
      <c r="B189" s="301"/>
      <c r="C189" s="286" t="s">
        <v>710</v>
      </c>
      <c r="D189" s="281"/>
      <c r="E189" s="281"/>
      <c r="F189" s="300" t="s">
        <v>619</v>
      </c>
      <c r="G189" s="281"/>
      <c r="H189" s="281" t="s">
        <v>711</v>
      </c>
      <c r="I189" s="281" t="s">
        <v>653</v>
      </c>
      <c r="J189" s="281"/>
      <c r="K189" s="322"/>
    </row>
    <row r="190" spans="2:11" ht="15" customHeight="1">
      <c r="B190" s="301"/>
      <c r="C190" s="286" t="s">
        <v>712</v>
      </c>
      <c r="D190" s="281"/>
      <c r="E190" s="281"/>
      <c r="F190" s="300" t="s">
        <v>619</v>
      </c>
      <c r="G190" s="281"/>
      <c r="H190" s="281" t="s">
        <v>713</v>
      </c>
      <c r="I190" s="281" t="s">
        <v>653</v>
      </c>
      <c r="J190" s="281"/>
      <c r="K190" s="322"/>
    </row>
    <row r="191" spans="2:11" ht="15" customHeight="1">
      <c r="B191" s="301"/>
      <c r="C191" s="286" t="s">
        <v>714</v>
      </c>
      <c r="D191" s="281"/>
      <c r="E191" s="281"/>
      <c r="F191" s="300" t="s">
        <v>625</v>
      </c>
      <c r="G191" s="281"/>
      <c r="H191" s="281" t="s">
        <v>715</v>
      </c>
      <c r="I191" s="281" t="s">
        <v>653</v>
      </c>
      <c r="J191" s="281"/>
      <c r="K191" s="322"/>
    </row>
    <row r="192" spans="2:11" ht="15" customHeight="1">
      <c r="B192" s="328"/>
      <c r="C192" s="336"/>
      <c r="D192" s="310"/>
      <c r="E192" s="310"/>
      <c r="F192" s="310"/>
      <c r="G192" s="310"/>
      <c r="H192" s="310"/>
      <c r="I192" s="310"/>
      <c r="J192" s="310"/>
      <c r="K192" s="329"/>
    </row>
    <row r="193" spans="2:11" ht="18.75" customHeight="1">
      <c r="B193" s="277"/>
      <c r="C193" s="281"/>
      <c r="D193" s="281"/>
      <c r="E193" s="281"/>
      <c r="F193" s="300"/>
      <c r="G193" s="281"/>
      <c r="H193" s="281"/>
      <c r="I193" s="281"/>
      <c r="J193" s="281"/>
      <c r="K193" s="277"/>
    </row>
    <row r="194" spans="2:11" ht="18.75" customHeight="1">
      <c r="B194" s="277"/>
      <c r="C194" s="281"/>
      <c r="D194" s="281"/>
      <c r="E194" s="281"/>
      <c r="F194" s="300"/>
      <c r="G194" s="281"/>
      <c r="H194" s="281"/>
      <c r="I194" s="281"/>
      <c r="J194" s="281"/>
      <c r="K194" s="277"/>
    </row>
    <row r="195" spans="2:11" ht="18.75" customHeight="1">
      <c r="B195" s="287"/>
      <c r="C195" s="287"/>
      <c r="D195" s="287"/>
      <c r="E195" s="287"/>
      <c r="F195" s="287"/>
      <c r="G195" s="287"/>
      <c r="H195" s="287"/>
      <c r="I195" s="287"/>
      <c r="J195" s="287"/>
      <c r="K195" s="287"/>
    </row>
    <row r="196" spans="2:11">
      <c r="B196" s="269"/>
      <c r="C196" s="270"/>
      <c r="D196" s="270"/>
      <c r="E196" s="270"/>
      <c r="F196" s="270"/>
      <c r="G196" s="270"/>
      <c r="H196" s="270"/>
      <c r="I196" s="270"/>
      <c r="J196" s="270"/>
      <c r="K196" s="271"/>
    </row>
    <row r="197" spans="2:11" ht="21">
      <c r="B197" s="272"/>
      <c r="C197" s="396" t="s">
        <v>716</v>
      </c>
      <c r="D197" s="396"/>
      <c r="E197" s="396"/>
      <c r="F197" s="396"/>
      <c r="G197" s="396"/>
      <c r="H197" s="396"/>
      <c r="I197" s="396"/>
      <c r="J197" s="396"/>
      <c r="K197" s="273"/>
    </row>
    <row r="198" spans="2:11" ht="25.5" customHeight="1">
      <c r="B198" s="272"/>
      <c r="C198" s="337" t="s">
        <v>717</v>
      </c>
      <c r="D198" s="337"/>
      <c r="E198" s="337"/>
      <c r="F198" s="337" t="s">
        <v>718</v>
      </c>
      <c r="G198" s="338"/>
      <c r="H198" s="395" t="s">
        <v>719</v>
      </c>
      <c r="I198" s="395"/>
      <c r="J198" s="395"/>
      <c r="K198" s="273"/>
    </row>
    <row r="199" spans="2:11" ht="5.25" customHeight="1">
      <c r="B199" s="301"/>
      <c r="C199" s="298"/>
      <c r="D199" s="298"/>
      <c r="E199" s="298"/>
      <c r="F199" s="298"/>
      <c r="G199" s="281"/>
      <c r="H199" s="298"/>
      <c r="I199" s="298"/>
      <c r="J199" s="298"/>
      <c r="K199" s="322"/>
    </row>
    <row r="200" spans="2:11" ht="15" customHeight="1">
      <c r="B200" s="301"/>
      <c r="C200" s="281" t="s">
        <v>709</v>
      </c>
      <c r="D200" s="281"/>
      <c r="E200" s="281"/>
      <c r="F200" s="300" t="s">
        <v>43</v>
      </c>
      <c r="G200" s="281"/>
      <c r="H200" s="393" t="s">
        <v>720</v>
      </c>
      <c r="I200" s="393"/>
      <c r="J200" s="393"/>
      <c r="K200" s="322"/>
    </row>
    <row r="201" spans="2:11" ht="15" customHeight="1">
      <c r="B201" s="301"/>
      <c r="C201" s="307"/>
      <c r="D201" s="281"/>
      <c r="E201" s="281"/>
      <c r="F201" s="300" t="s">
        <v>44</v>
      </c>
      <c r="G201" s="281"/>
      <c r="H201" s="393" t="s">
        <v>721</v>
      </c>
      <c r="I201" s="393"/>
      <c r="J201" s="393"/>
      <c r="K201" s="322"/>
    </row>
    <row r="202" spans="2:11" ht="15" customHeight="1">
      <c r="B202" s="301"/>
      <c r="C202" s="307"/>
      <c r="D202" s="281"/>
      <c r="E202" s="281"/>
      <c r="F202" s="300" t="s">
        <v>47</v>
      </c>
      <c r="G202" s="281"/>
      <c r="H202" s="393" t="s">
        <v>722</v>
      </c>
      <c r="I202" s="393"/>
      <c r="J202" s="393"/>
      <c r="K202" s="322"/>
    </row>
    <row r="203" spans="2:11" ht="15" customHeight="1">
      <c r="B203" s="301"/>
      <c r="C203" s="281"/>
      <c r="D203" s="281"/>
      <c r="E203" s="281"/>
      <c r="F203" s="300" t="s">
        <v>45</v>
      </c>
      <c r="G203" s="281"/>
      <c r="H203" s="393" t="s">
        <v>723</v>
      </c>
      <c r="I203" s="393"/>
      <c r="J203" s="393"/>
      <c r="K203" s="322"/>
    </row>
    <row r="204" spans="2:11" ht="15" customHeight="1">
      <c r="B204" s="301"/>
      <c r="C204" s="281"/>
      <c r="D204" s="281"/>
      <c r="E204" s="281"/>
      <c r="F204" s="300" t="s">
        <v>46</v>
      </c>
      <c r="G204" s="281"/>
      <c r="H204" s="393" t="s">
        <v>724</v>
      </c>
      <c r="I204" s="393"/>
      <c r="J204" s="393"/>
      <c r="K204" s="322"/>
    </row>
    <row r="205" spans="2:11" ht="15" customHeight="1">
      <c r="B205" s="301"/>
      <c r="C205" s="281"/>
      <c r="D205" s="281"/>
      <c r="E205" s="281"/>
      <c r="F205" s="300"/>
      <c r="G205" s="281"/>
      <c r="H205" s="281"/>
      <c r="I205" s="281"/>
      <c r="J205" s="281"/>
      <c r="K205" s="322"/>
    </row>
    <row r="206" spans="2:11" ht="15" customHeight="1">
      <c r="B206" s="301"/>
      <c r="C206" s="281" t="s">
        <v>665</v>
      </c>
      <c r="D206" s="281"/>
      <c r="E206" s="281"/>
      <c r="F206" s="300" t="s">
        <v>88</v>
      </c>
      <c r="G206" s="281"/>
      <c r="H206" s="393" t="s">
        <v>725</v>
      </c>
      <c r="I206" s="393"/>
      <c r="J206" s="393"/>
      <c r="K206" s="322"/>
    </row>
    <row r="207" spans="2:11" ht="15" customHeight="1">
      <c r="B207" s="301"/>
      <c r="C207" s="307"/>
      <c r="D207" s="281"/>
      <c r="E207" s="281"/>
      <c r="F207" s="300" t="s">
        <v>563</v>
      </c>
      <c r="G207" s="281"/>
      <c r="H207" s="393" t="s">
        <v>564</v>
      </c>
      <c r="I207" s="393"/>
      <c r="J207" s="393"/>
      <c r="K207" s="322"/>
    </row>
    <row r="208" spans="2:11" ht="15" customHeight="1">
      <c r="B208" s="301"/>
      <c r="C208" s="281"/>
      <c r="D208" s="281"/>
      <c r="E208" s="281"/>
      <c r="F208" s="300" t="s">
        <v>561</v>
      </c>
      <c r="G208" s="281"/>
      <c r="H208" s="393" t="s">
        <v>726</v>
      </c>
      <c r="I208" s="393"/>
      <c r="J208" s="393"/>
      <c r="K208" s="322"/>
    </row>
    <row r="209" spans="2:11" ht="15" customHeight="1">
      <c r="B209" s="339"/>
      <c r="C209" s="307"/>
      <c r="D209" s="307"/>
      <c r="E209" s="307"/>
      <c r="F209" s="300" t="s">
        <v>79</v>
      </c>
      <c r="G209" s="286"/>
      <c r="H209" s="394" t="s">
        <v>565</v>
      </c>
      <c r="I209" s="394"/>
      <c r="J209" s="394"/>
      <c r="K209" s="340"/>
    </row>
    <row r="210" spans="2:11" ht="15" customHeight="1">
      <c r="B210" s="339"/>
      <c r="C210" s="307"/>
      <c r="D210" s="307"/>
      <c r="E210" s="307"/>
      <c r="F210" s="300" t="s">
        <v>566</v>
      </c>
      <c r="G210" s="286"/>
      <c r="H210" s="394" t="s">
        <v>727</v>
      </c>
      <c r="I210" s="394"/>
      <c r="J210" s="394"/>
      <c r="K210" s="340"/>
    </row>
    <row r="211" spans="2:11" ht="15" customHeight="1">
      <c r="B211" s="339"/>
      <c r="C211" s="307"/>
      <c r="D211" s="307"/>
      <c r="E211" s="307"/>
      <c r="F211" s="341"/>
      <c r="G211" s="286"/>
      <c r="H211" s="342"/>
      <c r="I211" s="342"/>
      <c r="J211" s="342"/>
      <c r="K211" s="340"/>
    </row>
    <row r="212" spans="2:11" ht="15" customHeight="1">
      <c r="B212" s="339"/>
      <c r="C212" s="281" t="s">
        <v>689</v>
      </c>
      <c r="D212" s="307"/>
      <c r="E212" s="307"/>
      <c r="F212" s="300">
        <v>1</v>
      </c>
      <c r="G212" s="286"/>
      <c r="H212" s="394" t="s">
        <v>728</v>
      </c>
      <c r="I212" s="394"/>
      <c r="J212" s="394"/>
      <c r="K212" s="340"/>
    </row>
    <row r="213" spans="2:11" ht="15" customHeight="1">
      <c r="B213" s="339"/>
      <c r="C213" s="307"/>
      <c r="D213" s="307"/>
      <c r="E213" s="307"/>
      <c r="F213" s="300">
        <v>2</v>
      </c>
      <c r="G213" s="286"/>
      <c r="H213" s="394" t="s">
        <v>729</v>
      </c>
      <c r="I213" s="394"/>
      <c r="J213" s="394"/>
      <c r="K213" s="340"/>
    </row>
    <row r="214" spans="2:11" ht="15" customHeight="1">
      <c r="B214" s="339"/>
      <c r="C214" s="307"/>
      <c r="D214" s="307"/>
      <c r="E214" s="307"/>
      <c r="F214" s="300">
        <v>3</v>
      </c>
      <c r="G214" s="286"/>
      <c r="H214" s="394" t="s">
        <v>730</v>
      </c>
      <c r="I214" s="394"/>
      <c r="J214" s="394"/>
      <c r="K214" s="340"/>
    </row>
    <row r="215" spans="2:11" ht="15" customHeight="1">
      <c r="B215" s="339"/>
      <c r="C215" s="307"/>
      <c r="D215" s="307"/>
      <c r="E215" s="307"/>
      <c r="F215" s="300">
        <v>4</v>
      </c>
      <c r="G215" s="286"/>
      <c r="H215" s="394" t="s">
        <v>731</v>
      </c>
      <c r="I215" s="394"/>
      <c r="J215" s="394"/>
      <c r="K215" s="340"/>
    </row>
    <row r="216" spans="2:11" ht="12.75" customHeight="1">
      <c r="B216" s="343"/>
      <c r="C216" s="344"/>
      <c r="D216" s="344"/>
      <c r="E216" s="344"/>
      <c r="F216" s="344"/>
      <c r="G216" s="344"/>
      <c r="H216" s="344"/>
      <c r="I216" s="344"/>
      <c r="J216" s="344"/>
      <c r="K216" s="345"/>
    </row>
  </sheetData>
  <sheetProtection password="CC35" sheet="1" objects="1" scenarios="1" formatCells="0" formatColumns="0" formatRows="0" sort="0" autoFilter="0"/>
  <mergeCells count="77">
    <mergeCell ref="C9:J9"/>
    <mergeCell ref="D10:J10"/>
    <mergeCell ref="D13:J13"/>
    <mergeCell ref="C3:J3"/>
    <mergeCell ref="C4:J4"/>
    <mergeCell ref="C6:J6"/>
    <mergeCell ref="C7:J7"/>
    <mergeCell ref="D11:J11"/>
    <mergeCell ref="F19:J19"/>
    <mergeCell ref="F20:J20"/>
    <mergeCell ref="D14:J14"/>
    <mergeCell ref="D15:J15"/>
    <mergeCell ref="F16:J16"/>
    <mergeCell ref="F17:J17"/>
    <mergeCell ref="D31:J31"/>
    <mergeCell ref="C24:J24"/>
    <mergeCell ref="D32:J32"/>
    <mergeCell ref="F18:J18"/>
    <mergeCell ref="F21:J21"/>
    <mergeCell ref="C23:J23"/>
    <mergeCell ref="D25:J25"/>
    <mergeCell ref="D26:J26"/>
    <mergeCell ref="D28:J28"/>
    <mergeCell ref="D29:J29"/>
    <mergeCell ref="D33:J33"/>
    <mergeCell ref="G34:J34"/>
    <mergeCell ref="G35:J35"/>
    <mergeCell ref="D49:J49"/>
    <mergeCell ref="E48:J48"/>
    <mergeCell ref="G36:J36"/>
    <mergeCell ref="G37:J3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C52:J52"/>
    <mergeCell ref="C53:J53"/>
    <mergeCell ref="C55:J55"/>
    <mergeCell ref="D56:J56"/>
    <mergeCell ref="D57:J57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H198:J198"/>
    <mergeCell ref="C163:J163"/>
    <mergeCell ref="C120:J120"/>
    <mergeCell ref="C145:J145"/>
    <mergeCell ref="C197:J197"/>
    <mergeCell ref="H215:J215"/>
    <mergeCell ref="H213:J213"/>
    <mergeCell ref="H210:J210"/>
    <mergeCell ref="H209:J209"/>
    <mergeCell ref="H207:J207"/>
    <mergeCell ref="H208:J208"/>
    <mergeCell ref="H203:J203"/>
    <mergeCell ref="H201:J201"/>
    <mergeCell ref="H212:J212"/>
    <mergeCell ref="H214:J214"/>
    <mergeCell ref="H206:J206"/>
    <mergeCell ref="H204:J204"/>
    <mergeCell ref="H202:J202"/>
  </mergeCells>
  <pageMargins left="0.59027779999999996" right="0.59027779999999996" top="0.59027779999999996" bottom="0.59027779999999996" header="0" footer="0"/>
  <pageSetup paperSize="9" scale="7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15</vt:i4>
      </vt:variant>
    </vt:vector>
  </HeadingPairs>
  <TitlesOfParts>
    <vt:vector size="23" baseType="lpstr">
      <vt:lpstr>Rekapitulace stavby</vt:lpstr>
      <vt:lpstr>0a - VRN - etapa I</vt:lpstr>
      <vt:lpstr>0b - VRN - etapa II</vt:lpstr>
      <vt:lpstr>1a - Podlahy a zábradlí -...</vt:lpstr>
      <vt:lpstr>1b - Podlahy a zábradlí -...</vt:lpstr>
      <vt:lpstr>2a - Sedadla - etapa I</vt:lpstr>
      <vt:lpstr>2b - Sedadla - etapa II</vt:lpstr>
      <vt:lpstr>Pokyny pro vyplnění</vt:lpstr>
      <vt:lpstr>'0a - VRN - etapa I'!Názvy_tisku</vt:lpstr>
      <vt:lpstr>'0b - VRN - etapa II'!Názvy_tisku</vt:lpstr>
      <vt:lpstr>'1a - Podlahy a zábradlí -...'!Názvy_tisku</vt:lpstr>
      <vt:lpstr>'1b - Podlahy a zábradlí -...'!Názvy_tisku</vt:lpstr>
      <vt:lpstr>'2a - Sedadla - etapa I'!Názvy_tisku</vt:lpstr>
      <vt:lpstr>'2b - Sedadla - etapa II'!Názvy_tisku</vt:lpstr>
      <vt:lpstr>'Rekapitulace stavby'!Názvy_tisku</vt:lpstr>
      <vt:lpstr>'0a - VRN - etapa I'!Oblast_tisku</vt:lpstr>
      <vt:lpstr>'0b - VRN - etapa II'!Oblast_tisku</vt:lpstr>
      <vt:lpstr>'1a - Podlahy a zábradlí -...'!Oblast_tisku</vt:lpstr>
      <vt:lpstr>'1b - Podlahy a zábradlí -...'!Oblast_tisku</vt:lpstr>
      <vt:lpstr>'2a - Sedadla - etapa I'!Oblast_tisku</vt:lpstr>
      <vt:lpstr>'2b - Sedadla - etapa II'!Oblast_tisku</vt:lpstr>
      <vt:lpstr>'Pokyny pro vyplnění'!Oblast_tisku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ENVIOM-OZAS\ENVIOM_OZAS</dc:creator>
  <cp:lastModifiedBy>Ing. Ondřej Zástěra</cp:lastModifiedBy>
  <dcterms:created xsi:type="dcterms:W3CDTF">2021-03-11T12:29:21Z</dcterms:created>
  <dcterms:modified xsi:type="dcterms:W3CDTF">2021-03-11T12:29:34Z</dcterms:modified>
</cp:coreProperties>
</file>