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3040" windowHeight="8820" activeTab="2"/>
  </bookViews>
  <sheets>
    <sheet name="Krycí list" sheetId="4" r:id="rId1"/>
    <sheet name="Rekapitulace" sheetId="5" r:id="rId2"/>
    <sheet name="Výkaz výměr" sheetId="3" r:id="rId3"/>
  </sheets>
  <definedNames>
    <definedName name="_xlnm.Print_Titles" localSheetId="1">Rekapitulace!$3:$4</definedName>
    <definedName name="_xlnm.Print_Titles" localSheetId="2">'Výkaz výměr'!$3:$4</definedName>
    <definedName name="_xlnm.Print_Area" localSheetId="0">'Krycí list'!$A$1:$S$37</definedName>
    <definedName name="_xlnm.Print_Area" localSheetId="1">Rekapitulace!$A$1:$D$10</definedName>
    <definedName name="_xlnm.Print_Area" localSheetId="2">'Výkaz výměr'!$A$1:$I$41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G21" i="3"/>
  <c r="G19" i="3"/>
  <c r="I19" i="3" s="1"/>
  <c r="G20" i="3"/>
  <c r="I20" i="3" s="1"/>
  <c r="G24" i="3"/>
  <c r="G18" i="3"/>
  <c r="I18" i="3" s="1"/>
  <c r="G17" i="3"/>
  <c r="I17" i="3" s="1"/>
  <c r="B2" i="5" l="1"/>
  <c r="C2" i="3"/>
  <c r="K28" i="4"/>
  <c r="R27" i="4"/>
  <c r="J27" i="4"/>
  <c r="P23" i="4"/>
  <c r="P22" i="4"/>
  <c r="P21" i="4"/>
  <c r="P20" i="4"/>
  <c r="P19" i="4"/>
  <c r="R16" i="4"/>
  <c r="J16" i="4"/>
  <c r="E16" i="4"/>
  <c r="G38" i="3" l="1"/>
  <c r="I38" i="3" s="1"/>
  <c r="G29" i="3"/>
  <c r="I29" i="3" s="1"/>
  <c r="G36" i="3"/>
  <c r="I36" i="3" s="1"/>
  <c r="G37" i="3" l="1"/>
  <c r="I37" i="3" s="1"/>
  <c r="I21" i="3"/>
  <c r="G32" i="3"/>
  <c r="I32" i="3" s="1"/>
  <c r="G28" i="3"/>
  <c r="E19" i="4"/>
  <c r="G25" i="3"/>
  <c r="G23" i="3" s="1"/>
  <c r="G27" i="3"/>
  <c r="I27" i="3" s="1"/>
  <c r="G30" i="3"/>
  <c r="I30" i="3" s="1"/>
  <c r="G31" i="3"/>
  <c r="I31" i="3" s="1"/>
  <c r="G35" i="3"/>
  <c r="I35" i="3" s="1"/>
  <c r="G39" i="3"/>
  <c r="I28" i="3" l="1"/>
  <c r="I25" i="3"/>
  <c r="E21" i="4"/>
  <c r="C7" i="5"/>
  <c r="G34" i="3"/>
  <c r="C9" i="5" s="1"/>
  <c r="I39" i="3"/>
  <c r="I34" i="3" s="1"/>
  <c r="G33" i="3"/>
  <c r="I24" i="3"/>
  <c r="I23" i="3" l="1"/>
  <c r="D7" i="5" s="1"/>
  <c r="D9" i="5"/>
  <c r="G26" i="3"/>
  <c r="I33" i="3"/>
  <c r="I26" i="3" s="1"/>
  <c r="G22" i="3" l="1"/>
  <c r="C6" i="5" s="1"/>
  <c r="C8" i="5"/>
  <c r="I22" i="3" l="1"/>
  <c r="D8" i="5"/>
  <c r="D6" i="5" l="1"/>
  <c r="G8" i="3" l="1"/>
  <c r="I8" i="3" s="1"/>
  <c r="G9" i="3"/>
  <c r="I9" i="3" s="1"/>
  <c r="G10" i="3"/>
  <c r="I10" i="3" s="1"/>
  <c r="G11" i="3"/>
  <c r="I11" i="3" s="1"/>
  <c r="G12" i="3"/>
  <c r="I12" i="3" l="1"/>
  <c r="G13" i="3"/>
  <c r="I13" i="3" l="1"/>
  <c r="G14" i="3"/>
  <c r="I14" i="3" l="1"/>
  <c r="G15" i="3"/>
  <c r="I15" i="3" s="1"/>
  <c r="G16" i="3"/>
  <c r="I16" i="3" s="1"/>
  <c r="I6" i="3"/>
  <c r="G7" i="3"/>
  <c r="I7" i="3" l="1"/>
  <c r="G5" i="3"/>
  <c r="G40" i="3" s="1"/>
  <c r="E25" i="4" l="1"/>
  <c r="E27" i="4" s="1"/>
  <c r="C5" i="5"/>
  <c r="C10" i="5" s="1"/>
  <c r="I5" i="3"/>
  <c r="D5" i="5" l="1"/>
  <c r="D10" i="5" s="1"/>
  <c r="I40" i="3"/>
  <c r="R30" i="4"/>
  <c r="S30" i="4"/>
  <c r="O32" i="4" l="1"/>
  <c r="R32" i="4" l="1"/>
  <c r="S32" i="4"/>
  <c r="O31" i="4"/>
  <c r="R31" i="4" l="1"/>
  <c r="R33" i="4" s="1"/>
  <c r="S31" i="4"/>
</calcChain>
</file>

<file path=xl/sharedStrings.xml><?xml version="1.0" encoding="utf-8"?>
<sst xmlns="http://schemas.openxmlformats.org/spreadsheetml/2006/main" count="189" uniqueCount="135">
  <si>
    <t>Cena celkem s DPH</t>
  </si>
  <si>
    <t>Cena jednotková bez DPH</t>
  </si>
  <si>
    <t>Cena celkem bez DPH</t>
  </si>
  <si>
    <t>soubor</t>
  </si>
  <si>
    <t>kus</t>
  </si>
  <si>
    <t>Popis</t>
  </si>
  <si>
    <t>MJ</t>
  </si>
  <si>
    <t>Množství celkem</t>
  </si>
  <si>
    <t>Sazba DPH</t>
  </si>
  <si>
    <t>Položka</t>
  </si>
  <si>
    <t>Název</t>
  </si>
  <si>
    <t>Stavebnice</t>
  </si>
  <si>
    <t>Celkem</t>
  </si>
  <si>
    <t>Materiál</t>
  </si>
  <si>
    <t>Venkovní polytechnická učebna</t>
  </si>
  <si>
    <t>Polytechnické bedny</t>
  </si>
  <si>
    <t>Přepravka</t>
  </si>
  <si>
    <t>Vybavení venkovní učebny</t>
  </si>
  <si>
    <t>Dětský ponk</t>
  </si>
  <si>
    <t>Police</t>
  </si>
  <si>
    <t>Nářadí</t>
  </si>
  <si>
    <t>Polytechnická výchova</t>
  </si>
  <si>
    <t>Environmentální výchova</t>
  </si>
  <si>
    <t>Venkovní učebna</t>
  </si>
  <si>
    <t>Venkovní pracovní prostor se stoly</t>
  </si>
  <si>
    <t>Stoly</t>
  </si>
  <si>
    <t>Zahradní domek</t>
  </si>
  <si>
    <t>Boxy</t>
  </si>
  <si>
    <t>Edukační panel</t>
  </si>
  <si>
    <t>Záhon</t>
  </si>
  <si>
    <t>Zemina</t>
  </si>
  <si>
    <t>Zemina do vyvýšeného záhonu</t>
  </si>
  <si>
    <r>
      <t>m</t>
    </r>
    <r>
      <rPr>
        <vertAlign val="superscript"/>
        <sz val="9"/>
        <rFont val="Calibri"/>
        <family val="2"/>
        <charset val="238"/>
        <scheme val="minor"/>
      </rPr>
      <t>3</t>
    </r>
  </si>
  <si>
    <t>Opláštění</t>
  </si>
  <si>
    <t>KRYCÍ LIST SOUPISU</t>
  </si>
  <si>
    <t>Název stavby</t>
  </si>
  <si>
    <t>Název objektu</t>
  </si>
  <si>
    <t>Název části</t>
  </si>
  <si>
    <t>OCENĚNÝ SOUPIS PRACÍ A DODÁVEK A SLUŽEB</t>
  </si>
  <si>
    <t>Objednatel</t>
  </si>
  <si>
    <t>ÚMČ Praha 9, Sokolovská 14/324, 180 49 Praha 9</t>
  </si>
  <si>
    <t>Projektant</t>
  </si>
  <si>
    <t>Ing. Petr Horák, Ph.D.</t>
  </si>
  <si>
    <t>Zhotovitel</t>
  </si>
  <si>
    <t xml:space="preserve"> </t>
  </si>
  <si>
    <t/>
  </si>
  <si>
    <t>Rozpočet číslo</t>
  </si>
  <si>
    <t>Zpracoval</t>
  </si>
  <si>
    <t>Dne</t>
  </si>
  <si>
    <t>18.12.2020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</si>
  <si>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</si>
  <si>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</si>
  <si>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</si>
  <si>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</si>
  <si>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</si>
  <si>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</si>
  <si>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</si>
  <si>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</si>
  <si>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CZK</t>
  </si>
  <si>
    <t>A</t>
  </si>
  <si>
    <t>Základní rozp. náklady</t>
  </si>
  <si>
    <t>B</t>
  </si>
  <si>
    <t>Doplňkové náklady</t>
  </si>
  <si>
    <t>C</t>
  </si>
  <si>
    <t>Vedlejší rozpočtové náklady</t>
  </si>
  <si>
    <t>HSV</t>
  </si>
  <si>
    <t>Práce přesčas</t>
  </si>
  <si>
    <t>Zařízení staveniště</t>
  </si>
  <si>
    <t>%</t>
  </si>
  <si>
    <t>Bez pevné podl.</t>
  </si>
  <si>
    <t>Projektové práce (DSPS)</t>
  </si>
  <si>
    <t>PSV</t>
  </si>
  <si>
    <t>Kulturní památka</t>
  </si>
  <si>
    <t>Územní vlivy</t>
  </si>
  <si>
    <t>Provozní vlivy</t>
  </si>
  <si>
    <t>ELR</t>
  </si>
  <si>
    <t>Ostatní</t>
  </si>
  <si>
    <t>VRN z rozpočtu</t>
  </si>
  <si>
    <t>POL</t>
  </si>
  <si>
    <t>ZRN (ř. 1-8)</t>
  </si>
  <si>
    <t>DN (ř. 10-12)</t>
  </si>
  <si>
    <t>VRN (ř. 14-19)</t>
  </si>
  <si>
    <t>HZS</t>
  </si>
  <si>
    <t>Kompl. činnost</t>
  </si>
  <si>
    <t>Ostatní náklady</t>
  </si>
  <si>
    <t>D</t>
  </si>
  <si>
    <t>Celkové náklady</t>
  </si>
  <si>
    <t>Součet 9, 13, 20-23</t>
  </si>
  <si>
    <t>Datum a podpis</t>
  </si>
  <si>
    <t>Razítko</t>
  </si>
  <si>
    <t>15</t>
  </si>
  <si>
    <t>DPH</t>
  </si>
  <si>
    <t>21</t>
  </si>
  <si>
    <t>Cena s DPH (ř. 25-26)</t>
  </si>
  <si>
    <t>E</t>
  </si>
  <si>
    <t>Přípočty a odpočty</t>
  </si>
  <si>
    <t>Dodávky objednatele</t>
  </si>
  <si>
    <t>Klouzavá doložka</t>
  </si>
  <si>
    <t>Zvýhodnění + -</t>
  </si>
  <si>
    <t>Mateřská škola Veltruská,  Veltruská 560, 190 00 Praha 9 - Prosek</t>
  </si>
  <si>
    <t>PONK Veltruská</t>
  </si>
  <si>
    <t>SOUPIS PRACÍ, DODÁVEK A SLUŽEB vč. VÝKAZU VÝMĚR - OCENĚNÝ</t>
  </si>
  <si>
    <t>REKAPITULACE</t>
  </si>
  <si>
    <t>Kód</t>
  </si>
  <si>
    <t>HSV+PSV+POL</t>
  </si>
  <si>
    <t>Dřevěný vyvýšený záhon modřín o rozměrech 4 x 1 x 0,4 m</t>
  </si>
  <si>
    <t>Venkovní edukační panel o šířce min 1,2 m včetně stojenu, 5 různých témat</t>
  </si>
  <si>
    <t>Stavba venkovní učebny o půdorysu 8 x 5 m dle projektu</t>
  </si>
  <si>
    <t>Opláštění uzamykatelné části dle projektu</t>
  </si>
  <si>
    <t>Soubor polytechnických hraček obsahující 6 beden z masivního dřeva o rozměrech cca 80 x 80 x 16 cm, pracovní víka pro šroubování a zatloukání, kolíky, šrouby, hranolky, destičky, kladivo a klíč</t>
  </si>
  <si>
    <t>Velká dřevěná stavebnice na zahradu pro rozvoj kreativity, tvořivosti a schopnosti spolupráce setávající minimálně ze 30 dílů</t>
  </si>
  <si>
    <t>Přepravka na velkou dřevěnou stavebnici plastová, rozměry min. 60 x 25 x 41 cm</t>
  </si>
  <si>
    <t>Výškově stavitelný dětský pracovní stůl z masivního bukového dřeva, tzv. hoblice s funkčním dřevěným svěrákem se stavitelným rozpětím upnutí, rozměry max. 75 x 50 cm, zadní stěna s policemi po celé šíři o výšce min. 40 cm</t>
  </si>
  <si>
    <t>Dřevěné police na materiál o rozměrech 75 x 40 cm, výška 120 cm</t>
  </si>
  <si>
    <t>Dětské nářadí a ochranné pomůcky obsahující min. soubor ochranných rukavic, kovový kufr na nářadí, ruční vrtačku, vrtáky, aku šroubovák, kladivo, ruční pilku, vodováhu, držák na hřebíčky, ruční šroubovák plochý a křížový, sadu kleští</t>
  </si>
  <si>
    <t>Materiál pro práci sestávající z dřevěných profilů s různými motivy, dřevěných hranolů, sady hřebíčků a šroubků pro zajištění výuky po dobu 5 let</t>
  </si>
  <si>
    <t>Díl pro půlkruhový stůl s policí dub, jeden půlkruhový stů sestává ze šesti dílů, rozměry jednoho dílu min. 75 x 50 cm, výška 60 cm</t>
  </si>
  <si>
    <t>Dřevěné boxy do polic o rozměrex 30 x 40 x 15 cm</t>
  </si>
  <si>
    <t>Dřevěný uzamykatelný zahradní domek na uschování hraček a nářadí o půdorysu min. 200 x 200 cm</t>
  </si>
  <si>
    <t>Dětské nářadí a ochranné pomůcky obsahující min. soubor ochranných rukavic, kladívko, ruční pilku, držák na hřebíčky</t>
  </si>
  <si>
    <t>Materiál pro práci sestávající z dřevěných špalíčků, provázků, lepidel, sady hřebíčků a šroubků pro zajištění výuky po dobu 5 let</t>
  </si>
  <si>
    <t>set</t>
  </si>
  <si>
    <t>Velký šroubovací set, dřevo, v plastovém boxu lpro děti 3+</t>
  </si>
  <si>
    <t>Soft block 34 dílů, velké, magnetické bloky, pro děti 3+</t>
  </si>
  <si>
    <t>Smartmax magn. Stavebnice, tyčky, kuličky, v boxu 100 ks 3+</t>
  </si>
  <si>
    <t>Dřevěné kostky na stavění Architekt 80 ks, v boxu pro děti 3+</t>
  </si>
  <si>
    <t>Magsrchitekt magnetický, 100 ks, v boxu 3+, 5+, předškolák</t>
  </si>
  <si>
    <t>Magicube - magnetické stavění - kostky, velý set 64 ks, 3+, 5+, předškolák</t>
  </si>
  <si>
    <t>JellyHeap Creative 100/4, magnetické stavění velký dům, proděti 3+, 5+, předškolák</t>
  </si>
  <si>
    <t>Velký set dvířka přírodní, barevná, spojnice, 5+, předškolák</t>
  </si>
  <si>
    <t xml:space="preserve">Velký set Montino konstruukční 3D stavby velké, předškolák </t>
  </si>
  <si>
    <t>Geomag velký set v boxu 1000 ks, mix, předškolák</t>
  </si>
  <si>
    <t>Erzi Maxi Bloky přírodní dřevo, kostky, bloky, mosty 5+, předškolák</t>
  </si>
  <si>
    <t>Profilové lišty na polytechniku mix motivů, předškolák</t>
  </si>
  <si>
    <t>Stavebnice v boxu díly, šrouby, šroubováky 404 ks, předškolák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</si>
</sst>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_x0000_"/>
    <numFmt numFmtId="165" formatCode="#,##0.0"/>
    <numFmt numFmtId="166" formatCode="#,##0.00\ &quot;Kč&quot;"/>
    <numFmt numFmtId="167" formatCode="#,##0.0000"/>
    <numFmt numFmtId="168" formatCode="#"/>
  </numFmts>
  <fonts count="26" x14ac:knownFonts="1">
    <font>
      <sz val="10"/>
      <name val="Arial"/>
    </font>
    <font>
      <sz val="8"/>
      <name val="Verdana"/>
      <family val="2"/>
      <charset val="238"/>
    </font>
    <font>
      <b/>
      <sz val="9"/>
      <color indexed="3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12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sz val="10"/>
      <name val="Arial CE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 CE"/>
    </font>
    <font>
      <sz val="8"/>
      <name val="Arial CE"/>
    </font>
    <font>
      <b/>
      <sz val="8"/>
      <name val="Arial"/>
      <family val="2"/>
    </font>
    <font>
      <sz val="8"/>
      <color indexed="9"/>
      <name val="Arial CE"/>
    </font>
    <font>
      <sz val="7"/>
      <name val="Arial CE"/>
    </font>
    <font>
      <sz val="7"/>
      <name val="Arial"/>
      <family val="2"/>
    </font>
    <font>
      <sz val="10"/>
      <color rgb="FF0070C0"/>
      <name val="Arial"/>
      <family val="2"/>
      <charset val="238"/>
    </font>
    <font>
      <b/>
      <sz val="18"/>
      <color rgb="FF0070C0"/>
      <name val="Arial CE"/>
      <charset val="238"/>
    </font>
    <font>
      <b/>
      <sz val="8"/>
      <name val="Arial CE"/>
      <family val="2"/>
    </font>
    <font>
      <b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97">
    <xf numFmtId="0" fontId="0" fillId="0" borderId="0" xfId="0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1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 applyProtection="1">
      <alignment vertical="center"/>
      <protection locked="0"/>
    </xf>
    <xf numFmtId="166" fontId="5" fillId="0" borderId="0" xfId="0" applyNumberFormat="1" applyFont="1" applyAlignment="1">
      <alignment horizontal="right" vertical="center"/>
    </xf>
    <xf numFmtId="166" fontId="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4" fontId="8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1" fontId="8" fillId="3" borderId="0" xfId="0" applyNumberFormat="1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/>
    </xf>
    <xf numFmtId="166" fontId="9" fillId="3" borderId="0" xfId="0" applyNumberFormat="1" applyFont="1" applyFill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166" fontId="4" fillId="3" borderId="0" xfId="0" applyNumberFormat="1" applyFont="1" applyFill="1" applyAlignment="1">
      <alignment vertical="center"/>
    </xf>
    <xf numFmtId="166" fontId="4" fillId="3" borderId="0" xfId="0" applyNumberFormat="1" applyFont="1" applyFill="1" applyAlignment="1">
      <alignment horizontal="right" vertical="center"/>
    </xf>
    <xf numFmtId="164" fontId="3" fillId="4" borderId="0" xfId="0" applyNumberFormat="1" applyFont="1" applyFill="1" applyAlignment="1">
      <alignment horizontal="center" vertical="center"/>
    </xf>
    <xf numFmtId="49" fontId="3" fillId="4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1" fontId="3" fillId="4" borderId="0" xfId="0" applyNumberFormat="1" applyFont="1" applyFill="1" applyAlignment="1">
      <alignment horizontal="right" vertical="center"/>
    </xf>
    <xf numFmtId="166" fontId="3" fillId="4" borderId="0" xfId="0" applyNumberFormat="1" applyFont="1" applyFill="1" applyAlignment="1">
      <alignment horizontal="right" vertical="center"/>
    </xf>
    <xf numFmtId="166" fontId="2" fillId="4" borderId="0" xfId="0" applyNumberFormat="1" applyFont="1" applyFill="1" applyAlignment="1">
      <alignment horizontal="right" vertical="center"/>
    </xf>
    <xf numFmtId="165" fontId="3" fillId="4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11" fillId="0" borderId="0" xfId="1" applyProtection="1">
      <protection locked="0"/>
    </xf>
    <xf numFmtId="0" fontId="12" fillId="0" borderId="8" xfId="1" applyFont="1" applyBorder="1" applyAlignment="1">
      <alignment vertical="center"/>
    </xf>
    <xf numFmtId="4" fontId="13" fillId="0" borderId="6" xfId="1" applyNumberFormat="1" applyFont="1" applyBorder="1" applyAlignment="1">
      <alignment horizontal="right" vertical="center" wrapText="1"/>
    </xf>
    <xf numFmtId="0" fontId="12" fillId="0" borderId="9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1" fontId="12" fillId="0" borderId="3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2" fillId="0" borderId="12" xfId="1" applyFont="1" applyBorder="1"/>
    <xf numFmtId="0" fontId="12" fillId="0" borderId="13" xfId="1" applyFont="1" applyBorder="1" applyAlignment="1">
      <alignment vertical="center"/>
    </xf>
    <xf numFmtId="0" fontId="12" fillId="0" borderId="14" xfId="1" applyFont="1" applyBorder="1"/>
    <xf numFmtId="0" fontId="12" fillId="0" borderId="15" xfId="1" applyFont="1" applyBorder="1" applyAlignment="1">
      <alignment vertical="center"/>
    </xf>
    <xf numFmtId="4" fontId="13" fillId="0" borderId="16" xfId="1" applyNumberFormat="1" applyFont="1" applyBorder="1" applyAlignment="1">
      <alignment horizontal="right" vertical="center" wrapText="1"/>
    </xf>
    <xf numFmtId="0" fontId="12" fillId="0" borderId="17" xfId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1" fontId="12" fillId="0" borderId="19" xfId="1" applyNumberFormat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20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23" xfId="1" applyFont="1" applyBorder="1" applyAlignment="1">
      <alignment vertical="center"/>
    </xf>
    <xf numFmtId="0" fontId="12" fillId="0" borderId="24" xfId="1" applyFont="1" applyBorder="1" applyAlignment="1">
      <alignment vertical="center"/>
    </xf>
    <xf numFmtId="0" fontId="14" fillId="0" borderId="25" xfId="1" applyFont="1" applyBorder="1" applyAlignment="1">
      <alignment vertical="top"/>
    </xf>
    <xf numFmtId="0" fontId="12" fillId="0" borderId="26" xfId="1" applyFont="1" applyBorder="1" applyAlignment="1">
      <alignment vertical="center"/>
    </xf>
    <xf numFmtId="0" fontId="11" fillId="0" borderId="27" xfId="1" applyBorder="1" applyAlignment="1">
      <alignment vertical="center"/>
    </xf>
    <xf numFmtId="0" fontId="12" fillId="0" borderId="27" xfId="1" applyFont="1" applyBorder="1" applyAlignment="1">
      <alignment vertical="center"/>
    </xf>
    <xf numFmtId="0" fontId="14" fillId="0" borderId="7" xfId="1" applyFont="1" applyBorder="1" applyAlignment="1">
      <alignment vertical="center"/>
    </xf>
    <xf numFmtId="0" fontId="12" fillId="0" borderId="28" xfId="1" applyFont="1" applyBorder="1" applyAlignment="1">
      <alignment vertical="center"/>
    </xf>
    <xf numFmtId="1" fontId="15" fillId="0" borderId="29" xfId="1" applyNumberFormat="1" applyFont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12" fillId="0" borderId="31" xfId="1" applyFont="1" applyBorder="1"/>
    <xf numFmtId="0" fontId="12" fillId="0" borderId="32" xfId="1" applyFont="1" applyBorder="1" applyAlignment="1">
      <alignment vertical="center"/>
    </xf>
    <xf numFmtId="0" fontId="12" fillId="0" borderId="33" xfId="1" applyFont="1" applyBorder="1"/>
    <xf numFmtId="0" fontId="12" fillId="0" borderId="34" xfId="1" applyFont="1" applyBorder="1" applyAlignment="1">
      <alignment vertical="center"/>
    </xf>
    <xf numFmtId="4" fontId="16" fillId="0" borderId="35" xfId="1" applyNumberFormat="1" applyFont="1" applyBorder="1" applyAlignment="1">
      <alignment horizontal="right" vertical="center" wrapText="1"/>
    </xf>
    <xf numFmtId="0" fontId="12" fillId="0" borderId="36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167" fontId="12" fillId="0" borderId="15" xfId="1" applyNumberFormat="1" applyFont="1" applyBorder="1" applyAlignment="1">
      <alignment horizontal="right" vertical="center"/>
    </xf>
    <xf numFmtId="4" fontId="17" fillId="0" borderId="16" xfId="1" applyNumberFormat="1" applyFont="1" applyBorder="1" applyAlignment="1">
      <alignment horizontal="right" vertical="center" wrapText="1"/>
    </xf>
    <xf numFmtId="3" fontId="17" fillId="0" borderId="16" xfId="1" applyNumberFormat="1" applyFont="1" applyBorder="1" applyAlignment="1">
      <alignment horizontal="right" vertical="center" wrapText="1"/>
    </xf>
    <xf numFmtId="167" fontId="12" fillId="0" borderId="37" xfId="1" applyNumberFormat="1" applyFont="1" applyBorder="1" applyAlignment="1">
      <alignment horizontal="right" vertical="center"/>
    </xf>
    <xf numFmtId="4" fontId="13" fillId="0" borderId="31" xfId="1" applyNumberFormat="1" applyFont="1" applyBorder="1" applyAlignment="1">
      <alignment horizontal="right" vertical="center" wrapText="1"/>
    </xf>
    <xf numFmtId="3" fontId="17" fillId="0" borderId="31" xfId="1" applyNumberFormat="1" applyFont="1" applyBorder="1" applyAlignment="1">
      <alignment horizontal="right" vertical="center" wrapText="1"/>
    </xf>
    <xf numFmtId="167" fontId="12" fillId="0" borderId="38" xfId="1" applyNumberFormat="1" applyFont="1" applyBorder="1" applyAlignment="1">
      <alignment horizontal="right" vertical="center"/>
    </xf>
    <xf numFmtId="4" fontId="13" fillId="0" borderId="39" xfId="1" applyNumberFormat="1" applyFont="1" applyBorder="1" applyAlignment="1">
      <alignment horizontal="right" vertical="center" wrapText="1"/>
    </xf>
    <xf numFmtId="0" fontId="12" fillId="0" borderId="40" xfId="1" applyFont="1" applyBorder="1" applyAlignment="1">
      <alignment vertical="center"/>
    </xf>
    <xf numFmtId="0" fontId="12" fillId="0" borderId="41" xfId="1" applyFont="1" applyBorder="1" applyAlignment="1">
      <alignment vertical="center"/>
    </xf>
    <xf numFmtId="0" fontId="12" fillId="0" borderId="42" xfId="1" applyFont="1" applyBorder="1" applyAlignment="1">
      <alignment vertical="center"/>
    </xf>
    <xf numFmtId="0" fontId="14" fillId="0" borderId="43" xfId="1" applyFont="1" applyBorder="1" applyAlignment="1">
      <alignment vertical="top"/>
    </xf>
    <xf numFmtId="0" fontId="12" fillId="0" borderId="44" xfId="1" applyFont="1" applyBorder="1" applyAlignment="1">
      <alignment vertical="center"/>
    </xf>
    <xf numFmtId="4" fontId="13" fillId="0" borderId="12" xfId="1" applyNumberFormat="1" applyFont="1" applyBorder="1" applyAlignment="1">
      <alignment horizontal="right" vertical="center" wrapText="1"/>
    </xf>
    <xf numFmtId="3" fontId="13" fillId="0" borderId="11" xfId="1" applyNumberFormat="1" applyFont="1" applyBorder="1" applyAlignment="1">
      <alignment vertical="center" wrapText="1"/>
    </xf>
    <xf numFmtId="4" fontId="13" fillId="0" borderId="45" xfId="1" applyNumberFormat="1" applyFont="1" applyBorder="1" applyAlignment="1">
      <alignment horizontal="right" vertical="center" wrapText="1"/>
    </xf>
    <xf numFmtId="49" fontId="12" fillId="0" borderId="44" xfId="1" applyNumberFormat="1" applyFont="1" applyBorder="1" applyAlignment="1">
      <alignment vertical="center"/>
    </xf>
    <xf numFmtId="0" fontId="12" fillId="0" borderId="38" xfId="1" applyFont="1" applyBorder="1" applyAlignment="1">
      <alignment vertical="center"/>
    </xf>
    <xf numFmtId="0" fontId="12" fillId="0" borderId="46" xfId="1" applyFont="1" applyBorder="1" applyAlignment="1">
      <alignment vertical="center"/>
    </xf>
    <xf numFmtId="0" fontId="18" fillId="0" borderId="23" xfId="1" applyFont="1" applyBorder="1" applyAlignment="1">
      <alignment vertical="center"/>
    </xf>
    <xf numFmtId="3" fontId="11" fillId="0" borderId="38" xfId="1" applyNumberFormat="1" applyBorder="1" applyAlignment="1">
      <alignment vertical="center"/>
    </xf>
    <xf numFmtId="4" fontId="11" fillId="0" borderId="39" xfId="1" applyNumberFormat="1" applyBorder="1" applyAlignment="1">
      <alignment horizontal="right" vertical="center"/>
    </xf>
    <xf numFmtId="0" fontId="18" fillId="0" borderId="16" xfId="1" applyFont="1" applyBorder="1" applyAlignment="1">
      <alignment vertical="center"/>
    </xf>
    <xf numFmtId="49" fontId="12" fillId="0" borderId="38" xfId="1" applyNumberFormat="1" applyFont="1" applyBorder="1" applyAlignment="1">
      <alignment vertical="center"/>
    </xf>
    <xf numFmtId="0" fontId="12" fillId="0" borderId="47" xfId="1" applyFont="1" applyBorder="1" applyAlignment="1">
      <alignment vertical="center"/>
    </xf>
    <xf numFmtId="3" fontId="11" fillId="0" borderId="0" xfId="1" applyNumberFormat="1" applyAlignment="1">
      <alignment vertical="center"/>
    </xf>
    <xf numFmtId="1" fontId="12" fillId="0" borderId="48" xfId="1" applyNumberFormat="1" applyFont="1" applyBorder="1" applyAlignment="1">
      <alignment horizontal="center" vertical="center"/>
    </xf>
    <xf numFmtId="49" fontId="12" fillId="0" borderId="47" xfId="1" applyNumberFormat="1" applyFont="1" applyBorder="1" applyAlignment="1">
      <alignment vertical="center"/>
    </xf>
    <xf numFmtId="0" fontId="12" fillId="0" borderId="49" xfId="1" applyFont="1" applyBorder="1" applyAlignment="1">
      <alignment vertical="center"/>
    </xf>
    <xf numFmtId="0" fontId="12" fillId="0" borderId="31" xfId="1" applyFont="1" applyBorder="1" applyAlignment="1">
      <alignment vertical="center"/>
    </xf>
    <xf numFmtId="3" fontId="11" fillId="0" borderId="16" xfId="1" applyNumberFormat="1" applyBorder="1" applyAlignment="1">
      <alignment vertical="center"/>
    </xf>
    <xf numFmtId="0" fontId="19" fillId="0" borderId="17" xfId="1" applyFont="1" applyBorder="1" applyAlignment="1">
      <alignment horizontal="left" vertical="center"/>
    </xf>
    <xf numFmtId="0" fontId="19" fillId="0" borderId="18" xfId="1" applyFont="1" applyBorder="1" applyAlignment="1">
      <alignment horizontal="right" vertical="center"/>
    </xf>
    <xf numFmtId="168" fontId="17" fillId="0" borderId="16" xfId="1" applyNumberFormat="1" applyFont="1" applyBorder="1" applyAlignment="1">
      <alignment vertical="center"/>
    </xf>
    <xf numFmtId="3" fontId="11" fillId="0" borderId="18" xfId="1" applyNumberFormat="1" applyBorder="1" applyAlignment="1">
      <alignment vertical="center"/>
    </xf>
    <xf numFmtId="4" fontId="11" fillId="0" borderId="16" xfId="1" applyNumberFormat="1" applyBorder="1" applyAlignment="1">
      <alignment horizontal="right" vertical="center"/>
    </xf>
    <xf numFmtId="49" fontId="12" fillId="0" borderId="15" xfId="1" applyNumberFormat="1" applyFont="1" applyBorder="1" applyAlignment="1">
      <alignment vertical="center"/>
    </xf>
    <xf numFmtId="0" fontId="14" fillId="0" borderId="26" xfId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0" fontId="15" fillId="0" borderId="29" xfId="1" applyFont="1" applyBorder="1" applyAlignment="1">
      <alignment vertical="center"/>
    </xf>
    <xf numFmtId="0" fontId="15" fillId="0" borderId="28" xfId="1" applyFont="1" applyBorder="1" applyAlignment="1">
      <alignment vertical="center"/>
    </xf>
    <xf numFmtId="0" fontId="12" fillId="0" borderId="45" xfId="1" applyFont="1" applyBorder="1" applyAlignment="1">
      <alignment vertical="center"/>
    </xf>
    <xf numFmtId="168" fontId="14" fillId="0" borderId="45" xfId="1" applyNumberFormat="1" applyFont="1" applyBorder="1" applyAlignment="1">
      <alignment vertical="center" wrapText="1"/>
    </xf>
    <xf numFmtId="0" fontId="14" fillId="0" borderId="45" xfId="1" applyFont="1" applyBorder="1" applyAlignment="1">
      <alignment vertical="center"/>
    </xf>
    <xf numFmtId="0" fontId="12" fillId="0" borderId="39" xfId="1" applyFont="1" applyBorder="1" applyAlignment="1">
      <alignment vertical="center"/>
    </xf>
    <xf numFmtId="3" fontId="11" fillId="0" borderId="8" xfId="1" applyNumberFormat="1" applyBorder="1" applyAlignment="1">
      <alignment vertical="center"/>
    </xf>
    <xf numFmtId="4" fontId="13" fillId="0" borderId="10" xfId="1" applyNumberFormat="1" applyFont="1" applyBorder="1" applyAlignment="1">
      <alignment horizontal="right" vertical="center" wrapText="1"/>
    </xf>
    <xf numFmtId="3" fontId="11" fillId="0" borderId="10" xfId="1" applyNumberFormat="1" applyBorder="1" applyAlignment="1">
      <alignment vertical="center"/>
    </xf>
    <xf numFmtId="3" fontId="11" fillId="0" borderId="6" xfId="1" applyNumberFormat="1" applyBorder="1" applyAlignment="1">
      <alignment vertical="center"/>
    </xf>
    <xf numFmtId="164" fontId="13" fillId="0" borderId="9" xfId="1" applyNumberFormat="1" applyFont="1" applyBorder="1" applyAlignment="1">
      <alignment horizontal="right" vertical="center" wrapText="1"/>
    </xf>
    <xf numFmtId="3" fontId="13" fillId="0" borderId="10" xfId="1" applyNumberFormat="1" applyFont="1" applyBorder="1" applyAlignment="1">
      <alignment vertical="center" wrapText="1"/>
    </xf>
    <xf numFmtId="3" fontId="11" fillId="0" borderId="9" xfId="1" applyNumberFormat="1" applyBorder="1" applyAlignment="1">
      <alignment vertical="center"/>
    </xf>
    <xf numFmtId="3" fontId="11" fillId="0" borderId="50" xfId="1" applyNumberForma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20" fillId="0" borderId="0" xfId="1" applyFont="1" applyAlignment="1">
      <alignment vertical="center"/>
    </xf>
    <xf numFmtId="168" fontId="17" fillId="0" borderId="0" xfId="1" applyNumberFormat="1" applyFont="1" applyAlignment="1">
      <alignment vertical="center"/>
    </xf>
    <xf numFmtId="49" fontId="17" fillId="0" borderId="49" xfId="1" applyNumberFormat="1" applyFont="1" applyBorder="1" applyAlignment="1">
      <alignment vertical="center"/>
    </xf>
    <xf numFmtId="168" fontId="17" fillId="0" borderId="17" xfId="1" applyNumberFormat="1" applyFont="1" applyBorder="1" applyAlignment="1">
      <alignment vertical="center"/>
    </xf>
    <xf numFmtId="168" fontId="17" fillId="0" borderId="49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168" fontId="17" fillId="0" borderId="31" xfId="1" applyNumberFormat="1" applyFont="1" applyBorder="1" applyAlignment="1">
      <alignment vertical="center"/>
    </xf>
    <xf numFmtId="168" fontId="17" fillId="0" borderId="20" xfId="1" applyNumberFormat="1" applyFont="1" applyBorder="1" applyAlignment="1">
      <alignment vertical="center"/>
    </xf>
    <xf numFmtId="168" fontId="17" fillId="0" borderId="23" xfId="1" applyNumberFormat="1" applyFont="1" applyBorder="1" applyAlignment="1">
      <alignment vertical="center"/>
    </xf>
    <xf numFmtId="0" fontId="12" fillId="0" borderId="51" xfId="1" applyFont="1" applyBorder="1" applyAlignment="1">
      <alignment vertical="center"/>
    </xf>
    <xf numFmtId="0" fontId="12" fillId="0" borderId="43" xfId="1" applyFont="1" applyBorder="1" applyAlignment="1">
      <alignment vertical="center"/>
    </xf>
    <xf numFmtId="0" fontId="11" fillId="0" borderId="51" xfId="1" applyBorder="1"/>
    <xf numFmtId="0" fontId="22" fillId="0" borderId="40" xfId="1" applyFont="1" applyBorder="1"/>
    <xf numFmtId="0" fontId="22" fillId="0" borderId="43" xfId="1" applyFont="1" applyBorder="1"/>
    <xf numFmtId="0" fontId="23" fillId="0" borderId="40" xfId="1" applyFont="1" applyBorder="1"/>
    <xf numFmtId="164" fontId="3" fillId="7" borderId="0" xfId="0" applyNumberFormat="1" applyFont="1" applyFill="1" applyAlignment="1">
      <alignment horizontal="center" vertical="center"/>
    </xf>
    <xf numFmtId="49" fontId="3" fillId="7" borderId="0" xfId="0" applyNumberFormat="1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1" fontId="3" fillId="7" borderId="0" xfId="0" applyNumberFormat="1" applyFont="1" applyFill="1" applyAlignment="1">
      <alignment horizontal="right" vertical="center"/>
    </xf>
    <xf numFmtId="166" fontId="3" fillId="7" borderId="0" xfId="0" applyNumberFormat="1" applyFont="1" applyFill="1" applyAlignment="1">
      <alignment horizontal="right" vertical="center"/>
    </xf>
    <xf numFmtId="165" fontId="3" fillId="7" borderId="0" xfId="0" applyNumberFormat="1" applyFont="1" applyFill="1" applyAlignment="1">
      <alignment horizontal="right" vertical="center"/>
    </xf>
    <xf numFmtId="166" fontId="5" fillId="7" borderId="0" xfId="0" applyNumberFormat="1" applyFont="1" applyFill="1" applyAlignment="1">
      <alignment horizontal="right" vertical="center"/>
    </xf>
    <xf numFmtId="164" fontId="3" fillId="6" borderId="0" xfId="0" applyNumberFormat="1" applyFont="1" applyFill="1" applyAlignment="1">
      <alignment horizontal="center" vertical="center"/>
    </xf>
    <xf numFmtId="49" fontId="3" fillId="6" borderId="0" xfId="0" applyNumberFormat="1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1" fontId="3" fillId="6" borderId="0" xfId="0" applyNumberFormat="1" applyFont="1" applyFill="1" applyAlignment="1">
      <alignment horizontal="right" vertical="center"/>
    </xf>
    <xf numFmtId="166" fontId="3" fillId="6" borderId="0" xfId="0" applyNumberFormat="1" applyFont="1" applyFill="1" applyAlignment="1">
      <alignment horizontal="right" vertical="center"/>
    </xf>
    <xf numFmtId="165" fontId="3" fillId="6" borderId="0" xfId="0" applyNumberFormat="1" applyFont="1" applyFill="1" applyAlignment="1">
      <alignment horizontal="right" vertical="center"/>
    </xf>
    <xf numFmtId="166" fontId="5" fillId="6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1" fontId="7" fillId="5" borderId="0" xfId="0" applyNumberFormat="1" applyFont="1" applyFill="1" applyAlignment="1">
      <alignment vertical="center"/>
    </xf>
    <xf numFmtId="166" fontId="7" fillId="5" borderId="0" xfId="0" applyNumberFormat="1" applyFont="1" applyFill="1" applyAlignment="1">
      <alignment vertical="center"/>
    </xf>
    <xf numFmtId="166" fontId="7" fillId="5" borderId="0" xfId="0" applyNumberFormat="1" applyFont="1" applyFill="1" applyAlignment="1">
      <alignment horizontal="right" vertical="center"/>
    </xf>
    <xf numFmtId="0" fontId="23" fillId="0" borderId="0" xfId="0" applyFont="1"/>
    <xf numFmtId="0" fontId="25" fillId="0" borderId="0" xfId="0" applyFont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4" fontId="3" fillId="8" borderId="0" xfId="0" applyNumberFormat="1" applyFont="1" applyFill="1" applyAlignment="1">
      <alignment horizontal="center" vertical="center"/>
    </xf>
    <xf numFmtId="49" fontId="3" fillId="8" borderId="0" xfId="0" applyNumberFormat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1" fontId="3" fillId="8" borderId="0" xfId="0" applyNumberFormat="1" applyFont="1" applyFill="1" applyAlignment="1">
      <alignment horizontal="right" vertical="center"/>
    </xf>
    <xf numFmtId="166" fontId="3" fillId="8" borderId="0" xfId="0" applyNumberFormat="1" applyFont="1" applyFill="1" applyAlignment="1">
      <alignment horizontal="right" vertical="center"/>
    </xf>
    <xf numFmtId="165" fontId="3" fillId="8" borderId="0" xfId="0" applyNumberFormat="1" applyFont="1" applyFill="1" applyAlignment="1">
      <alignment horizontal="right" vertical="center"/>
    </xf>
    <xf numFmtId="166" fontId="5" fillId="8" borderId="0" xfId="0" applyNumberFormat="1" applyFont="1" applyFill="1" applyAlignment="1">
      <alignment horizontal="right" vertical="center"/>
    </xf>
    <xf numFmtId="165" fontId="3" fillId="9" borderId="0" xfId="0" applyNumberFormat="1" applyFont="1" applyFill="1" applyAlignment="1">
      <alignment horizontal="right" vertical="center"/>
    </xf>
    <xf numFmtId="166" fontId="3" fillId="9" borderId="0" xfId="0" applyNumberFormat="1" applyFont="1" applyFill="1" applyAlignment="1">
      <alignment horizontal="right" vertical="center"/>
    </xf>
    <xf numFmtId="166" fontId="5" fillId="9" borderId="0" xfId="0" applyNumberFormat="1" applyFont="1" applyFill="1" applyAlignment="1">
      <alignment horizontal="right" vertical="center"/>
    </xf>
    <xf numFmtId="168" fontId="17" fillId="0" borderId="23" xfId="1" applyNumberFormat="1" applyFont="1" applyBorder="1" applyAlignment="1">
      <alignment horizontal="left" vertical="center" wrapText="1"/>
    </xf>
    <xf numFmtId="168" fontId="17" fillId="0" borderId="22" xfId="1" applyNumberFormat="1" applyFont="1" applyBorder="1" applyAlignment="1">
      <alignment horizontal="left" vertical="center" wrapText="1"/>
    </xf>
    <xf numFmtId="168" fontId="17" fillId="0" borderId="24" xfId="1" applyNumberFormat="1" applyFont="1" applyBorder="1" applyAlignment="1">
      <alignment horizontal="left" vertical="center" wrapText="1"/>
    </xf>
    <xf numFmtId="168" fontId="17" fillId="0" borderId="20" xfId="1" applyNumberFormat="1" applyFont="1" applyBorder="1" applyAlignment="1">
      <alignment horizontal="left" vertical="center" wrapText="1"/>
    </xf>
    <xf numFmtId="168" fontId="17" fillId="0" borderId="0" xfId="1" applyNumberFormat="1" applyFont="1" applyAlignment="1">
      <alignment horizontal="left" vertical="center" wrapText="1"/>
    </xf>
    <xf numFmtId="168" fontId="17" fillId="0" borderId="21" xfId="1" applyNumberFormat="1" applyFont="1" applyBorder="1" applyAlignment="1">
      <alignment horizontal="left" vertical="center" wrapText="1"/>
    </xf>
    <xf numFmtId="168" fontId="24" fillId="0" borderId="31" xfId="1" applyNumberFormat="1" applyFont="1" applyBorder="1" applyAlignment="1">
      <alignment horizontal="left" vertical="center" wrapText="1"/>
    </xf>
    <xf numFmtId="168" fontId="24" fillId="0" borderId="30" xfId="1" applyNumberFormat="1" applyFont="1" applyBorder="1" applyAlignment="1">
      <alignment horizontal="left" vertical="center" wrapText="1"/>
    </xf>
    <xf numFmtId="168" fontId="24" fillId="0" borderId="32" xfId="1" applyNumberFormat="1" applyFont="1" applyBorder="1" applyAlignment="1">
      <alignment horizontal="left" vertical="center" wrapText="1"/>
    </xf>
    <xf numFmtId="1" fontId="6" fillId="7" borderId="0" xfId="0" applyNumberFormat="1" applyFont="1" applyFill="1" applyAlignment="1" applyProtection="1">
      <alignment vertical="center"/>
      <protection locked="0"/>
    </xf>
    <xf numFmtId="1" fontId="6" fillId="6" borderId="0" xfId="0" applyNumberFormat="1" applyFont="1" applyFill="1" applyAlignment="1" applyProtection="1">
      <alignment vertic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topLeftCell="A17" zoomScaleNormal="100" workbookViewId="0">
      <selection activeCell="C25" sqref="C25"/>
    </sheetView>
  </sheetViews>
  <sheetFormatPr defaultColWidth="11.44140625" defaultRowHeight="13.2" x14ac:dyDescent="0.25"/>
  <cols>
    <col min="1" max="1" width="2.44140625" style="42" customWidth="1"/>
    <col min="2" max="2" width="3.109375" style="42" customWidth="1"/>
    <col min="3" max="3" width="2.6640625" style="42" customWidth="1"/>
    <col min="4" max="4" width="6.88671875" style="42" customWidth="1"/>
    <col min="5" max="5" width="16.109375" style="42" customWidth="1"/>
    <col min="6" max="6" width="0.44140625" style="42" customWidth="1"/>
    <col min="7" max="7" width="2.44140625" style="42" customWidth="1"/>
    <col min="8" max="8" width="2.6640625" style="42" customWidth="1"/>
    <col min="9" max="9" width="9.6640625" style="42" customWidth="1"/>
    <col min="10" max="10" width="13.44140625" style="42" customWidth="1"/>
    <col min="11" max="11" width="0.6640625" style="42" customWidth="1"/>
    <col min="12" max="12" width="2.44140625" style="42" customWidth="1"/>
    <col min="13" max="13" width="2.88671875" style="42" customWidth="1"/>
    <col min="14" max="14" width="2" style="42" customWidth="1"/>
    <col min="15" max="15" width="12.6640625" style="42" customWidth="1"/>
    <col min="16" max="16" width="2.88671875" style="42" customWidth="1"/>
    <col min="17" max="17" width="2" style="42" customWidth="1"/>
    <col min="18" max="18" width="17.109375" style="42" customWidth="1"/>
    <col min="19" max="19" width="0.44140625" style="42" customWidth="1"/>
    <col min="20" max="16384" width="11.44140625" style="42"/>
  </cols>
  <sheetData>
    <row r="1" spans="1:19" ht="27.75" customHeight="1" x14ac:dyDescent="0.4">
      <c r="A1" s="151"/>
      <c r="B1" s="150"/>
      <c r="C1" s="150"/>
      <c r="D1" s="150"/>
      <c r="E1" s="150"/>
      <c r="F1" s="150"/>
      <c r="G1" s="152" t="s">
        <v>34</v>
      </c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49"/>
    </row>
    <row r="2" spans="1:19" ht="23.25" customHeight="1" x14ac:dyDescent="0.25">
      <c r="A2" s="14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147"/>
    </row>
    <row r="3" spans="1:19" ht="20.25" customHeight="1" x14ac:dyDescent="0.25">
      <c r="A3" s="62"/>
      <c r="B3" s="59" t="s">
        <v>35</v>
      </c>
      <c r="C3" s="59"/>
      <c r="D3" s="59"/>
      <c r="E3" s="186" t="s">
        <v>100</v>
      </c>
      <c r="F3" s="187"/>
      <c r="G3" s="187"/>
      <c r="H3" s="187"/>
      <c r="I3" s="187"/>
      <c r="J3" s="188"/>
      <c r="K3" s="59"/>
      <c r="L3" s="59"/>
      <c r="M3" s="59"/>
      <c r="N3" s="59"/>
      <c r="O3" s="59"/>
      <c r="P3" s="139"/>
      <c r="Q3" s="139"/>
      <c r="R3" s="59"/>
      <c r="S3" s="105"/>
    </row>
    <row r="4" spans="1:19" ht="20.25" customHeight="1" x14ac:dyDescent="0.25">
      <c r="A4" s="62"/>
      <c r="B4" s="59" t="s">
        <v>36</v>
      </c>
      <c r="C4" s="59"/>
      <c r="D4" s="59"/>
      <c r="E4" s="189" t="s">
        <v>99</v>
      </c>
      <c r="F4" s="190"/>
      <c r="G4" s="190"/>
      <c r="H4" s="190"/>
      <c r="I4" s="190"/>
      <c r="J4" s="191"/>
      <c r="K4" s="59"/>
      <c r="L4" s="59"/>
      <c r="M4" s="59"/>
      <c r="N4" s="59"/>
      <c r="O4" s="59"/>
      <c r="P4" s="139"/>
      <c r="Q4" s="139"/>
      <c r="R4" s="59"/>
      <c r="S4" s="105"/>
    </row>
    <row r="5" spans="1:19" ht="20.25" customHeight="1" x14ac:dyDescent="0.25">
      <c r="A5" s="62"/>
      <c r="B5" s="59" t="s">
        <v>37</v>
      </c>
      <c r="C5" s="59"/>
      <c r="D5" s="59"/>
      <c r="E5" s="192" t="s">
        <v>38</v>
      </c>
      <c r="F5" s="193"/>
      <c r="G5" s="193"/>
      <c r="H5" s="193"/>
      <c r="I5" s="193"/>
      <c r="J5" s="194"/>
      <c r="K5" s="59"/>
      <c r="L5" s="59"/>
      <c r="M5" s="59"/>
      <c r="N5" s="59"/>
      <c r="O5" s="59"/>
      <c r="P5" s="190"/>
      <c r="Q5" s="190"/>
      <c r="R5" s="190"/>
      <c r="S5" s="105"/>
    </row>
    <row r="6" spans="1:19" ht="17.25" customHeight="1" x14ac:dyDescent="0.25">
      <c r="A6" s="62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105"/>
    </row>
    <row r="7" spans="1:19" ht="24" customHeight="1" x14ac:dyDescent="0.25">
      <c r="A7" s="62"/>
      <c r="B7" s="59" t="s">
        <v>39</v>
      </c>
      <c r="C7" s="59"/>
      <c r="D7" s="59"/>
      <c r="E7" s="146" t="s">
        <v>40</v>
      </c>
      <c r="F7" s="63"/>
      <c r="G7" s="63"/>
      <c r="H7" s="63"/>
      <c r="I7" s="63"/>
      <c r="J7" s="65"/>
      <c r="K7" s="59"/>
      <c r="L7" s="59"/>
      <c r="M7" s="59"/>
      <c r="N7" s="59"/>
      <c r="O7" s="139"/>
      <c r="P7" s="139"/>
      <c r="Q7" s="139"/>
      <c r="R7" s="59"/>
      <c r="S7" s="105"/>
    </row>
    <row r="8" spans="1:19" ht="17.25" customHeight="1" x14ac:dyDescent="0.25">
      <c r="A8" s="62"/>
      <c r="B8" s="59" t="s">
        <v>41</v>
      </c>
      <c r="C8" s="59"/>
      <c r="D8" s="59"/>
      <c r="E8" s="145" t="s">
        <v>42</v>
      </c>
      <c r="F8" s="59"/>
      <c r="G8" s="59"/>
      <c r="H8" s="59"/>
      <c r="I8" s="59"/>
      <c r="J8" s="61"/>
      <c r="K8" s="59"/>
      <c r="L8" s="59"/>
      <c r="M8" s="59"/>
      <c r="N8" s="59"/>
      <c r="O8" s="139"/>
      <c r="P8" s="139"/>
      <c r="Q8" s="139"/>
      <c r="R8" s="59"/>
      <c r="S8" s="105"/>
    </row>
    <row r="9" spans="1:19" ht="24" customHeight="1" x14ac:dyDescent="0.25">
      <c r="A9" s="62"/>
      <c r="B9" s="59" t="s">
        <v>43</v>
      </c>
      <c r="C9" s="59"/>
      <c r="D9" s="59"/>
      <c r="E9" s="145" t="s">
        <v>44</v>
      </c>
      <c r="F9" s="59"/>
      <c r="G9" s="59"/>
      <c r="H9" s="59"/>
      <c r="I9" s="59"/>
      <c r="J9" s="61"/>
      <c r="K9" s="59"/>
      <c r="L9" s="59"/>
      <c r="M9" s="59"/>
      <c r="N9" s="59"/>
      <c r="O9" s="139"/>
      <c r="P9" s="139"/>
      <c r="Q9" s="139"/>
      <c r="R9" s="59"/>
      <c r="S9" s="105"/>
    </row>
    <row r="10" spans="1:19" ht="17.25" customHeight="1" x14ac:dyDescent="0.25">
      <c r="A10" s="62"/>
      <c r="B10" s="59"/>
      <c r="C10" s="59"/>
      <c r="D10" s="59"/>
      <c r="E10" s="144" t="s">
        <v>45</v>
      </c>
      <c r="F10" s="73"/>
      <c r="G10" s="73"/>
      <c r="H10" s="73"/>
      <c r="I10" s="73"/>
      <c r="J10" s="75"/>
      <c r="K10" s="59"/>
      <c r="L10" s="59"/>
      <c r="M10" s="59"/>
      <c r="N10" s="59"/>
      <c r="O10" s="139"/>
      <c r="P10" s="139"/>
      <c r="Q10" s="139"/>
      <c r="R10" s="59"/>
      <c r="S10" s="105"/>
    </row>
    <row r="11" spans="1:19" ht="17.25" customHeight="1" x14ac:dyDescent="0.25">
      <c r="A11" s="62"/>
      <c r="B11" s="59"/>
      <c r="C11" s="59"/>
      <c r="D11" s="59"/>
      <c r="E11" s="139" t="s">
        <v>46</v>
      </c>
      <c r="F11" s="59"/>
      <c r="G11" s="59" t="s">
        <v>47</v>
      </c>
      <c r="H11" s="59"/>
      <c r="I11" s="59"/>
      <c r="J11" s="59"/>
      <c r="K11" s="59"/>
      <c r="L11" s="59"/>
      <c r="M11" s="59"/>
      <c r="N11" s="59"/>
      <c r="O11" s="139" t="s">
        <v>48</v>
      </c>
      <c r="P11" s="139"/>
      <c r="Q11" s="139"/>
      <c r="R11" s="143"/>
      <c r="S11" s="105"/>
    </row>
    <row r="12" spans="1:19" ht="17.25" customHeight="1" x14ac:dyDescent="0.25">
      <c r="A12" s="62"/>
      <c r="B12" s="59"/>
      <c r="C12" s="59"/>
      <c r="D12" s="59"/>
      <c r="E12" s="142" t="s">
        <v>45</v>
      </c>
      <c r="F12" s="59"/>
      <c r="G12" s="114" t="s">
        <v>42</v>
      </c>
      <c r="H12" s="56"/>
      <c r="I12" s="141"/>
      <c r="J12" s="59"/>
      <c r="K12" s="59"/>
      <c r="L12" s="59"/>
      <c r="M12" s="59"/>
      <c r="N12" s="59"/>
      <c r="O12" s="140" t="s">
        <v>49</v>
      </c>
      <c r="P12" s="139"/>
      <c r="Q12" s="139"/>
      <c r="R12" s="138"/>
      <c r="S12" s="105"/>
    </row>
    <row r="13" spans="1:19" ht="17.25" customHeight="1" x14ac:dyDescent="0.25">
      <c r="A13" s="137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93"/>
    </row>
    <row r="14" spans="1:19" ht="17.25" customHeight="1" x14ac:dyDescent="0.25">
      <c r="A14" s="126"/>
      <c r="B14" s="123"/>
      <c r="C14" s="123"/>
      <c r="D14" s="123"/>
      <c r="E14" s="125" t="s">
        <v>50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98"/>
    </row>
    <row r="15" spans="1:19" ht="17.25" customHeight="1" x14ac:dyDescent="0.25">
      <c r="A15" s="136" t="s">
        <v>51</v>
      </c>
      <c r="B15" s="69"/>
      <c r="C15" s="69"/>
      <c r="D15" s="71"/>
      <c r="E15" s="135" t="s">
        <v>52</v>
      </c>
      <c r="F15" s="71"/>
      <c r="G15" s="135" t="s">
        <v>53</v>
      </c>
      <c r="H15" s="69"/>
      <c r="I15" s="71"/>
      <c r="J15" s="135" t="s">
        <v>54</v>
      </c>
      <c r="K15" s="69"/>
      <c r="L15" s="135" t="s">
        <v>55</v>
      </c>
      <c r="M15" s="69"/>
      <c r="N15" s="69"/>
      <c r="O15" s="71"/>
      <c r="P15" s="135" t="s">
        <v>56</v>
      </c>
      <c r="Q15" s="69"/>
      <c r="R15" s="69"/>
      <c r="S15" s="67"/>
    </row>
    <row r="16" spans="1:19" ht="17.25" customHeight="1" x14ac:dyDescent="0.25">
      <c r="A16" s="134"/>
      <c r="B16" s="129"/>
      <c r="C16" s="129"/>
      <c r="D16" s="131">
        <v>0</v>
      </c>
      <c r="E16" s="44">
        <f>IF(D16=0,0,R30/D16)</f>
        <v>0</v>
      </c>
      <c r="F16" s="133"/>
      <c r="G16" s="130"/>
      <c r="H16" s="129"/>
      <c r="I16" s="131">
        <v>0</v>
      </c>
      <c r="J16" s="44">
        <f>IF(I16=0,0,R30/I16)</f>
        <v>0</v>
      </c>
      <c r="K16" s="132"/>
      <c r="L16" s="130"/>
      <c r="M16" s="129"/>
      <c r="N16" s="129"/>
      <c r="O16" s="131">
        <v>0</v>
      </c>
      <c r="P16" s="130"/>
      <c r="Q16" s="129"/>
      <c r="R16" s="128">
        <f>IF(O16=0,0,R30/O16)</f>
        <v>0</v>
      </c>
      <c r="S16" s="127"/>
    </row>
    <row r="17" spans="1:19" ht="17.25" customHeight="1" x14ac:dyDescent="0.25">
      <c r="A17" s="126"/>
      <c r="B17" s="123"/>
      <c r="C17" s="123"/>
      <c r="D17" s="123"/>
      <c r="E17" s="125" t="s">
        <v>57</v>
      </c>
      <c r="F17" s="123"/>
      <c r="G17" s="123"/>
      <c r="H17" s="123"/>
      <c r="I17" s="123"/>
      <c r="J17" s="124" t="s">
        <v>58</v>
      </c>
      <c r="K17" s="123"/>
      <c r="L17" s="123"/>
      <c r="M17" s="123"/>
      <c r="N17" s="123"/>
      <c r="O17" s="123"/>
      <c r="P17" s="123"/>
      <c r="Q17" s="123"/>
      <c r="R17" s="123"/>
      <c r="S17" s="98"/>
    </row>
    <row r="18" spans="1:19" ht="17.25" customHeight="1" x14ac:dyDescent="0.25">
      <c r="A18" s="121" t="s">
        <v>59</v>
      </c>
      <c r="B18" s="122"/>
      <c r="C18" s="70" t="s">
        <v>60</v>
      </c>
      <c r="D18" s="119"/>
      <c r="E18" s="119"/>
      <c r="F18" s="118"/>
      <c r="G18" s="121" t="s">
        <v>61</v>
      </c>
      <c r="H18" s="120"/>
      <c r="I18" s="70" t="s">
        <v>62</v>
      </c>
      <c r="J18" s="119"/>
      <c r="K18" s="119"/>
      <c r="L18" s="121" t="s">
        <v>63</v>
      </c>
      <c r="M18" s="120"/>
      <c r="N18" s="70" t="s">
        <v>64</v>
      </c>
      <c r="O18" s="119"/>
      <c r="P18" s="119"/>
      <c r="Q18" s="119"/>
      <c r="R18" s="119"/>
      <c r="S18" s="118"/>
    </row>
    <row r="19" spans="1:19" ht="17.25" customHeight="1" x14ac:dyDescent="0.25">
      <c r="A19" s="58">
        <v>1</v>
      </c>
      <c r="B19" s="100" t="s">
        <v>65</v>
      </c>
      <c r="C19" s="65"/>
      <c r="D19" s="109"/>
      <c r="E19" s="54">
        <f>'Výkaz výměr'!G24</f>
        <v>0</v>
      </c>
      <c r="F19" s="117"/>
      <c r="G19" s="58">
        <v>10</v>
      </c>
      <c r="H19" s="57" t="s">
        <v>66</v>
      </c>
      <c r="I19" s="55"/>
      <c r="J19" s="116">
        <v>0</v>
      </c>
      <c r="K19" s="115"/>
      <c r="L19" s="58">
        <v>14</v>
      </c>
      <c r="M19" s="114" t="s">
        <v>67</v>
      </c>
      <c r="N19" s="56"/>
      <c r="O19" s="56"/>
      <c r="P19" s="113" t="str">
        <f>M32</f>
        <v>21</v>
      </c>
      <c r="Q19" s="112" t="s">
        <v>68</v>
      </c>
      <c r="R19" s="54">
        <v>0</v>
      </c>
      <c r="S19" s="53"/>
    </row>
    <row r="20" spans="1:19" ht="17.25" customHeight="1" x14ac:dyDescent="0.25">
      <c r="A20" s="58">
        <v>2</v>
      </c>
      <c r="B20" s="110"/>
      <c r="C20" s="75"/>
      <c r="D20" s="109"/>
      <c r="E20" s="54"/>
      <c r="F20" s="117"/>
      <c r="G20" s="58">
        <v>11</v>
      </c>
      <c r="H20" s="59" t="s">
        <v>69</v>
      </c>
      <c r="I20" s="109"/>
      <c r="J20" s="116">
        <v>0</v>
      </c>
      <c r="K20" s="115"/>
      <c r="L20" s="58">
        <v>15</v>
      </c>
      <c r="M20" s="114" t="s">
        <v>70</v>
      </c>
      <c r="N20" s="56"/>
      <c r="O20" s="56"/>
      <c r="P20" s="113" t="str">
        <f>M32</f>
        <v>21</v>
      </c>
      <c r="Q20" s="112" t="s">
        <v>68</v>
      </c>
      <c r="R20" s="54">
        <v>0</v>
      </c>
      <c r="S20" s="53"/>
    </row>
    <row r="21" spans="1:19" ht="17.25" customHeight="1" x14ac:dyDescent="0.25">
      <c r="A21" s="58">
        <v>3</v>
      </c>
      <c r="B21" s="100" t="s">
        <v>71</v>
      </c>
      <c r="C21" s="65"/>
      <c r="D21" s="109"/>
      <c r="E21" s="54">
        <f>'Výkaz výměr'!G25</f>
        <v>0</v>
      </c>
      <c r="F21" s="117"/>
      <c r="G21" s="58">
        <v>12</v>
      </c>
      <c r="H21" s="57" t="s">
        <v>72</v>
      </c>
      <c r="I21" s="55"/>
      <c r="J21" s="116">
        <v>0</v>
      </c>
      <c r="K21" s="115"/>
      <c r="L21" s="58">
        <v>16</v>
      </c>
      <c r="M21" s="114" t="s">
        <v>73</v>
      </c>
      <c r="N21" s="56"/>
      <c r="O21" s="56"/>
      <c r="P21" s="113" t="str">
        <f>M32</f>
        <v>21</v>
      </c>
      <c r="Q21" s="112" t="s">
        <v>68</v>
      </c>
      <c r="R21" s="54">
        <v>0</v>
      </c>
      <c r="S21" s="53"/>
    </row>
    <row r="22" spans="1:19" ht="17.25" customHeight="1" x14ac:dyDescent="0.25">
      <c r="A22" s="58">
        <v>4</v>
      </c>
      <c r="B22" s="110"/>
      <c r="C22" s="75"/>
      <c r="D22" s="109"/>
      <c r="E22" s="54"/>
      <c r="F22" s="117"/>
      <c r="G22" s="58"/>
      <c r="H22" s="57"/>
      <c r="I22" s="55"/>
      <c r="J22" s="116"/>
      <c r="K22" s="115"/>
      <c r="L22" s="58">
        <v>17</v>
      </c>
      <c r="M22" s="114" t="s">
        <v>74</v>
      </c>
      <c r="N22" s="56"/>
      <c r="O22" s="56"/>
      <c r="P22" s="113" t="str">
        <f>M32</f>
        <v>21</v>
      </c>
      <c r="Q22" s="112" t="s">
        <v>68</v>
      </c>
      <c r="R22" s="54">
        <v>0</v>
      </c>
      <c r="S22" s="53"/>
    </row>
    <row r="23" spans="1:19" ht="17.25" customHeight="1" x14ac:dyDescent="0.25">
      <c r="A23" s="58">
        <v>5</v>
      </c>
      <c r="B23" s="100" t="s">
        <v>75</v>
      </c>
      <c r="C23" s="65"/>
      <c r="D23" s="109"/>
      <c r="E23" s="54">
        <v>0</v>
      </c>
      <c r="F23" s="108"/>
      <c r="G23" s="107"/>
      <c r="H23" s="56"/>
      <c r="I23" s="55"/>
      <c r="J23" s="111"/>
      <c r="K23" s="106"/>
      <c r="L23" s="58">
        <v>18</v>
      </c>
      <c r="M23" s="114" t="s">
        <v>76</v>
      </c>
      <c r="N23" s="56"/>
      <c r="O23" s="56"/>
      <c r="P23" s="113">
        <f>M34</f>
        <v>0</v>
      </c>
      <c r="Q23" s="112" t="s">
        <v>68</v>
      </c>
      <c r="R23" s="54">
        <v>0</v>
      </c>
      <c r="S23" s="105"/>
    </row>
    <row r="24" spans="1:19" ht="17.25" customHeight="1" x14ac:dyDescent="0.25">
      <c r="A24" s="58">
        <v>6</v>
      </c>
      <c r="B24" s="110"/>
      <c r="C24" s="75"/>
      <c r="D24" s="109"/>
      <c r="E24" s="54"/>
      <c r="F24" s="108"/>
      <c r="G24" s="107"/>
      <c r="H24" s="56"/>
      <c r="I24" s="55"/>
      <c r="J24" s="111"/>
      <c r="K24" s="106"/>
      <c r="L24" s="58">
        <v>19</v>
      </c>
      <c r="M24" s="57" t="s">
        <v>77</v>
      </c>
      <c r="N24" s="56"/>
      <c r="O24" s="56"/>
      <c r="P24" s="56"/>
      <c r="Q24" s="55"/>
      <c r="R24" s="54">
        <v>0</v>
      </c>
      <c r="S24" s="105"/>
    </row>
    <row r="25" spans="1:19" ht="17.850000000000001" customHeight="1" x14ac:dyDescent="0.25">
      <c r="A25" s="58">
        <v>7</v>
      </c>
      <c r="B25" s="100" t="s">
        <v>78</v>
      </c>
      <c r="C25" s="65"/>
      <c r="D25" s="109"/>
      <c r="E25" s="54">
        <f>'Výkaz výměr'!G40-'Výkaz výměr'!G23</f>
        <v>0</v>
      </c>
      <c r="F25" s="108"/>
      <c r="G25" s="107"/>
      <c r="H25" s="56"/>
      <c r="I25" s="55"/>
      <c r="J25" s="111"/>
      <c r="K25" s="106"/>
      <c r="L25" s="58"/>
      <c r="M25" s="57"/>
      <c r="N25" s="56"/>
      <c r="O25" s="56"/>
      <c r="P25" s="56"/>
      <c r="Q25" s="55"/>
      <c r="R25" s="54"/>
      <c r="S25" s="105"/>
    </row>
    <row r="26" spans="1:19" ht="17.850000000000001" customHeight="1" x14ac:dyDescent="0.25">
      <c r="A26" s="58">
        <v>8</v>
      </c>
      <c r="B26" s="110"/>
      <c r="C26" s="75"/>
      <c r="D26" s="109"/>
      <c r="E26" s="54"/>
      <c r="F26" s="108"/>
      <c r="G26" s="107"/>
      <c r="H26" s="56"/>
      <c r="I26" s="55"/>
      <c r="J26" s="106"/>
      <c r="K26" s="106"/>
      <c r="L26" s="58"/>
      <c r="M26" s="57"/>
      <c r="N26" s="56"/>
      <c r="O26" s="56"/>
      <c r="P26" s="56"/>
      <c r="Q26" s="55"/>
      <c r="R26" s="54"/>
      <c r="S26" s="105"/>
    </row>
    <row r="27" spans="1:19" ht="17.850000000000001" customHeight="1" x14ac:dyDescent="0.25">
      <c r="A27" s="58">
        <v>9</v>
      </c>
      <c r="B27" s="103" t="s">
        <v>79</v>
      </c>
      <c r="C27" s="56"/>
      <c r="D27" s="55"/>
      <c r="E27" s="88">
        <f>SUM(E19:E26)</f>
        <v>0</v>
      </c>
      <c r="F27" s="104"/>
      <c r="G27" s="58">
        <v>13</v>
      </c>
      <c r="H27" s="103" t="s">
        <v>80</v>
      </c>
      <c r="I27" s="55"/>
      <c r="J27" s="102">
        <f>SUM(J19:J22)</f>
        <v>0</v>
      </c>
      <c r="K27" s="101"/>
      <c r="L27" s="58">
        <v>20</v>
      </c>
      <c r="M27" s="100" t="s">
        <v>81</v>
      </c>
      <c r="N27" s="63"/>
      <c r="O27" s="63"/>
      <c r="P27" s="63"/>
      <c r="Q27" s="99"/>
      <c r="R27" s="88">
        <f>SUM(R19:R24)</f>
        <v>0</v>
      </c>
      <c r="S27" s="98"/>
    </row>
    <row r="28" spans="1:19" ht="17.850000000000001" customHeight="1" x14ac:dyDescent="0.25">
      <c r="A28" s="48">
        <v>21</v>
      </c>
      <c r="B28" s="47" t="s">
        <v>82</v>
      </c>
      <c r="C28" s="46"/>
      <c r="D28" s="45"/>
      <c r="E28" s="94">
        <v>0</v>
      </c>
      <c r="F28" s="97"/>
      <c r="G28" s="48">
        <v>22</v>
      </c>
      <c r="H28" s="47" t="s">
        <v>83</v>
      </c>
      <c r="I28" s="45"/>
      <c r="J28" s="96">
        <v>0</v>
      </c>
      <c r="K28" s="95" t="str">
        <f>M32</f>
        <v>21</v>
      </c>
      <c r="L28" s="48">
        <v>23</v>
      </c>
      <c r="M28" s="47" t="s">
        <v>84</v>
      </c>
      <c r="N28" s="46"/>
      <c r="O28" s="46"/>
      <c r="P28" s="46"/>
      <c r="Q28" s="45"/>
      <c r="R28" s="94">
        <v>0</v>
      </c>
      <c r="S28" s="93"/>
    </row>
    <row r="29" spans="1:19" ht="17.850000000000001" customHeight="1" x14ac:dyDescent="0.25">
      <c r="A29" s="92" t="s">
        <v>41</v>
      </c>
      <c r="B29" s="89"/>
      <c r="C29" s="89"/>
      <c r="D29" s="89"/>
      <c r="E29" s="89"/>
      <c r="F29" s="91"/>
      <c r="G29" s="90"/>
      <c r="H29" s="89"/>
      <c r="I29" s="89"/>
      <c r="J29" s="89"/>
      <c r="K29" s="89"/>
      <c r="L29" s="72" t="s">
        <v>85</v>
      </c>
      <c r="M29" s="71"/>
      <c r="N29" s="70" t="s">
        <v>86</v>
      </c>
      <c r="O29" s="69"/>
      <c r="P29" s="69"/>
      <c r="Q29" s="69"/>
      <c r="R29" s="69"/>
      <c r="S29" s="67"/>
    </row>
    <row r="30" spans="1:19" ht="17.850000000000001" customHeight="1" x14ac:dyDescent="0.25">
      <c r="A30" s="62"/>
      <c r="B30" s="59"/>
      <c r="C30" s="59"/>
      <c r="D30" s="59"/>
      <c r="E30" s="59"/>
      <c r="F30" s="61"/>
      <c r="G30" s="60"/>
      <c r="H30" s="59"/>
      <c r="I30" s="59"/>
      <c r="J30" s="59"/>
      <c r="K30" s="59"/>
      <c r="L30" s="58">
        <v>24</v>
      </c>
      <c r="M30" s="57" t="s">
        <v>87</v>
      </c>
      <c r="N30" s="56"/>
      <c r="O30" s="56"/>
      <c r="P30" s="56"/>
      <c r="Q30" s="53"/>
      <c r="R30" s="88">
        <f>ROUND(E27+J27+R27+E28+J28+R28,2)</f>
        <v>0</v>
      </c>
      <c r="S30" s="87">
        <f>E27+J27+R27+E28+J28+R28</f>
        <v>0</v>
      </c>
    </row>
    <row r="31" spans="1:19" ht="17.850000000000001" customHeight="1" x14ac:dyDescent="0.25">
      <c r="A31" s="76" t="s">
        <v>88</v>
      </c>
      <c r="B31" s="73"/>
      <c r="C31" s="73"/>
      <c r="D31" s="73"/>
      <c r="E31" s="73"/>
      <c r="F31" s="75"/>
      <c r="G31" s="74" t="s">
        <v>89</v>
      </c>
      <c r="H31" s="73"/>
      <c r="I31" s="73"/>
      <c r="J31" s="73"/>
      <c r="K31" s="73"/>
      <c r="L31" s="58">
        <v>25</v>
      </c>
      <c r="M31" s="86" t="s">
        <v>90</v>
      </c>
      <c r="N31" s="75" t="s">
        <v>68</v>
      </c>
      <c r="O31" s="82">
        <f>ROUND(R30-O32,2)</f>
        <v>0</v>
      </c>
      <c r="P31" s="56" t="s">
        <v>91</v>
      </c>
      <c r="Q31" s="55"/>
      <c r="R31" s="85">
        <f>ROUND(O31*M31/100,2)</f>
        <v>0</v>
      </c>
      <c r="S31" s="84">
        <f>O31*M31/100</f>
        <v>0</v>
      </c>
    </row>
    <row r="32" spans="1:19" ht="20.25" customHeight="1" thickBot="1" x14ac:dyDescent="0.3">
      <c r="A32" s="66" t="s">
        <v>39</v>
      </c>
      <c r="B32" s="63"/>
      <c r="C32" s="63"/>
      <c r="D32" s="63"/>
      <c r="E32" s="63"/>
      <c r="F32" s="65"/>
      <c r="G32" s="64"/>
      <c r="H32" s="63"/>
      <c r="I32" s="63"/>
      <c r="J32" s="63"/>
      <c r="K32" s="63"/>
      <c r="L32" s="58">
        <v>26</v>
      </c>
      <c r="M32" s="83" t="s">
        <v>92</v>
      </c>
      <c r="N32" s="55" t="s">
        <v>68</v>
      </c>
      <c r="O32" s="82">
        <f>R30</f>
        <v>0</v>
      </c>
      <c r="P32" s="56" t="s">
        <v>91</v>
      </c>
      <c r="Q32" s="55"/>
      <c r="R32" s="54">
        <f>ROUND(O32*M32/100,2)</f>
        <v>0</v>
      </c>
      <c r="S32" s="81">
        <f>O32*M32/100</f>
        <v>0</v>
      </c>
    </row>
    <row r="33" spans="1:19" ht="20.25" customHeight="1" thickBot="1" x14ac:dyDescent="0.3">
      <c r="A33" s="62"/>
      <c r="B33" s="59"/>
      <c r="C33" s="59"/>
      <c r="D33" s="59"/>
      <c r="E33" s="59"/>
      <c r="F33" s="61"/>
      <c r="G33" s="60"/>
      <c r="H33" s="59"/>
      <c r="I33" s="59"/>
      <c r="J33" s="59"/>
      <c r="K33" s="59"/>
      <c r="L33" s="48">
        <v>27</v>
      </c>
      <c r="M33" s="80" t="s">
        <v>93</v>
      </c>
      <c r="N33" s="46"/>
      <c r="O33" s="46"/>
      <c r="P33" s="46"/>
      <c r="Q33" s="79"/>
      <c r="R33" s="78">
        <f>R30+R31+R32</f>
        <v>0</v>
      </c>
      <c r="S33" s="77"/>
    </row>
    <row r="34" spans="1:19" ht="20.25" customHeight="1" x14ac:dyDescent="0.25">
      <c r="A34" s="76" t="s">
        <v>88</v>
      </c>
      <c r="B34" s="73"/>
      <c r="C34" s="73"/>
      <c r="D34" s="73"/>
      <c r="E34" s="73"/>
      <c r="F34" s="75"/>
      <c r="G34" s="74" t="s">
        <v>89</v>
      </c>
      <c r="H34" s="73"/>
      <c r="I34" s="73"/>
      <c r="J34" s="73"/>
      <c r="K34" s="73"/>
      <c r="L34" s="72" t="s">
        <v>94</v>
      </c>
      <c r="M34" s="71"/>
      <c r="N34" s="70" t="s">
        <v>95</v>
      </c>
      <c r="O34" s="69"/>
      <c r="P34" s="69"/>
      <c r="Q34" s="69"/>
      <c r="R34" s="68"/>
      <c r="S34" s="67"/>
    </row>
    <row r="35" spans="1:19" ht="20.25" customHeight="1" x14ac:dyDescent="0.25">
      <c r="A35" s="66" t="s">
        <v>43</v>
      </c>
      <c r="B35" s="63"/>
      <c r="C35" s="63"/>
      <c r="D35" s="63"/>
      <c r="E35" s="63"/>
      <c r="F35" s="65"/>
      <c r="G35" s="64"/>
      <c r="H35" s="63"/>
      <c r="I35" s="63"/>
      <c r="J35" s="63"/>
      <c r="K35" s="63"/>
      <c r="L35" s="58">
        <v>28</v>
      </c>
      <c r="M35" s="57" t="s">
        <v>96</v>
      </c>
      <c r="N35" s="56"/>
      <c r="O35" s="56"/>
      <c r="P35" s="56"/>
      <c r="Q35" s="55"/>
      <c r="R35" s="54">
        <v>0</v>
      </c>
      <c r="S35" s="53"/>
    </row>
    <row r="36" spans="1:19" ht="20.25" customHeight="1" x14ac:dyDescent="0.25">
      <c r="A36" s="62"/>
      <c r="B36" s="59"/>
      <c r="C36" s="59"/>
      <c r="D36" s="59"/>
      <c r="E36" s="59"/>
      <c r="F36" s="61"/>
      <c r="G36" s="60"/>
      <c r="H36" s="59"/>
      <c r="I36" s="59"/>
      <c r="J36" s="59"/>
      <c r="K36" s="59"/>
      <c r="L36" s="58">
        <v>29</v>
      </c>
      <c r="M36" s="57" t="s">
        <v>97</v>
      </c>
      <c r="N36" s="56"/>
      <c r="O36" s="56"/>
      <c r="P36" s="56"/>
      <c r="Q36" s="55"/>
      <c r="R36" s="54">
        <v>0</v>
      </c>
      <c r="S36" s="53"/>
    </row>
    <row r="37" spans="1:19" ht="20.25" customHeight="1" x14ac:dyDescent="0.25">
      <c r="A37" s="52" t="s">
        <v>88</v>
      </c>
      <c r="B37" s="49"/>
      <c r="C37" s="49"/>
      <c r="D37" s="49"/>
      <c r="E37" s="49"/>
      <c r="F37" s="51"/>
      <c r="G37" s="50" t="s">
        <v>89</v>
      </c>
      <c r="H37" s="49"/>
      <c r="I37" s="49"/>
      <c r="J37" s="49"/>
      <c r="K37" s="49"/>
      <c r="L37" s="48">
        <v>30</v>
      </c>
      <c r="M37" s="47" t="s">
        <v>98</v>
      </c>
      <c r="N37" s="46"/>
      <c r="O37" s="46"/>
      <c r="P37" s="46"/>
      <c r="Q37" s="45"/>
      <c r="R37" s="44">
        <v>0</v>
      </c>
      <c r="S37" s="43"/>
    </row>
    <row r="38" spans="1:19" ht="20.25" customHeight="1" x14ac:dyDescent="0.25"/>
    <row r="39" spans="1:19" ht="20.25" customHeight="1" x14ac:dyDescent="0.25"/>
    <row r="40" spans="1:19" ht="20.25" customHeight="1" x14ac:dyDescent="0.25"/>
    <row r="41" spans="1:19" ht="20.25" customHeight="1" x14ac:dyDescent="0.25"/>
    <row r="42" spans="1:19" ht="20.25" customHeight="1" x14ac:dyDescent="0.25"/>
    <row r="43" spans="1:19" ht="20.25" customHeight="1" x14ac:dyDescent="0.25"/>
    <row r="44" spans="1:19" ht="20.25" customHeight="1" x14ac:dyDescent="0.25"/>
    <row r="45" spans="1:19" ht="20.25" customHeight="1" x14ac:dyDescent="0.25"/>
    <row r="46" spans="1:19" ht="20.25" customHeight="1" x14ac:dyDescent="0.25"/>
    <row r="47" spans="1:19" ht="20.25" customHeight="1" x14ac:dyDescent="0.25"/>
    <row r="48" spans="1:19" ht="20.25" customHeight="1" x14ac:dyDescent="0.25"/>
    <row r="49" ht="20.25" customHeight="1" x14ac:dyDescent="0.25"/>
    <row r="50" ht="20.25" customHeight="1" x14ac:dyDescent="0.25"/>
    <row r="51" ht="20.25" customHeight="1" x14ac:dyDescent="0.25"/>
    <row r="52" ht="20.25" customHeight="1" x14ac:dyDescent="0.25"/>
    <row r="53" ht="20.25" customHeight="1" x14ac:dyDescent="0.25"/>
    <row r="54" ht="20.25" customHeight="1" x14ac:dyDescent="0.25"/>
    <row r="55" ht="20.25" customHeight="1" x14ac:dyDescent="0.25"/>
    <row r="56" ht="20.25" customHeight="1" x14ac:dyDescent="0.25"/>
  </sheetData>
  <sheetProtection formatCells="0" formatColumns="0" formatRows="0" insertColumns="0" insertRows="0" insertHyperlinks="0" deleteColumns="0" deleteRows="0" sort="0" autoFilter="0" pivotTables="0"/>
  <mergeCells count="4">
    <mergeCell ref="E3:J3"/>
    <mergeCell ref="E4:J4"/>
    <mergeCell ref="E5:J5"/>
    <mergeCell ref="P5:R5"/>
  </mergeCells>
  <printOptions horizontalCentered="1" verticalCentered="1"/>
  <pageMargins left="0.59055118110236227" right="0.59055118110236227" top="0.9055118110236221" bottom="0.9055118110236221" header="0.51181102362204722" footer="0.51181102362204722"/>
  <pageSetup paperSize="9" scale="89" orientation="portrait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showGridLines="0" zoomScale="115" zoomScaleNormal="115" workbookViewId="0">
      <pane ySplit="4" topLeftCell="A5" activePane="bottomLeft" state="frozen"/>
      <selection activeCell="C25" sqref="C25"/>
      <selection pane="bottomLeft" activeCell="A11" sqref="A11:XFD12"/>
    </sheetView>
  </sheetViews>
  <sheetFormatPr defaultColWidth="11.44140625" defaultRowHeight="12" x14ac:dyDescent="0.25"/>
  <cols>
    <col min="1" max="1" width="15.109375" style="9" customWidth="1"/>
    <col min="2" max="2" width="55.44140625" style="7" customWidth="1"/>
    <col min="3" max="3" width="13.44140625" style="7" customWidth="1"/>
    <col min="4" max="4" width="13" style="7" customWidth="1"/>
    <col min="5" max="16384" width="11.44140625" style="7"/>
  </cols>
  <sheetData>
    <row r="1" spans="1:5" ht="22.8" x14ac:dyDescent="0.4">
      <c r="A1" s="172"/>
      <c r="B1" s="172" t="s">
        <v>102</v>
      </c>
    </row>
    <row r="2" spans="1:5" ht="18" x14ac:dyDescent="0.25">
      <c r="B2" s="173" t="str">
        <f>'Krycí list'!E3</f>
        <v>PONK Veltruská</v>
      </c>
    </row>
    <row r="3" spans="1:5" ht="38.25" customHeight="1" x14ac:dyDescent="0.25">
      <c r="A3" s="174" t="s">
        <v>103</v>
      </c>
      <c r="B3" s="174" t="s">
        <v>5</v>
      </c>
      <c r="C3" s="174" t="s">
        <v>2</v>
      </c>
      <c r="D3" s="174" t="s">
        <v>0</v>
      </c>
      <c r="E3" s="6"/>
    </row>
    <row r="4" spans="1:5" x14ac:dyDescent="0.25">
      <c r="A4" s="175">
        <v>1</v>
      </c>
      <c r="B4" s="175">
        <v>2</v>
      </c>
      <c r="C4" s="175">
        <v>3</v>
      </c>
      <c r="D4" s="175">
        <v>4</v>
      </c>
      <c r="E4" s="6"/>
    </row>
    <row r="5" spans="1:5" s="15" customFormat="1" ht="18" customHeight="1" x14ac:dyDescent="0.25">
      <c r="A5" s="17" t="s">
        <v>78</v>
      </c>
      <c r="B5" s="18" t="s">
        <v>22</v>
      </c>
      <c r="C5" s="21">
        <f>'Výkaz výměr'!G5</f>
        <v>0</v>
      </c>
      <c r="D5" s="21">
        <f>'Výkaz výměr'!I5</f>
        <v>0</v>
      </c>
    </row>
    <row r="6" spans="1:5" s="5" customFormat="1" ht="18" customHeight="1" x14ac:dyDescent="0.25">
      <c r="A6" s="24" t="s">
        <v>104</v>
      </c>
      <c r="B6" s="25" t="s">
        <v>21</v>
      </c>
      <c r="C6" s="28">
        <f>'Výkaz výměr'!G22</f>
        <v>0</v>
      </c>
      <c r="D6" s="28">
        <f>'Výkaz výměr'!I22</f>
        <v>0</v>
      </c>
    </row>
    <row r="7" spans="1:5" s="2" customFormat="1" ht="18" customHeight="1" x14ac:dyDescent="0.25">
      <c r="A7" s="30"/>
      <c r="B7" s="31" t="s">
        <v>14</v>
      </c>
      <c r="C7" s="34">
        <f>'Výkaz výměr'!G23</f>
        <v>0</v>
      </c>
      <c r="D7" s="34">
        <f>'Výkaz výměr'!I23</f>
        <v>0</v>
      </c>
    </row>
    <row r="8" spans="1:5" s="2" customFormat="1" ht="18" customHeight="1" x14ac:dyDescent="0.25">
      <c r="A8" s="30"/>
      <c r="B8" s="31" t="s">
        <v>17</v>
      </c>
      <c r="C8" s="34">
        <f>'Výkaz výměr'!G26</f>
        <v>0</v>
      </c>
      <c r="D8" s="34">
        <f>'Výkaz výměr'!I26</f>
        <v>0</v>
      </c>
    </row>
    <row r="9" spans="1:5" s="2" customFormat="1" ht="18.75" customHeight="1" x14ac:dyDescent="0.25">
      <c r="A9" s="30"/>
      <c r="B9" s="31" t="s">
        <v>24</v>
      </c>
      <c r="C9" s="34">
        <f>'Výkaz výměr'!G34</f>
        <v>0</v>
      </c>
      <c r="D9" s="34">
        <f>'Výkaz výměr'!I34</f>
        <v>0</v>
      </c>
    </row>
    <row r="10" spans="1:5" s="36" customFormat="1" ht="18.75" customHeight="1" x14ac:dyDescent="0.25">
      <c r="A10" s="168"/>
      <c r="B10" s="167" t="s">
        <v>12</v>
      </c>
      <c r="C10" s="171">
        <f>C5+C6</f>
        <v>0</v>
      </c>
      <c r="D10" s="171">
        <f>D5+D6</f>
        <v>0</v>
      </c>
    </row>
    <row r="12" spans="1:5" x14ac:dyDescent="0.25">
      <c r="C12" s="14"/>
      <c r="D12" s="14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fitToHeight="999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zoomScale="111" zoomScaleNormal="111" workbookViewId="0">
      <pane ySplit="4" topLeftCell="A5" activePane="bottomLeft" state="frozen"/>
      <selection activeCell="E26" sqref="E26"/>
      <selection pane="bottomLeft" activeCell="F20" sqref="F20"/>
    </sheetView>
  </sheetViews>
  <sheetFormatPr defaultColWidth="11.44140625" defaultRowHeight="12" x14ac:dyDescent="0.25"/>
  <cols>
    <col min="1" max="1" width="6.88671875" style="7" customWidth="1"/>
    <col min="2" max="2" width="15.109375" style="9" customWidth="1"/>
    <col min="3" max="3" width="60.88671875" style="7" customWidth="1"/>
    <col min="4" max="4" width="6" style="7" customWidth="1"/>
    <col min="5" max="5" width="9.88671875" style="12" customWidth="1"/>
    <col min="6" max="6" width="12.33203125" style="7" customWidth="1"/>
    <col min="7" max="7" width="13.44140625" style="7" customWidth="1"/>
    <col min="8" max="8" width="5.33203125" style="7" customWidth="1"/>
    <col min="9" max="9" width="13" style="7" customWidth="1"/>
    <col min="10" max="16384" width="11.44140625" style="7"/>
  </cols>
  <sheetData>
    <row r="1" spans="1:10" ht="22.8" x14ac:dyDescent="0.4">
      <c r="B1" s="172" t="s">
        <v>101</v>
      </c>
    </row>
    <row r="2" spans="1:10" ht="18" x14ac:dyDescent="0.25">
      <c r="C2" s="173" t="str">
        <f>'Krycí list'!E3</f>
        <v>PONK Veltruská</v>
      </c>
      <c r="D2" s="12"/>
      <c r="E2" s="7"/>
    </row>
    <row r="3" spans="1:10" ht="24" x14ac:dyDescent="0.25">
      <c r="A3" s="41" t="s">
        <v>9</v>
      </c>
      <c r="B3" s="39" t="s">
        <v>10</v>
      </c>
      <c r="C3" s="39" t="s">
        <v>5</v>
      </c>
      <c r="D3" s="39" t="s">
        <v>6</v>
      </c>
      <c r="E3" s="40" t="s">
        <v>7</v>
      </c>
      <c r="F3" s="39" t="s">
        <v>1</v>
      </c>
      <c r="G3" s="39" t="s">
        <v>2</v>
      </c>
      <c r="H3" s="39" t="s">
        <v>8</v>
      </c>
      <c r="I3" s="39" t="s">
        <v>0</v>
      </c>
      <c r="J3" s="6"/>
    </row>
    <row r="4" spans="1:10" x14ac:dyDescent="0.25">
      <c r="A4" s="38">
        <v>1</v>
      </c>
      <c r="B4" s="37">
        <v>2</v>
      </c>
      <c r="C4" s="37">
        <v>3</v>
      </c>
      <c r="D4" s="37">
        <v>4</v>
      </c>
      <c r="E4" s="37">
        <v>5</v>
      </c>
      <c r="F4" s="37">
        <v>6</v>
      </c>
      <c r="G4" s="37">
        <v>7</v>
      </c>
      <c r="H4" s="37">
        <v>8</v>
      </c>
      <c r="I4" s="37">
        <v>9</v>
      </c>
      <c r="J4" s="6"/>
    </row>
    <row r="5" spans="1:10" s="15" customFormat="1" x14ac:dyDescent="0.25">
      <c r="A5" s="16"/>
      <c r="B5" s="17"/>
      <c r="C5" s="18" t="s">
        <v>22</v>
      </c>
      <c r="D5" s="16"/>
      <c r="E5" s="19"/>
      <c r="F5" s="20"/>
      <c r="G5" s="21">
        <f>SUM(G6:G21)</f>
        <v>0</v>
      </c>
      <c r="H5" s="22"/>
      <c r="I5" s="21">
        <f>SUM(I6:I21)</f>
        <v>0</v>
      </c>
    </row>
    <row r="6" spans="1:10" s="2" customFormat="1" x14ac:dyDescent="0.25">
      <c r="A6" s="153">
        <v>1</v>
      </c>
      <c r="B6" s="154"/>
      <c r="C6" s="155" t="s">
        <v>122</v>
      </c>
      <c r="D6" s="153" t="s">
        <v>121</v>
      </c>
      <c r="E6" s="156">
        <v>5</v>
      </c>
      <c r="F6" s="157">
        <v>0</v>
      </c>
      <c r="G6" s="159">
        <f>ROUND(E6*F6,2)</f>
        <v>0</v>
      </c>
      <c r="H6" s="158">
        <v>21</v>
      </c>
      <c r="I6" s="157">
        <f t="shared" ref="I6:I21" si="0">G6+((G6/100)*H6)</f>
        <v>0</v>
      </c>
    </row>
    <row r="7" spans="1:10" s="2" customFormat="1" x14ac:dyDescent="0.25">
      <c r="A7" s="153">
        <v>2</v>
      </c>
      <c r="B7" s="154"/>
      <c r="C7" s="155" t="s">
        <v>123</v>
      </c>
      <c r="D7" s="153" t="s">
        <v>121</v>
      </c>
      <c r="E7" s="156">
        <v>2</v>
      </c>
      <c r="F7" s="157">
        <v>0</v>
      </c>
      <c r="G7" s="159">
        <f>ROUND(E7*F7,2)</f>
        <v>0</v>
      </c>
      <c r="H7" s="158">
        <v>21</v>
      </c>
      <c r="I7" s="157">
        <f t="shared" si="0"/>
        <v>0</v>
      </c>
    </row>
    <row r="8" spans="1:10" s="2" customFormat="1" ht="12" customHeight="1" x14ac:dyDescent="0.25">
      <c r="A8" s="153">
        <v>3</v>
      </c>
      <c r="B8" s="154"/>
      <c r="C8" s="155" t="s">
        <v>124</v>
      </c>
      <c r="D8" s="153" t="s">
        <v>121</v>
      </c>
      <c r="E8" s="156">
        <v>6</v>
      </c>
      <c r="F8" s="157">
        <v>0</v>
      </c>
      <c r="G8" s="159">
        <f>ROUND(E8*F8,2)</f>
        <v>0</v>
      </c>
      <c r="H8" s="158">
        <v>21</v>
      </c>
      <c r="I8" s="157">
        <f t="shared" si="0"/>
        <v>0</v>
      </c>
    </row>
    <row r="9" spans="1:10" s="2" customFormat="1" ht="12" customHeight="1" x14ac:dyDescent="0.25">
      <c r="A9" s="153">
        <v>4</v>
      </c>
      <c r="B9" s="154"/>
      <c r="C9" s="155" t="s">
        <v>125</v>
      </c>
      <c r="D9" s="153" t="s">
        <v>121</v>
      </c>
      <c r="E9" s="156">
        <v>20</v>
      </c>
      <c r="F9" s="157">
        <v>0</v>
      </c>
      <c r="G9" s="159">
        <f t="shared" ref="G9:G21" si="1">ROUND(E9*F9,2)</f>
        <v>0</v>
      </c>
      <c r="H9" s="158">
        <v>21</v>
      </c>
      <c r="I9" s="157">
        <f t="shared" si="0"/>
        <v>0</v>
      </c>
    </row>
    <row r="10" spans="1:10" s="2" customFormat="1" ht="12" customHeight="1" x14ac:dyDescent="0.25">
      <c r="A10" s="153">
        <v>5</v>
      </c>
      <c r="B10" s="154"/>
      <c r="C10" s="155" t="s">
        <v>126</v>
      </c>
      <c r="D10" s="153" t="s">
        <v>121</v>
      </c>
      <c r="E10" s="156">
        <v>50</v>
      </c>
      <c r="F10" s="157">
        <v>0</v>
      </c>
      <c r="G10" s="159">
        <f t="shared" si="1"/>
        <v>0</v>
      </c>
      <c r="H10" s="158">
        <v>21</v>
      </c>
      <c r="I10" s="157">
        <f t="shared" si="0"/>
        <v>0</v>
      </c>
    </row>
    <row r="11" spans="1:10" s="2" customFormat="1" ht="12" customHeight="1" x14ac:dyDescent="0.25">
      <c r="A11" s="153">
        <v>6</v>
      </c>
      <c r="B11" s="154"/>
      <c r="C11" s="155" t="s">
        <v>127</v>
      </c>
      <c r="D11" s="153" t="s">
        <v>121</v>
      </c>
      <c r="E11" s="156">
        <v>15</v>
      </c>
      <c r="F11" s="157">
        <v>0</v>
      </c>
      <c r="G11" s="159">
        <f t="shared" si="1"/>
        <v>0</v>
      </c>
      <c r="H11" s="158">
        <v>21</v>
      </c>
      <c r="I11" s="157">
        <f t="shared" si="0"/>
        <v>0</v>
      </c>
    </row>
    <row r="12" spans="1:10" s="2" customFormat="1" ht="12" customHeight="1" x14ac:dyDescent="0.25">
      <c r="A12" s="153">
        <v>7</v>
      </c>
      <c r="B12" s="154"/>
      <c r="C12" s="155" t="s">
        <v>128</v>
      </c>
      <c r="D12" s="153" t="s">
        <v>121</v>
      </c>
      <c r="E12" s="156">
        <v>1</v>
      </c>
      <c r="F12" s="157">
        <v>0</v>
      </c>
      <c r="G12" s="159">
        <f t="shared" si="1"/>
        <v>0</v>
      </c>
      <c r="H12" s="158">
        <v>21</v>
      </c>
      <c r="I12" s="157">
        <f t="shared" si="0"/>
        <v>0</v>
      </c>
    </row>
    <row r="13" spans="1:10" s="2" customFormat="1" ht="12" customHeight="1" x14ac:dyDescent="0.25">
      <c r="A13" s="153">
        <v>8</v>
      </c>
      <c r="B13" s="154"/>
      <c r="C13" s="155" t="s">
        <v>129</v>
      </c>
      <c r="D13" s="153" t="s">
        <v>121</v>
      </c>
      <c r="E13" s="156">
        <v>7</v>
      </c>
      <c r="F13" s="157">
        <v>0</v>
      </c>
      <c r="G13" s="159">
        <f t="shared" si="1"/>
        <v>0</v>
      </c>
      <c r="H13" s="158">
        <v>21</v>
      </c>
      <c r="I13" s="157">
        <f t="shared" si="0"/>
        <v>0</v>
      </c>
    </row>
    <row r="14" spans="1:10" s="2" customFormat="1" ht="12" customHeight="1" x14ac:dyDescent="0.25">
      <c r="A14" s="153">
        <v>9</v>
      </c>
      <c r="B14" s="154"/>
      <c r="C14" s="155" t="s">
        <v>130</v>
      </c>
      <c r="D14" s="153" t="s">
        <v>121</v>
      </c>
      <c r="E14" s="156">
        <v>6</v>
      </c>
      <c r="F14" s="157">
        <v>0</v>
      </c>
      <c r="G14" s="159">
        <f t="shared" si="1"/>
        <v>0</v>
      </c>
      <c r="H14" s="158">
        <v>21</v>
      </c>
      <c r="I14" s="157">
        <f t="shared" si="0"/>
        <v>0</v>
      </c>
    </row>
    <row r="15" spans="1:10" s="2" customFormat="1" ht="12" customHeight="1" x14ac:dyDescent="0.25">
      <c r="A15" s="153">
        <v>10</v>
      </c>
      <c r="B15" s="154"/>
      <c r="C15" s="155" t="s">
        <v>131</v>
      </c>
      <c r="D15" s="153" t="s">
        <v>121</v>
      </c>
      <c r="E15" s="156">
        <v>5</v>
      </c>
      <c r="F15" s="157">
        <v>0</v>
      </c>
      <c r="G15" s="159">
        <f t="shared" si="1"/>
        <v>0</v>
      </c>
      <c r="H15" s="158">
        <v>21</v>
      </c>
      <c r="I15" s="157">
        <f t="shared" si="0"/>
        <v>0</v>
      </c>
    </row>
    <row r="16" spans="1:10" s="2" customFormat="1" ht="12" customHeight="1" x14ac:dyDescent="0.25">
      <c r="A16" s="153">
        <v>11</v>
      </c>
      <c r="B16" s="154"/>
      <c r="C16" s="155" t="s">
        <v>132</v>
      </c>
      <c r="D16" s="153" t="s">
        <v>4</v>
      </c>
      <c r="E16" s="156">
        <v>2</v>
      </c>
      <c r="F16" s="157">
        <v>0</v>
      </c>
      <c r="G16" s="159">
        <f t="shared" si="1"/>
        <v>0</v>
      </c>
      <c r="H16" s="158">
        <v>21</v>
      </c>
      <c r="I16" s="157">
        <f t="shared" si="0"/>
        <v>0</v>
      </c>
    </row>
    <row r="17" spans="1:9" s="2" customFormat="1" ht="12" customHeight="1" x14ac:dyDescent="0.25">
      <c r="A17" s="153">
        <v>12</v>
      </c>
      <c r="B17" s="154"/>
      <c r="C17" s="155" t="s">
        <v>133</v>
      </c>
      <c r="D17" s="153" t="s">
        <v>121</v>
      </c>
      <c r="E17" s="156">
        <v>6</v>
      </c>
      <c r="F17" s="157">
        <v>0</v>
      </c>
      <c r="G17" s="159">
        <f t="shared" si="1"/>
        <v>0</v>
      </c>
      <c r="H17" s="158">
        <v>21</v>
      </c>
      <c r="I17" s="157">
        <f t="shared" si="0"/>
        <v>0</v>
      </c>
    </row>
    <row r="18" spans="1:9" s="2" customFormat="1" ht="12" customHeight="1" x14ac:dyDescent="0.25">
      <c r="A18" s="153">
        <v>13</v>
      </c>
      <c r="B18" s="154"/>
      <c r="C18" s="155" t="s">
        <v>134</v>
      </c>
      <c r="D18" s="153" t="s">
        <v>121</v>
      </c>
      <c r="E18" s="156">
        <v>9</v>
      </c>
      <c r="F18" s="157">
        <v>0</v>
      </c>
      <c r="G18" s="159">
        <f t="shared" si="1"/>
        <v>0</v>
      </c>
      <c r="H18" s="158">
        <v>21</v>
      </c>
      <c r="I18" s="157">
        <f t="shared" si="0"/>
        <v>0</v>
      </c>
    </row>
    <row r="19" spans="1:9" s="2" customFormat="1" x14ac:dyDescent="0.25">
      <c r="A19" s="1">
        <v>19</v>
      </c>
      <c r="B19" s="8" t="s">
        <v>29</v>
      </c>
      <c r="C19" s="4" t="s">
        <v>105</v>
      </c>
      <c r="D19" s="1" t="s">
        <v>4</v>
      </c>
      <c r="E19" s="10">
        <v>6</v>
      </c>
      <c r="F19" s="11">
        <v>0</v>
      </c>
      <c r="G19" s="185">
        <f t="shared" si="1"/>
        <v>0</v>
      </c>
      <c r="H19" s="183">
        <v>21</v>
      </c>
      <c r="I19" s="184">
        <f t="shared" si="0"/>
        <v>0</v>
      </c>
    </row>
    <row r="20" spans="1:9" s="2" customFormat="1" ht="13.8" x14ac:dyDescent="0.25">
      <c r="A20" s="160">
        <v>20</v>
      </c>
      <c r="B20" s="161" t="s">
        <v>30</v>
      </c>
      <c r="C20" s="162" t="s">
        <v>31</v>
      </c>
      <c r="D20" s="160" t="s">
        <v>32</v>
      </c>
      <c r="E20" s="163">
        <v>10</v>
      </c>
      <c r="F20" s="164">
        <v>0</v>
      </c>
      <c r="G20" s="185">
        <f t="shared" si="1"/>
        <v>0</v>
      </c>
      <c r="H20" s="165">
        <v>21</v>
      </c>
      <c r="I20" s="184">
        <f t="shared" si="0"/>
        <v>0</v>
      </c>
    </row>
    <row r="21" spans="1:9" s="2" customFormat="1" x14ac:dyDescent="0.25">
      <c r="A21" s="1">
        <v>21</v>
      </c>
      <c r="B21" s="8" t="s">
        <v>28</v>
      </c>
      <c r="C21" s="4" t="s">
        <v>106</v>
      </c>
      <c r="D21" s="1" t="s">
        <v>4</v>
      </c>
      <c r="E21" s="10">
        <v>5</v>
      </c>
      <c r="F21" s="11">
        <v>0</v>
      </c>
      <c r="G21" s="185">
        <f t="shared" si="1"/>
        <v>0</v>
      </c>
      <c r="H21" s="3">
        <v>21</v>
      </c>
      <c r="I21" s="184">
        <f t="shared" si="0"/>
        <v>0</v>
      </c>
    </row>
    <row r="22" spans="1:9" s="5" customFormat="1" x14ac:dyDescent="0.25">
      <c r="A22" s="23"/>
      <c r="B22" s="24"/>
      <c r="C22" s="25" t="s">
        <v>21</v>
      </c>
      <c r="D22" s="25"/>
      <c r="E22" s="26"/>
      <c r="F22" s="27"/>
      <c r="G22" s="28">
        <f>G34+G26+G23</f>
        <v>0</v>
      </c>
      <c r="H22" s="25"/>
      <c r="I22" s="28">
        <f>I34+I26+I23</f>
        <v>0</v>
      </c>
    </row>
    <row r="23" spans="1:9" s="2" customFormat="1" x14ac:dyDescent="0.25">
      <c r="A23" s="29"/>
      <c r="B23" s="30"/>
      <c r="C23" s="31" t="s">
        <v>14</v>
      </c>
      <c r="D23" s="29"/>
      <c r="E23" s="32"/>
      <c r="F23" s="33"/>
      <c r="G23" s="34">
        <f>SUM(G24:G25)</f>
        <v>0</v>
      </c>
      <c r="H23" s="35"/>
      <c r="I23" s="34">
        <f>SUM(I24:I25)</f>
        <v>0</v>
      </c>
    </row>
    <row r="24" spans="1:9" s="2" customFormat="1" x14ac:dyDescent="0.25">
      <c r="A24" s="153">
        <v>22</v>
      </c>
      <c r="B24" s="154" t="s">
        <v>23</v>
      </c>
      <c r="C24" s="155" t="s">
        <v>107</v>
      </c>
      <c r="D24" s="153" t="s">
        <v>3</v>
      </c>
      <c r="E24" s="156">
        <v>1</v>
      </c>
      <c r="F24" s="157">
        <v>0</v>
      </c>
      <c r="G24" s="159">
        <f>ROUND(E24*F24,2)</f>
        <v>0</v>
      </c>
      <c r="H24" s="158">
        <v>21</v>
      </c>
      <c r="I24" s="157">
        <f>G24+((G24/100)*H24)</f>
        <v>0</v>
      </c>
    </row>
    <row r="25" spans="1:9" s="2" customFormat="1" x14ac:dyDescent="0.25">
      <c r="A25" s="176">
        <v>23</v>
      </c>
      <c r="B25" s="177" t="s">
        <v>33</v>
      </c>
      <c r="C25" s="178" t="s">
        <v>108</v>
      </c>
      <c r="D25" s="176" t="s">
        <v>3</v>
      </c>
      <c r="E25" s="179">
        <v>1</v>
      </c>
      <c r="F25" s="180">
        <v>0</v>
      </c>
      <c r="G25" s="182">
        <f>ROUND(E25*F25,2)</f>
        <v>0</v>
      </c>
      <c r="H25" s="181">
        <v>21</v>
      </c>
      <c r="I25" s="180">
        <f>G25+((G25/100)*H25)</f>
        <v>0</v>
      </c>
    </row>
    <row r="26" spans="1:9" s="2" customFormat="1" x14ac:dyDescent="0.25">
      <c r="A26" s="29"/>
      <c r="B26" s="30"/>
      <c r="C26" s="31" t="s">
        <v>17</v>
      </c>
      <c r="D26" s="29"/>
      <c r="E26" s="32"/>
      <c r="F26" s="33"/>
      <c r="G26" s="34">
        <f>SUM(G27:G33)</f>
        <v>0</v>
      </c>
      <c r="H26" s="35"/>
      <c r="I26" s="34">
        <f>SUM(I27:I33)</f>
        <v>0</v>
      </c>
    </row>
    <row r="27" spans="1:9" s="2" customFormat="1" ht="36" x14ac:dyDescent="0.25">
      <c r="A27" s="153">
        <v>24</v>
      </c>
      <c r="B27" s="154" t="s">
        <v>15</v>
      </c>
      <c r="C27" s="155" t="s">
        <v>109</v>
      </c>
      <c r="D27" s="153" t="s">
        <v>4</v>
      </c>
      <c r="E27" s="156">
        <v>2</v>
      </c>
      <c r="F27" s="157">
        <v>0</v>
      </c>
      <c r="G27" s="159">
        <f t="shared" ref="G27:G33" si="2">ROUND(E27*F27,2)</f>
        <v>0</v>
      </c>
      <c r="H27" s="158">
        <v>21</v>
      </c>
      <c r="I27" s="157">
        <f t="shared" ref="I27:I33" si="3">G27+((G27/100)*H27)</f>
        <v>0</v>
      </c>
    </row>
    <row r="28" spans="1:9" s="2" customFormat="1" ht="24" x14ac:dyDescent="0.25">
      <c r="A28" s="1">
        <v>25</v>
      </c>
      <c r="B28" s="8" t="s">
        <v>11</v>
      </c>
      <c r="C28" s="4" t="s">
        <v>110</v>
      </c>
      <c r="D28" s="1" t="s">
        <v>4</v>
      </c>
      <c r="E28" s="10">
        <v>10</v>
      </c>
      <c r="F28" s="11">
        <v>0</v>
      </c>
      <c r="G28" s="13">
        <f t="shared" si="2"/>
        <v>0</v>
      </c>
      <c r="H28" s="3">
        <v>21</v>
      </c>
      <c r="I28" s="11">
        <f t="shared" si="3"/>
        <v>0</v>
      </c>
    </row>
    <row r="29" spans="1:9" s="2" customFormat="1" x14ac:dyDescent="0.25">
      <c r="A29" s="160">
        <v>26</v>
      </c>
      <c r="B29" s="161" t="s">
        <v>16</v>
      </c>
      <c r="C29" s="162" t="s">
        <v>111</v>
      </c>
      <c r="D29" s="160" t="s">
        <v>4</v>
      </c>
      <c r="E29" s="163">
        <v>10</v>
      </c>
      <c r="F29" s="164">
        <v>0</v>
      </c>
      <c r="G29" s="166">
        <f t="shared" si="2"/>
        <v>0</v>
      </c>
      <c r="H29" s="165">
        <v>21</v>
      </c>
      <c r="I29" s="164">
        <f>G29+((G29/100)*H29)</f>
        <v>0</v>
      </c>
    </row>
    <row r="30" spans="1:9" s="2" customFormat="1" ht="36" x14ac:dyDescent="0.25">
      <c r="A30" s="1">
        <v>27</v>
      </c>
      <c r="B30" s="8" t="s">
        <v>18</v>
      </c>
      <c r="C30" s="4" t="s">
        <v>112</v>
      </c>
      <c r="D30" s="1" t="s">
        <v>4</v>
      </c>
      <c r="E30" s="10">
        <v>6</v>
      </c>
      <c r="F30" s="11">
        <v>0</v>
      </c>
      <c r="G30" s="13">
        <f t="shared" si="2"/>
        <v>0</v>
      </c>
      <c r="H30" s="3">
        <v>21</v>
      </c>
      <c r="I30" s="11">
        <f t="shared" si="3"/>
        <v>0</v>
      </c>
    </row>
    <row r="31" spans="1:9" s="2" customFormat="1" x14ac:dyDescent="0.25">
      <c r="A31" s="160">
        <v>28</v>
      </c>
      <c r="B31" s="161" t="s">
        <v>19</v>
      </c>
      <c r="C31" s="162" t="s">
        <v>113</v>
      </c>
      <c r="D31" s="160" t="s">
        <v>4</v>
      </c>
      <c r="E31" s="163">
        <v>2</v>
      </c>
      <c r="F31" s="164">
        <v>0</v>
      </c>
      <c r="G31" s="166">
        <f t="shared" si="2"/>
        <v>0</v>
      </c>
      <c r="H31" s="165">
        <v>21</v>
      </c>
      <c r="I31" s="164">
        <f t="shared" si="3"/>
        <v>0</v>
      </c>
    </row>
    <row r="32" spans="1:9" s="2" customFormat="1" ht="36" x14ac:dyDescent="0.25">
      <c r="A32" s="1">
        <v>29</v>
      </c>
      <c r="B32" s="8" t="s">
        <v>20</v>
      </c>
      <c r="C32" s="4" t="s">
        <v>114</v>
      </c>
      <c r="D32" s="1" t="s">
        <v>3</v>
      </c>
      <c r="E32" s="10">
        <v>12</v>
      </c>
      <c r="F32" s="11">
        <v>0</v>
      </c>
      <c r="G32" s="13">
        <f t="shared" si="2"/>
        <v>0</v>
      </c>
      <c r="H32" s="3">
        <v>21</v>
      </c>
      <c r="I32" s="11">
        <f t="shared" si="3"/>
        <v>0</v>
      </c>
    </row>
    <row r="33" spans="1:9" s="2" customFormat="1" ht="24" x14ac:dyDescent="0.25">
      <c r="A33" s="160">
        <v>30</v>
      </c>
      <c r="B33" s="161" t="s">
        <v>13</v>
      </c>
      <c r="C33" s="162" t="s">
        <v>115</v>
      </c>
      <c r="D33" s="160" t="s">
        <v>3</v>
      </c>
      <c r="E33" s="163">
        <v>1</v>
      </c>
      <c r="F33" s="164">
        <v>0</v>
      </c>
      <c r="G33" s="166">
        <f t="shared" si="2"/>
        <v>0</v>
      </c>
      <c r="H33" s="165">
        <v>21</v>
      </c>
      <c r="I33" s="164">
        <f t="shared" si="3"/>
        <v>0</v>
      </c>
    </row>
    <row r="34" spans="1:9" s="2" customFormat="1" x14ac:dyDescent="0.25">
      <c r="A34" s="29"/>
      <c r="B34" s="30"/>
      <c r="C34" s="31" t="s">
        <v>24</v>
      </c>
      <c r="D34" s="29"/>
      <c r="E34" s="32"/>
      <c r="F34" s="33"/>
      <c r="G34" s="34">
        <f>SUM(G35:G39)</f>
        <v>0</v>
      </c>
      <c r="H34" s="35"/>
      <c r="I34" s="34">
        <f>SUM(I35:I39)</f>
        <v>0</v>
      </c>
    </row>
    <row r="35" spans="1:9" s="2" customFormat="1" ht="24" x14ac:dyDescent="0.25">
      <c r="A35" s="153">
        <v>31</v>
      </c>
      <c r="B35" s="154" t="s">
        <v>25</v>
      </c>
      <c r="C35" s="155" t="s">
        <v>116</v>
      </c>
      <c r="D35" s="153" t="s">
        <v>4</v>
      </c>
      <c r="E35" s="156">
        <v>12</v>
      </c>
      <c r="F35" s="157">
        <v>0</v>
      </c>
      <c r="G35" s="159">
        <f>ROUND(E35*F35,2)</f>
        <v>0</v>
      </c>
      <c r="H35" s="158">
        <v>21</v>
      </c>
      <c r="I35" s="157">
        <f>G35+((G35/100)*H35)</f>
        <v>0</v>
      </c>
    </row>
    <row r="36" spans="1:9" s="2" customFormat="1" x14ac:dyDescent="0.25">
      <c r="A36" s="1">
        <v>32</v>
      </c>
      <c r="B36" s="8" t="s">
        <v>27</v>
      </c>
      <c r="C36" s="4" t="s">
        <v>117</v>
      </c>
      <c r="D36" s="1" t="s">
        <v>4</v>
      </c>
      <c r="E36" s="10">
        <v>24</v>
      </c>
      <c r="F36" s="11">
        <v>0</v>
      </c>
      <c r="G36" s="13">
        <f>ROUND(E36*F36,2)</f>
        <v>0</v>
      </c>
      <c r="H36" s="3">
        <v>21</v>
      </c>
      <c r="I36" s="11">
        <f>G36+((G36/100)*H36)</f>
        <v>0</v>
      </c>
    </row>
    <row r="37" spans="1:9" s="2" customFormat="1" ht="24" x14ac:dyDescent="0.25">
      <c r="A37" s="160">
        <v>33</v>
      </c>
      <c r="B37" s="161" t="s">
        <v>26</v>
      </c>
      <c r="C37" s="162" t="s">
        <v>118</v>
      </c>
      <c r="D37" s="160" t="s">
        <v>4</v>
      </c>
      <c r="E37" s="163">
        <v>1</v>
      </c>
      <c r="F37" s="164">
        <v>0</v>
      </c>
      <c r="G37" s="166">
        <f>ROUND(E37*F37,2)</f>
        <v>0</v>
      </c>
      <c r="H37" s="165">
        <v>21</v>
      </c>
      <c r="I37" s="164">
        <f>G37+((G37/100)*H37)</f>
        <v>0</v>
      </c>
    </row>
    <row r="38" spans="1:9" s="2" customFormat="1" ht="24" x14ac:dyDescent="0.25">
      <c r="A38" s="1">
        <v>34</v>
      </c>
      <c r="B38" s="8" t="s">
        <v>20</v>
      </c>
      <c r="C38" s="4" t="s">
        <v>119</v>
      </c>
      <c r="D38" s="1" t="s">
        <v>3</v>
      </c>
      <c r="E38" s="10">
        <v>12</v>
      </c>
      <c r="F38" s="11">
        <v>0</v>
      </c>
      <c r="G38" s="13">
        <f>ROUND(E38*F38,2)</f>
        <v>0</v>
      </c>
      <c r="H38" s="3">
        <v>21</v>
      </c>
      <c r="I38" s="11">
        <f>G38+((G38/100)*H38)</f>
        <v>0</v>
      </c>
    </row>
    <row r="39" spans="1:9" s="2" customFormat="1" ht="24" x14ac:dyDescent="0.25">
      <c r="A39" s="160">
        <v>35</v>
      </c>
      <c r="B39" s="161" t="s">
        <v>13</v>
      </c>
      <c r="C39" s="162" t="s">
        <v>120</v>
      </c>
      <c r="D39" s="160" t="s">
        <v>3</v>
      </c>
      <c r="E39" s="163">
        <v>1</v>
      </c>
      <c r="F39" s="164">
        <v>0</v>
      </c>
      <c r="G39" s="166">
        <f>ROUND(E39*F39,2)</f>
        <v>0</v>
      </c>
      <c r="H39" s="165">
        <v>21</v>
      </c>
      <c r="I39" s="164">
        <f>G39+((G39/100)*H39)</f>
        <v>0</v>
      </c>
    </row>
    <row r="40" spans="1:9" s="36" customFormat="1" x14ac:dyDescent="0.25">
      <c r="A40" s="167"/>
      <c r="B40" s="168"/>
      <c r="C40" s="167" t="s">
        <v>12</v>
      </c>
      <c r="D40" s="167"/>
      <c r="E40" s="169"/>
      <c r="F40" s="170"/>
      <c r="G40" s="171">
        <f>G5+G22</f>
        <v>0</v>
      </c>
      <c r="H40" s="167"/>
      <c r="I40" s="171">
        <f>I5+I22</f>
        <v>0</v>
      </c>
    </row>
    <row r="41" spans="1:9" x14ac:dyDescent="0.25">
      <c r="F41" s="14"/>
      <c r="G41" s="14"/>
      <c r="I41" s="14"/>
    </row>
    <row r="42" spans="1:9" x14ac:dyDescent="0.25">
      <c r="E42" s="195"/>
    </row>
    <row r="43" spans="1:9" x14ac:dyDescent="0.25">
      <c r="G43" s="14"/>
      <c r="I43" s="14"/>
    </row>
    <row r="44" spans="1:9" x14ac:dyDescent="0.25">
      <c r="E44" s="196"/>
    </row>
  </sheetData>
  <sheetProtection formatCells="0" formatColumns="0" formatRows="0" insertColumns="0" insertRows="0" insertHyperlinks="0" deleteColumns="0" deleteRows="0" sort="0" autoFilter="0" pivotTables="0"/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5" fitToHeight="99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Krycí list</vt:lpstr>
      <vt:lpstr>Rekapitulace</vt:lpstr>
      <vt:lpstr>Výkaz výměr</vt:lpstr>
      <vt:lpstr>Rekapitulace!Názvy_tisku</vt:lpstr>
      <vt:lpstr>'Výkaz výměr'!Názvy_tisku</vt:lpstr>
      <vt:lpstr>'Krycí list'!Oblast_tisku</vt:lpstr>
      <vt:lpstr>Rekapitulace!Oblast_tisku</vt:lpstr>
      <vt:lpstr>'Výkaz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2021-01-05T11:11:03Z</dcterms:created>
  <dcterms:modified xsi:type="dcterms:W3CDTF">2022-11-21T09:56:38Z</dcterms:modified>
</cp:coreProperties>
</file>