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prus\SynologyDrive\ROK 2022\Popovice-dešťová kanalizace\"/>
    </mc:Choice>
  </mc:AlternateContent>
  <xr:revisionPtr revIDLastSave="0" documentId="8_{9EF7072A-54DE-4247-A4E4-8310B288F0BD}" xr6:coauthVersionLast="47" xr6:coauthVersionMax="47" xr10:uidLastSave="{00000000-0000-0000-0000-000000000000}"/>
  <bookViews>
    <workbookView xWindow="-110" yWindow="-110" windowWidth="38620" windowHeight="21100" activeTab="1" xr2:uid="{CCF25E45-5DEF-4A9A-8443-3403ECD2320D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Pol'!$A$1:$U$81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G39" i="1"/>
  <c r="F39" i="1"/>
  <c r="G71" i="12"/>
  <c r="AC71" i="12"/>
  <c r="AD71" i="12"/>
  <c r="F9" i="12"/>
  <c r="G9" i="12"/>
  <c r="I9" i="12"/>
  <c r="I8" i="12" s="1"/>
  <c r="K9" i="12"/>
  <c r="K8" i="12" s="1"/>
  <c r="M9" i="12"/>
  <c r="O9" i="12"/>
  <c r="O8" i="12" s="1"/>
  <c r="Q9" i="12"/>
  <c r="U9" i="12"/>
  <c r="F11" i="12"/>
  <c r="G11" i="12"/>
  <c r="I11" i="12"/>
  <c r="K11" i="12"/>
  <c r="M11" i="12"/>
  <c r="O11" i="12"/>
  <c r="Q11" i="12"/>
  <c r="Q8" i="12" s="1"/>
  <c r="U11" i="12"/>
  <c r="U8" i="12" s="1"/>
  <c r="F13" i="12"/>
  <c r="G13" i="12" s="1"/>
  <c r="M13" i="12" s="1"/>
  <c r="I13" i="12"/>
  <c r="K13" i="12"/>
  <c r="O13" i="12"/>
  <c r="Q13" i="12"/>
  <c r="U13" i="12"/>
  <c r="F15" i="12"/>
  <c r="G15" i="12"/>
  <c r="I15" i="12"/>
  <c r="K15" i="12"/>
  <c r="M15" i="12"/>
  <c r="O15" i="12"/>
  <c r="Q15" i="12"/>
  <c r="U15" i="12"/>
  <c r="F16" i="12"/>
  <c r="G16" i="12"/>
  <c r="I16" i="12"/>
  <c r="K16" i="12"/>
  <c r="M16" i="12"/>
  <c r="O16" i="12"/>
  <c r="Q16" i="12"/>
  <c r="U16" i="12"/>
  <c r="F18" i="12"/>
  <c r="G18" i="12" s="1"/>
  <c r="M18" i="12" s="1"/>
  <c r="I18" i="12"/>
  <c r="K18" i="12"/>
  <c r="O18" i="12"/>
  <c r="Q18" i="12"/>
  <c r="U18" i="12"/>
  <c r="F19" i="12"/>
  <c r="G19" i="12"/>
  <c r="I19" i="12"/>
  <c r="K19" i="12"/>
  <c r="M19" i="12"/>
  <c r="O19" i="12"/>
  <c r="Q19" i="12"/>
  <c r="U19" i="12"/>
  <c r="F21" i="12"/>
  <c r="G21" i="12"/>
  <c r="I21" i="12"/>
  <c r="K21" i="12"/>
  <c r="M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/>
  <c r="I23" i="12"/>
  <c r="K23" i="12"/>
  <c r="M23" i="12"/>
  <c r="O23" i="12"/>
  <c r="Q23" i="12"/>
  <c r="U23" i="12"/>
  <c r="F24" i="12"/>
  <c r="G24" i="12"/>
  <c r="I24" i="12"/>
  <c r="K24" i="12"/>
  <c r="M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/>
  <c r="I26" i="12"/>
  <c r="K26" i="12"/>
  <c r="M26" i="12"/>
  <c r="O26" i="12"/>
  <c r="Q26" i="12"/>
  <c r="U26" i="12"/>
  <c r="F27" i="12"/>
  <c r="G27" i="12"/>
  <c r="I27" i="12"/>
  <c r="K27" i="12"/>
  <c r="M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/>
  <c r="I29" i="12"/>
  <c r="K29" i="12"/>
  <c r="M29" i="12"/>
  <c r="O29" i="12"/>
  <c r="Q29" i="12"/>
  <c r="U29" i="12"/>
  <c r="F30" i="12"/>
  <c r="G30" i="12"/>
  <c r="I30" i="12"/>
  <c r="K30" i="12"/>
  <c r="M30" i="12"/>
  <c r="O30" i="12"/>
  <c r="Q30" i="12"/>
  <c r="U30" i="12"/>
  <c r="F31" i="12"/>
  <c r="G31" i="12" s="1"/>
  <c r="M31" i="12" s="1"/>
  <c r="I31" i="12"/>
  <c r="K31" i="12"/>
  <c r="O31" i="12"/>
  <c r="Q31" i="12"/>
  <c r="U31" i="12"/>
  <c r="F33" i="12"/>
  <c r="G33" i="12"/>
  <c r="I33" i="12"/>
  <c r="K33" i="12"/>
  <c r="M33" i="12"/>
  <c r="O33" i="12"/>
  <c r="Q33" i="12"/>
  <c r="U33" i="12"/>
  <c r="F34" i="12"/>
  <c r="G34" i="12"/>
  <c r="I34" i="12"/>
  <c r="K34" i="12"/>
  <c r="M34" i="12"/>
  <c r="O34" i="12"/>
  <c r="Q34" i="12"/>
  <c r="U34" i="12"/>
  <c r="F36" i="12"/>
  <c r="G36" i="12" s="1"/>
  <c r="M36" i="12" s="1"/>
  <c r="I36" i="12"/>
  <c r="K36" i="12"/>
  <c r="O36" i="12"/>
  <c r="Q36" i="12"/>
  <c r="U36" i="12"/>
  <c r="F38" i="12"/>
  <c r="G38" i="12"/>
  <c r="I38" i="12"/>
  <c r="K38" i="12"/>
  <c r="M38" i="12"/>
  <c r="O38" i="12"/>
  <c r="Q38" i="12"/>
  <c r="U38" i="12"/>
  <c r="F40" i="12"/>
  <c r="G40" i="12"/>
  <c r="I40" i="12"/>
  <c r="K40" i="12"/>
  <c r="M40" i="12"/>
  <c r="O40" i="12"/>
  <c r="Q40" i="12"/>
  <c r="U40" i="12"/>
  <c r="F41" i="12"/>
  <c r="G41" i="12" s="1"/>
  <c r="M41" i="12" s="1"/>
  <c r="I41" i="12"/>
  <c r="K41" i="12"/>
  <c r="O41" i="12"/>
  <c r="Q41" i="12"/>
  <c r="U41" i="12"/>
  <c r="F43" i="12"/>
  <c r="G43" i="12" s="1"/>
  <c r="I43" i="12"/>
  <c r="K43" i="12"/>
  <c r="O43" i="12"/>
  <c r="Q43" i="12"/>
  <c r="U43" i="12"/>
  <c r="U42" i="12" s="1"/>
  <c r="F45" i="12"/>
  <c r="G45" i="12"/>
  <c r="M45" i="12" s="1"/>
  <c r="I45" i="12"/>
  <c r="I42" i="12" s="1"/>
  <c r="K45" i="12"/>
  <c r="O45" i="12"/>
  <c r="Q45" i="12"/>
  <c r="U45" i="12"/>
  <c r="F47" i="12"/>
  <c r="G47" i="12"/>
  <c r="I47" i="12"/>
  <c r="K47" i="12"/>
  <c r="K42" i="12" s="1"/>
  <c r="M47" i="12"/>
  <c r="O47" i="12"/>
  <c r="O42" i="12" s="1"/>
  <c r="Q47" i="12"/>
  <c r="Q42" i="12" s="1"/>
  <c r="U47" i="12"/>
  <c r="F48" i="12"/>
  <c r="G48" i="12" s="1"/>
  <c r="M48" i="12" s="1"/>
  <c r="I48" i="12"/>
  <c r="K48" i="12"/>
  <c r="O48" i="12"/>
  <c r="Q48" i="12"/>
  <c r="U48" i="12"/>
  <c r="F52" i="12"/>
  <c r="G52" i="12" s="1"/>
  <c r="I52" i="12"/>
  <c r="K52" i="12"/>
  <c r="O52" i="12"/>
  <c r="O51" i="12" s="1"/>
  <c r="Q52" i="12"/>
  <c r="Q51" i="12" s="1"/>
  <c r="U52" i="12"/>
  <c r="U51" i="12" s="1"/>
  <c r="F53" i="12"/>
  <c r="G53" i="12"/>
  <c r="I53" i="12"/>
  <c r="K53" i="12"/>
  <c r="M53" i="12"/>
  <c r="O53" i="12"/>
  <c r="Q53" i="12"/>
  <c r="U53" i="12"/>
  <c r="F55" i="12"/>
  <c r="G55" i="12"/>
  <c r="M55" i="12" s="1"/>
  <c r="I55" i="12"/>
  <c r="I51" i="12" s="1"/>
  <c r="K55" i="12"/>
  <c r="K51" i="12" s="1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/>
  <c r="I57" i="12"/>
  <c r="K57" i="12"/>
  <c r="M57" i="12"/>
  <c r="O57" i="12"/>
  <c r="Q57" i="12"/>
  <c r="U57" i="12"/>
  <c r="F58" i="12"/>
  <c r="G58" i="12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0" i="12"/>
  <c r="G60" i="12"/>
  <c r="I60" i="12"/>
  <c r="K60" i="12"/>
  <c r="M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/>
  <c r="I63" i="12"/>
  <c r="K63" i="12"/>
  <c r="M63" i="12"/>
  <c r="O63" i="12"/>
  <c r="Q63" i="12"/>
  <c r="U63" i="12"/>
  <c r="F65" i="12"/>
  <c r="G65" i="12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/>
  <c r="I67" i="12"/>
  <c r="K67" i="12"/>
  <c r="M67" i="12"/>
  <c r="O67" i="12"/>
  <c r="Q67" i="12"/>
  <c r="U67" i="12"/>
  <c r="G68" i="12"/>
  <c r="I68" i="12"/>
  <c r="K68" i="12"/>
  <c r="M68" i="12"/>
  <c r="F69" i="12"/>
  <c r="G69" i="12"/>
  <c r="I69" i="12"/>
  <c r="K69" i="12"/>
  <c r="M69" i="12"/>
  <c r="O69" i="12"/>
  <c r="O68" i="12" s="1"/>
  <c r="Q69" i="12"/>
  <c r="Q68" i="12" s="1"/>
  <c r="U69" i="12"/>
  <c r="U68" i="12" s="1"/>
  <c r="I20" i="1"/>
  <c r="I19" i="1"/>
  <c r="I18" i="1"/>
  <c r="I17" i="1"/>
  <c r="I16" i="1"/>
  <c r="I51" i="1"/>
  <c r="G27" i="1"/>
  <c r="F40" i="1"/>
  <c r="G40" i="1"/>
  <c r="G25" i="1" s="1"/>
  <c r="H40" i="1"/>
  <c r="I39" i="1"/>
  <c r="I40" i="1" s="1"/>
  <c r="J39" i="1" s="1"/>
  <c r="J40" i="1" s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3" i="1"/>
  <c r="G29" i="1" s="1"/>
  <c r="M43" i="12"/>
  <c r="M42" i="12" s="1"/>
  <c r="G42" i="12"/>
  <c r="M8" i="12"/>
  <c r="M52" i="12"/>
  <c r="M51" i="12" s="1"/>
  <c r="G51" i="12"/>
  <c r="G8" i="12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1E4A99A6-4B7B-4758-9210-13C573579E8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8E722000-1BBC-4EF9-96D8-3B92DF69EF9B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9766B23-A0FE-462D-A5FB-D91B8827B5D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71524040-5FE5-4BF2-9504-7441B00B22FD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9CCB2566-E319-4A60-A6B6-1F7558AF45D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195A895-4280-44D8-9041-96405E8DCF8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<sst xmlns="http://schemas.openxmlformats.org/spreadsheetml/2006/main" count="353" uniqueCount="204">
  <si>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</si>
  <si>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</si>
  <si>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</si>
  <si>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</si>
  <si>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</si>
  <si>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</si>
  <si>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</si>
  <si>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</si>
  <si>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</si>
  <si>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</si>
  <si>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</si>
  <si>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</si>
  <si>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</si>
  <si>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</si>
  <si>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</si>
  <si>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</si>
  <si>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</si>
  <si>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</si>
  <si>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</si>
  <si>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</si>
  <si>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</si>
  <si>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</si>
  <si>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</si>
  <si>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</si>
  <si>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</si>
  <si>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</si>
  <si>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</si>
  <si>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</si>
  <si>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</si>
  <si>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</si>
  <si>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</si>
  <si>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</si>
  <si>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</si>
  <si>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</si>
  <si>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</si>
  <si>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</si>
  <si>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</si>
  <si>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</si>
  <si>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</si>
  <si>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</si>
  <si>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</si>
  <si>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</si>
  <si>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</si>
  <si>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Popovice</t>
  </si>
  <si>
    <t>Rozpočet:</t>
  </si>
  <si>
    <t>Misto</t>
  </si>
  <si>
    <t>Oprava dešťové kanalizace D2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</si>
  <si>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</si>
  <si>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</si>
  <si>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</si>
  <si>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</si>
  <si>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</si>
  <si>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</si>
  <si>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</si>
  <si>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</si>
  <si>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</si>
  <si>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8</t>
  </si>
  <si>
    <t>Trubní vedení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</si>
  <si>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</si>
  <si>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</si>
  <si>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</si>
  <si>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</si>
  <si>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</si>
  <si>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</si>
  <si>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</si>
  <si>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</si>
  <si>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</si>
  <si>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</si>
  <si>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</si>
  <si>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</si>
  <si>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</si>
  <si>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</si>
  <si>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</si>
  <si>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</si>
  <si>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</si>
  <si>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</si>
  <si>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</si>
  <si>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</si>
  <si>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</si>
  <si>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</si>
  <si>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</si>
  <si>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</si>
  <si>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</si>
  <si>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</si>
  <si>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</si>
  <si>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</si>
  <si>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</si>
  <si>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</si>
  <si>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</si>
  <si>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121101101R00</t>
  </si>
  <si>
    <t>Sejmutí ornice s přemístěním do 50 m</t>
  </si>
  <si>
    <t>m3</t>
  </si>
  <si>
    <t>POL1_0</t>
  </si>
  <si>
    <t>95*3*0,15</t>
  </si>
  <si>
    <t>VV</t>
  </si>
  <si>
    <t>181300010RA0</t>
  </si>
  <si>
    <t>Rozprostření ornice v rovině tloušťka 15 cm</t>
  </si>
  <si>
    <t>m2</t>
  </si>
  <si>
    <t>95*3</t>
  </si>
  <si>
    <t>132201212R00</t>
  </si>
  <si>
    <t>Hloubení rýh š.do 200 cm hor.3 do 1000m3,STROJNĚ</t>
  </si>
  <si>
    <t>(247,2+22,9)*0,4</t>
  </si>
  <si>
    <t>132201292R00</t>
  </si>
  <si>
    <t>Příp.za hloub.rýh š.200cm,ve vodě,hor3,nad100m3,ST</t>
  </si>
  <si>
    <t>132301212R00</t>
  </si>
  <si>
    <t>Hloubení rýh š.do 200 cm hor.4 do 1000 m3, STROJNĚ</t>
  </si>
  <si>
    <t>132301292R00</t>
  </si>
  <si>
    <t>Příp.za hloub.rýh š.200cm,ve vodě,hor4,nad100m3,ST</t>
  </si>
  <si>
    <t>132401211R00</t>
  </si>
  <si>
    <t>Hloubení rýh šířky do 200 cm v hor.5, STROJNĚ</t>
  </si>
  <si>
    <t>(247,2+22,9)*0,2</t>
  </si>
  <si>
    <t>151101101R00</t>
  </si>
  <si>
    <t>Pažení a rozepření stěn rýh - příložné - hl.do 2 m</t>
  </si>
  <si>
    <t>151101102R00</t>
  </si>
  <si>
    <t>Pažení a rozepření stěn rýh - příložné - hl.do 4 m</t>
  </si>
  <si>
    <t>151101111R00</t>
  </si>
  <si>
    <t>Odstranění pažení stěn rýh - příložné - hl. do 2 m</t>
  </si>
  <si>
    <t>151101112R00</t>
  </si>
  <si>
    <t>Odstranění pažení stěn rýh - příložné - hl. do 4 m</t>
  </si>
  <si>
    <t>161101101R00</t>
  </si>
  <si>
    <t>Svislé přemístění výkopku z hor.1-4 do 2,5 m</t>
  </si>
  <si>
    <t>161101102R00</t>
  </si>
  <si>
    <t>Svislé přemístění výkopku z hor.1-4 do 4,0 m</t>
  </si>
  <si>
    <t>161101151R00</t>
  </si>
  <si>
    <t>Svislé přemístění výkopku z hor.5-7 do 2,5 m</t>
  </si>
  <si>
    <t>161101152R00</t>
  </si>
  <si>
    <t>Svislé přemístění výkopku z hor.5-7 do 4,0 m</t>
  </si>
  <si>
    <t>162201102R00</t>
  </si>
  <si>
    <t>Vodorovné přemístění výkopku z hor.1-4 do 50 m</t>
  </si>
  <si>
    <t>162201152R00</t>
  </si>
  <si>
    <t>Vodorovné přemístění výkopku z hor.5-7 do 50 m</t>
  </si>
  <si>
    <t>174101101R00</t>
  </si>
  <si>
    <t>Zásyp jam, rýh, šachet se zhutněním</t>
  </si>
  <si>
    <t>270,1-26,44077-21,61019</t>
  </si>
  <si>
    <t>171201101R00</t>
  </si>
  <si>
    <t>Uložení sypaniny do násypů nezhutněných, meziskládka</t>
  </si>
  <si>
    <t>167101101R00</t>
  </si>
  <si>
    <t>Nakládání výkopku z hor. 1 ÷ 4 v množství do 100 m3</t>
  </si>
  <si>
    <t>(27,20096+27,20096+53,64904)*0,8</t>
  </si>
  <si>
    <t>167101151R00</t>
  </si>
  <si>
    <t>Nakládání výkopku z hor. 5 ÷ 7 v množství do 100 m3</t>
  </si>
  <si>
    <t>(27,20096+27,20096+53,64904)*0,2</t>
  </si>
  <si>
    <t>171101101R00</t>
  </si>
  <si>
    <t>Uložení sypaniny do násypů zhutněných na 95% PS</t>
  </si>
  <si>
    <t>86,44077+21,61019</t>
  </si>
  <si>
    <t>199000002R00</t>
  </si>
  <si>
    <t>Poplatek za skládku horniny 1- 4, č. dle katal. odpadů 17 05 04</t>
  </si>
  <si>
    <t>199000003R00</t>
  </si>
  <si>
    <t>Poplatek za skládku horniny 5 - 7, č. dle katal. odpadů 17 05 04</t>
  </si>
  <si>
    <t>451572211R00</t>
  </si>
  <si>
    <t>Lože pod potrubí z kameniva těženého 4 - 8 mm</t>
  </si>
  <si>
    <t>0,16*101,8*1,67</t>
  </si>
  <si>
    <t>452311131R00</t>
  </si>
  <si>
    <t>Desky podkladní pod potrubí z betonu C 12/15</t>
  </si>
  <si>
    <t>899623141R00</t>
  </si>
  <si>
    <t>Obetonování potrubí nebo zdiva stok betonem C12/15</t>
  </si>
  <si>
    <t>452351101R00</t>
  </si>
  <si>
    <t>Bednění desek nebo sedlových loží pod potrubí</t>
  </si>
  <si>
    <t>101,8*0,8*2</t>
  </si>
  <si>
    <t>6*0,1*1,5*4</t>
  </si>
  <si>
    <t>812442121R00</t>
  </si>
  <si>
    <t>Montáž trub vibrolis. hrdlových pryž. kr. DN 600</t>
  </si>
  <si>
    <t>m</t>
  </si>
  <si>
    <t>59223119R</t>
  </si>
  <si>
    <t>Trouba betonová hrdlová TBH-Q 60/250</t>
  </si>
  <si>
    <t>kus</t>
  </si>
  <si>
    <t>POL3_0</t>
  </si>
  <si>
    <t>101,8*1,03</t>
  </si>
  <si>
    <t>899103111RT2</t>
  </si>
  <si>
    <t>Osazení poklopu s rámem do 150 kg, včetně dodávky poklopu lit. kruhového D 600</t>
  </si>
  <si>
    <t>894403011R00</t>
  </si>
  <si>
    <t>Osazení betonových stropních dílců jakýchkoliv</t>
  </si>
  <si>
    <t>592243501R</t>
  </si>
  <si>
    <t>Deska přechodová zákrytová TZK-Q.1 120-100/25</t>
  </si>
  <si>
    <t>894423114R00</t>
  </si>
  <si>
    <t>Osaz. bet. dílců šachet, dna, na kroužek, do 5,0 t</t>
  </si>
  <si>
    <t>59224366.AR</t>
  </si>
  <si>
    <t>Dno šachetní TBZ-Q.1 100/60 V max. 40</t>
  </si>
  <si>
    <t>894421111RT1</t>
  </si>
  <si>
    <t>Osazení betonových dílců šachet do 0,5 t, skruže rovné, na kroužek, do 0,5 t</t>
  </si>
  <si>
    <t>59224102R</t>
  </si>
  <si>
    <t>Skruž kanalizační TBS-Q 1000/500/90 mm</t>
  </si>
  <si>
    <t>8-1</t>
  </si>
  <si>
    <t>Napojení na stáv.potrubí</t>
  </si>
  <si>
    <t>ks</t>
  </si>
  <si>
    <t>8-2</t>
  </si>
  <si>
    <t>Obdstranění asf.vrstvy vč.podkladů, ekol.likvidace, vč.přesunů a poplatků</t>
  </si>
  <si>
    <t>6*2</t>
  </si>
  <si>
    <t>892661111R00</t>
  </si>
  <si>
    <t>Zkouška těsnosti kanalizace DN do 600, vodou</t>
  </si>
  <si>
    <t>892663111R00</t>
  </si>
  <si>
    <t>Zabezpečení konců kanal. potrubí DN do 600, vodou</t>
  </si>
  <si>
    <t>úsek</t>
  </si>
  <si>
    <t>892855112R00</t>
  </si>
  <si>
    <t>Kontrola kanalizace TV kamerou do 50 m</t>
  </si>
  <si>
    <t>998274101R00</t>
  </si>
  <si>
    <t>Přesun hmot, trubní vedení betonové, otevř. výkop</t>
  </si>
  <si>
    <t>t</t>
  </si>
  <si>
    <t/>
  </si>
  <si>
    <t>SUM</t>
  </si>
  <si>
    <t>Poznámky uchazeče k zadání</t>
  </si>
  <si>
    <t>POPUZIV</t>
  </si>
  <si>
    <t>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</si>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</sst>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5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34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34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F95BDC5-6D02-47C5-AA5C-81E8ACD3B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7EDA-4D0F-4AB6-AFCB-9160AC206C71}"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350B-4A93-489B-B796-4B5C839C8FD0}">
  <sheetPr codeName="List5112">
    <tabColor rgb="FF66FF66"/>
  </sheetPr>
  <dimension ref="A1:O54"/>
  <sheetViews>
    <sheetView showGridLines="0" tabSelected="1" topLeftCell="B1" zoomScaleNormal="100" zoomScaleSheetLayoutView="75" workbookViewId="0">
      <selection activeCell="M32" sqref="M32"/>
    </sheetView>
  </sheetViews>
  <sheetFormatPr defaultColWidth="9" defaultRowHeight="12.5" x14ac:dyDescent="0.25"/>
  <cols>
    <col min="1" max="1" width="8.453125" hidden="1" customWidth="1"/>
    <col min="2" max="2" width="9.1796875" customWidth="1"/>
    <col min="3" max="3" width="7.453125" customWidth="1"/>
    <col min="4" max="4" width="13.453125" customWidth="1"/>
    <col min="5" max="5" width="12.1796875" customWidth="1"/>
    <col min="6" max="6" width="11.453125" customWidth="1"/>
    <col min="7" max="7" width="12.7265625" style="1" customWidth="1"/>
    <col min="8" max="8" width="12.7265625" customWidth="1"/>
    <col min="9" max="9" width="12.7265625" style="1" customWidth="1"/>
    <col min="10" max="10" width="6.7265625" style="1" customWidth="1"/>
    <col min="11" max="11" width="4.26953125" customWidth="1"/>
    <col min="12" max="15" width="10.7265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3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/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203</v>
      </c>
      <c r="E11" s="123"/>
      <c r="F11" s="123"/>
      <c r="G11" s="123"/>
      <c r="H11" s="27" t="s">
        <v>33</v>
      </c>
      <c r="I11" s="127" t="s">
        <v>203</v>
      </c>
      <c r="J11" s="11"/>
    </row>
    <row r="12" spans="1:15" ht="15.75" customHeight="1" x14ac:dyDescent="0.25">
      <c r="A12" s="4"/>
      <c r="B12" s="39"/>
      <c r="C12" s="25"/>
      <c r="D12" s="124" t="s">
        <v>203</v>
      </c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 t="s">
        <v>203</v>
      </c>
      <c r="D13" s="125" t="s">
        <v>203</v>
      </c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SUMIF(F47:F50,A16,I47:I50)+SUMIF(F47:F50,"PSU",I47:I50)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SUMIF(F47:F50,A17,I47:I50)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SUMIF(F47:F50,A18,I47:I50)</f>
        <v>0</v>
      </c>
      <c r="J18" s="82"/>
    </row>
    <row r="19" spans="1:10" ht="23.25" customHeight="1" x14ac:dyDescent="0.25">
      <c r="A19" s="194" t="s">
        <v>60</v>
      </c>
      <c r="B19" s="195" t="s">
        <v>26</v>
      </c>
      <c r="C19" s="56"/>
      <c r="D19" s="57"/>
      <c r="E19" s="80"/>
      <c r="F19" s="81"/>
      <c r="G19" s="80"/>
      <c r="H19" s="81"/>
      <c r="I19" s="80">
        <f>SUMIF(F47:F50,A19,I47:I50)</f>
        <v>0</v>
      </c>
      <c r="J19" s="82"/>
    </row>
    <row r="20" spans="1:10" ht="23.25" customHeight="1" x14ac:dyDescent="0.25">
      <c r="A20" s="194" t="s">
        <v>61</v>
      </c>
      <c r="B20" s="195" t="s">
        <v>27</v>
      </c>
      <c r="C20" s="56"/>
      <c r="D20" s="57"/>
      <c r="E20" s="80"/>
      <c r="F20" s="81"/>
      <c r="G20" s="80"/>
      <c r="H20" s="81"/>
      <c r="I20" s="80">
        <f>SUMIF(F47:F50,A20,I47:I50)</f>
        <v>0</v>
      </c>
      <c r="J20" s="82"/>
    </row>
    <row r="21" spans="1:10" ht="23.25" customHeight="1" x14ac:dyDescent="0.3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49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 t="s">
        <v>203</v>
      </c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 t="s">
        <v>203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3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4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47</v>
      </c>
      <c r="C39" s="137" t="s">
        <v>46</v>
      </c>
      <c r="D39" s="138"/>
      <c r="E39" s="138"/>
      <c r="F39" s="146">
        <f>'Rozpočet Pol'!AC71</f>
        <v>0</v>
      </c>
      <c r="G39" s="147">
        <f>'Rozpočet Pol'!AD71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48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5" x14ac:dyDescent="0.35">
      <c r="B44" s="162" t="s">
        <v>50</v>
      </c>
    </row>
    <row r="46" spans="1:10" ht="25.5" customHeight="1" x14ac:dyDescent="0.25">
      <c r="A46" s="163"/>
      <c r="B46" s="169" t="s">
        <v>16</v>
      </c>
      <c r="C46" s="169" t="s">
        <v>5</v>
      </c>
      <c r="D46" s="170"/>
      <c r="E46" s="170"/>
      <c r="F46" s="173" t="s">
        <v>51</v>
      </c>
      <c r="G46" s="173"/>
      <c r="H46" s="173"/>
      <c r="I46" s="174" t="s">
        <v>28</v>
      </c>
      <c r="J46" s="174"/>
    </row>
    <row r="47" spans="1:10" ht="25.5" customHeight="1" x14ac:dyDescent="0.25">
      <c r="A47" s="164"/>
      <c r="B47" s="175" t="s">
        <v>52</v>
      </c>
      <c r="C47" s="176" t="s">
        <v>53</v>
      </c>
      <c r="D47" s="177"/>
      <c r="E47" s="177"/>
      <c r="F47" s="181" t="s">
        <v>23</v>
      </c>
      <c r="G47" s="182"/>
      <c r="H47" s="182"/>
      <c r="I47" s="183">
        <f>'Rozpočet Pol'!G8</f>
        <v>0</v>
      </c>
      <c r="J47" s="183"/>
    </row>
    <row r="48" spans="1:10" ht="25.5" customHeight="1" x14ac:dyDescent="0.25">
      <c r="A48" s="164"/>
      <c r="B48" s="167" t="s">
        <v>54</v>
      </c>
      <c r="C48" s="166" t="s">
        <v>55</v>
      </c>
      <c r="D48" s="168"/>
      <c r="E48" s="168"/>
      <c r="F48" s="184" t="s">
        <v>23</v>
      </c>
      <c r="G48" s="185"/>
      <c r="H48" s="185"/>
      <c r="I48" s="186">
        <f>'Rozpočet Pol'!G42</f>
        <v>0</v>
      </c>
      <c r="J48" s="186"/>
    </row>
    <row r="49" spans="1:10" ht="25.5" customHeight="1" x14ac:dyDescent="0.25">
      <c r="A49" s="164"/>
      <c r="B49" s="167" t="s">
        <v>56</v>
      </c>
      <c r="C49" s="166" t="s">
        <v>57</v>
      </c>
      <c r="D49" s="168"/>
      <c r="E49" s="168"/>
      <c r="F49" s="184" t="s">
        <v>23</v>
      </c>
      <c r="G49" s="185"/>
      <c r="H49" s="185"/>
      <c r="I49" s="186">
        <f>'Rozpočet Pol'!G51</f>
        <v>0</v>
      </c>
      <c r="J49" s="186"/>
    </row>
    <row r="50" spans="1:10" ht="25.5" customHeight="1" x14ac:dyDescent="0.25">
      <c r="A50" s="164"/>
      <c r="B50" s="178" t="s">
        <v>58</v>
      </c>
      <c r="C50" s="179" t="s">
        <v>59</v>
      </c>
      <c r="D50" s="180"/>
      <c r="E50" s="180"/>
      <c r="F50" s="187" t="s">
        <v>23</v>
      </c>
      <c r="G50" s="188"/>
      <c r="H50" s="188"/>
      <c r="I50" s="189">
        <f>'Rozpočet Pol'!G68</f>
        <v>0</v>
      </c>
      <c r="J50" s="189"/>
    </row>
    <row r="51" spans="1:10" ht="25.5" customHeight="1" x14ac:dyDescent="0.25">
      <c r="A51" s="165"/>
      <c r="B51" s="171" t="s">
        <v>1</v>
      </c>
      <c r="C51" s="171"/>
      <c r="D51" s="172"/>
      <c r="E51" s="172"/>
      <c r="F51" s="190"/>
      <c r="G51" s="191"/>
      <c r="H51" s="191"/>
      <c r="I51" s="192">
        <f>SUM(I47:I50)</f>
        <v>0</v>
      </c>
      <c r="J51" s="192"/>
    </row>
    <row r="52" spans="1:10" x14ac:dyDescent="0.25">
      <c r="F52" s="193"/>
      <c r="G52" s="129"/>
      <c r="H52" s="193"/>
      <c r="I52" s="129"/>
      <c r="J52" s="129"/>
    </row>
    <row r="53" spans="1:10" x14ac:dyDescent="0.25">
      <c r="F53" s="193"/>
      <c r="G53" s="129"/>
      <c r="H53" s="193"/>
      <c r="I53" s="129"/>
      <c r="J53" s="129"/>
    </row>
    <row r="54" spans="1:10" x14ac:dyDescent="0.25">
      <c r="F54" s="193"/>
      <c r="G54" s="129"/>
      <c r="H54" s="193"/>
      <c r="I54" s="129"/>
      <c r="J54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9">
    <mergeCell ref="I51:J51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6017-DA82-4BBA-95ED-6BB65AE3FA43}">
  <sheetPr codeName="List4">
    <tabColor rgb="FFFF9966"/>
  </sheetPr>
  <dimension ref="A1:G5"/>
  <sheetViews>
    <sheetView workbookViewId="0">
      <selection activeCell="A5" sqref="A5:IV5"/>
    </sheetView>
  </sheetViews>
  <sheetFormatPr defaultColWidth="9.1796875" defaultRowHeight="12.5" x14ac:dyDescent="0.25"/>
  <cols>
    <col min="1" max="1" width="4.26953125" style="6" customWidth="1"/>
    <col min="2" max="2" width="14.453125" style="6" customWidth="1"/>
    <col min="3" max="3" width="38.26953125" style="10" customWidth="1"/>
    <col min="4" max="4" width="4.54296875" style="6" customWidth="1"/>
    <col min="5" max="5" width="10.54296875" style="6" customWidth="1"/>
    <col min="6" max="6" width="9.81640625" style="6" customWidth="1"/>
    <col min="7" max="7" width="12.7265625" style="6" customWidth="1"/>
    <col min="8" max="16384" width="9.1796875" style="6"/>
  </cols>
  <sheetData>
    <row r="1" spans="1:7" ht="15.5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5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5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5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2B6FD-1C83-4E61-9681-C6ECABCB3303}">
  <sheetPr>
    <outlinePr summaryBelow="0"/>
  </sheetPr>
  <dimension ref="A1:BH81"/>
  <sheetViews>
    <sheetView workbookViewId="0">
      <selection sqref="A1:G1"/>
    </sheetView>
  </sheetViews>
  <sheetFormatPr defaultRowHeight="12.5" outlineLevelRow="1" x14ac:dyDescent="0.25"/>
  <cols>
    <col min="1" max="1" width="4.1796875" customWidth="1"/>
    <col min="2" max="2" width="14.36328125" style="128" customWidth="1"/>
    <col min="3" max="3" width="38.1796875" style="128" customWidth="1"/>
    <col min="4" max="4" width="4.453125" customWidth="1"/>
    <col min="5" max="5" width="10.453125" customWidth="1"/>
    <col min="6" max="6" width="9.81640625" customWidth="1"/>
    <col min="7" max="7" width="12.632812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35">
      <c r="A1" s="196" t="s">
        <v>6</v>
      </c>
      <c r="B1" s="196"/>
      <c r="C1" s="196"/>
      <c r="D1" s="196"/>
      <c r="E1" s="196"/>
      <c r="F1" s="196"/>
      <c r="G1" s="196"/>
      <c r="AE1" t="s">
        <v>63</v>
      </c>
    </row>
    <row r="2" spans="1:60" ht="25" customHeight="1" x14ac:dyDescent="0.25">
      <c r="A2" s="203" t="s">
        <v>62</v>
      </c>
      <c r="B2" s="197"/>
      <c r="C2" s="198" t="s">
        <v>46</v>
      </c>
      <c r="D2" s="199"/>
      <c r="E2" s="199"/>
      <c r="F2" s="199"/>
      <c r="G2" s="205"/>
      <c r="AE2" t="s">
        <v>64</v>
      </c>
    </row>
    <row r="3" spans="1:60" ht="2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65</v>
      </c>
    </row>
    <row r="4" spans="1:60" ht="2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66</v>
      </c>
    </row>
    <row r="5" spans="1:60" hidden="1" x14ac:dyDescent="0.25">
      <c r="A5" s="207" t="s">
        <v>67</v>
      </c>
      <c r="B5" s="208"/>
      <c r="C5" s="209"/>
      <c r="D5" s="210"/>
      <c r="E5" s="210"/>
      <c r="F5" s="210"/>
      <c r="G5" s="211"/>
      <c r="AE5" t="s">
        <v>68</v>
      </c>
    </row>
    <row r="7" spans="1:60" ht="37.5" x14ac:dyDescent="0.25">
      <c r="A7" s="216" t="s">
        <v>69</v>
      </c>
      <c r="B7" s="217" t="s">
        <v>70</v>
      </c>
      <c r="C7" s="217" t="s">
        <v>71</v>
      </c>
      <c r="D7" s="216" t="s">
        <v>72</v>
      </c>
      <c r="E7" s="216" t="s">
        <v>73</v>
      </c>
      <c r="F7" s="212" t="s">
        <v>74</v>
      </c>
      <c r="G7" s="235" t="s">
        <v>28</v>
      </c>
      <c r="H7" s="236" t="s">
        <v>29</v>
      </c>
      <c r="I7" s="236" t="s">
        <v>75</v>
      </c>
      <c r="J7" s="236" t="s">
        <v>30</v>
      </c>
      <c r="K7" s="236" t="s">
        <v>76</v>
      </c>
      <c r="L7" s="236" t="s">
        <v>77</v>
      </c>
      <c r="M7" s="236" t="s">
        <v>78</v>
      </c>
      <c r="N7" s="236" t="s">
        <v>79</v>
      </c>
      <c r="O7" s="236" t="s">
        <v>80</v>
      </c>
      <c r="P7" s="236" t="s">
        <v>81</v>
      </c>
      <c r="Q7" s="236" t="s">
        <v>82</v>
      </c>
      <c r="R7" s="236" t="s">
        <v>83</v>
      </c>
      <c r="S7" s="236" t="s">
        <v>84</v>
      </c>
      <c r="T7" s="236" t="s">
        <v>85</v>
      </c>
      <c r="U7" s="219" t="s">
        <v>86</v>
      </c>
    </row>
    <row r="8" spans="1:60" x14ac:dyDescent="0.25">
      <c r="A8" s="237" t="s">
        <v>87</v>
      </c>
      <c r="B8" s="238" t="s">
        <v>52</v>
      </c>
      <c r="C8" s="239" t="s">
        <v>53</v>
      </c>
      <c r="D8" s="240"/>
      <c r="E8" s="241"/>
      <c r="F8" s="242"/>
      <c r="G8" s="242">
        <f>SUMIF(AE9:AE41,"&lt;&gt;NOR",G9:G41)</f>
        <v>0</v>
      </c>
      <c r="H8" s="242"/>
      <c r="I8" s="242">
        <f>SUM(I9:I41)</f>
        <v>0</v>
      </c>
      <c r="J8" s="242"/>
      <c r="K8" s="242">
        <f>SUM(K9:K41)</f>
        <v>0</v>
      </c>
      <c r="L8" s="242"/>
      <c r="M8" s="242">
        <f>SUM(M9:M41)</f>
        <v>0</v>
      </c>
      <c r="N8" s="218"/>
      <c r="O8" s="218">
        <f>SUM(O9:O41)</f>
        <v>0.31440000000000001</v>
      </c>
      <c r="P8" s="218"/>
      <c r="Q8" s="218">
        <f>SUM(Q9:Q41)</f>
        <v>0</v>
      </c>
      <c r="R8" s="218"/>
      <c r="S8" s="218"/>
      <c r="T8" s="237"/>
      <c r="U8" s="218">
        <f>SUM(U9:U41)</f>
        <v>626.65000000000009</v>
      </c>
      <c r="AE8" t="s">
        <v>88</v>
      </c>
    </row>
    <row r="9" spans="1:60" outlineLevel="1" x14ac:dyDescent="0.25">
      <c r="A9" s="214">
        <v>1</v>
      </c>
      <c r="B9" s="220" t="s">
        <v>89</v>
      </c>
      <c r="C9" s="265" t="s">
        <v>90</v>
      </c>
      <c r="D9" s="222" t="s">
        <v>91</v>
      </c>
      <c r="E9" s="229">
        <v>42.75</v>
      </c>
      <c r="F9" s="232">
        <f>H9+J9</f>
        <v>0</v>
      </c>
      <c r="G9" s="233">
        <f>ROUND(E9*F9,2)</f>
        <v>0</v>
      </c>
      <c r="H9" s="233"/>
      <c r="I9" s="233">
        <f>ROUND(E9*H9,2)</f>
        <v>0</v>
      </c>
      <c r="J9" s="233"/>
      <c r="K9" s="233">
        <f>ROUND(E9*J9,2)</f>
        <v>0</v>
      </c>
      <c r="L9" s="233">
        <v>21</v>
      </c>
      <c r="M9" s="233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9.7000000000000003E-2</v>
      </c>
      <c r="U9" s="223">
        <f>ROUND(E9*T9,2)</f>
        <v>4.1500000000000004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92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/>
      <c r="B10" s="220"/>
      <c r="C10" s="266" t="s">
        <v>93</v>
      </c>
      <c r="D10" s="225"/>
      <c r="E10" s="230">
        <v>42.75</v>
      </c>
      <c r="F10" s="233"/>
      <c r="G10" s="233"/>
      <c r="H10" s="233"/>
      <c r="I10" s="233"/>
      <c r="J10" s="233"/>
      <c r="K10" s="233"/>
      <c r="L10" s="233"/>
      <c r="M10" s="233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94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2</v>
      </c>
      <c r="B11" s="220" t="s">
        <v>95</v>
      </c>
      <c r="C11" s="265" t="s">
        <v>96</v>
      </c>
      <c r="D11" s="222" t="s">
        <v>97</v>
      </c>
      <c r="E11" s="229">
        <v>285</v>
      </c>
      <c r="F11" s="232">
        <f>H11+J11</f>
        <v>0</v>
      </c>
      <c r="G11" s="233">
        <f>ROUND(E11*F11,2)</f>
        <v>0</v>
      </c>
      <c r="H11" s="233"/>
      <c r="I11" s="233">
        <f>ROUND(E11*H11,2)</f>
        <v>0</v>
      </c>
      <c r="J11" s="233"/>
      <c r="K11" s="233">
        <f>ROUND(E11*J11,2)</f>
        <v>0</v>
      </c>
      <c r="L11" s="233">
        <v>21</v>
      </c>
      <c r="M11" s="233">
        <f>G11*(1+L11/100)</f>
        <v>0</v>
      </c>
      <c r="N11" s="223">
        <v>3.0000000000000001E-5</v>
      </c>
      <c r="O11" s="223">
        <f>ROUND(E11*N11,5)</f>
        <v>8.5500000000000003E-3</v>
      </c>
      <c r="P11" s="223">
        <v>0</v>
      </c>
      <c r="Q11" s="223">
        <f>ROUND(E11*P11,5)</f>
        <v>0</v>
      </c>
      <c r="R11" s="223"/>
      <c r="S11" s="223"/>
      <c r="T11" s="224">
        <v>0.25752000000000003</v>
      </c>
      <c r="U11" s="223">
        <f>ROUND(E11*T11,2)</f>
        <v>73.39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92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0"/>
      <c r="C12" s="266" t="s">
        <v>98</v>
      </c>
      <c r="D12" s="225"/>
      <c r="E12" s="230">
        <v>285</v>
      </c>
      <c r="F12" s="233"/>
      <c r="G12" s="233"/>
      <c r="H12" s="233"/>
      <c r="I12" s="233"/>
      <c r="J12" s="233"/>
      <c r="K12" s="233"/>
      <c r="L12" s="233"/>
      <c r="M12" s="233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94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>
        <v>3</v>
      </c>
      <c r="B13" s="220" t="s">
        <v>99</v>
      </c>
      <c r="C13" s="265" t="s">
        <v>100</v>
      </c>
      <c r="D13" s="222" t="s">
        <v>91</v>
      </c>
      <c r="E13" s="229">
        <v>108.04</v>
      </c>
      <c r="F13" s="232">
        <f>H13+J13</f>
        <v>0</v>
      </c>
      <c r="G13" s="233">
        <f>ROUND(E13*F13,2)</f>
        <v>0</v>
      </c>
      <c r="H13" s="233"/>
      <c r="I13" s="233">
        <f>ROUND(E13*H13,2)</f>
        <v>0</v>
      </c>
      <c r="J13" s="233"/>
      <c r="K13" s="233">
        <f>ROUND(E13*J13,2)</f>
        <v>0</v>
      </c>
      <c r="L13" s="233">
        <v>21</v>
      </c>
      <c r="M13" s="233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0.16</v>
      </c>
      <c r="U13" s="223">
        <f>ROUND(E13*T13,2)</f>
        <v>17.29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92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/>
      <c r="B14" s="220"/>
      <c r="C14" s="266" t="s">
        <v>101</v>
      </c>
      <c r="D14" s="225"/>
      <c r="E14" s="230">
        <v>108.04</v>
      </c>
      <c r="F14" s="233"/>
      <c r="G14" s="233"/>
      <c r="H14" s="233"/>
      <c r="I14" s="233"/>
      <c r="J14" s="233"/>
      <c r="K14" s="233"/>
      <c r="L14" s="233"/>
      <c r="M14" s="233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94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>
        <v>4</v>
      </c>
      <c r="B15" s="220" t="s">
        <v>102</v>
      </c>
      <c r="C15" s="265" t="s">
        <v>103</v>
      </c>
      <c r="D15" s="222" t="s">
        <v>91</v>
      </c>
      <c r="E15" s="229">
        <v>108.04</v>
      </c>
      <c r="F15" s="232">
        <f>H15+J15</f>
        <v>0</v>
      </c>
      <c r="G15" s="233">
        <f>ROUND(E15*F15,2)</f>
        <v>0</v>
      </c>
      <c r="H15" s="233"/>
      <c r="I15" s="233">
        <f>ROUND(E15*H15,2)</f>
        <v>0</v>
      </c>
      <c r="J15" s="233"/>
      <c r="K15" s="233">
        <f>ROUND(E15*J15,2)</f>
        <v>0</v>
      </c>
      <c r="L15" s="233">
        <v>21</v>
      </c>
      <c r="M15" s="233">
        <f>G15*(1+L15/100)</f>
        <v>0</v>
      </c>
      <c r="N15" s="223">
        <v>0</v>
      </c>
      <c r="O15" s="223">
        <f>ROUND(E15*N15,5)</f>
        <v>0</v>
      </c>
      <c r="P15" s="223">
        <v>0</v>
      </c>
      <c r="Q15" s="223">
        <f>ROUND(E15*P15,5)</f>
        <v>0</v>
      </c>
      <c r="R15" s="223"/>
      <c r="S15" s="223"/>
      <c r="T15" s="224">
        <v>0.24099999999999999</v>
      </c>
      <c r="U15" s="223">
        <f>ROUND(E15*T15,2)</f>
        <v>26.04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92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5</v>
      </c>
      <c r="B16" s="220" t="s">
        <v>104</v>
      </c>
      <c r="C16" s="265" t="s">
        <v>105</v>
      </c>
      <c r="D16" s="222" t="s">
        <v>91</v>
      </c>
      <c r="E16" s="229">
        <v>108.04</v>
      </c>
      <c r="F16" s="232">
        <f>H16+J16</f>
        <v>0</v>
      </c>
      <c r="G16" s="233">
        <f>ROUND(E16*F16,2)</f>
        <v>0</v>
      </c>
      <c r="H16" s="233"/>
      <c r="I16" s="233">
        <f>ROUND(E16*H16,2)</f>
        <v>0</v>
      </c>
      <c r="J16" s="233"/>
      <c r="K16" s="233">
        <f>ROUND(E16*J16,2)</f>
        <v>0</v>
      </c>
      <c r="L16" s="233">
        <v>21</v>
      </c>
      <c r="M16" s="233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0.3</v>
      </c>
      <c r="U16" s="223">
        <f>ROUND(E16*T16,2)</f>
        <v>32.409999999999997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92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/>
      <c r="B17" s="220"/>
      <c r="C17" s="266" t="s">
        <v>101</v>
      </c>
      <c r="D17" s="225"/>
      <c r="E17" s="230">
        <v>108.04</v>
      </c>
      <c r="F17" s="233"/>
      <c r="G17" s="233"/>
      <c r="H17" s="233"/>
      <c r="I17" s="233"/>
      <c r="J17" s="233"/>
      <c r="K17" s="233"/>
      <c r="L17" s="233"/>
      <c r="M17" s="233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94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14">
        <v>6</v>
      </c>
      <c r="B18" s="220" t="s">
        <v>106</v>
      </c>
      <c r="C18" s="265" t="s">
        <v>107</v>
      </c>
      <c r="D18" s="222" t="s">
        <v>91</v>
      </c>
      <c r="E18" s="229">
        <v>108.04</v>
      </c>
      <c r="F18" s="232">
        <f>H18+J18</f>
        <v>0</v>
      </c>
      <c r="G18" s="233">
        <f>ROUND(E18*F18,2)</f>
        <v>0</v>
      </c>
      <c r="H18" s="233"/>
      <c r="I18" s="233">
        <f>ROUND(E18*H18,2)</f>
        <v>0</v>
      </c>
      <c r="J18" s="233"/>
      <c r="K18" s="233">
        <f>ROUND(E18*J18,2)</f>
        <v>0</v>
      </c>
      <c r="L18" s="233">
        <v>21</v>
      </c>
      <c r="M18" s="233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0.40100000000000002</v>
      </c>
      <c r="U18" s="223">
        <f>ROUND(E18*T18,2)</f>
        <v>43.32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92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>
        <v>7</v>
      </c>
      <c r="B19" s="220" t="s">
        <v>108</v>
      </c>
      <c r="C19" s="265" t="s">
        <v>109</v>
      </c>
      <c r="D19" s="222" t="s">
        <v>91</v>
      </c>
      <c r="E19" s="229">
        <v>54.02</v>
      </c>
      <c r="F19" s="232">
        <f>H19+J19</f>
        <v>0</v>
      </c>
      <c r="G19" s="233">
        <f>ROUND(E19*F19,2)</f>
        <v>0</v>
      </c>
      <c r="H19" s="233"/>
      <c r="I19" s="233">
        <f>ROUND(E19*H19,2)</f>
        <v>0</v>
      </c>
      <c r="J19" s="233"/>
      <c r="K19" s="233">
        <f>ROUND(E19*J19,2)</f>
        <v>0</v>
      </c>
      <c r="L19" s="233">
        <v>21</v>
      </c>
      <c r="M19" s="233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0.53</v>
      </c>
      <c r="U19" s="223">
        <f>ROUND(E19*T19,2)</f>
        <v>28.63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92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0"/>
      <c r="C20" s="266" t="s">
        <v>110</v>
      </c>
      <c r="D20" s="225"/>
      <c r="E20" s="230">
        <v>54.02</v>
      </c>
      <c r="F20" s="233"/>
      <c r="G20" s="233"/>
      <c r="H20" s="233"/>
      <c r="I20" s="233"/>
      <c r="J20" s="233"/>
      <c r="K20" s="233"/>
      <c r="L20" s="233"/>
      <c r="M20" s="233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94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5">
      <c r="A21" s="214">
        <v>8</v>
      </c>
      <c r="B21" s="220" t="s">
        <v>111</v>
      </c>
      <c r="C21" s="265" t="s">
        <v>112</v>
      </c>
      <c r="D21" s="222" t="s">
        <v>97</v>
      </c>
      <c r="E21" s="229">
        <v>231.8</v>
      </c>
      <c r="F21" s="232">
        <f>H21+J21</f>
        <v>0</v>
      </c>
      <c r="G21" s="233">
        <f>ROUND(E21*F21,2)</f>
        <v>0</v>
      </c>
      <c r="H21" s="233"/>
      <c r="I21" s="233">
        <f>ROUND(E21*H21,2)</f>
        <v>0</v>
      </c>
      <c r="J21" s="233"/>
      <c r="K21" s="233">
        <f>ROUND(E21*J21,2)</f>
        <v>0</v>
      </c>
      <c r="L21" s="233">
        <v>21</v>
      </c>
      <c r="M21" s="233">
        <f>G21*(1+L21/100)</f>
        <v>0</v>
      </c>
      <c r="N21" s="223">
        <v>9.8999999999999999E-4</v>
      </c>
      <c r="O21" s="223">
        <f>ROUND(E21*N21,5)</f>
        <v>0.22947999999999999</v>
      </c>
      <c r="P21" s="223">
        <v>0</v>
      </c>
      <c r="Q21" s="223">
        <f>ROUND(E21*P21,5)</f>
        <v>0</v>
      </c>
      <c r="R21" s="223"/>
      <c r="S21" s="223"/>
      <c r="T21" s="224">
        <v>0.23599999999999999</v>
      </c>
      <c r="U21" s="223">
        <f>ROUND(E21*T21,2)</f>
        <v>54.7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92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14">
        <v>9</v>
      </c>
      <c r="B22" s="220" t="s">
        <v>113</v>
      </c>
      <c r="C22" s="265" t="s">
        <v>114</v>
      </c>
      <c r="D22" s="222" t="s">
        <v>97</v>
      </c>
      <c r="E22" s="229">
        <v>88.8</v>
      </c>
      <c r="F22" s="232">
        <f>H22+J22</f>
        <v>0</v>
      </c>
      <c r="G22" s="233">
        <f>ROUND(E22*F22,2)</f>
        <v>0</v>
      </c>
      <c r="H22" s="233"/>
      <c r="I22" s="233">
        <f>ROUND(E22*H22,2)</f>
        <v>0</v>
      </c>
      <c r="J22" s="233"/>
      <c r="K22" s="233">
        <f>ROUND(E22*J22,2)</f>
        <v>0</v>
      </c>
      <c r="L22" s="233">
        <v>21</v>
      </c>
      <c r="M22" s="233">
        <f>G22*(1+L22/100)</f>
        <v>0</v>
      </c>
      <c r="N22" s="223">
        <v>8.5999999999999998E-4</v>
      </c>
      <c r="O22" s="223">
        <f>ROUND(E22*N22,5)</f>
        <v>7.6369999999999993E-2</v>
      </c>
      <c r="P22" s="223">
        <v>0</v>
      </c>
      <c r="Q22" s="223">
        <f>ROUND(E22*P22,5)</f>
        <v>0</v>
      </c>
      <c r="R22" s="223"/>
      <c r="S22" s="223"/>
      <c r="T22" s="224">
        <v>0.47899999999999998</v>
      </c>
      <c r="U22" s="223">
        <f>ROUND(E22*T22,2)</f>
        <v>42.54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92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10</v>
      </c>
      <c r="B23" s="220" t="s">
        <v>115</v>
      </c>
      <c r="C23" s="265" t="s">
        <v>116</v>
      </c>
      <c r="D23" s="222" t="s">
        <v>97</v>
      </c>
      <c r="E23" s="229">
        <v>231.8</v>
      </c>
      <c r="F23" s="232">
        <f>H23+J23</f>
        <v>0</v>
      </c>
      <c r="G23" s="233">
        <f>ROUND(E23*F23,2)</f>
        <v>0</v>
      </c>
      <c r="H23" s="233"/>
      <c r="I23" s="233">
        <f>ROUND(E23*H23,2)</f>
        <v>0</v>
      </c>
      <c r="J23" s="233"/>
      <c r="K23" s="233">
        <f>ROUND(E23*J23,2)</f>
        <v>0</v>
      </c>
      <c r="L23" s="233">
        <v>21</v>
      </c>
      <c r="M23" s="233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7.0000000000000007E-2</v>
      </c>
      <c r="U23" s="223">
        <f>ROUND(E23*T23,2)</f>
        <v>16.23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92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>
        <v>11</v>
      </c>
      <c r="B24" s="220" t="s">
        <v>117</v>
      </c>
      <c r="C24" s="265" t="s">
        <v>118</v>
      </c>
      <c r="D24" s="222" t="s">
        <v>97</v>
      </c>
      <c r="E24" s="229">
        <v>88.8</v>
      </c>
      <c r="F24" s="232">
        <f>H24+J24</f>
        <v>0</v>
      </c>
      <c r="G24" s="233">
        <f>ROUND(E24*F24,2)</f>
        <v>0</v>
      </c>
      <c r="H24" s="233"/>
      <c r="I24" s="233">
        <f>ROUND(E24*H24,2)</f>
        <v>0</v>
      </c>
      <c r="J24" s="233"/>
      <c r="K24" s="233">
        <f>ROUND(E24*J24,2)</f>
        <v>0</v>
      </c>
      <c r="L24" s="233">
        <v>21</v>
      </c>
      <c r="M24" s="233">
        <f>G24*(1+L24/100)</f>
        <v>0</v>
      </c>
      <c r="N24" s="223">
        <v>0</v>
      </c>
      <c r="O24" s="223">
        <f>ROUND(E24*N24,5)</f>
        <v>0</v>
      </c>
      <c r="P24" s="223">
        <v>0</v>
      </c>
      <c r="Q24" s="223">
        <f>ROUND(E24*P24,5)</f>
        <v>0</v>
      </c>
      <c r="R24" s="223"/>
      <c r="S24" s="223"/>
      <c r="T24" s="224">
        <v>0.32700000000000001</v>
      </c>
      <c r="U24" s="223">
        <f>ROUND(E24*T24,2)</f>
        <v>29.04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92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12</v>
      </c>
      <c r="B25" s="220" t="s">
        <v>119</v>
      </c>
      <c r="C25" s="265" t="s">
        <v>120</v>
      </c>
      <c r="D25" s="222" t="s">
        <v>91</v>
      </c>
      <c r="E25" s="229">
        <v>197.76</v>
      </c>
      <c r="F25" s="232">
        <f>H25+J25</f>
        <v>0</v>
      </c>
      <c r="G25" s="233">
        <f>ROUND(E25*F25,2)</f>
        <v>0</v>
      </c>
      <c r="H25" s="233"/>
      <c r="I25" s="233">
        <f>ROUND(E25*H25,2)</f>
        <v>0</v>
      </c>
      <c r="J25" s="233"/>
      <c r="K25" s="233">
        <f>ROUND(E25*J25,2)</f>
        <v>0</v>
      </c>
      <c r="L25" s="233">
        <v>21</v>
      </c>
      <c r="M25" s="233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0.34499999999999997</v>
      </c>
      <c r="U25" s="223">
        <f>ROUND(E25*T25,2)</f>
        <v>68.23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92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>
        <v>13</v>
      </c>
      <c r="B26" s="220" t="s">
        <v>121</v>
      </c>
      <c r="C26" s="265" t="s">
        <v>122</v>
      </c>
      <c r="D26" s="222" t="s">
        <v>91</v>
      </c>
      <c r="E26" s="229">
        <v>18.32</v>
      </c>
      <c r="F26" s="232">
        <f>H26+J26</f>
        <v>0</v>
      </c>
      <c r="G26" s="233">
        <f>ROUND(E26*F26,2)</f>
        <v>0</v>
      </c>
      <c r="H26" s="233"/>
      <c r="I26" s="233">
        <f>ROUND(E26*H26,2)</f>
        <v>0</v>
      </c>
      <c r="J26" s="233"/>
      <c r="K26" s="233">
        <f>ROUND(E26*J26,2)</f>
        <v>0</v>
      </c>
      <c r="L26" s="233">
        <v>21</v>
      </c>
      <c r="M26" s="233">
        <f>G26*(1+L26/100)</f>
        <v>0</v>
      </c>
      <c r="N26" s="223">
        <v>0</v>
      </c>
      <c r="O26" s="223">
        <f>ROUND(E26*N26,5)</f>
        <v>0</v>
      </c>
      <c r="P26" s="223">
        <v>0</v>
      </c>
      <c r="Q26" s="223">
        <f>ROUND(E26*P26,5)</f>
        <v>0</v>
      </c>
      <c r="R26" s="223"/>
      <c r="S26" s="223"/>
      <c r="T26" s="224">
        <v>0.51900000000000002</v>
      </c>
      <c r="U26" s="223">
        <f>ROUND(E26*T26,2)</f>
        <v>9.51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92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>
        <v>14</v>
      </c>
      <c r="B27" s="220" t="s">
        <v>123</v>
      </c>
      <c r="C27" s="265" t="s">
        <v>124</v>
      </c>
      <c r="D27" s="222" t="s">
        <v>91</v>
      </c>
      <c r="E27" s="229">
        <v>49.44</v>
      </c>
      <c r="F27" s="232">
        <f>H27+J27</f>
        <v>0</v>
      </c>
      <c r="G27" s="233">
        <f>ROUND(E27*F27,2)</f>
        <v>0</v>
      </c>
      <c r="H27" s="233"/>
      <c r="I27" s="233">
        <f>ROUND(E27*H27,2)</f>
        <v>0</v>
      </c>
      <c r="J27" s="233"/>
      <c r="K27" s="233">
        <f>ROUND(E27*J27,2)</f>
        <v>0</v>
      </c>
      <c r="L27" s="233">
        <v>21</v>
      </c>
      <c r="M27" s="233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0.48399999999999999</v>
      </c>
      <c r="U27" s="223">
        <f>ROUND(E27*T27,2)</f>
        <v>23.93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92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>
        <v>15</v>
      </c>
      <c r="B28" s="220" t="s">
        <v>125</v>
      </c>
      <c r="C28" s="265" t="s">
        <v>126</v>
      </c>
      <c r="D28" s="222" t="s">
        <v>91</v>
      </c>
      <c r="E28" s="229">
        <v>4.58</v>
      </c>
      <c r="F28" s="232">
        <f>H28+J28</f>
        <v>0</v>
      </c>
      <c r="G28" s="233">
        <f>ROUND(E28*F28,2)</f>
        <v>0</v>
      </c>
      <c r="H28" s="233"/>
      <c r="I28" s="233">
        <f>ROUND(E28*H28,2)</f>
        <v>0</v>
      </c>
      <c r="J28" s="233"/>
      <c r="K28" s="233">
        <f>ROUND(E28*J28,2)</f>
        <v>0</v>
      </c>
      <c r="L28" s="233">
        <v>21</v>
      </c>
      <c r="M28" s="233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0.72899999999999998</v>
      </c>
      <c r="U28" s="223">
        <f>ROUND(E28*T28,2)</f>
        <v>3.34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92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16</v>
      </c>
      <c r="B29" s="220" t="s">
        <v>127</v>
      </c>
      <c r="C29" s="265" t="s">
        <v>128</v>
      </c>
      <c r="D29" s="222" t="s">
        <v>91</v>
      </c>
      <c r="E29" s="229">
        <v>247.2</v>
      </c>
      <c r="F29" s="232">
        <f>H29+J29</f>
        <v>0</v>
      </c>
      <c r="G29" s="233">
        <f>ROUND(E29*F29,2)</f>
        <v>0</v>
      </c>
      <c r="H29" s="233"/>
      <c r="I29" s="233">
        <f>ROUND(E29*H29,2)</f>
        <v>0</v>
      </c>
      <c r="J29" s="233"/>
      <c r="K29" s="233">
        <f>ROUND(E29*J29,2)</f>
        <v>0</v>
      </c>
      <c r="L29" s="233">
        <v>21</v>
      </c>
      <c r="M29" s="233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7.3999999999999996E-2</v>
      </c>
      <c r="U29" s="223">
        <f>ROUND(E29*T29,2)</f>
        <v>18.29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92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17</v>
      </c>
      <c r="B30" s="220" t="s">
        <v>129</v>
      </c>
      <c r="C30" s="265" t="s">
        <v>130</v>
      </c>
      <c r="D30" s="222" t="s">
        <v>91</v>
      </c>
      <c r="E30" s="229">
        <v>22.9</v>
      </c>
      <c r="F30" s="232">
        <f>H30+J30</f>
        <v>0</v>
      </c>
      <c r="G30" s="233">
        <f>ROUND(E30*F30,2)</f>
        <v>0</v>
      </c>
      <c r="H30" s="233"/>
      <c r="I30" s="233">
        <f>ROUND(E30*H30,2)</f>
        <v>0</v>
      </c>
      <c r="J30" s="233"/>
      <c r="K30" s="233">
        <f>ROUND(E30*J30,2)</f>
        <v>0</v>
      </c>
      <c r="L30" s="233">
        <v>21</v>
      </c>
      <c r="M30" s="233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9.4E-2</v>
      </c>
      <c r="U30" s="223">
        <f>ROUND(E30*T30,2)</f>
        <v>2.15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92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18</v>
      </c>
      <c r="B31" s="220" t="s">
        <v>131</v>
      </c>
      <c r="C31" s="265" t="s">
        <v>132</v>
      </c>
      <c r="D31" s="222" t="s">
        <v>91</v>
      </c>
      <c r="E31" s="229">
        <v>222.04903999999999</v>
      </c>
      <c r="F31" s="232">
        <f>H31+J31</f>
        <v>0</v>
      </c>
      <c r="G31" s="233">
        <f>ROUND(E31*F31,2)</f>
        <v>0</v>
      </c>
      <c r="H31" s="233"/>
      <c r="I31" s="233">
        <f>ROUND(E31*H31,2)</f>
        <v>0</v>
      </c>
      <c r="J31" s="233"/>
      <c r="K31" s="233">
        <f>ROUND(E31*J31,2)</f>
        <v>0</v>
      </c>
      <c r="L31" s="233">
        <v>21</v>
      </c>
      <c r="M31" s="233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0.20200000000000001</v>
      </c>
      <c r="U31" s="223">
        <f>ROUND(E31*T31,2)</f>
        <v>44.85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92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/>
      <c r="B32" s="220"/>
      <c r="C32" s="266" t="s">
        <v>133</v>
      </c>
      <c r="D32" s="225"/>
      <c r="E32" s="230">
        <v>222.04903999999999</v>
      </c>
      <c r="F32" s="233"/>
      <c r="G32" s="233"/>
      <c r="H32" s="233"/>
      <c r="I32" s="233"/>
      <c r="J32" s="233"/>
      <c r="K32" s="233"/>
      <c r="L32" s="233"/>
      <c r="M32" s="233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94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19</v>
      </c>
      <c r="B33" s="220" t="s">
        <v>134</v>
      </c>
      <c r="C33" s="265" t="s">
        <v>135</v>
      </c>
      <c r="D33" s="222" t="s">
        <v>91</v>
      </c>
      <c r="E33" s="229">
        <v>270.10000000000002</v>
      </c>
      <c r="F33" s="232">
        <f>H33+J33</f>
        <v>0</v>
      </c>
      <c r="G33" s="233">
        <f>ROUND(E33*F33,2)</f>
        <v>0</v>
      </c>
      <c r="H33" s="233"/>
      <c r="I33" s="233">
        <f>ROUND(E33*H33,2)</f>
        <v>0</v>
      </c>
      <c r="J33" s="233"/>
      <c r="K33" s="233">
        <f>ROUND(E33*J33,2)</f>
        <v>0</v>
      </c>
      <c r="L33" s="233">
        <v>21</v>
      </c>
      <c r="M33" s="233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3.1E-2</v>
      </c>
      <c r="U33" s="223">
        <f>ROUND(E33*T33,2)</f>
        <v>8.3699999999999992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92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20</v>
      </c>
      <c r="B34" s="220" t="s">
        <v>136</v>
      </c>
      <c r="C34" s="265" t="s">
        <v>137</v>
      </c>
      <c r="D34" s="222" t="s">
        <v>91</v>
      </c>
      <c r="E34" s="229">
        <v>86.440768000000006</v>
      </c>
      <c r="F34" s="232">
        <f>H34+J34</f>
        <v>0</v>
      </c>
      <c r="G34" s="233">
        <f>ROUND(E34*F34,2)</f>
        <v>0</v>
      </c>
      <c r="H34" s="233"/>
      <c r="I34" s="233">
        <f>ROUND(E34*H34,2)</f>
        <v>0</v>
      </c>
      <c r="J34" s="233"/>
      <c r="K34" s="233">
        <f>ROUND(E34*J34,2)</f>
        <v>0</v>
      </c>
      <c r="L34" s="233">
        <v>21</v>
      </c>
      <c r="M34" s="233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0.65200000000000002</v>
      </c>
      <c r="U34" s="223">
        <f>ROUND(E34*T34,2)</f>
        <v>56.36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92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/>
      <c r="B35" s="220"/>
      <c r="C35" s="266" t="s">
        <v>138</v>
      </c>
      <c r="D35" s="225"/>
      <c r="E35" s="230">
        <v>86.440768000000006</v>
      </c>
      <c r="F35" s="233"/>
      <c r="G35" s="233"/>
      <c r="H35" s="233"/>
      <c r="I35" s="233"/>
      <c r="J35" s="233"/>
      <c r="K35" s="233"/>
      <c r="L35" s="233"/>
      <c r="M35" s="233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94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21</v>
      </c>
      <c r="B36" s="220" t="s">
        <v>139</v>
      </c>
      <c r="C36" s="265" t="s">
        <v>140</v>
      </c>
      <c r="D36" s="222" t="s">
        <v>91</v>
      </c>
      <c r="E36" s="229">
        <v>21.610192000000001</v>
      </c>
      <c r="F36" s="232">
        <f>H36+J36</f>
        <v>0</v>
      </c>
      <c r="G36" s="233">
        <f>ROUND(E36*F36,2)</f>
        <v>0</v>
      </c>
      <c r="H36" s="233"/>
      <c r="I36" s="233">
        <f>ROUND(E36*H36,2)</f>
        <v>0</v>
      </c>
      <c r="J36" s="233"/>
      <c r="K36" s="233">
        <f>ROUND(E36*J36,2)</f>
        <v>0</v>
      </c>
      <c r="L36" s="233">
        <v>21</v>
      </c>
      <c r="M36" s="233">
        <f>G36*(1+L36/100)</f>
        <v>0</v>
      </c>
      <c r="N36" s="223">
        <v>0</v>
      </c>
      <c r="O36" s="223">
        <f>ROUND(E36*N36,5)</f>
        <v>0</v>
      </c>
      <c r="P36" s="223">
        <v>0</v>
      </c>
      <c r="Q36" s="223">
        <f>ROUND(E36*P36,5)</f>
        <v>0</v>
      </c>
      <c r="R36" s="223"/>
      <c r="S36" s="223"/>
      <c r="T36" s="224">
        <v>0.89</v>
      </c>
      <c r="U36" s="223">
        <f>ROUND(E36*T36,2)</f>
        <v>19.23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92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/>
      <c r="B37" s="220"/>
      <c r="C37" s="266" t="s">
        <v>141</v>
      </c>
      <c r="D37" s="225"/>
      <c r="E37" s="230">
        <v>21.610192000000001</v>
      </c>
      <c r="F37" s="233"/>
      <c r="G37" s="233"/>
      <c r="H37" s="233"/>
      <c r="I37" s="233"/>
      <c r="J37" s="233"/>
      <c r="K37" s="233"/>
      <c r="L37" s="233"/>
      <c r="M37" s="233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94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22</v>
      </c>
      <c r="B38" s="220" t="s">
        <v>142</v>
      </c>
      <c r="C38" s="265" t="s">
        <v>143</v>
      </c>
      <c r="D38" s="222" t="s">
        <v>91</v>
      </c>
      <c r="E38" s="229">
        <v>108.05096</v>
      </c>
      <c r="F38" s="232">
        <f>H38+J38</f>
        <v>0</v>
      </c>
      <c r="G38" s="233">
        <f>ROUND(E38*F38,2)</f>
        <v>0</v>
      </c>
      <c r="H38" s="233"/>
      <c r="I38" s="233">
        <f>ROUND(E38*H38,2)</f>
        <v>0</v>
      </c>
      <c r="J38" s="233"/>
      <c r="K38" s="233">
        <f>ROUND(E38*J38,2)</f>
        <v>0</v>
      </c>
      <c r="L38" s="233">
        <v>21</v>
      </c>
      <c r="M38" s="233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4.2999999999999997E-2</v>
      </c>
      <c r="U38" s="223">
        <f>ROUND(E38*T38,2)</f>
        <v>4.6500000000000004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92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/>
      <c r="B39" s="220"/>
      <c r="C39" s="266" t="s">
        <v>144</v>
      </c>
      <c r="D39" s="225"/>
      <c r="E39" s="230">
        <v>108.05096</v>
      </c>
      <c r="F39" s="233"/>
      <c r="G39" s="233"/>
      <c r="H39" s="233"/>
      <c r="I39" s="233"/>
      <c r="J39" s="233"/>
      <c r="K39" s="233"/>
      <c r="L39" s="233"/>
      <c r="M39" s="233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94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" outlineLevel="1" x14ac:dyDescent="0.25">
      <c r="A40" s="214">
        <v>23</v>
      </c>
      <c r="B40" s="220" t="s">
        <v>145</v>
      </c>
      <c r="C40" s="265" t="s">
        <v>146</v>
      </c>
      <c r="D40" s="222" t="s">
        <v>91</v>
      </c>
      <c r="E40" s="229">
        <v>86.440700000000007</v>
      </c>
      <c r="F40" s="232">
        <f>H40+J40</f>
        <v>0</v>
      </c>
      <c r="G40" s="233">
        <f>ROUND(E40*F40,2)</f>
        <v>0</v>
      </c>
      <c r="H40" s="233"/>
      <c r="I40" s="233">
        <f>ROUND(E40*H40,2)</f>
        <v>0</v>
      </c>
      <c r="J40" s="233"/>
      <c r="K40" s="233">
        <f>ROUND(E40*J40,2)</f>
        <v>0</v>
      </c>
      <c r="L40" s="233">
        <v>21</v>
      </c>
      <c r="M40" s="233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92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" outlineLevel="1" x14ac:dyDescent="0.25">
      <c r="A41" s="214">
        <v>24</v>
      </c>
      <c r="B41" s="220" t="s">
        <v>147</v>
      </c>
      <c r="C41" s="265" t="s">
        <v>148</v>
      </c>
      <c r="D41" s="222" t="s">
        <v>91</v>
      </c>
      <c r="E41" s="229">
        <v>21.610189999999999</v>
      </c>
      <c r="F41" s="232">
        <f>H41+J41</f>
        <v>0</v>
      </c>
      <c r="G41" s="233">
        <f>ROUND(E41*F41,2)</f>
        <v>0</v>
      </c>
      <c r="H41" s="233"/>
      <c r="I41" s="233">
        <f>ROUND(E41*H41,2)</f>
        <v>0</v>
      </c>
      <c r="J41" s="233"/>
      <c r="K41" s="233">
        <f>ROUND(E41*J41,2)</f>
        <v>0</v>
      </c>
      <c r="L41" s="233">
        <v>21</v>
      </c>
      <c r="M41" s="233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92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15" t="s">
        <v>87</v>
      </c>
      <c r="B42" s="221" t="s">
        <v>54</v>
      </c>
      <c r="C42" s="267" t="s">
        <v>55</v>
      </c>
      <c r="D42" s="226"/>
      <c r="E42" s="231"/>
      <c r="F42" s="234"/>
      <c r="G42" s="234">
        <f>SUMIF(AE43:AE50,"&lt;&gt;NOR",G43:G50)</f>
        <v>0</v>
      </c>
      <c r="H42" s="234"/>
      <c r="I42" s="234">
        <f>SUM(I43:I50)</f>
        <v>0</v>
      </c>
      <c r="J42" s="234"/>
      <c r="K42" s="234">
        <f>SUM(K43:K50)</f>
        <v>0</v>
      </c>
      <c r="L42" s="234"/>
      <c r="M42" s="234">
        <f>SUM(M43:M50)</f>
        <v>0</v>
      </c>
      <c r="N42" s="227"/>
      <c r="O42" s="227">
        <f>SUM(O43:O50)</f>
        <v>234.99734000000001</v>
      </c>
      <c r="P42" s="227"/>
      <c r="Q42" s="227">
        <f>SUM(Q43:Q50)</f>
        <v>0</v>
      </c>
      <c r="R42" s="227"/>
      <c r="S42" s="227"/>
      <c r="T42" s="228"/>
      <c r="U42" s="227">
        <f>SUM(U43:U50)</f>
        <v>292.10000000000002</v>
      </c>
      <c r="AE42" t="s">
        <v>88</v>
      </c>
    </row>
    <row r="43" spans="1:60" outlineLevel="1" x14ac:dyDescent="0.25">
      <c r="A43" s="214">
        <v>25</v>
      </c>
      <c r="B43" s="220" t="s">
        <v>149</v>
      </c>
      <c r="C43" s="265" t="s">
        <v>150</v>
      </c>
      <c r="D43" s="222" t="s">
        <v>91</v>
      </c>
      <c r="E43" s="229">
        <v>27.200959999999998</v>
      </c>
      <c r="F43" s="232">
        <f>H43+J43</f>
        <v>0</v>
      </c>
      <c r="G43" s="233">
        <f>ROUND(E43*F43,2)</f>
        <v>0</v>
      </c>
      <c r="H43" s="233"/>
      <c r="I43" s="233">
        <f>ROUND(E43*H43,2)</f>
        <v>0</v>
      </c>
      <c r="J43" s="233"/>
      <c r="K43" s="233">
        <f>ROUND(E43*J43,2)</f>
        <v>0</v>
      </c>
      <c r="L43" s="233">
        <v>21</v>
      </c>
      <c r="M43" s="233">
        <f>G43*(1+L43/100)</f>
        <v>0</v>
      </c>
      <c r="N43" s="223">
        <v>1.1322000000000001</v>
      </c>
      <c r="O43" s="223">
        <f>ROUND(E43*N43,5)</f>
        <v>30.79693</v>
      </c>
      <c r="P43" s="223">
        <v>0</v>
      </c>
      <c r="Q43" s="223">
        <f>ROUND(E43*P43,5)</f>
        <v>0</v>
      </c>
      <c r="R43" s="223"/>
      <c r="S43" s="223"/>
      <c r="T43" s="224">
        <v>1.6950000000000001</v>
      </c>
      <c r="U43" s="223">
        <f>ROUND(E43*T43,2)</f>
        <v>46.11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92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/>
      <c r="B44" s="220"/>
      <c r="C44" s="266" t="s">
        <v>151</v>
      </c>
      <c r="D44" s="225"/>
      <c r="E44" s="230">
        <v>27.200959999999998</v>
      </c>
      <c r="F44" s="233"/>
      <c r="G44" s="233"/>
      <c r="H44" s="233"/>
      <c r="I44" s="233"/>
      <c r="J44" s="233"/>
      <c r="K44" s="233"/>
      <c r="L44" s="233"/>
      <c r="M44" s="233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94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>
        <v>26</v>
      </c>
      <c r="B45" s="220" t="s">
        <v>152</v>
      </c>
      <c r="C45" s="265" t="s">
        <v>153</v>
      </c>
      <c r="D45" s="222" t="s">
        <v>91</v>
      </c>
      <c r="E45" s="229">
        <v>27.200959999999998</v>
      </c>
      <c r="F45" s="232">
        <f>H45+J45</f>
        <v>0</v>
      </c>
      <c r="G45" s="233">
        <f>ROUND(E45*F45,2)</f>
        <v>0</v>
      </c>
      <c r="H45" s="233"/>
      <c r="I45" s="233">
        <f>ROUND(E45*H45,2)</f>
        <v>0</v>
      </c>
      <c r="J45" s="233"/>
      <c r="K45" s="233">
        <f>ROUND(E45*J45,2)</f>
        <v>0</v>
      </c>
      <c r="L45" s="233">
        <v>21</v>
      </c>
      <c r="M45" s="233">
        <f>G45*(1+L45/100)</f>
        <v>0</v>
      </c>
      <c r="N45" s="223">
        <v>2.5</v>
      </c>
      <c r="O45" s="223">
        <f>ROUND(E45*N45,5)</f>
        <v>68.002399999999994</v>
      </c>
      <c r="P45" s="223">
        <v>0</v>
      </c>
      <c r="Q45" s="223">
        <f>ROUND(E45*P45,5)</f>
        <v>0</v>
      </c>
      <c r="R45" s="223"/>
      <c r="S45" s="223"/>
      <c r="T45" s="224">
        <v>1.4490000000000001</v>
      </c>
      <c r="U45" s="223">
        <f>ROUND(E45*T45,2)</f>
        <v>39.409999999999997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92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/>
      <c r="B46" s="220"/>
      <c r="C46" s="266" t="s">
        <v>151</v>
      </c>
      <c r="D46" s="225"/>
      <c r="E46" s="230">
        <v>27.200959999999998</v>
      </c>
      <c r="F46" s="233"/>
      <c r="G46" s="233"/>
      <c r="H46" s="233"/>
      <c r="I46" s="233"/>
      <c r="J46" s="233"/>
      <c r="K46" s="233"/>
      <c r="L46" s="233"/>
      <c r="M46" s="233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94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>
        <v>27</v>
      </c>
      <c r="B47" s="220" t="s">
        <v>154</v>
      </c>
      <c r="C47" s="265" t="s">
        <v>155</v>
      </c>
      <c r="D47" s="222" t="s">
        <v>91</v>
      </c>
      <c r="E47" s="229">
        <v>53.649039999999999</v>
      </c>
      <c r="F47" s="232">
        <f>H47+J47</f>
        <v>0</v>
      </c>
      <c r="G47" s="233">
        <f>ROUND(E47*F47,2)</f>
        <v>0</v>
      </c>
      <c r="H47" s="233"/>
      <c r="I47" s="233">
        <f>ROUND(E47*H47,2)</f>
        <v>0</v>
      </c>
      <c r="J47" s="233"/>
      <c r="K47" s="233">
        <f>ROUND(E47*J47,2)</f>
        <v>0</v>
      </c>
      <c r="L47" s="233">
        <v>21</v>
      </c>
      <c r="M47" s="233">
        <f>G47*(1+L47/100)</f>
        <v>0</v>
      </c>
      <c r="N47" s="223">
        <v>2.5249999999999999</v>
      </c>
      <c r="O47" s="223">
        <f>ROUND(E47*N47,5)</f>
        <v>135.46383</v>
      </c>
      <c r="P47" s="223">
        <v>0</v>
      </c>
      <c r="Q47" s="223">
        <f>ROUND(E47*P47,5)</f>
        <v>0</v>
      </c>
      <c r="R47" s="223"/>
      <c r="S47" s="223"/>
      <c r="T47" s="224">
        <v>1.3029999999999999</v>
      </c>
      <c r="U47" s="223">
        <f>ROUND(E47*T47,2)</f>
        <v>69.900000000000006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92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28</v>
      </c>
      <c r="B48" s="220" t="s">
        <v>156</v>
      </c>
      <c r="C48" s="265" t="s">
        <v>157</v>
      </c>
      <c r="D48" s="222" t="s">
        <v>97</v>
      </c>
      <c r="E48" s="229">
        <v>166.48</v>
      </c>
      <c r="F48" s="232">
        <f>H48+J48</f>
        <v>0</v>
      </c>
      <c r="G48" s="233">
        <f>ROUND(E48*F48,2)</f>
        <v>0</v>
      </c>
      <c r="H48" s="233"/>
      <c r="I48" s="233">
        <f>ROUND(E48*H48,2)</f>
        <v>0</v>
      </c>
      <c r="J48" s="233"/>
      <c r="K48" s="233">
        <f>ROUND(E48*J48,2)</f>
        <v>0</v>
      </c>
      <c r="L48" s="233">
        <v>21</v>
      </c>
      <c r="M48" s="233">
        <f>G48*(1+L48/100)</f>
        <v>0</v>
      </c>
      <c r="N48" s="223">
        <v>4.4099999999999999E-3</v>
      </c>
      <c r="O48" s="223">
        <f>ROUND(E48*N48,5)</f>
        <v>0.73418000000000005</v>
      </c>
      <c r="P48" s="223">
        <v>0</v>
      </c>
      <c r="Q48" s="223">
        <f>ROUND(E48*P48,5)</f>
        <v>0</v>
      </c>
      <c r="R48" s="223"/>
      <c r="S48" s="223"/>
      <c r="T48" s="224">
        <v>0.82099999999999995</v>
      </c>
      <c r="U48" s="223">
        <f>ROUND(E48*T48,2)</f>
        <v>136.68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92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/>
      <c r="B49" s="220"/>
      <c r="C49" s="266" t="s">
        <v>158</v>
      </c>
      <c r="D49" s="225"/>
      <c r="E49" s="230">
        <v>162.88</v>
      </c>
      <c r="F49" s="233"/>
      <c r="G49" s="233"/>
      <c r="H49" s="233"/>
      <c r="I49" s="233"/>
      <c r="J49" s="233"/>
      <c r="K49" s="233"/>
      <c r="L49" s="233"/>
      <c r="M49" s="233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94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/>
      <c r="B50" s="220"/>
      <c r="C50" s="266" t="s">
        <v>159</v>
      </c>
      <c r="D50" s="225"/>
      <c r="E50" s="230">
        <v>3.6</v>
      </c>
      <c r="F50" s="233"/>
      <c r="G50" s="233"/>
      <c r="H50" s="233"/>
      <c r="I50" s="233"/>
      <c r="J50" s="233"/>
      <c r="K50" s="233"/>
      <c r="L50" s="233"/>
      <c r="M50" s="233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94</v>
      </c>
      <c r="AF50" s="213">
        <v>0</v>
      </c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x14ac:dyDescent="0.25">
      <c r="A51" s="215" t="s">
        <v>87</v>
      </c>
      <c r="B51" s="221" t="s">
        <v>56</v>
      </c>
      <c r="C51" s="267" t="s">
        <v>57</v>
      </c>
      <c r="D51" s="226"/>
      <c r="E51" s="231"/>
      <c r="F51" s="234"/>
      <c r="G51" s="234">
        <f>SUMIF(AE52:AE67,"&lt;&gt;NOR",G52:G67)</f>
        <v>0</v>
      </c>
      <c r="H51" s="234"/>
      <c r="I51" s="234">
        <f>SUM(I52:I67)</f>
        <v>0</v>
      </c>
      <c r="J51" s="234"/>
      <c r="K51" s="234">
        <f>SUM(K52:K67)</f>
        <v>0</v>
      </c>
      <c r="L51" s="234"/>
      <c r="M51" s="234">
        <f>SUM(M52:M67)</f>
        <v>0</v>
      </c>
      <c r="N51" s="227"/>
      <c r="O51" s="227">
        <f>SUM(O52:O67)</f>
        <v>162.67712999999998</v>
      </c>
      <c r="P51" s="227"/>
      <c r="Q51" s="227">
        <f>SUM(Q52:Q67)</f>
        <v>0</v>
      </c>
      <c r="R51" s="227"/>
      <c r="S51" s="227"/>
      <c r="T51" s="228"/>
      <c r="U51" s="227">
        <f>SUM(U52:U67)</f>
        <v>223.20000000000002</v>
      </c>
      <c r="AE51" t="s">
        <v>88</v>
      </c>
    </row>
    <row r="52" spans="1:60" outlineLevel="1" x14ac:dyDescent="0.25">
      <c r="A52" s="214">
        <v>29</v>
      </c>
      <c r="B52" s="220" t="s">
        <v>160</v>
      </c>
      <c r="C52" s="265" t="s">
        <v>161</v>
      </c>
      <c r="D52" s="222" t="s">
        <v>162</v>
      </c>
      <c r="E52" s="229">
        <v>101.8</v>
      </c>
      <c r="F52" s="232">
        <f>H52+J52</f>
        <v>0</v>
      </c>
      <c r="G52" s="233">
        <f>ROUND(E52*F52,2)</f>
        <v>0</v>
      </c>
      <c r="H52" s="233"/>
      <c r="I52" s="233">
        <f>ROUND(E52*H52,2)</f>
        <v>0</v>
      </c>
      <c r="J52" s="233"/>
      <c r="K52" s="233">
        <f>ROUND(E52*J52,2)</f>
        <v>0</v>
      </c>
      <c r="L52" s="233">
        <v>21</v>
      </c>
      <c r="M52" s="233">
        <f>G52*(1+L52/100)</f>
        <v>0</v>
      </c>
      <c r="N52" s="223">
        <v>2.0000000000000002E-5</v>
      </c>
      <c r="O52" s="223">
        <f>ROUND(E52*N52,5)</f>
        <v>2.0400000000000001E-3</v>
      </c>
      <c r="P52" s="223">
        <v>0</v>
      </c>
      <c r="Q52" s="223">
        <f>ROUND(E52*P52,5)</f>
        <v>0</v>
      </c>
      <c r="R52" s="223"/>
      <c r="S52" s="223"/>
      <c r="T52" s="224">
        <v>1.3580000000000001</v>
      </c>
      <c r="U52" s="223">
        <f>ROUND(E52*T52,2)</f>
        <v>138.24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92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5">
      <c r="A53" s="214">
        <v>30</v>
      </c>
      <c r="B53" s="220" t="s">
        <v>163</v>
      </c>
      <c r="C53" s="265" t="s">
        <v>164</v>
      </c>
      <c r="D53" s="222" t="s">
        <v>165</v>
      </c>
      <c r="E53" s="229">
        <v>104.854</v>
      </c>
      <c r="F53" s="232">
        <f>H53+J53</f>
        <v>0</v>
      </c>
      <c r="G53" s="233">
        <f>ROUND(E53*F53,2)</f>
        <v>0</v>
      </c>
      <c r="H53" s="233"/>
      <c r="I53" s="233">
        <f>ROUND(E53*H53,2)</f>
        <v>0</v>
      </c>
      <c r="J53" s="233"/>
      <c r="K53" s="233">
        <f>ROUND(E53*J53,2)</f>
        <v>0</v>
      </c>
      <c r="L53" s="233">
        <v>21</v>
      </c>
      <c r="M53" s="233">
        <f>G53*(1+L53/100)</f>
        <v>0</v>
      </c>
      <c r="N53" s="223">
        <v>1.46</v>
      </c>
      <c r="O53" s="223">
        <f>ROUND(E53*N53,5)</f>
        <v>153.08684</v>
      </c>
      <c r="P53" s="223">
        <v>0</v>
      </c>
      <c r="Q53" s="223">
        <f>ROUND(E53*P53,5)</f>
        <v>0</v>
      </c>
      <c r="R53" s="223"/>
      <c r="S53" s="223"/>
      <c r="T53" s="224">
        <v>0</v>
      </c>
      <c r="U53" s="223">
        <f>ROUND(E53*T53,2)</f>
        <v>0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166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/>
      <c r="B54" s="220"/>
      <c r="C54" s="266" t="s">
        <v>167</v>
      </c>
      <c r="D54" s="225"/>
      <c r="E54" s="230">
        <v>104.854</v>
      </c>
      <c r="F54" s="233"/>
      <c r="G54" s="233"/>
      <c r="H54" s="233"/>
      <c r="I54" s="233"/>
      <c r="J54" s="233"/>
      <c r="K54" s="233"/>
      <c r="L54" s="233"/>
      <c r="M54" s="233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94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0" outlineLevel="1" x14ac:dyDescent="0.25">
      <c r="A55" s="214">
        <v>31</v>
      </c>
      <c r="B55" s="220" t="s">
        <v>168</v>
      </c>
      <c r="C55" s="265" t="s">
        <v>169</v>
      </c>
      <c r="D55" s="222" t="s">
        <v>165</v>
      </c>
      <c r="E55" s="229">
        <v>4</v>
      </c>
      <c r="F55" s="232">
        <f>H55+J55</f>
        <v>0</v>
      </c>
      <c r="G55" s="233">
        <f>ROUND(E55*F55,2)</f>
        <v>0</v>
      </c>
      <c r="H55" s="233"/>
      <c r="I55" s="233">
        <f>ROUND(E55*H55,2)</f>
        <v>0</v>
      </c>
      <c r="J55" s="233"/>
      <c r="K55" s="233">
        <f>ROUND(E55*J55,2)</f>
        <v>0</v>
      </c>
      <c r="L55" s="233">
        <v>21</v>
      </c>
      <c r="M55" s="233">
        <f>G55*(1+L55/100)</f>
        <v>0</v>
      </c>
      <c r="N55" s="223">
        <v>0.16502</v>
      </c>
      <c r="O55" s="223">
        <f>ROUND(E55*N55,5)</f>
        <v>0.66008</v>
      </c>
      <c r="P55" s="223">
        <v>0</v>
      </c>
      <c r="Q55" s="223">
        <f>ROUND(E55*P55,5)</f>
        <v>0</v>
      </c>
      <c r="R55" s="223"/>
      <c r="S55" s="223"/>
      <c r="T55" s="224">
        <v>1.3140000000000001</v>
      </c>
      <c r="U55" s="223">
        <f>ROUND(E55*T55,2)</f>
        <v>5.26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92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32</v>
      </c>
      <c r="B56" s="220" t="s">
        <v>170</v>
      </c>
      <c r="C56" s="265" t="s">
        <v>171</v>
      </c>
      <c r="D56" s="222" t="s">
        <v>165</v>
      </c>
      <c r="E56" s="229">
        <v>4</v>
      </c>
      <c r="F56" s="232">
        <f>H56+J56</f>
        <v>0</v>
      </c>
      <c r="G56" s="233">
        <f>ROUND(E56*F56,2)</f>
        <v>0</v>
      </c>
      <c r="H56" s="233"/>
      <c r="I56" s="233">
        <f>ROUND(E56*H56,2)</f>
        <v>0</v>
      </c>
      <c r="J56" s="233"/>
      <c r="K56" s="233">
        <f>ROUND(E56*J56,2)</f>
        <v>0</v>
      </c>
      <c r="L56" s="233">
        <v>21</v>
      </c>
      <c r="M56" s="233">
        <f>G56*(1+L56/100)</f>
        <v>0</v>
      </c>
      <c r="N56" s="223">
        <v>3.9030000000000002E-2</v>
      </c>
      <c r="O56" s="223">
        <f>ROUND(E56*N56,5)</f>
        <v>0.15612000000000001</v>
      </c>
      <c r="P56" s="223">
        <v>0</v>
      </c>
      <c r="Q56" s="223">
        <f>ROUND(E56*P56,5)</f>
        <v>0</v>
      </c>
      <c r="R56" s="223"/>
      <c r="S56" s="223"/>
      <c r="T56" s="224">
        <v>0.81699999999999995</v>
      </c>
      <c r="U56" s="223">
        <f>ROUND(E56*T56,2)</f>
        <v>3.27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92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>
        <v>33</v>
      </c>
      <c r="B57" s="220" t="s">
        <v>172</v>
      </c>
      <c r="C57" s="265" t="s">
        <v>173</v>
      </c>
      <c r="D57" s="222" t="s">
        <v>165</v>
      </c>
      <c r="E57" s="229">
        <v>4</v>
      </c>
      <c r="F57" s="232">
        <f>H57+J57</f>
        <v>0</v>
      </c>
      <c r="G57" s="233">
        <f>ROUND(E57*F57,2)</f>
        <v>0</v>
      </c>
      <c r="H57" s="233"/>
      <c r="I57" s="233">
        <f>ROUND(E57*H57,2)</f>
        <v>0</v>
      </c>
      <c r="J57" s="233"/>
      <c r="K57" s="233">
        <f>ROUND(E57*J57,2)</f>
        <v>0</v>
      </c>
      <c r="L57" s="233">
        <v>21</v>
      </c>
      <c r="M57" s="233">
        <f>G57*(1+L57/100)</f>
        <v>0</v>
      </c>
      <c r="N57" s="223">
        <v>0.5</v>
      </c>
      <c r="O57" s="223">
        <f>ROUND(E57*N57,5)</f>
        <v>2</v>
      </c>
      <c r="P57" s="223">
        <v>0</v>
      </c>
      <c r="Q57" s="223">
        <f>ROUND(E57*P57,5)</f>
        <v>0</v>
      </c>
      <c r="R57" s="223"/>
      <c r="S57" s="223"/>
      <c r="T57" s="224">
        <v>0</v>
      </c>
      <c r="U57" s="223">
        <f>ROUND(E57*T57,2)</f>
        <v>0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166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>
        <v>34</v>
      </c>
      <c r="B58" s="220" t="s">
        <v>174</v>
      </c>
      <c r="C58" s="265" t="s">
        <v>175</v>
      </c>
      <c r="D58" s="222" t="s">
        <v>165</v>
      </c>
      <c r="E58" s="229">
        <v>4</v>
      </c>
      <c r="F58" s="232">
        <f>H58+J58</f>
        <v>0</v>
      </c>
      <c r="G58" s="233">
        <f>ROUND(E58*F58,2)</f>
        <v>0</v>
      </c>
      <c r="H58" s="233"/>
      <c r="I58" s="233">
        <f>ROUND(E58*H58,2)</f>
        <v>0</v>
      </c>
      <c r="J58" s="233"/>
      <c r="K58" s="233">
        <f>ROUND(E58*J58,2)</f>
        <v>0</v>
      </c>
      <c r="L58" s="233">
        <v>21</v>
      </c>
      <c r="M58" s="233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3.2519999999999998</v>
      </c>
      <c r="U58" s="223">
        <f>ROUND(E58*T58,2)</f>
        <v>13.01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92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>
        <v>35</v>
      </c>
      <c r="B59" s="220" t="s">
        <v>176</v>
      </c>
      <c r="C59" s="265" t="s">
        <v>177</v>
      </c>
      <c r="D59" s="222" t="s">
        <v>165</v>
      </c>
      <c r="E59" s="229">
        <v>4</v>
      </c>
      <c r="F59" s="232">
        <f>H59+J59</f>
        <v>0</v>
      </c>
      <c r="G59" s="233">
        <f>ROUND(E59*F59,2)</f>
        <v>0</v>
      </c>
      <c r="H59" s="233"/>
      <c r="I59" s="233">
        <f>ROUND(E59*H59,2)</f>
        <v>0</v>
      </c>
      <c r="J59" s="233"/>
      <c r="K59" s="233">
        <f>ROUND(E59*J59,2)</f>
        <v>0</v>
      </c>
      <c r="L59" s="233">
        <v>21</v>
      </c>
      <c r="M59" s="233">
        <f>G59*(1+L59/100)</f>
        <v>0</v>
      </c>
      <c r="N59" s="223">
        <v>1.6</v>
      </c>
      <c r="O59" s="223">
        <f>ROUND(E59*N59,5)</f>
        <v>6.4</v>
      </c>
      <c r="P59" s="223">
        <v>0</v>
      </c>
      <c r="Q59" s="223">
        <f>ROUND(E59*P59,5)</f>
        <v>0</v>
      </c>
      <c r="R59" s="223"/>
      <c r="S59" s="223"/>
      <c r="T59" s="224">
        <v>0</v>
      </c>
      <c r="U59" s="223">
        <f>ROUND(E59*T59,2)</f>
        <v>0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166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0" outlineLevel="1" x14ac:dyDescent="0.25">
      <c r="A60" s="214">
        <v>36</v>
      </c>
      <c r="B60" s="220" t="s">
        <v>178</v>
      </c>
      <c r="C60" s="265" t="s">
        <v>179</v>
      </c>
      <c r="D60" s="222" t="s">
        <v>165</v>
      </c>
      <c r="E60" s="229">
        <v>1</v>
      </c>
      <c r="F60" s="232">
        <f>H60+J60</f>
        <v>0</v>
      </c>
      <c r="G60" s="233">
        <f>ROUND(E60*F60,2)</f>
        <v>0</v>
      </c>
      <c r="H60" s="233"/>
      <c r="I60" s="233">
        <f>ROUND(E60*H60,2)</f>
        <v>0</v>
      </c>
      <c r="J60" s="233"/>
      <c r="K60" s="233">
        <f>ROUND(E60*J60,2)</f>
        <v>0</v>
      </c>
      <c r="L60" s="233">
        <v>21</v>
      </c>
      <c r="M60" s="233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0.79</v>
      </c>
      <c r="U60" s="223">
        <f>ROUND(E60*T60,2)</f>
        <v>0.79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92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>
        <v>37</v>
      </c>
      <c r="B61" s="220" t="s">
        <v>180</v>
      </c>
      <c r="C61" s="265" t="s">
        <v>181</v>
      </c>
      <c r="D61" s="222" t="s">
        <v>165</v>
      </c>
      <c r="E61" s="229">
        <v>1</v>
      </c>
      <c r="F61" s="232">
        <f>H61+J61</f>
        <v>0</v>
      </c>
      <c r="G61" s="233">
        <f>ROUND(E61*F61,2)</f>
        <v>0</v>
      </c>
      <c r="H61" s="233"/>
      <c r="I61" s="233">
        <f>ROUND(E61*H61,2)</f>
        <v>0</v>
      </c>
      <c r="J61" s="233"/>
      <c r="K61" s="233">
        <f>ROUND(E61*J61,2)</f>
        <v>0</v>
      </c>
      <c r="L61" s="233">
        <v>21</v>
      </c>
      <c r="M61" s="233">
        <f>G61*(1+L61/100)</f>
        <v>0</v>
      </c>
      <c r="N61" s="223">
        <v>0.37</v>
      </c>
      <c r="O61" s="223">
        <f>ROUND(E61*N61,5)</f>
        <v>0.37</v>
      </c>
      <c r="P61" s="223">
        <v>0</v>
      </c>
      <c r="Q61" s="223">
        <f>ROUND(E61*P61,5)</f>
        <v>0</v>
      </c>
      <c r="R61" s="223"/>
      <c r="S61" s="223"/>
      <c r="T61" s="224">
        <v>0</v>
      </c>
      <c r="U61" s="223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166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>
        <v>38</v>
      </c>
      <c r="B62" s="220" t="s">
        <v>182</v>
      </c>
      <c r="C62" s="265" t="s">
        <v>183</v>
      </c>
      <c r="D62" s="222" t="s">
        <v>184</v>
      </c>
      <c r="E62" s="229">
        <v>4</v>
      </c>
      <c r="F62" s="232">
        <f>H62+J62</f>
        <v>0</v>
      </c>
      <c r="G62" s="233">
        <f>ROUND(E62*F62,2)</f>
        <v>0</v>
      </c>
      <c r="H62" s="233"/>
      <c r="I62" s="233">
        <f>ROUND(E62*H62,2)</f>
        <v>0</v>
      </c>
      <c r="J62" s="233"/>
      <c r="K62" s="233">
        <f>ROUND(E62*J62,2)</f>
        <v>0</v>
      </c>
      <c r="L62" s="233">
        <v>21</v>
      </c>
      <c r="M62" s="233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</v>
      </c>
      <c r="U62" s="223">
        <f>ROUND(E62*T62,2)</f>
        <v>0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92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0" outlineLevel="1" x14ac:dyDescent="0.25">
      <c r="A63" s="214">
        <v>39</v>
      </c>
      <c r="B63" s="220" t="s">
        <v>185</v>
      </c>
      <c r="C63" s="265" t="s">
        <v>186</v>
      </c>
      <c r="D63" s="222" t="s">
        <v>97</v>
      </c>
      <c r="E63" s="229">
        <v>12</v>
      </c>
      <c r="F63" s="232">
        <f>H63+J63</f>
        <v>0</v>
      </c>
      <c r="G63" s="233">
        <f>ROUND(E63*F63,2)</f>
        <v>0</v>
      </c>
      <c r="H63" s="233"/>
      <c r="I63" s="233">
        <f>ROUND(E63*H63,2)</f>
        <v>0</v>
      </c>
      <c r="J63" s="233"/>
      <c r="K63" s="233">
        <f>ROUND(E63*J63,2)</f>
        <v>0</v>
      </c>
      <c r="L63" s="233">
        <v>21</v>
      </c>
      <c r="M63" s="233">
        <f>G63*(1+L63/100)</f>
        <v>0</v>
      </c>
      <c r="N63" s="223">
        <v>0</v>
      </c>
      <c r="O63" s="223">
        <f>ROUND(E63*N63,5)</f>
        <v>0</v>
      </c>
      <c r="P63" s="223">
        <v>0</v>
      </c>
      <c r="Q63" s="223">
        <f>ROUND(E63*P63,5)</f>
        <v>0</v>
      </c>
      <c r="R63" s="223"/>
      <c r="S63" s="223"/>
      <c r="T63" s="224">
        <v>0</v>
      </c>
      <c r="U63" s="223">
        <f>ROUND(E63*T63,2)</f>
        <v>0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92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0"/>
      <c r="C64" s="266" t="s">
        <v>187</v>
      </c>
      <c r="D64" s="225"/>
      <c r="E64" s="230">
        <v>12</v>
      </c>
      <c r="F64" s="233"/>
      <c r="G64" s="233"/>
      <c r="H64" s="233"/>
      <c r="I64" s="233"/>
      <c r="J64" s="233"/>
      <c r="K64" s="233"/>
      <c r="L64" s="233"/>
      <c r="M64" s="233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94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5">
      <c r="A65" s="214">
        <v>40</v>
      </c>
      <c r="B65" s="220" t="s">
        <v>188</v>
      </c>
      <c r="C65" s="265" t="s">
        <v>189</v>
      </c>
      <c r="D65" s="222" t="s">
        <v>162</v>
      </c>
      <c r="E65" s="229">
        <v>101.8</v>
      </c>
      <c r="F65" s="232">
        <f>H65+J65</f>
        <v>0</v>
      </c>
      <c r="G65" s="233">
        <f>ROUND(E65*F65,2)</f>
        <v>0</v>
      </c>
      <c r="H65" s="233"/>
      <c r="I65" s="233">
        <f>ROUND(E65*H65,2)</f>
        <v>0</v>
      </c>
      <c r="J65" s="233"/>
      <c r="K65" s="233">
        <f>ROUND(E65*J65,2)</f>
        <v>0</v>
      </c>
      <c r="L65" s="233">
        <v>21</v>
      </c>
      <c r="M65" s="233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0.123</v>
      </c>
      <c r="U65" s="223">
        <f>ROUND(E65*T65,2)</f>
        <v>12.52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92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>
        <v>41</v>
      </c>
      <c r="B66" s="220" t="s">
        <v>190</v>
      </c>
      <c r="C66" s="265" t="s">
        <v>191</v>
      </c>
      <c r="D66" s="222" t="s">
        <v>192</v>
      </c>
      <c r="E66" s="229">
        <v>5</v>
      </c>
      <c r="F66" s="232">
        <f>H66+J66</f>
        <v>0</v>
      </c>
      <c r="G66" s="233">
        <f>ROUND(E66*F66,2)</f>
        <v>0</v>
      </c>
      <c r="H66" s="233"/>
      <c r="I66" s="233">
        <f>ROUND(E66*H66,2)</f>
        <v>0</v>
      </c>
      <c r="J66" s="233"/>
      <c r="K66" s="233">
        <f>ROUND(E66*J66,2)</f>
        <v>0</v>
      </c>
      <c r="L66" s="233">
        <v>21</v>
      </c>
      <c r="M66" s="233">
        <f>G66*(1+L66/100)</f>
        <v>0</v>
      </c>
      <c r="N66" s="223">
        <v>4.0999999999999999E-4</v>
      </c>
      <c r="O66" s="223">
        <f>ROUND(E66*N66,5)</f>
        <v>2.0500000000000002E-3</v>
      </c>
      <c r="P66" s="223">
        <v>0</v>
      </c>
      <c r="Q66" s="223">
        <f>ROUND(E66*P66,5)</f>
        <v>0</v>
      </c>
      <c r="R66" s="223"/>
      <c r="S66" s="223"/>
      <c r="T66" s="224">
        <v>8.8000000000000007</v>
      </c>
      <c r="U66" s="223">
        <f>ROUND(E66*T66,2)</f>
        <v>44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92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14">
        <v>42</v>
      </c>
      <c r="B67" s="220" t="s">
        <v>193</v>
      </c>
      <c r="C67" s="265" t="s">
        <v>194</v>
      </c>
      <c r="D67" s="222" t="s">
        <v>162</v>
      </c>
      <c r="E67" s="229">
        <v>101.8</v>
      </c>
      <c r="F67" s="232">
        <f>H67+J67</f>
        <v>0</v>
      </c>
      <c r="G67" s="233">
        <f>ROUND(E67*F67,2)</f>
        <v>0</v>
      </c>
      <c r="H67" s="233"/>
      <c r="I67" s="233">
        <f>ROUND(E67*H67,2)</f>
        <v>0</v>
      </c>
      <c r="J67" s="233"/>
      <c r="K67" s="233">
        <f>ROUND(E67*J67,2)</f>
        <v>0</v>
      </c>
      <c r="L67" s="233">
        <v>21</v>
      </c>
      <c r="M67" s="233">
        <f>G67*(1+L67/100)</f>
        <v>0</v>
      </c>
      <c r="N67" s="223">
        <v>0</v>
      </c>
      <c r="O67" s="223">
        <f>ROUND(E67*N67,5)</f>
        <v>0</v>
      </c>
      <c r="P67" s="223">
        <v>0</v>
      </c>
      <c r="Q67" s="223">
        <f>ROUND(E67*P67,5)</f>
        <v>0</v>
      </c>
      <c r="R67" s="223"/>
      <c r="S67" s="223"/>
      <c r="T67" s="224">
        <v>0.06</v>
      </c>
      <c r="U67" s="223">
        <f>ROUND(E67*T67,2)</f>
        <v>6.11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92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x14ac:dyDescent="0.25">
      <c r="A68" s="215" t="s">
        <v>87</v>
      </c>
      <c r="B68" s="221" t="s">
        <v>58</v>
      </c>
      <c r="C68" s="267" t="s">
        <v>59</v>
      </c>
      <c r="D68" s="226"/>
      <c r="E68" s="231"/>
      <c r="F68" s="234"/>
      <c r="G68" s="234">
        <f>SUMIF(AE69:AE69,"&lt;&gt;NOR",G69:G69)</f>
        <v>0</v>
      </c>
      <c r="H68" s="234"/>
      <c r="I68" s="234">
        <f>SUM(I69:I69)</f>
        <v>0</v>
      </c>
      <c r="J68" s="234"/>
      <c r="K68" s="234">
        <f>SUM(K69:K69)</f>
        <v>0</v>
      </c>
      <c r="L68" s="234"/>
      <c r="M68" s="234">
        <f>SUM(M69:M69)</f>
        <v>0</v>
      </c>
      <c r="N68" s="227"/>
      <c r="O68" s="227">
        <f>SUM(O69:O69)</f>
        <v>0</v>
      </c>
      <c r="P68" s="227"/>
      <c r="Q68" s="227">
        <f>SUM(Q69:Q69)</f>
        <v>0</v>
      </c>
      <c r="R68" s="227"/>
      <c r="S68" s="227"/>
      <c r="T68" s="228"/>
      <c r="U68" s="227">
        <f>SUM(U69:U69)</f>
        <v>47.3</v>
      </c>
      <c r="AE68" t="s">
        <v>88</v>
      </c>
    </row>
    <row r="69" spans="1:60" outlineLevel="1" x14ac:dyDescent="0.25">
      <c r="A69" s="243">
        <v>43</v>
      </c>
      <c r="B69" s="244" t="s">
        <v>195</v>
      </c>
      <c r="C69" s="268" t="s">
        <v>196</v>
      </c>
      <c r="D69" s="245" t="s">
        <v>197</v>
      </c>
      <c r="E69" s="246">
        <v>402.58636999999999</v>
      </c>
      <c r="F69" s="247">
        <f>H69+J69</f>
        <v>0</v>
      </c>
      <c r="G69" s="248">
        <f>ROUND(E69*F69,2)</f>
        <v>0</v>
      </c>
      <c r="H69" s="248"/>
      <c r="I69" s="248">
        <f>ROUND(E69*H69,2)</f>
        <v>0</v>
      </c>
      <c r="J69" s="248"/>
      <c r="K69" s="248">
        <f>ROUND(E69*J69,2)</f>
        <v>0</v>
      </c>
      <c r="L69" s="248">
        <v>21</v>
      </c>
      <c r="M69" s="248">
        <f>G69*(1+L69/100)</f>
        <v>0</v>
      </c>
      <c r="N69" s="249">
        <v>0</v>
      </c>
      <c r="O69" s="249">
        <f>ROUND(E69*N69,5)</f>
        <v>0</v>
      </c>
      <c r="P69" s="249">
        <v>0</v>
      </c>
      <c r="Q69" s="249">
        <f>ROUND(E69*P69,5)</f>
        <v>0</v>
      </c>
      <c r="R69" s="249"/>
      <c r="S69" s="249"/>
      <c r="T69" s="250">
        <v>0.11749999999999999</v>
      </c>
      <c r="U69" s="249">
        <f>ROUND(E69*T69,2)</f>
        <v>47.3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92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5">
      <c r="A70" s="6"/>
      <c r="B70" s="7" t="s">
        <v>198</v>
      </c>
      <c r="C70" s="269" t="s">
        <v>198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C70">
        <v>12</v>
      </c>
      <c r="AD70">
        <v>21</v>
      </c>
    </row>
    <row r="71" spans="1:60" ht="13" x14ac:dyDescent="0.25">
      <c r="A71" s="251"/>
      <c r="B71" s="252" t="s">
        <v>28</v>
      </c>
      <c r="C71" s="270" t="s">
        <v>198</v>
      </c>
      <c r="D71" s="253"/>
      <c r="E71" s="253"/>
      <c r="F71" s="253"/>
      <c r="G71" s="264">
        <f>G8+G42+G51+G68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>
        <f>SUMIF(L7:L69,AC70,G7:G69)</f>
        <v>0</v>
      </c>
      <c r="AD71">
        <f>SUMIF(L7:L69,AD70,G7:G69)</f>
        <v>0</v>
      </c>
      <c r="AE71" t="s">
        <v>199</v>
      </c>
    </row>
    <row r="72" spans="1:60" x14ac:dyDescent="0.25">
      <c r="A72" s="6"/>
      <c r="B72" s="7" t="s">
        <v>198</v>
      </c>
      <c r="C72" s="269" t="s">
        <v>198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60" x14ac:dyDescent="0.25">
      <c r="A73" s="6"/>
      <c r="B73" s="7" t="s">
        <v>198</v>
      </c>
      <c r="C73" s="269" t="s">
        <v>198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60" x14ac:dyDescent="0.25">
      <c r="A74" s="254" t="s">
        <v>200</v>
      </c>
      <c r="B74" s="254"/>
      <c r="C74" s="27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25">
      <c r="A75" s="255"/>
      <c r="B75" s="256"/>
      <c r="C75" s="272"/>
      <c r="D75" s="256"/>
      <c r="E75" s="256"/>
      <c r="F75" s="256"/>
      <c r="G75" s="25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E75" t="s">
        <v>201</v>
      </c>
    </row>
    <row r="76" spans="1:60" x14ac:dyDescent="0.25">
      <c r="A76" s="258"/>
      <c r="B76" s="259"/>
      <c r="C76" s="273"/>
      <c r="D76" s="259"/>
      <c r="E76" s="259"/>
      <c r="F76" s="259"/>
      <c r="G76" s="26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60" x14ac:dyDescent="0.25">
      <c r="A77" s="258"/>
      <c r="B77" s="259"/>
      <c r="C77" s="273"/>
      <c r="D77" s="259"/>
      <c r="E77" s="259"/>
      <c r="F77" s="259"/>
      <c r="G77" s="26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60" x14ac:dyDescent="0.25">
      <c r="A78" s="258"/>
      <c r="B78" s="259"/>
      <c r="C78" s="273"/>
      <c r="D78" s="259"/>
      <c r="E78" s="259"/>
      <c r="F78" s="259"/>
      <c r="G78" s="26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5">
      <c r="A79" s="261"/>
      <c r="B79" s="262"/>
      <c r="C79" s="274"/>
      <c r="D79" s="262"/>
      <c r="E79" s="262"/>
      <c r="F79" s="262"/>
      <c r="G79" s="26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5">
      <c r="A80" s="6"/>
      <c r="B80" s="7" t="s">
        <v>198</v>
      </c>
      <c r="C80" s="269" t="s">
        <v>198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3:31" x14ac:dyDescent="0.25">
      <c r="C81" s="275"/>
      <c r="AE81" t="s">
        <v>202</v>
      </c>
    </row>
  </sheetData>
  <mergeCells count="6">
    <mergeCell ref="A1:G1"/>
    <mergeCell ref="C2:G2"/>
    <mergeCell ref="C3:G3"/>
    <mergeCell ref="C4:G4"/>
    <mergeCell ref="A74:C74"/>
    <mergeCell ref="A75:G79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Vítězslav Prusa</dc:creator>
  <cp:lastModifiedBy>Vítězslav Prusa</cp:lastModifiedBy>
  <cp:lastPrinted>2014-02-28T09:52:57Z</cp:lastPrinted>
  <dcterms:created xsi:type="dcterms:W3CDTF">2009-04-08T07:15:50Z</dcterms:created>
  <dcterms:modified xsi:type="dcterms:W3CDTF">2025-05-21T11:43:39Z</dcterms:modified>
</cp:coreProperties>
</file>