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8_{914D9EBB-37EE-42CA-B2B6-43B6FE2D1AC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kapitulace stavby" sheetId="1" r:id="rId1"/>
    <sheet name="00 - Vedlejší rozpočtové ..." sheetId="2" r:id="rId2"/>
    <sheet name="07 - Střecha Sokolovna - ..." sheetId="3" r:id="rId3"/>
  </sheets>
  <definedNames>
    <definedName name="_xlnm._FilterDatabase" localSheetId="1" hidden="1">'00 - Vedlejší rozpočtové ...'!$C$125:$K$145</definedName>
    <definedName name="_xlnm._FilterDatabase" localSheetId="2" hidden="1">'07 - Střecha Sokolovna - ...'!$C$115:$K$247</definedName>
    <definedName name="_xlnm.Print_Titles" localSheetId="0">'Rekapitulace stavby'!$92:$92</definedName>
    <definedName name="_xlnm.Print_Titles" localSheetId="1">'00 - Vedlejší rozpočtové ...'!$125:$125</definedName>
    <definedName name="_xlnm.Print_Titles" localSheetId="2">'07 - Střecha Sokolovna - ...'!$115:$115</definedName>
    <definedName name="_xlnm.Print_Area" localSheetId="0">'Rekapitulace stavby'!$D$4:$AO$76,'Rekapitulace stavby'!$C$82:$AQ$97</definedName>
    <definedName name="_xlnm.Print_Area" localSheetId="1">'00 - Vedlejší rozpočtové ...'!$C$4:$J$76,'00 - Vedlejší rozpočtové ...'!$C$82:$J$107,'00 - Vedlejší rozpočtové ...'!$C$113:$K$145</definedName>
    <definedName name="_xlnm.Print_Area" localSheetId="2">'07 - Střecha Sokolovna - ...'!$C$4:$J$76,'07 - Střecha Sokolovna - ...'!$C$82:$J$97,'07 - Střecha Sokolovna - ...'!$C$103:$K$247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7" i="3"/>
  <c r="BH117" i="3"/>
  <c r="BG117" i="3"/>
  <c r="BF117" i="3"/>
  <c r="T117" i="3"/>
  <c r="R117" i="3"/>
  <c r="P117" i="3"/>
  <c r="F110" i="3"/>
  <c r="E108" i="3"/>
  <c r="F89" i="3"/>
  <c r="E87" i="3"/>
  <c r="J24" i="3"/>
  <c r="E24" i="3"/>
  <c r="J92" i="3"/>
  <c r="J23" i="3"/>
  <c r="J21" i="3"/>
  <c r="E21" i="3"/>
  <c r="J112" i="3"/>
  <c r="J20" i="3"/>
  <c r="J18" i="3"/>
  <c r="E18" i="3"/>
  <c r="F113" i="3"/>
  <c r="J17" i="3"/>
  <c r="J15" i="3"/>
  <c r="E15" i="3"/>
  <c r="F112" i="3"/>
  <c r="J14" i="3"/>
  <c r="J12" i="3"/>
  <c r="J110" i="3"/>
  <c r="E7" i="3"/>
  <c r="E85" i="3"/>
  <c r="J37" i="2"/>
  <c r="J36" i="2"/>
  <c r="AY95" i="1"/>
  <c r="J35" i="2"/>
  <c r="AX95" i="1"/>
  <c r="BI145" i="2"/>
  <c r="BH145" i="2"/>
  <c r="BG145" i="2"/>
  <c r="BF145" i="2"/>
  <c r="T145" i="2"/>
  <c r="T144" i="2"/>
  <c r="R145" i="2"/>
  <c r="R144" i="2"/>
  <c r="P145" i="2"/>
  <c r="P144" i="2"/>
  <c r="BI143" i="2"/>
  <c r="BH143" i="2"/>
  <c r="BG143" i="2"/>
  <c r="BF143" i="2"/>
  <c r="T143" i="2"/>
  <c r="T142" i="2"/>
  <c r="R143" i="2"/>
  <c r="R142" i="2"/>
  <c r="P143" i="2"/>
  <c r="P142" i="2"/>
  <c r="BI141" i="2"/>
  <c r="BH141" i="2"/>
  <c r="BG141" i="2"/>
  <c r="BF141" i="2"/>
  <c r="T141" i="2"/>
  <c r="T140" i="2"/>
  <c r="R141" i="2"/>
  <c r="R140" i="2"/>
  <c r="P141" i="2"/>
  <c r="P140" i="2"/>
  <c r="BI139" i="2"/>
  <c r="BH139" i="2"/>
  <c r="BG139" i="2"/>
  <c r="BF139" i="2"/>
  <c r="T139" i="2"/>
  <c r="T138" i="2"/>
  <c r="R139" i="2"/>
  <c r="R138" i="2"/>
  <c r="P139" i="2"/>
  <c r="P138" i="2"/>
  <c r="BI137" i="2"/>
  <c r="BH137" i="2"/>
  <c r="BG137" i="2"/>
  <c r="BF137" i="2"/>
  <c r="T137" i="2"/>
  <c r="T136" i="2"/>
  <c r="R137" i="2"/>
  <c r="R136" i="2"/>
  <c r="P137" i="2"/>
  <c r="P136" i="2"/>
  <c r="BI135" i="2"/>
  <c r="BH135" i="2"/>
  <c r="BG135" i="2"/>
  <c r="BF135" i="2"/>
  <c r="T135" i="2"/>
  <c r="T134" i="2"/>
  <c r="R135" i="2"/>
  <c r="R134" i="2"/>
  <c r="P135" i="2"/>
  <c r="P134" i="2"/>
  <c r="BI133" i="2"/>
  <c r="BH133" i="2"/>
  <c r="BG133" i="2"/>
  <c r="BF133" i="2"/>
  <c r="T133" i="2"/>
  <c r="T132" i="2"/>
  <c r="R133" i="2"/>
  <c r="R132" i="2"/>
  <c r="P133" i="2"/>
  <c r="P132" i="2"/>
  <c r="BI131" i="2"/>
  <c r="BH131" i="2"/>
  <c r="BG131" i="2"/>
  <c r="BF131" i="2"/>
  <c r="T131" i="2"/>
  <c r="T130" i="2"/>
  <c r="R131" i="2"/>
  <c r="R130" i="2"/>
  <c r="P131" i="2"/>
  <c r="P130" i="2"/>
  <c r="BI129" i="2"/>
  <c r="BH129" i="2"/>
  <c r="BG129" i="2"/>
  <c r="BF129" i="2"/>
  <c r="T129" i="2"/>
  <c r="T128" i="2"/>
  <c r="T127" i="2"/>
  <c r="T126" i="2"/>
  <c r="R129" i="2"/>
  <c r="R128" i="2"/>
  <c r="R127" i="2"/>
  <c r="R126" i="2"/>
  <c r="P129" i="2"/>
  <c r="P128" i="2"/>
  <c r="F120" i="2"/>
  <c r="E118" i="2"/>
  <c r="F89" i="2"/>
  <c r="E87" i="2"/>
  <c r="J24" i="2"/>
  <c r="E24" i="2"/>
  <c r="J92" i="2"/>
  <c r="J23" i="2"/>
  <c r="J21" i="2"/>
  <c r="E21" i="2"/>
  <c r="J122" i="2"/>
  <c r="J20" i="2"/>
  <c r="J18" i="2"/>
  <c r="E18" i="2"/>
  <c r="F92" i="2"/>
  <c r="J17" i="2"/>
  <c r="J15" i="2"/>
  <c r="E15" i="2"/>
  <c r="F91" i="2"/>
  <c r="J14" i="2"/>
  <c r="J12" i="2"/>
  <c r="J89" i="2"/>
  <c r="E7" i="2"/>
  <c r="E116" i="2"/>
  <c r="L90" i="1"/>
  <c r="AM90" i="1"/>
  <c r="AM89" i="1"/>
  <c r="L89" i="1"/>
  <c r="AM87" i="1"/>
  <c r="L87" i="1"/>
  <c r="L85" i="1"/>
  <c r="L84" i="1"/>
  <c r="J141" i="2"/>
  <c r="BK139" i="3"/>
  <c r="BK131" i="3"/>
  <c r="BK192" i="3"/>
  <c r="J202" i="3"/>
  <c r="BK127" i="3"/>
  <c r="BK133" i="3"/>
  <c r="J208" i="3"/>
  <c r="J151" i="3"/>
  <c r="J155" i="3"/>
  <c r="BK236" i="3"/>
  <c r="BK123" i="3"/>
  <c r="J131" i="3"/>
  <c r="J143" i="2"/>
  <c r="J133" i="2"/>
  <c r="BK214" i="3"/>
  <c r="BK226" i="3"/>
  <c r="J127" i="3"/>
  <c r="BK147" i="3"/>
  <c r="BK167" i="3"/>
  <c r="BK186" i="3"/>
  <c r="BK234" i="3"/>
  <c r="BK228" i="3"/>
  <c r="J143" i="3"/>
  <c r="J145" i="3"/>
  <c r="J137" i="2"/>
  <c r="BK163" i="3"/>
  <c r="J210" i="3"/>
  <c r="J163" i="3"/>
  <c r="J139" i="2"/>
  <c r="BK133" i="2"/>
  <c r="BK135" i="3"/>
  <c r="J192" i="3"/>
  <c r="BK182" i="3"/>
  <c r="BK159" i="3"/>
  <c r="J230" i="3"/>
  <c r="J117" i="3"/>
  <c r="J246" i="3"/>
  <c r="J218" i="3"/>
  <c r="J170" i="3"/>
  <c r="J186" i="3"/>
  <c r="BK137" i="3"/>
  <c r="BK125" i="3"/>
  <c r="BK129" i="2"/>
  <c r="BK131" i="2"/>
  <c r="BK202" i="3"/>
  <c r="BK129" i="3"/>
  <c r="BK208" i="3"/>
  <c r="J198" i="3"/>
  <c r="BK220" i="3"/>
  <c r="BK141" i="3"/>
  <c r="BK188" i="3"/>
  <c r="BK165" i="3"/>
  <c r="BK161" i="3"/>
  <c r="J222" i="3"/>
  <c r="J157" i="3"/>
  <c r="J220" i="3"/>
  <c r="BK137" i="2"/>
  <c r="BK204" i="3"/>
  <c r="BK117" i="3"/>
  <c r="J190" i="3"/>
  <c r="J176" i="3"/>
  <c r="BK143" i="3"/>
  <c r="BK184" i="3"/>
  <c r="J121" i="3"/>
  <c r="BK224" i="3"/>
  <c r="J159" i="3"/>
  <c r="BK168" i="3"/>
  <c r="BK141" i="2"/>
  <c r="J131" i="2"/>
  <c r="BK216" i="3"/>
  <c r="J204" i="3"/>
  <c r="J135" i="3"/>
  <c r="BK230" i="3"/>
  <c r="BK157" i="3"/>
  <c r="BK246" i="3"/>
  <c r="J178" i="3"/>
  <c r="J167" i="3"/>
  <c r="J129" i="2"/>
  <c r="J135" i="2"/>
  <c r="BK190" i="3"/>
  <c r="J133" i="3"/>
  <c r="J129" i="3"/>
  <c r="BK218" i="3"/>
  <c r="BK174" i="3"/>
  <c r="J174" i="3"/>
  <c r="J238" i="3"/>
  <c r="BK170" i="3"/>
  <c r="J240" i="3"/>
  <c r="BK238" i="3"/>
  <c r="BK194" i="3"/>
  <c r="BK212" i="3"/>
  <c r="J119" i="3"/>
  <c r="BK139" i="2"/>
  <c r="BK206" i="3"/>
  <c r="J184" i="3"/>
  <c r="J206" i="3"/>
  <c r="BK210" i="3"/>
  <c r="J165" i="3"/>
  <c r="J139" i="3"/>
  <c r="BK240" i="3"/>
  <c r="BK244" i="3"/>
  <c r="J153" i="3"/>
  <c r="BK180" i="3"/>
  <c r="J236" i="3"/>
  <c r="J168" i="3"/>
  <c r="BK143" i="2"/>
  <c r="BK121" i="3"/>
  <c r="BK172" i="3"/>
  <c r="J212" i="3"/>
  <c r="BK151" i="3"/>
  <c r="BK178" i="3"/>
  <c r="J242" i="3"/>
  <c r="J182" i="3"/>
  <c r="BK119" i="3"/>
  <c r="J226" i="3"/>
  <c r="BK135" i="2"/>
  <c r="AS94" i="1"/>
  <c r="J123" i="3"/>
  <c r="BK196" i="3"/>
  <c r="J161" i="3"/>
  <c r="J194" i="3"/>
  <c r="BK153" i="3"/>
  <c r="J149" i="3"/>
  <c r="BK242" i="3"/>
  <c r="BK222" i="3"/>
  <c r="J125" i="3"/>
  <c r="J180" i="3"/>
  <c r="BK232" i="3"/>
  <c r="J214" i="3"/>
  <c r="J228" i="3"/>
  <c r="J216" i="3"/>
  <c r="BK155" i="3"/>
  <c r="BK198" i="3"/>
  <c r="J244" i="3"/>
  <c r="J232" i="3"/>
  <c r="J196" i="3"/>
  <c r="BK176" i="3"/>
  <c r="J172" i="3"/>
  <c r="J145" i="2"/>
  <c r="BK145" i="2"/>
  <c r="J188" i="3"/>
  <c r="BK200" i="3"/>
  <c r="J224" i="3"/>
  <c r="J141" i="3"/>
  <c r="BK149" i="3"/>
  <c r="J137" i="3"/>
  <c r="J147" i="3"/>
  <c r="J234" i="3"/>
  <c r="BK145" i="3"/>
  <c r="J200" i="3"/>
  <c r="P127" i="2" l="1"/>
  <c r="P126" i="2"/>
  <c r="AU95" i="1"/>
  <c r="BK116" i="3"/>
  <c r="J116" i="3"/>
  <c r="J96" i="3"/>
  <c r="P116" i="3"/>
  <c r="AU96" i="1"/>
  <c r="R116" i="3"/>
  <c r="T116" i="3"/>
  <c r="BK134" i="2"/>
  <c r="J134" i="2"/>
  <c r="J101" i="2"/>
  <c r="BK130" i="2"/>
  <c r="J130" i="2"/>
  <c r="J99" i="2"/>
  <c r="BK128" i="2"/>
  <c r="J128" i="2"/>
  <c r="J98" i="2"/>
  <c r="BK144" i="2"/>
  <c r="J144" i="2"/>
  <c r="J106" i="2"/>
  <c r="BK136" i="2"/>
  <c r="J136" i="2"/>
  <c r="J102" i="2"/>
  <c r="BK140" i="2"/>
  <c r="J140" i="2"/>
  <c r="J104" i="2"/>
  <c r="BK132" i="2"/>
  <c r="J132" i="2"/>
  <c r="J100" i="2"/>
  <c r="BK138" i="2"/>
  <c r="J138" i="2"/>
  <c r="J103" i="2"/>
  <c r="BK142" i="2"/>
  <c r="J142" i="2"/>
  <c r="J105" i="2"/>
  <c r="BE172" i="3"/>
  <c r="BE216" i="3"/>
  <c r="J89" i="3"/>
  <c r="BE131" i="3"/>
  <c r="BE137" i="3"/>
  <c r="BE149" i="3"/>
  <c r="BE176" i="3"/>
  <c r="BE202" i="3"/>
  <c r="BE222" i="3"/>
  <c r="BE230" i="3"/>
  <c r="BE147" i="3"/>
  <c r="BE151" i="3"/>
  <c r="BE161" i="3"/>
  <c r="BE212" i="3"/>
  <c r="BE129" i="3"/>
  <c r="BE194" i="3"/>
  <c r="BE236" i="3"/>
  <c r="BE208" i="3"/>
  <c r="J91" i="3"/>
  <c r="J113" i="3"/>
  <c r="BE165" i="3"/>
  <c r="BE167" i="3"/>
  <c r="BE178" i="3"/>
  <c r="BE210" i="3"/>
  <c r="BE226" i="3"/>
  <c r="BE220" i="3"/>
  <c r="BE242" i="3"/>
  <c r="BE196" i="3"/>
  <c r="BE198" i="3"/>
  <c r="BE204" i="3"/>
  <c r="BE214" i="3"/>
  <c r="BE228" i="3"/>
  <c r="BE234" i="3"/>
  <c r="BE244" i="3"/>
  <c r="BE121" i="3"/>
  <c r="BE159" i="3"/>
  <c r="BE182" i="3"/>
  <c r="BE186" i="3"/>
  <c r="BE192" i="3"/>
  <c r="BE238" i="3"/>
  <c r="BE240" i="3"/>
  <c r="BE246" i="3"/>
  <c r="BE145" i="3"/>
  <c r="BE170" i="3"/>
  <c r="BE123" i="3"/>
  <c r="BE143" i="3"/>
  <c r="BE188" i="3"/>
  <c r="E106" i="3"/>
  <c r="BE135" i="3"/>
  <c r="BE141" i="3"/>
  <c r="BE232" i="3"/>
  <c r="F92" i="3"/>
  <c r="BE117" i="3"/>
  <c r="BE125" i="3"/>
  <c r="BE184" i="3"/>
  <c r="BE206" i="3"/>
  <c r="BE224" i="3"/>
  <c r="BE163" i="3"/>
  <c r="BE168" i="3"/>
  <c r="BE174" i="3"/>
  <c r="BE119" i="3"/>
  <c r="BE139" i="3"/>
  <c r="BE153" i="3"/>
  <c r="BE155" i="3"/>
  <c r="BE157" i="3"/>
  <c r="BE180" i="3"/>
  <c r="BE190" i="3"/>
  <c r="F91" i="3"/>
  <c r="BE127" i="3"/>
  <c r="BE133" i="3"/>
  <c r="BE200" i="3"/>
  <c r="BE218" i="3"/>
  <c r="J120" i="2"/>
  <c r="E85" i="2"/>
  <c r="J123" i="2"/>
  <c r="F122" i="2"/>
  <c r="BE135" i="2"/>
  <c r="BE129" i="2"/>
  <c r="BE131" i="2"/>
  <c r="BE141" i="2"/>
  <c r="F123" i="2"/>
  <c r="BE145" i="2"/>
  <c r="BE139" i="2"/>
  <c r="BE137" i="2"/>
  <c r="J91" i="2"/>
  <c r="BE143" i="2"/>
  <c r="BE133" i="2"/>
  <c r="F35" i="3"/>
  <c r="BB96" i="1"/>
  <c r="F34" i="3"/>
  <c r="BA96" i="1"/>
  <c r="F37" i="2"/>
  <c r="BD95" i="1"/>
  <c r="J34" i="2"/>
  <c r="AW95" i="1"/>
  <c r="F36" i="2"/>
  <c r="BC95" i="1"/>
  <c r="J34" i="3"/>
  <c r="AW96" i="1"/>
  <c r="F36" i="3"/>
  <c r="BC96" i="1"/>
  <c r="F35" i="2"/>
  <c r="BB95" i="1"/>
  <c r="F37" i="3"/>
  <c r="BD96" i="1"/>
  <c r="F34" i="2"/>
  <c r="BA95" i="1"/>
  <c r="BK127" i="2" l="1"/>
  <c r="J127" i="2"/>
  <c r="J97" i="2"/>
  <c r="J30" i="3"/>
  <c r="AG96" i="1"/>
  <c r="F33" i="2"/>
  <c r="AZ95" i="1"/>
  <c r="AU94" i="1"/>
  <c r="BA94" i="1"/>
  <c r="W30" i="1"/>
  <c r="F33" i="3"/>
  <c r="AZ96" i="1"/>
  <c r="J33" i="2"/>
  <c r="AV95" i="1"/>
  <c r="AT95" i="1"/>
  <c r="BD94" i="1"/>
  <c r="W33" i="1"/>
  <c r="BB94" i="1"/>
  <c r="W31" i="1"/>
  <c r="BC94" i="1"/>
  <c r="W32" i="1"/>
  <c r="J33" i="3"/>
  <c r="AV96" i="1"/>
  <c r="AT96" i="1"/>
  <c r="AN96" i="1"/>
  <c r="BK126" i="2" l="1"/>
  <c r="J126" i="2"/>
  <c r="J39" i="3"/>
  <c r="J30" i="2"/>
  <c r="AG95" i="1"/>
  <c r="AG94" i="1"/>
  <c r="AK26" i="1"/>
  <c r="AY94" i="1"/>
  <c r="AX94" i="1"/>
  <c r="AZ94" i="1"/>
  <c r="AV94" i="1"/>
  <c r="AK29" i="1"/>
  <c r="AW94" i="1"/>
  <c r="AK30" i="1"/>
  <c r="J39" i="2" l="1"/>
  <c r="J96" i="2"/>
  <c r="AK35" i="1"/>
  <c r="AN95" i="1"/>
  <c r="AT94" i="1"/>
  <c r="W29" i="1"/>
  <c r="AN94" i="1" l="1"/>
</calcChain>
</file>

<file path=xl/sharedStrings.xml><?xml version="1.0" encoding="utf-8"?>
<sst xmlns="http://schemas.openxmlformats.org/spreadsheetml/2006/main" count="1808" uniqueCount="372">
  <si>
    <t>Export Komplet</t>
  </si>
  <si>
    <t/>
  </si>
  <si>
    <t>2.0</t>
  </si>
  <si>
    <t>ZAMOK</t>
  </si>
  <si>
    <t>False</t>
  </si>
  <si>
    <t>{5e13ff19-e180-40ae-afd0-e52bb9e85569}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</si>
  <si>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</si>
  <si>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</si>
  <si>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</si>
  <si>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</si>
  <si>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</si>
  <si>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</si>
  <si>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</si>
  <si>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</si>
  <si>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0642C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</si>
  <si>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</si>
  <si>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</si>
  <si>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Střecha Sokolovna Šitbořice</t>
  </si>
  <si>
    <t>KSO:</t>
  </si>
  <si>
    <t>CC-CZ:</t>
  </si>
  <si>
    <t>Místo:</t>
  </si>
  <si>
    <t xml:space="preserve"> </t>
  </si>
  <si>
    <t>Datum:</t>
  </si>
  <si>
    <t>5. 3. 2025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</si>
  <si>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</si>
  <si>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</si>
  <si>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</si>
  <si>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</si>
  <si>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</si>
  <si>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</si>
  <si>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</si>
  <si>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</si>
  <si>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</si>
  <si>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</si>
  <si>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</si>
  <si>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</si>
  <si>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</si>
  <si>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</si>
  <si>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</si>
  <si>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</si>
  <si>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</si>
  <si>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</si>
  <si>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</si>
  <si>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</si>
  <si>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</si>
  <si>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</si>
  <si>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</si>
  <si>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</si>
  <si>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</si>
  <si>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</si>
  <si>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</si>
  <si>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</si>
  <si>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</si>
  <si>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</si>
  <si>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</si>
  <si>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</si>
  <si>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</si>
  <si>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</si>
  <si>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</si>
  <si>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</si>
  <si>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</si>
  <si>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</si>
  <si>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</si>
  <si>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</si>
  <si>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</si>
  <si>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</si>
  <si>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</si>
  <si>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</si>
  <si>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</si>
  <si>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</si>
  <si>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</si>
  <si>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</si>
  <si>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</si>
  <si>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</si>
  <si>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</si>
  <si>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</si>
  <si>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</si>
  <si>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</si>
  <si>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</si>
  <si>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</si>
  <si>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</si>
  <si>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</si>
  <si>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{96a3dd23-103b-4fea-9fc0-e7cf29d88d56}</t>
  </si>
  <si>
    <t>2</t>
  </si>
  <si>
    <t>07</t>
  </si>
  <si>
    <t>Střecha Sokolovna - sanace krovu a oprava zatékání</t>
  </si>
  <si>
    <t>{7b7c5d9f-069f-4537-8f8b-744716507a2b}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</si>
  <si>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</si>
  <si>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</si>
  <si>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</si>
  <si>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</si>
  <si>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</si>
  <si>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</si>
  <si>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</si>
  <si>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</si>
  <si>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</si>
  <si>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</si>
  <si>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</si>
  <si>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</si>
  <si>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</si>
  <si>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</si>
  <si>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</si>
  <si>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</si>
  <si>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</si>
  <si>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</si>
  <si>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</si>
  <si>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</si>
  <si>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</si>
  <si>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</si>
  <si>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</si>
  <si>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</si>
  <si>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</si>
  <si>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</si>
  <si>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</si>
  <si>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</si>
  <si>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</si>
  <si>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</si>
  <si>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</si>
  <si>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</si>
  <si>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</si>
  <si>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</si>
  <si>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</si>
  <si>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</si>
  <si>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</si>
  <si>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</si>
  <si>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</si>
  <si>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4</t>
  </si>
  <si>
    <t>-1862048046</t>
  </si>
  <si>
    <t>VRN2</t>
  </si>
  <si>
    <t>Příprava staveniště</t>
  </si>
  <si>
    <t>020001000</t>
  </si>
  <si>
    <t>1767561146</t>
  </si>
  <si>
    <t>VRN3</t>
  </si>
  <si>
    <t>Zařízení staveniště</t>
  </si>
  <si>
    <t>3</t>
  </si>
  <si>
    <t>030001000</t>
  </si>
  <si>
    <t>2136713310</t>
  </si>
  <si>
    <t>VRN4</t>
  </si>
  <si>
    <t>Inženýrská činnost</t>
  </si>
  <si>
    <t>040001000</t>
  </si>
  <si>
    <t>-1054296952</t>
  </si>
  <si>
    <t>VRN5</t>
  </si>
  <si>
    <t>Finanční náklady</t>
  </si>
  <si>
    <t>050001000</t>
  </si>
  <si>
    <t>-53269288</t>
  </si>
  <si>
    <t>VRN6</t>
  </si>
  <si>
    <t>Územní vlivy</t>
  </si>
  <si>
    <t>6</t>
  </si>
  <si>
    <t>060001000</t>
  </si>
  <si>
    <t>-1305005833</t>
  </si>
  <si>
    <t>VRN7</t>
  </si>
  <si>
    <t>Provozní vlivy</t>
  </si>
  <si>
    <t>7</t>
  </si>
  <si>
    <t>070001000</t>
  </si>
  <si>
    <t>1290276638</t>
  </si>
  <si>
    <t>VRN8</t>
  </si>
  <si>
    <t>Přesun stavebních kapacit</t>
  </si>
  <si>
    <t>8</t>
  </si>
  <si>
    <t>080001000</t>
  </si>
  <si>
    <t>Další náklady na pracovníky</t>
  </si>
  <si>
    <t>306994736</t>
  </si>
  <si>
    <t>VRN9</t>
  </si>
  <si>
    <t>Ostatní náklady</t>
  </si>
  <si>
    <t>9</t>
  </si>
  <si>
    <t>090001000</t>
  </si>
  <si>
    <t>751650742</t>
  </si>
  <si>
    <t>07 - Střecha Sokolovna - sanace krovu a oprava zatékání</t>
  </si>
  <si>
    <t>SLOUPEK POD STŘEDOVOU VAZNICÍ 150x180 mm</t>
  </si>
  <si>
    <t>soubor</t>
  </si>
  <si>
    <t>1379432518</t>
  </si>
  <si>
    <t>P</t>
  </si>
  <si>
    <t>Poznámka k položce:_x000D_
Poškození mělké, místy do hloubky 20-30 mm, plocha poškození menší než 1/3 plochy průřezu _x000D_
Poškození dřevokazným hmyzem - tesaříkem _x000D_
Prvek bude mechanicky očištěn (odstranění destruované vrstvy), konzervován - fungi-insekticidní konzervace</t>
  </si>
  <si>
    <t>10</t>
  </si>
  <si>
    <t>POZEDNICE - úsek mezi plnými vazbami - 4010 mm</t>
  </si>
  <si>
    <t>-1097646631</t>
  </si>
  <si>
    <t>Poznámka k položce:_x000D_
Pozednice hloubkově poškozená v celém poli, hloubka poškození 20-30 mm, plocha poškození menší než 1/3 plochy průřezu_x000D_
Poškození dřevokazným hmyzem - tesaříkem _x000D_
Prvek bude mechanicky očištěn (odstranění destruované vrstvy), konzervován - fungi-insekticidní konzervace</t>
  </si>
  <si>
    <t>11</t>
  </si>
  <si>
    <t>KLEŠTINA -v plné vazbě č.27</t>
  </si>
  <si>
    <t>-806130619</t>
  </si>
  <si>
    <t>Poznámka k položce:_x000D_
Kleština poškozená, místy 20-30 mm, plocha poškození menší než 1/3 plochy průřezu_x000D_
Poškození dřevokazným hmyzem - tesaříkem _x000D_
Prvek bude mechanicky očištěn (odstranění destruované vrstvy), konzervován - fungi-insekticidní konzervace</t>
  </si>
  <si>
    <t>KLEŠTINA -v plné vazbě č.31</t>
  </si>
  <si>
    <t>-70546296</t>
  </si>
  <si>
    <t>Poznámka k položce:_x000D_
Kleština poškozená na horním povrchu prvku, místy 20-30 mm, plocha poškození menší než 1/3 plochy průřezu_x000D_
Poškození dřevokazným hmyzem na horním povrchu prvku - tesaříkem _x000D_
Prvek bude mechanicky očištěn (odstranění destruované vrstvy), konzervován - fungi-insekticidní konzervace</t>
  </si>
  <si>
    <t>13</t>
  </si>
  <si>
    <t>2105118939</t>
  </si>
  <si>
    <t>14</t>
  </si>
  <si>
    <t>VZPĚRA</t>
  </si>
  <si>
    <t>-1670536177</t>
  </si>
  <si>
    <t>Poznámka k položce:_x000D_
Vzpěra poškozená v oblině prvku, místy 20-30 mm, plocha poškození menší než 1/3 plochy průřezu_x000D_
Poškození dřevokazným hmyzem - tesaříkem _x000D_
Prvek bude mechanicky očištěn (odstranění destruované vrstvy), konzervován - fungi-insekticidní konzervace</t>
  </si>
  <si>
    <t>15</t>
  </si>
  <si>
    <t>-1292614832</t>
  </si>
  <si>
    <t>16</t>
  </si>
  <si>
    <t>POZEDNICE - úsek 340 mm</t>
  </si>
  <si>
    <t>110299922</t>
  </si>
  <si>
    <t>Poznámka k položce:_x000D_
Pozednice lokálně  poškozená, místy 20-30 mm, plocha poškození menší než 1/3 plochy průřezu_x000D_
Poškození dřevokazným hmyzem - tesaříkem _x000D_
Prvek bude mechanicky očištěn (odstranění destruované vrstvy), konzervován - fungi-insekticidní konzervace</t>
  </si>
  <si>
    <t>17</t>
  </si>
  <si>
    <t>1149139454</t>
  </si>
  <si>
    <t>18</t>
  </si>
  <si>
    <t>KLEŠTINA -v plné vazbě č.1</t>
  </si>
  <si>
    <t>218108466</t>
  </si>
  <si>
    <t>Poznámka k položce:_x000D_
Kleština lokálně poškozená, místy 20-30 mm, plocha poškození menší než 1/3 plochy průřezu_x000D_
Poškození dřevokazným hmyzem na horním povrchu prvku - tesaříkem _x000D_
Prvek bude mechanicky očištěn (odstranění destruované vrstvy), konzervován - fungi-insekticidní konzervace</t>
  </si>
  <si>
    <t>19</t>
  </si>
  <si>
    <t>POZEDNICE - úsek mezi plnými vazbami - 5130 mm</t>
  </si>
  <si>
    <t>763263773</t>
  </si>
  <si>
    <t>116774023</t>
  </si>
  <si>
    <t>Poznámka k položce:_x000D_
Vzpěra lokálně poškozená, místy 20-30 mm, plocha poškození menší než 1/3 plochy průřezu_x000D_
Poškození dřevokazným hmyzem - tesaříkem _x000D_
Prvek bude mechanicky očištěn (odstranění destruované vrstvy), konzervován - fungi-insekticidní konzervace</t>
  </si>
  <si>
    <t>20</t>
  </si>
  <si>
    <t>618763966</t>
  </si>
  <si>
    <t>KLEŠTINA -v plné vazbě č.6</t>
  </si>
  <si>
    <t>-208250797</t>
  </si>
  <si>
    <t>Poznámka k položce:_x000D_
Kleština poškozená v oblině prvku, místy 20-30 mm, plocha poškození menší než 1/3 plochy průřezu_x000D_
Poškození dřevokazným hmyzem - tesaříkem _x000D_
Prvek bude mechanicky očištěn (odstranění destruované vrstvy), konzervován - fungi-insekticidní konzervace</t>
  </si>
  <si>
    <t>22</t>
  </si>
  <si>
    <t>POZEDNICE - úsek mezi plnými vazbami - 4825 mm</t>
  </si>
  <si>
    <t>1458960868</t>
  </si>
  <si>
    <t>23</t>
  </si>
  <si>
    <t>KROKEV - úsek mezi plnými vazbami - č. 7,8,9,10 - 4 ks</t>
  </si>
  <si>
    <t>1152674692</t>
  </si>
  <si>
    <t>Poznámka k položce:_x000D_
Krokev lokálně poškozená, místy 20-30 mm, plocha poškození menší než 1/3 plochy průřezu_x000D_
Poškození dřevokazným hmyzem v oblině prvku - tesaříkem _x000D_
Prvek bude mechanicky očištěn (odstranění destruované vrstvy), konzervován - fungi-insekticidní konzervace</t>
  </si>
  <si>
    <t>24</t>
  </si>
  <si>
    <t>KROKEV - úsek mezi plnými vazbami - č. 16,17,18 - 3 ks</t>
  </si>
  <si>
    <t>470716304</t>
  </si>
  <si>
    <t>25</t>
  </si>
  <si>
    <t>-1896398298</t>
  </si>
  <si>
    <t>26</t>
  </si>
  <si>
    <t>749114789</t>
  </si>
  <si>
    <t>27</t>
  </si>
  <si>
    <t>1157761719</t>
  </si>
  <si>
    <t>28</t>
  </si>
  <si>
    <t>195503429</t>
  </si>
  <si>
    <t>Poznámka k položce:_x000D_
Vzpěra poškozená, místy 20-30 mm, plocha poškození menší než 1/3 plochy průřezu_x000D_
Poškození dřevokazným hmyzem - tesaříkem _x000D_
Prvek bude mechanicky očištěn (odstranění destruované vrstvy), konzervován - fungi-insekticidní konzervace</t>
  </si>
  <si>
    <t>29</t>
  </si>
  <si>
    <t>KROKEV - v plné vazbě - č. 41 - 1 ks</t>
  </si>
  <si>
    <t>-1020890006</t>
  </si>
  <si>
    <t>Poznámka k položce:_x000D_
Krokev poškozená, místy 20-30 mm, plocha poškození menší než 1/3 plochy průřezu_x000D_
Poškození dřevokazným hmyzem v oblině prvku - tesaříkem _x000D_
Prvek bude mechanicky očištěn (odstranění destruované vrstvy), konzervován - fungi-insekticidní konzervace</t>
  </si>
  <si>
    <t>805866906</t>
  </si>
  <si>
    <t>30</t>
  </si>
  <si>
    <t>1773999127</t>
  </si>
  <si>
    <t>Poznámka k položce:_x000D_
Poškození lokální, mělké, místy do hloubky 20-30 mm, plocha poškození menší než 1/3 plochy průřezu _x000D_
Poškození dřevokazným hmyzem - tesaříkem _x000D_
Prvek bude mechanicky očištěn (odstranění destruované vrstvy), konzervován - fungi-insekticidní konzervace</t>
  </si>
  <si>
    <t>31</t>
  </si>
  <si>
    <t>KLEŠTINA -v plné vazbě č.41</t>
  </si>
  <si>
    <t>-693272372</t>
  </si>
  <si>
    <t>32</t>
  </si>
  <si>
    <t>MÍSTO ZATÉKÁNÍ DO STŘEŠNÍ KCE</t>
  </si>
  <si>
    <t>2082920689</t>
  </si>
  <si>
    <t>33</t>
  </si>
  <si>
    <t>POZEDNICE</t>
  </si>
  <si>
    <t>-41250258</t>
  </si>
  <si>
    <t>Poznámka k položce:_x000D_
Pozednice  poškozená, místy 20-30 mm, plocha poškození menší než 1/3 plochy průřezu_x000D_
Poškození dřevokazným hmyzem - tesaříkem _x000D_
Prvek bude mechanicky očištěn (odstranění destruované vrstvy), konzervován - fungi-insekticidní konzervace</t>
  </si>
  <si>
    <t>34</t>
  </si>
  <si>
    <t>728875334</t>
  </si>
  <si>
    <t>Poznámka k položce:_x000D_
Vzpěramísty lokálně poškozená, místy 20-30 mm, plocha poškození menší než 1/3 plochy průřezu_x000D_
Poškození dřevokazným hmyzem - tesaříkem _x000D_
Prvek bude mechanicky očištěn (odstranění destruované vrstvy), konzervován - fungi-insekticidní konzervace</t>
  </si>
  <si>
    <t>35</t>
  </si>
  <si>
    <t>KROKEV - č.12 (boční pole) - 1 ks</t>
  </si>
  <si>
    <t>445218679</t>
  </si>
  <si>
    <t>36</t>
  </si>
  <si>
    <t>1611795248</t>
  </si>
  <si>
    <t>Poznámka k položce:_x000D_
Pozednice  výrazně hloubkově poškozená_x000D_
Poškození dřevokazným hmyzem - tesaříkem _x000D_
Prvek bude mechanicky očištěn (odstranění destruované vrstvy), konzervován - fungi-insekticidní konzervace</t>
  </si>
  <si>
    <t>37</t>
  </si>
  <si>
    <t>-1339956612</t>
  </si>
  <si>
    <t>38</t>
  </si>
  <si>
    <t>KROKEV - č.17 (boční pole) - 1 ks</t>
  </si>
  <si>
    <t>1069174943</t>
  </si>
  <si>
    <t>39, 40</t>
  </si>
  <si>
    <t>-414064909</t>
  </si>
  <si>
    <t>1955643087</t>
  </si>
  <si>
    <t>Poznámka k položce:_x000D_
Pozednice lokálně  poškozená, místy 20-30 mm, plocha poškození menší než 1/3 plochy průřezu_x000D_
Poškození dřevokazným hmyzem - tesaříkem _x000D_
Zatekání střešní konstrukcí_x000D_
Prvek bude mechanicky očištěn (odstranění destruované vrstvy), konzervován - fungi-insekticidní konzervace</t>
  </si>
  <si>
    <t>41, 42, 43</t>
  </si>
  <si>
    <t>-734649005</t>
  </si>
  <si>
    <t>44, 45, 46</t>
  </si>
  <si>
    <t>250737736</t>
  </si>
  <si>
    <t>47</t>
  </si>
  <si>
    <t>-1090090418</t>
  </si>
  <si>
    <t>Poznámka k položce:_x000D_
Poškození dřevokazným hmyzem - tesaříkem _x000D_
Prvek bude mechanicky očištěn (odstranění destruované vrstvy), konzervován - fungi-insekticidní konzervace</t>
  </si>
  <si>
    <t>48, 49</t>
  </si>
  <si>
    <t>-1540320661</t>
  </si>
  <si>
    <t>39</t>
  </si>
  <si>
    <t>KLEŠTINA -v plné vazbě č.19</t>
  </si>
  <si>
    <t>-91643727</t>
  </si>
  <si>
    <t>40</t>
  </si>
  <si>
    <t>50</t>
  </si>
  <si>
    <t>KROKEV - č.28 (boční pole) - 1 ks</t>
  </si>
  <si>
    <t>-1966402565</t>
  </si>
  <si>
    <t>41</t>
  </si>
  <si>
    <t>51</t>
  </si>
  <si>
    <t>KROKEV - č.29 (boční pole) nárožní - 1 ks</t>
  </si>
  <si>
    <t>2055130437</t>
  </si>
  <si>
    <t>42</t>
  </si>
  <si>
    <t>52, 53</t>
  </si>
  <si>
    <t>KROKEV - č.30,31 (boční pole) - 2 ks</t>
  </si>
  <si>
    <t>-832715768</t>
  </si>
  <si>
    <t>Poznámka k položce:_x000D_
Poškození dřevokazným hmyzem v oblině prvku - tesaříkem _x000D_
Prvek bude mechanicky očištěn (odstranění destruované vrstvy), konzervován - fungi-insekticidní konzervace</t>
  </si>
  <si>
    <t>43</t>
  </si>
  <si>
    <t>54</t>
  </si>
  <si>
    <t>-1715845852</t>
  </si>
  <si>
    <t>Poznámka k položce:_x000D_
Pozednice  poškozená, místy 20-30 mm, plocha poškození menší než 1/3 plochy průřezu_x000D_
Poškození dřevokazným hmyzem v oblině prvku- tesaříkem _x000D_
Prvek bude mechanicky očištěn (odstranění destruované vrstvy), konzervován - fungi-insekticidní konzervace</t>
  </si>
  <si>
    <t>44</t>
  </si>
  <si>
    <t>55</t>
  </si>
  <si>
    <t>-52035217</t>
  </si>
  <si>
    <t>Poznámka k položce:_x000D_
Poškození dřevokazným hmyzem v oblině prvku- tesaříkem _x000D_
Prvek bude mechanicky očištěn (odstranění destruované vrstvy), konzervován - fungi-insekticidní konzervace</t>
  </si>
  <si>
    <t>45</t>
  </si>
  <si>
    <t>56</t>
  </si>
  <si>
    <t>KROKEV - č.34 (boční pole) - 1 ks</t>
  </si>
  <si>
    <t>-814319583</t>
  </si>
  <si>
    <t>46</t>
  </si>
  <si>
    <t>57</t>
  </si>
  <si>
    <t>-441651005</t>
  </si>
  <si>
    <t>Poznámka k položce:_x000D_
Vzpěra místy lokálně poškozená, místy hloubkově, 20-30 mm, plocha poškození menší než 1/3 plochy průřezu_x000D_
Poškození dřevokazným hmyzem - tesaříkem _x000D_
Prvek bude mechanicky očištěn (odstranění destruované vrstvy), konzervován - fungi-insekticidní konzervace</t>
  </si>
  <si>
    <t>58</t>
  </si>
  <si>
    <t>SLOUPEK</t>
  </si>
  <si>
    <t>-362102928</t>
  </si>
  <si>
    <t>Poznámka k položce:_x000D_
Poškození mělké, místy do hloubky 20-30 mm, plocha poškození menší než 1/3 plochy průřezu _x000D_
Prvek bude mechanicky očištěn (odstranění destruované vrstvy)</t>
  </si>
  <si>
    <t>48</t>
  </si>
  <si>
    <t>59, 60, 61</t>
  </si>
  <si>
    <t>891131546</t>
  </si>
  <si>
    <t>49</t>
  </si>
  <si>
    <t>1655053702</t>
  </si>
  <si>
    <t>Poznámka k položce:_x000D_
Poškození dřevokazným hmyzem - tesaříkem</t>
  </si>
  <si>
    <t>62</t>
  </si>
  <si>
    <t>VAZNICE STŘEDOVÁ</t>
  </si>
  <si>
    <t>-120939700</t>
  </si>
  <si>
    <t>Poznámka k položce:_x000D_
Vaznice  poškozená, místy 20-30 mm, plocha poškození menší než 1/3 plochy průřezu_x000D_
Poškození dřevokazným hmyzem v oblině prvku- tesaříkem _x000D_
Prvek bude mechanicky očištěn (odstranění destruované vrstvy), konzervován - fungi-insekticidní konzervace</t>
  </si>
  <si>
    <t>63, 64, 65</t>
  </si>
  <si>
    <t>-2094429412</t>
  </si>
  <si>
    <t>Poznámka k položce:_x000D_
Vaznice  hloubkově poškozená, místy 20-30 mm, plocha poškození menší než 1/3 plochy průřezu_x000D_
Poškození dřevokazným hmyzem v oblině prvku- tesaříkem _x000D_
Prvek bude mechanicky očištěn (odstranění destruované vrstvy), konzervován - fungi-insekticidní konzervace</t>
  </si>
  <si>
    <t>52</t>
  </si>
  <si>
    <t>66</t>
  </si>
  <si>
    <t>-244111746</t>
  </si>
  <si>
    <t>53</t>
  </si>
  <si>
    <t>67</t>
  </si>
  <si>
    <t>KROKEV - č.4 (boční pole B) - 1 ks</t>
  </si>
  <si>
    <t>357271531</t>
  </si>
  <si>
    <t>Poznámka k položce:_x000D_
Krokev poškozená, místy 20-30 mm, plocha poškození menší než 1/3 plochy průřezu_x000D_
Poškození dřevokazným hmyzem - tesaříkem _x000D_
Prvek bude mechanicky očištěn (odstranění destruované vrstvy), konzervován - fungi-insekticidní konzervace</t>
  </si>
  <si>
    <t>68</t>
  </si>
  <si>
    <t>726527558</t>
  </si>
  <si>
    <t>Poznámka k položce:_x000D_
Poškození dřevokazným hmyzem- tesaříkem _x000D_
Prvek bude mechanicky očištěn (odstranění destruované vrstvy), konzervován - fungi-insekticidní konzervace</t>
  </si>
  <si>
    <t>69</t>
  </si>
  <si>
    <t>-2057352539</t>
  </si>
  <si>
    <t>KROKEV - úsek mezi plnými vazbami - č. 20,21,22 - 3 ks</t>
  </si>
  <si>
    <t>596059347</t>
  </si>
  <si>
    <t>70</t>
  </si>
  <si>
    <t>2033620017</t>
  </si>
  <si>
    <t>71</t>
  </si>
  <si>
    <t>KROKEV - č.8 (boční pole B) - 1 ks</t>
  </si>
  <si>
    <t>-1554170447</t>
  </si>
  <si>
    <t>Poznámka k položce:_x000D_
Poškození dřevokazným hmyzem - tesaříkem _x000D_
Prvek bude mechanicky očištěn, konzervován - fungi-insekticidní konzervace</t>
  </si>
  <si>
    <t>59</t>
  </si>
  <si>
    <t>72</t>
  </si>
  <si>
    <t>KROKEV - č.13 (boční pole B) - 1 ks</t>
  </si>
  <si>
    <t>-1245551456</t>
  </si>
  <si>
    <t>Poznámka k položce:_x000D_
Krokev poškozená, místy 20-30 mm, plocha poškození menší než 1/3 plochy průřezu_x000D_
Prvek bude mechanicky očištěn, konzervován - fungi-insekticidní konzervace</t>
  </si>
  <si>
    <t>60</t>
  </si>
  <si>
    <t>73</t>
  </si>
  <si>
    <t>KROKEV - č.24 (boční pole B) - 1 ks</t>
  </si>
  <si>
    <t>-520774769</t>
  </si>
  <si>
    <t>Poznámka k položce:_x000D_
Krokev hloubkově poškozená, místy 20-30 mm, plocha poškození menší než 1/3 plochy průřezu_x000D_
Poškození dřevokazným hmyzem - tesaříkem _x000D_
Prvek bude mechanicky očištěn (odstranění destruované vrstvy), konzervován - fungi-insekticidní konzervace</t>
  </si>
  <si>
    <t>61</t>
  </si>
  <si>
    <t>74</t>
  </si>
  <si>
    <t>KROKEV - č.25 (boční pole B) - 1 ks</t>
  </si>
  <si>
    <t>-644260755</t>
  </si>
  <si>
    <t>75</t>
  </si>
  <si>
    <t>-1054031387</t>
  </si>
  <si>
    <t>63</t>
  </si>
  <si>
    <t>76</t>
  </si>
  <si>
    <t>1055575250</t>
  </si>
  <si>
    <t>64</t>
  </si>
  <si>
    <t>77</t>
  </si>
  <si>
    <t>KROKEV - č.31 (boční pole B) - 1 ks</t>
  </si>
  <si>
    <t>2031348696</t>
  </si>
  <si>
    <t>65</t>
  </si>
  <si>
    <t>KLEŠTINA -v plné vazbě č.23</t>
  </si>
  <si>
    <t>1020966319</t>
  </si>
  <si>
    <t>1098040979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</si>
</sst>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55" t="s">
        <v>14</v>
      </c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R5" s="16"/>
      <c r="BE5" s="152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56" t="s">
        <v>17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R6" s="16"/>
      <c r="BE6" s="153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53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53"/>
      <c r="BS8" s="13" t="s">
        <v>6</v>
      </c>
    </row>
    <row r="9" spans="1:74" ht="14.45" customHeight="1">
      <c r="B9" s="16"/>
      <c r="AR9" s="16"/>
      <c r="BE9" s="153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53"/>
      <c r="BS10" s="13" t="s">
        <v>6</v>
      </c>
    </row>
    <row r="11" spans="1:74" ht="18.399999999999999" customHeight="1">
      <c r="B11" s="16"/>
      <c r="E11" s="21" t="s">
        <v>21</v>
      </c>
      <c r="AK11" s="23" t="s">
        <v>26</v>
      </c>
      <c r="AN11" s="21" t="s">
        <v>1</v>
      </c>
      <c r="AR11" s="16"/>
      <c r="BE11" s="153"/>
      <c r="BS11" s="13" t="s">
        <v>6</v>
      </c>
    </row>
    <row r="12" spans="1:74" ht="6.95" customHeight="1">
      <c r="B12" s="16"/>
      <c r="AR12" s="16"/>
      <c r="BE12" s="153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53"/>
      <c r="BS13" s="13" t="s">
        <v>6</v>
      </c>
    </row>
    <row r="14" spans="1:74">
      <c r="B14" s="16"/>
      <c r="E14" s="157" t="s">
        <v>28</v>
      </c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23" t="s">
        <v>26</v>
      </c>
      <c r="AN14" s="25" t="s">
        <v>28</v>
      </c>
      <c r="AR14" s="16"/>
      <c r="BE14" s="153"/>
      <c r="BS14" s="13" t="s">
        <v>6</v>
      </c>
    </row>
    <row r="15" spans="1:74" ht="6.95" customHeight="1">
      <c r="B15" s="16"/>
      <c r="AR15" s="16"/>
      <c r="BE15" s="153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53"/>
      <c r="BS16" s="13" t="s">
        <v>4</v>
      </c>
    </row>
    <row r="17" spans="2:71" ht="18.399999999999999" customHeight="1">
      <c r="B17" s="16"/>
      <c r="E17" s="21" t="s">
        <v>21</v>
      </c>
      <c r="AK17" s="23" t="s">
        <v>26</v>
      </c>
      <c r="AN17" s="21" t="s">
        <v>1</v>
      </c>
      <c r="AR17" s="16"/>
      <c r="BE17" s="153"/>
      <c r="BS17" s="13" t="s">
        <v>30</v>
      </c>
    </row>
    <row r="18" spans="2:71" ht="6.95" customHeight="1">
      <c r="B18" s="16"/>
      <c r="AR18" s="16"/>
      <c r="BE18" s="153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53"/>
      <c r="BS19" s="13" t="s">
        <v>6</v>
      </c>
    </row>
    <row r="20" spans="2:71" ht="18.399999999999999" customHeight="1">
      <c r="B20" s="16"/>
      <c r="E20" s="21" t="s">
        <v>21</v>
      </c>
      <c r="AK20" s="23" t="s">
        <v>26</v>
      </c>
      <c r="AN20" s="21" t="s">
        <v>1</v>
      </c>
      <c r="AR20" s="16"/>
      <c r="BE20" s="153"/>
      <c r="BS20" s="13" t="s">
        <v>30</v>
      </c>
    </row>
    <row r="21" spans="2:71" ht="6.95" customHeight="1">
      <c r="B21" s="16"/>
      <c r="AR21" s="16"/>
      <c r="BE21" s="153"/>
    </row>
    <row r="22" spans="2:71" ht="12" customHeight="1">
      <c r="B22" s="16"/>
      <c r="D22" s="23" t="s">
        <v>32</v>
      </c>
      <c r="AR22" s="16"/>
      <c r="BE22" s="153"/>
    </row>
    <row r="23" spans="2:71" ht="16.5" customHeight="1">
      <c r="B23" s="16"/>
      <c r="E23" s="159" t="s">
        <v>1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R23" s="16"/>
      <c r="BE23" s="153"/>
    </row>
    <row r="24" spans="2:71" ht="6.95" customHeight="1">
      <c r="B24" s="16"/>
      <c r="AR24" s="16"/>
      <c r="BE24" s="153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53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0">
        <f>ROUND(AG94,2)</f>
        <v>0</v>
      </c>
      <c r="AL26" s="161"/>
      <c r="AM26" s="161"/>
      <c r="AN26" s="161"/>
      <c r="AO26" s="161"/>
      <c r="AR26" s="28"/>
      <c r="BE26" s="153"/>
    </row>
    <row r="27" spans="2:71" s="1" customFormat="1" ht="6.95" customHeight="1">
      <c r="B27" s="28"/>
      <c r="AR27" s="28"/>
      <c r="BE27" s="153"/>
    </row>
    <row r="28" spans="2:71" s="1" customFormat="1">
      <c r="B28" s="28"/>
      <c r="L28" s="162" t="s">
        <v>34</v>
      </c>
      <c r="M28" s="162"/>
      <c r="N28" s="162"/>
      <c r="O28" s="162"/>
      <c r="P28" s="162"/>
      <c r="W28" s="162" t="s">
        <v>35</v>
      </c>
      <c r="X28" s="162"/>
      <c r="Y28" s="162"/>
      <c r="Z28" s="162"/>
      <c r="AA28" s="162"/>
      <c r="AB28" s="162"/>
      <c r="AC28" s="162"/>
      <c r="AD28" s="162"/>
      <c r="AE28" s="162"/>
      <c r="AK28" s="162" t="s">
        <v>36</v>
      </c>
      <c r="AL28" s="162"/>
      <c r="AM28" s="162"/>
      <c r="AN28" s="162"/>
      <c r="AO28" s="162"/>
      <c r="AR28" s="28"/>
      <c r="BE28" s="153"/>
    </row>
    <row r="29" spans="2:71" s="2" customFormat="1" ht="14.45" customHeight="1">
      <c r="B29" s="32"/>
      <c r="D29" s="23" t="s">
        <v>37</v>
      </c>
      <c r="F29" s="23" t="s">
        <v>38</v>
      </c>
      <c r="L29" s="165">
        <v>0.21</v>
      </c>
      <c r="M29" s="164"/>
      <c r="N29" s="164"/>
      <c r="O29" s="164"/>
      <c r="P29" s="164"/>
      <c r="W29" s="163">
        <f>ROUND(AZ94, 2)</f>
        <v>0</v>
      </c>
      <c r="X29" s="164"/>
      <c r="Y29" s="164"/>
      <c r="Z29" s="164"/>
      <c r="AA29" s="164"/>
      <c r="AB29" s="164"/>
      <c r="AC29" s="164"/>
      <c r="AD29" s="164"/>
      <c r="AE29" s="164"/>
      <c r="AK29" s="163">
        <f>ROUND(AV94, 2)</f>
        <v>0</v>
      </c>
      <c r="AL29" s="164"/>
      <c r="AM29" s="164"/>
      <c r="AN29" s="164"/>
      <c r="AO29" s="164"/>
      <c r="AR29" s="32"/>
      <c r="BE29" s="154"/>
    </row>
    <row r="30" spans="2:71" s="2" customFormat="1" ht="14.45" customHeight="1">
      <c r="B30" s="32"/>
      <c r="F30" s="23" t="s">
        <v>39</v>
      </c>
      <c r="L30" s="165">
        <v>0.12</v>
      </c>
      <c r="M30" s="164"/>
      <c r="N30" s="164"/>
      <c r="O30" s="164"/>
      <c r="P30" s="164"/>
      <c r="W30" s="163">
        <f>ROUND(BA94, 2)</f>
        <v>0</v>
      </c>
      <c r="X30" s="164"/>
      <c r="Y30" s="164"/>
      <c r="Z30" s="164"/>
      <c r="AA30" s="164"/>
      <c r="AB30" s="164"/>
      <c r="AC30" s="164"/>
      <c r="AD30" s="164"/>
      <c r="AE30" s="164"/>
      <c r="AK30" s="163">
        <f>ROUND(AW94, 2)</f>
        <v>0</v>
      </c>
      <c r="AL30" s="164"/>
      <c r="AM30" s="164"/>
      <c r="AN30" s="164"/>
      <c r="AO30" s="164"/>
      <c r="AR30" s="32"/>
      <c r="BE30" s="154"/>
    </row>
    <row r="31" spans="2:71" s="2" customFormat="1" ht="14.45" hidden="1" customHeight="1">
      <c r="B31" s="32"/>
      <c r="F31" s="23" t="s">
        <v>40</v>
      </c>
      <c r="L31" s="165">
        <v>0.21</v>
      </c>
      <c r="M31" s="164"/>
      <c r="N31" s="164"/>
      <c r="O31" s="164"/>
      <c r="P31" s="164"/>
      <c r="W31" s="163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3">
        <v>0</v>
      </c>
      <c r="AL31" s="164"/>
      <c r="AM31" s="164"/>
      <c r="AN31" s="164"/>
      <c r="AO31" s="164"/>
      <c r="AR31" s="32"/>
      <c r="BE31" s="154"/>
    </row>
    <row r="32" spans="2:71" s="2" customFormat="1" ht="14.45" hidden="1" customHeight="1">
      <c r="B32" s="32"/>
      <c r="F32" s="23" t="s">
        <v>41</v>
      </c>
      <c r="L32" s="165">
        <v>0.12</v>
      </c>
      <c r="M32" s="164"/>
      <c r="N32" s="164"/>
      <c r="O32" s="164"/>
      <c r="P32" s="164"/>
      <c r="W32" s="163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3">
        <v>0</v>
      </c>
      <c r="AL32" s="164"/>
      <c r="AM32" s="164"/>
      <c r="AN32" s="164"/>
      <c r="AO32" s="164"/>
      <c r="AR32" s="32"/>
      <c r="BE32" s="154"/>
    </row>
    <row r="33" spans="2:57" s="2" customFormat="1" ht="14.45" hidden="1" customHeight="1">
      <c r="B33" s="32"/>
      <c r="F33" s="23" t="s">
        <v>42</v>
      </c>
      <c r="L33" s="165">
        <v>0</v>
      </c>
      <c r="M33" s="164"/>
      <c r="N33" s="164"/>
      <c r="O33" s="164"/>
      <c r="P33" s="164"/>
      <c r="W33" s="163">
        <f>ROUND(BD94, 2)</f>
        <v>0</v>
      </c>
      <c r="X33" s="164"/>
      <c r="Y33" s="164"/>
      <c r="Z33" s="164"/>
      <c r="AA33" s="164"/>
      <c r="AB33" s="164"/>
      <c r="AC33" s="164"/>
      <c r="AD33" s="164"/>
      <c r="AE33" s="164"/>
      <c r="AK33" s="163">
        <v>0</v>
      </c>
      <c r="AL33" s="164"/>
      <c r="AM33" s="164"/>
      <c r="AN33" s="164"/>
      <c r="AO33" s="164"/>
      <c r="AR33" s="32"/>
      <c r="BE33" s="154"/>
    </row>
    <row r="34" spans="2:57" s="1" customFormat="1" ht="6.95" customHeight="1">
      <c r="B34" s="28"/>
      <c r="AR34" s="28"/>
      <c r="BE34" s="153"/>
    </row>
    <row r="35" spans="2:57" s="1" customFormat="1" ht="25.9" customHeight="1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66" t="s">
        <v>45</v>
      </c>
      <c r="Y35" s="167"/>
      <c r="Z35" s="167"/>
      <c r="AA35" s="167"/>
      <c r="AB35" s="167"/>
      <c r="AC35" s="35"/>
      <c r="AD35" s="35"/>
      <c r="AE35" s="35"/>
      <c r="AF35" s="35"/>
      <c r="AG35" s="35"/>
      <c r="AH35" s="35"/>
      <c r="AI35" s="35"/>
      <c r="AJ35" s="35"/>
      <c r="AK35" s="168">
        <f>SUM(AK26:AK33)</f>
        <v>0</v>
      </c>
      <c r="AL35" s="167"/>
      <c r="AM35" s="167"/>
      <c r="AN35" s="167"/>
      <c r="AO35" s="169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52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0642C</v>
      </c>
      <c r="AR84" s="44"/>
    </row>
    <row r="85" spans="1:91" s="4" customFormat="1" ht="36.950000000000003" customHeight="1">
      <c r="B85" s="45"/>
      <c r="C85" s="46" t="s">
        <v>16</v>
      </c>
      <c r="L85" s="170" t="str">
        <f>K6</f>
        <v>Střecha Sokolovna Šitbořice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72" t="str">
        <f>IF(AN8= "","",AN8)</f>
        <v>5. 3. 2025</v>
      </c>
      <c r="AN87" s="172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73" t="str">
        <f>IF(E17="","",E17)</f>
        <v xml:space="preserve"> </v>
      </c>
      <c r="AN89" s="174"/>
      <c r="AO89" s="174"/>
      <c r="AP89" s="174"/>
      <c r="AR89" s="28"/>
      <c r="AS89" s="175" t="s">
        <v>53</v>
      </c>
      <c r="AT89" s="176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73" t="str">
        <f>IF(E20="","",E20)</f>
        <v xml:space="preserve"> </v>
      </c>
      <c r="AN90" s="174"/>
      <c r="AO90" s="174"/>
      <c r="AP90" s="174"/>
      <c r="AR90" s="28"/>
      <c r="AS90" s="177"/>
      <c r="AT90" s="178"/>
      <c r="BD90" s="52"/>
    </row>
    <row r="91" spans="1:91" s="1" customFormat="1" ht="10.9" customHeight="1">
      <c r="B91" s="28"/>
      <c r="AR91" s="28"/>
      <c r="AS91" s="177"/>
      <c r="AT91" s="178"/>
      <c r="BD91" s="52"/>
    </row>
    <row r="92" spans="1:91" s="1" customFormat="1" ht="29.25" customHeight="1">
      <c r="B92" s="28"/>
      <c r="C92" s="179" t="s">
        <v>54</v>
      </c>
      <c r="D92" s="180"/>
      <c r="E92" s="180"/>
      <c r="F92" s="180"/>
      <c r="G92" s="180"/>
      <c r="H92" s="53"/>
      <c r="I92" s="181" t="s">
        <v>55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56</v>
      </c>
      <c r="AH92" s="180"/>
      <c r="AI92" s="180"/>
      <c r="AJ92" s="180"/>
      <c r="AK92" s="180"/>
      <c r="AL92" s="180"/>
      <c r="AM92" s="180"/>
      <c r="AN92" s="181" t="s">
        <v>57</v>
      </c>
      <c r="AO92" s="180"/>
      <c r="AP92" s="183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7">
        <f>ROUND(SUM(AG95:AG96),2)</f>
        <v>0</v>
      </c>
      <c r="AH94" s="187"/>
      <c r="AI94" s="187"/>
      <c r="AJ94" s="187"/>
      <c r="AK94" s="187"/>
      <c r="AL94" s="187"/>
      <c r="AM94" s="187"/>
      <c r="AN94" s="188">
        <f>SUM(AG94,AT94)</f>
        <v>0</v>
      </c>
      <c r="AO94" s="188"/>
      <c r="AP94" s="188"/>
      <c r="AQ94" s="63" t="s">
        <v>1</v>
      </c>
      <c r="AR94" s="59"/>
      <c r="AS94" s="64">
        <f>ROUND(SUM(AS95:AS96),2)</f>
        <v>0</v>
      </c>
      <c r="AT94" s="65">
        <f>ROUND(SUM(AV94:AW94),2)</f>
        <v>0</v>
      </c>
      <c r="AU94" s="66">
        <f>ROUND(SUM(AU95:AU96),5)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ROUND(SUM(AZ95:AZ96),2)</f>
        <v>0</v>
      </c>
      <c r="BA94" s="65">
        <f>ROUND(SUM(BA95:BA96),2)</f>
        <v>0</v>
      </c>
      <c r="BB94" s="65">
        <f>ROUND(SUM(BB95:BB96),2)</f>
        <v>0</v>
      </c>
      <c r="BC94" s="65">
        <f>ROUND(SUM(BC95:BC96),2)</f>
        <v>0</v>
      </c>
      <c r="BD94" s="67">
        <f>ROUND(SUM(BD95:BD96),2)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5</v>
      </c>
      <c r="BX94" s="68" t="s">
        <v>76</v>
      </c>
      <c r="CL94" s="68" t="s">
        <v>1</v>
      </c>
    </row>
    <row r="95" spans="1:91" s="6" customFormat="1" ht="16.5" customHeight="1">
      <c r="A95" s="70" t="s">
        <v>77</v>
      </c>
      <c r="B95" s="71"/>
      <c r="C95" s="72"/>
      <c r="D95" s="186" t="s">
        <v>78</v>
      </c>
      <c r="E95" s="186"/>
      <c r="F95" s="186"/>
      <c r="G95" s="186"/>
      <c r="H95" s="186"/>
      <c r="I95" s="73"/>
      <c r="J95" s="186" t="s">
        <v>79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4">
        <f>'00 - Vedlejší rozpočtové ...'!J30</f>
        <v>0</v>
      </c>
      <c r="AH95" s="185"/>
      <c r="AI95" s="185"/>
      <c r="AJ95" s="185"/>
      <c r="AK95" s="185"/>
      <c r="AL95" s="185"/>
      <c r="AM95" s="185"/>
      <c r="AN95" s="184">
        <f>SUM(AG95,AT95)</f>
        <v>0</v>
      </c>
      <c r="AO95" s="185"/>
      <c r="AP95" s="185"/>
      <c r="AQ95" s="74" t="s">
        <v>80</v>
      </c>
      <c r="AR95" s="71"/>
      <c r="AS95" s="75">
        <v>0</v>
      </c>
      <c r="AT95" s="76">
        <f>ROUND(SUM(AV95:AW95),2)</f>
        <v>0</v>
      </c>
      <c r="AU95" s="77">
        <f>'00 - Vedlejší rozpočtové ...'!P126</f>
        <v>0</v>
      </c>
      <c r="AV95" s="76">
        <f>'00 - Vedlejší rozpočtové ...'!J33</f>
        <v>0</v>
      </c>
      <c r="AW95" s="76">
        <f>'00 - Vedlejší rozpočtové ...'!J34</f>
        <v>0</v>
      </c>
      <c r="AX95" s="76">
        <f>'00 - Vedlejší rozpočtové ...'!J35</f>
        <v>0</v>
      </c>
      <c r="AY95" s="76">
        <f>'00 - Vedlejší rozpočtové ...'!J36</f>
        <v>0</v>
      </c>
      <c r="AZ95" s="76">
        <f>'00 - Vedlejší rozpočtové ...'!F33</f>
        <v>0</v>
      </c>
      <c r="BA95" s="76">
        <f>'00 - Vedlejší rozpočtové ...'!F34</f>
        <v>0</v>
      </c>
      <c r="BB95" s="76">
        <f>'00 - Vedlejší rozpočtové ...'!F35</f>
        <v>0</v>
      </c>
      <c r="BC95" s="76">
        <f>'00 - Vedlejší rozpočtové ...'!F36</f>
        <v>0</v>
      </c>
      <c r="BD95" s="78">
        <f>'00 - Vedlejší rozpočtové ...'!F37</f>
        <v>0</v>
      </c>
      <c r="BT95" s="79" t="s">
        <v>81</v>
      </c>
      <c r="BV95" s="79" t="s">
        <v>75</v>
      </c>
      <c r="BW95" s="79" t="s">
        <v>82</v>
      </c>
      <c r="BX95" s="79" t="s">
        <v>5</v>
      </c>
      <c r="CL95" s="79" t="s">
        <v>1</v>
      </c>
      <c r="CM95" s="79" t="s">
        <v>83</v>
      </c>
    </row>
    <row r="96" spans="1:91" s="6" customFormat="1" ht="24.75" customHeight="1">
      <c r="A96" s="70" t="s">
        <v>77</v>
      </c>
      <c r="B96" s="71"/>
      <c r="C96" s="72"/>
      <c r="D96" s="186" t="s">
        <v>84</v>
      </c>
      <c r="E96" s="186"/>
      <c r="F96" s="186"/>
      <c r="G96" s="186"/>
      <c r="H96" s="186"/>
      <c r="I96" s="73"/>
      <c r="J96" s="186" t="s">
        <v>85</v>
      </c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4">
        <f>'07 - Střecha Sokolovna - ...'!J30</f>
        <v>0</v>
      </c>
      <c r="AH96" s="185"/>
      <c r="AI96" s="185"/>
      <c r="AJ96" s="185"/>
      <c r="AK96" s="185"/>
      <c r="AL96" s="185"/>
      <c r="AM96" s="185"/>
      <c r="AN96" s="184">
        <f>SUM(AG96,AT96)</f>
        <v>0</v>
      </c>
      <c r="AO96" s="185"/>
      <c r="AP96" s="185"/>
      <c r="AQ96" s="74" t="s">
        <v>80</v>
      </c>
      <c r="AR96" s="71"/>
      <c r="AS96" s="80">
        <v>0</v>
      </c>
      <c r="AT96" s="81">
        <f>ROUND(SUM(AV96:AW96),2)</f>
        <v>0</v>
      </c>
      <c r="AU96" s="82">
        <f>'07 - Střecha Sokolovna - ...'!P116</f>
        <v>0</v>
      </c>
      <c r="AV96" s="81">
        <f>'07 - Střecha Sokolovna - ...'!J33</f>
        <v>0</v>
      </c>
      <c r="AW96" s="81">
        <f>'07 - Střecha Sokolovna - ...'!J34</f>
        <v>0</v>
      </c>
      <c r="AX96" s="81">
        <f>'07 - Střecha Sokolovna - ...'!J35</f>
        <v>0</v>
      </c>
      <c r="AY96" s="81">
        <f>'07 - Střecha Sokolovna - ...'!J36</f>
        <v>0</v>
      </c>
      <c r="AZ96" s="81">
        <f>'07 - Střecha Sokolovna - ...'!F33</f>
        <v>0</v>
      </c>
      <c r="BA96" s="81">
        <f>'07 - Střecha Sokolovna - ...'!F34</f>
        <v>0</v>
      </c>
      <c r="BB96" s="81">
        <f>'07 - Střecha Sokolovna - ...'!F35</f>
        <v>0</v>
      </c>
      <c r="BC96" s="81">
        <f>'07 - Střecha Sokolovna - ...'!F36</f>
        <v>0</v>
      </c>
      <c r="BD96" s="83">
        <f>'07 - Střecha Sokolovna - ...'!F37</f>
        <v>0</v>
      </c>
      <c r="BT96" s="79" t="s">
        <v>81</v>
      </c>
      <c r="BV96" s="79" t="s">
        <v>75</v>
      </c>
      <c r="BW96" s="79" t="s">
        <v>86</v>
      </c>
      <c r="BX96" s="79" t="s">
        <v>5</v>
      </c>
      <c r="CL96" s="79" t="s">
        <v>1</v>
      </c>
      <c r="CM96" s="79" t="s">
        <v>83</v>
      </c>
    </row>
    <row r="97" spans="2:44" s="1" customFormat="1" ht="30" customHeight="1">
      <c r="B97" s="28"/>
      <c r="AR97" s="28"/>
    </row>
    <row r="98" spans="2:44" s="1" customFormat="1" ht="6.95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8"/>
    </row>
  </sheetData>
  <sheetProtection algorithmName="SHA-512" hashValue="T+NyOMPV7//xB+dHpMxjZ/vmPd+qt2yevZw8fl2Vtx7huFLeCIvvxNnZJWMQ8s2aui5wiVT/yeWQSUySuu5Lsg==" saltValue="PrS2A/Zzz91gtapm7U+m/LIX1LsSUbDrH/bZXh3WTrMVx7mVt0hTQrpr1PtElxcb2M7+gOv+ojy43KmnOpveNQ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0 - Vedlejší rozpočtové ...'!C2" display="/" xr:uid="{00000000-0004-0000-0000-000000000000}"/>
    <hyperlink ref="A96" location="'07 - Střecha Sokolovna - 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87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89" t="str">
        <f>'Rekapitulace stavby'!K6</f>
        <v>Střecha Sokolovna Šitbořice</v>
      </c>
      <c r="F7" s="190"/>
      <c r="G7" s="190"/>
      <c r="H7" s="190"/>
      <c r="L7" s="16"/>
    </row>
    <row r="8" spans="2:46" s="1" customFormat="1" ht="12" customHeight="1">
      <c r="B8" s="28"/>
      <c r="D8" s="23" t="s">
        <v>88</v>
      </c>
      <c r="L8" s="28"/>
    </row>
    <row r="9" spans="2:46" s="1" customFormat="1" ht="16.5" customHeight="1">
      <c r="B9" s="28"/>
      <c r="E9" s="170" t="s">
        <v>89</v>
      </c>
      <c r="F9" s="191"/>
      <c r="G9" s="191"/>
      <c r="H9" s="19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5. 3. 2025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192" t="str">
        <f>'Rekapitulace stavby'!E14</f>
        <v>Vyplň údaj</v>
      </c>
      <c r="F18" s="155"/>
      <c r="G18" s="155"/>
      <c r="H18" s="155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5"/>
      <c r="E27" s="159" t="s">
        <v>1</v>
      </c>
      <c r="F27" s="159"/>
      <c r="G27" s="159"/>
      <c r="H27" s="159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33</v>
      </c>
      <c r="J30" s="62">
        <f>ROUND(J126,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3" t="s">
        <v>38</v>
      </c>
      <c r="F33" s="87">
        <f>ROUND((SUM(BE126:BE145)),  2)</f>
        <v>0</v>
      </c>
      <c r="I33" s="88">
        <v>0.21</v>
      </c>
      <c r="J33" s="87">
        <f>ROUND(((SUM(BE126:BE145))*I33),  2)</f>
        <v>0</v>
      </c>
      <c r="L33" s="28"/>
    </row>
    <row r="34" spans="2:12" s="1" customFormat="1" ht="14.45" customHeight="1">
      <c r="B34" s="28"/>
      <c r="E34" s="23" t="s">
        <v>39</v>
      </c>
      <c r="F34" s="87">
        <f>ROUND((SUM(BF126:BF145)),  2)</f>
        <v>0</v>
      </c>
      <c r="I34" s="88">
        <v>0.12</v>
      </c>
      <c r="J34" s="87">
        <f>ROUND(((SUM(BF126:BF145))*I34),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7">
        <f>ROUND((SUM(BG126:BG145)),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7">
        <f>ROUND((SUM(BH126:BH145)),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7">
        <f>ROUND((SUM(BI126:BI145)),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43</v>
      </c>
      <c r="E39" s="53"/>
      <c r="F39" s="53"/>
      <c r="G39" s="91" t="s">
        <v>44</v>
      </c>
      <c r="H39" s="92" t="s">
        <v>45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>
      <c r="B61" s="28"/>
      <c r="D61" s="39" t="s">
        <v>48</v>
      </c>
      <c r="E61" s="30"/>
      <c r="F61" s="95" t="s">
        <v>49</v>
      </c>
      <c r="G61" s="39" t="s">
        <v>48</v>
      </c>
      <c r="H61" s="30"/>
      <c r="I61" s="30"/>
      <c r="J61" s="96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>
      <c r="B76" s="28"/>
      <c r="D76" s="39" t="s">
        <v>48</v>
      </c>
      <c r="E76" s="30"/>
      <c r="F76" s="95" t="s">
        <v>49</v>
      </c>
      <c r="G76" s="39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90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89" t="str">
        <f>E7</f>
        <v>Střecha Sokolovna Šitbořice</v>
      </c>
      <c r="F85" s="190"/>
      <c r="G85" s="190"/>
      <c r="H85" s="190"/>
      <c r="L85" s="28"/>
    </row>
    <row r="86" spans="2:47" s="1" customFormat="1" ht="12" customHeight="1">
      <c r="B86" s="28"/>
      <c r="C86" s="23" t="s">
        <v>88</v>
      </c>
      <c r="L86" s="28"/>
    </row>
    <row r="87" spans="2:47" s="1" customFormat="1" ht="16.5" customHeight="1">
      <c r="B87" s="28"/>
      <c r="E87" s="170" t="str">
        <f>E9</f>
        <v>00 - Vedlejší rozpočtové náklady</v>
      </c>
      <c r="F87" s="191"/>
      <c r="G87" s="191"/>
      <c r="H87" s="19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5. 3. 2025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91</v>
      </c>
      <c r="D94" s="89"/>
      <c r="E94" s="89"/>
      <c r="F94" s="89"/>
      <c r="G94" s="89"/>
      <c r="H94" s="89"/>
      <c r="I94" s="89"/>
      <c r="J94" s="98" t="s">
        <v>92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93</v>
      </c>
      <c r="J96" s="62">
        <f>J126</f>
        <v>0</v>
      </c>
      <c r="L96" s="28"/>
      <c r="AU96" s="13" t="s">
        <v>94</v>
      </c>
    </row>
    <row r="97" spans="2:12" s="8" customFormat="1" ht="24.95" customHeight="1">
      <c r="B97" s="100"/>
      <c r="D97" s="101" t="s">
        <v>95</v>
      </c>
      <c r="E97" s="102"/>
      <c r="F97" s="102"/>
      <c r="G97" s="102"/>
      <c r="H97" s="102"/>
      <c r="I97" s="102"/>
      <c r="J97" s="103">
        <f>J127</f>
        <v>0</v>
      </c>
      <c r="L97" s="100"/>
    </row>
    <row r="98" spans="2:12" s="9" customFormat="1" ht="19.899999999999999" customHeight="1">
      <c r="B98" s="104"/>
      <c r="D98" s="105" t="s">
        <v>96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9" customFormat="1" ht="19.899999999999999" customHeight="1">
      <c r="B99" s="104"/>
      <c r="D99" s="105" t="s">
        <v>97</v>
      </c>
      <c r="E99" s="106"/>
      <c r="F99" s="106"/>
      <c r="G99" s="106"/>
      <c r="H99" s="106"/>
      <c r="I99" s="106"/>
      <c r="J99" s="107">
        <f>J130</f>
        <v>0</v>
      </c>
      <c r="L99" s="104"/>
    </row>
    <row r="100" spans="2:12" s="9" customFormat="1" ht="19.899999999999999" customHeight="1">
      <c r="B100" s="104"/>
      <c r="D100" s="105" t="s">
        <v>98</v>
      </c>
      <c r="E100" s="106"/>
      <c r="F100" s="106"/>
      <c r="G100" s="106"/>
      <c r="H100" s="106"/>
      <c r="I100" s="106"/>
      <c r="J100" s="107">
        <f>J132</f>
        <v>0</v>
      </c>
      <c r="L100" s="104"/>
    </row>
    <row r="101" spans="2:12" s="9" customFormat="1" ht="19.899999999999999" customHeight="1">
      <c r="B101" s="104"/>
      <c r="D101" s="105" t="s">
        <v>99</v>
      </c>
      <c r="E101" s="106"/>
      <c r="F101" s="106"/>
      <c r="G101" s="106"/>
      <c r="H101" s="106"/>
      <c r="I101" s="106"/>
      <c r="J101" s="107">
        <f>J134</f>
        <v>0</v>
      </c>
      <c r="L101" s="104"/>
    </row>
    <row r="102" spans="2:12" s="9" customFormat="1" ht="19.899999999999999" customHeight="1">
      <c r="B102" s="104"/>
      <c r="D102" s="105" t="s">
        <v>100</v>
      </c>
      <c r="E102" s="106"/>
      <c r="F102" s="106"/>
      <c r="G102" s="106"/>
      <c r="H102" s="106"/>
      <c r="I102" s="106"/>
      <c r="J102" s="107">
        <f>J136</f>
        <v>0</v>
      </c>
      <c r="L102" s="104"/>
    </row>
    <row r="103" spans="2:12" s="9" customFormat="1" ht="19.899999999999999" customHeight="1">
      <c r="B103" s="104"/>
      <c r="D103" s="105" t="s">
        <v>101</v>
      </c>
      <c r="E103" s="106"/>
      <c r="F103" s="106"/>
      <c r="G103" s="106"/>
      <c r="H103" s="106"/>
      <c r="I103" s="106"/>
      <c r="J103" s="107">
        <f>J138</f>
        <v>0</v>
      </c>
      <c r="L103" s="104"/>
    </row>
    <row r="104" spans="2:12" s="9" customFormat="1" ht="19.899999999999999" customHeight="1">
      <c r="B104" s="104"/>
      <c r="D104" s="105" t="s">
        <v>102</v>
      </c>
      <c r="E104" s="106"/>
      <c r="F104" s="106"/>
      <c r="G104" s="106"/>
      <c r="H104" s="106"/>
      <c r="I104" s="106"/>
      <c r="J104" s="107">
        <f>J140</f>
        <v>0</v>
      </c>
      <c r="L104" s="104"/>
    </row>
    <row r="105" spans="2:12" s="9" customFormat="1" ht="19.899999999999999" customHeight="1">
      <c r="B105" s="104"/>
      <c r="D105" s="105" t="s">
        <v>103</v>
      </c>
      <c r="E105" s="106"/>
      <c r="F105" s="106"/>
      <c r="G105" s="106"/>
      <c r="H105" s="106"/>
      <c r="I105" s="106"/>
      <c r="J105" s="107">
        <f>J142</f>
        <v>0</v>
      </c>
      <c r="L105" s="104"/>
    </row>
    <row r="106" spans="2:12" s="9" customFormat="1" ht="19.899999999999999" customHeight="1">
      <c r="B106" s="104"/>
      <c r="D106" s="105" t="s">
        <v>104</v>
      </c>
      <c r="E106" s="106"/>
      <c r="F106" s="106"/>
      <c r="G106" s="106"/>
      <c r="H106" s="106"/>
      <c r="I106" s="106"/>
      <c r="J106" s="107">
        <f>J144</f>
        <v>0</v>
      </c>
      <c r="L106" s="104"/>
    </row>
    <row r="107" spans="2:12" s="1" customFormat="1" ht="21.75" customHeight="1">
      <c r="B107" s="28"/>
      <c r="L107" s="28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4.95" customHeight="1">
      <c r="B113" s="28"/>
      <c r="C113" s="17" t="s">
        <v>105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3" t="s">
        <v>16</v>
      </c>
      <c r="L115" s="28"/>
    </row>
    <row r="116" spans="2:63" s="1" customFormat="1" ht="16.5" customHeight="1">
      <c r="B116" s="28"/>
      <c r="E116" s="189" t="str">
        <f>E7</f>
        <v>Střecha Sokolovna Šitbořice</v>
      </c>
      <c r="F116" s="190"/>
      <c r="G116" s="190"/>
      <c r="H116" s="190"/>
      <c r="L116" s="28"/>
    </row>
    <row r="117" spans="2:63" s="1" customFormat="1" ht="12" customHeight="1">
      <c r="B117" s="28"/>
      <c r="C117" s="23" t="s">
        <v>88</v>
      </c>
      <c r="L117" s="28"/>
    </row>
    <row r="118" spans="2:63" s="1" customFormat="1" ht="16.5" customHeight="1">
      <c r="B118" s="28"/>
      <c r="E118" s="170" t="str">
        <f>E9</f>
        <v>00 - Vedlejší rozpočtové náklady</v>
      </c>
      <c r="F118" s="191"/>
      <c r="G118" s="191"/>
      <c r="H118" s="191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20</v>
      </c>
      <c r="F120" s="21" t="str">
        <f>F12</f>
        <v xml:space="preserve"> </v>
      </c>
      <c r="I120" s="23" t="s">
        <v>22</v>
      </c>
      <c r="J120" s="48" t="str">
        <f>IF(J12="","",J12)</f>
        <v>5. 3. 2025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3" t="s">
        <v>24</v>
      </c>
      <c r="F122" s="21" t="str">
        <f>E15</f>
        <v xml:space="preserve"> </v>
      </c>
      <c r="I122" s="23" t="s">
        <v>29</v>
      </c>
      <c r="J122" s="26" t="str">
        <f>E21</f>
        <v xml:space="preserve"> </v>
      </c>
      <c r="L122" s="28"/>
    </row>
    <row r="123" spans="2:63" s="1" customFormat="1" ht="15.2" customHeight="1">
      <c r="B123" s="28"/>
      <c r="C123" s="23" t="s">
        <v>27</v>
      </c>
      <c r="F123" s="21" t="str">
        <f>IF(E18="","",E18)</f>
        <v>Vyplň údaj</v>
      </c>
      <c r="I123" s="23" t="s">
        <v>31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08"/>
      <c r="C125" s="109" t="s">
        <v>106</v>
      </c>
      <c r="D125" s="110" t="s">
        <v>58</v>
      </c>
      <c r="E125" s="110" t="s">
        <v>54</v>
      </c>
      <c r="F125" s="110" t="s">
        <v>55</v>
      </c>
      <c r="G125" s="110" t="s">
        <v>107</v>
      </c>
      <c r="H125" s="110" t="s">
        <v>108</v>
      </c>
      <c r="I125" s="110" t="s">
        <v>109</v>
      </c>
      <c r="J125" s="110" t="s">
        <v>92</v>
      </c>
      <c r="K125" s="111" t="s">
        <v>110</v>
      </c>
      <c r="L125" s="108"/>
      <c r="M125" s="55" t="s">
        <v>1</v>
      </c>
      <c r="N125" s="56" t="s">
        <v>37</v>
      </c>
      <c r="O125" s="56" t="s">
        <v>111</v>
      </c>
      <c r="P125" s="56" t="s">
        <v>112</v>
      </c>
      <c r="Q125" s="56" t="s">
        <v>113</v>
      </c>
      <c r="R125" s="56" t="s">
        <v>114</v>
      </c>
      <c r="S125" s="56" t="s">
        <v>115</v>
      </c>
      <c r="T125" s="57" t="s">
        <v>116</v>
      </c>
    </row>
    <row r="126" spans="2:63" s="1" customFormat="1" ht="22.9" customHeight="1">
      <c r="B126" s="28"/>
      <c r="C126" s="60" t="s">
        <v>117</v>
      </c>
      <c r="J126" s="112">
        <f>BK126</f>
        <v>0</v>
      </c>
      <c r="L126" s="28"/>
      <c r="M126" s="58"/>
      <c r="N126" s="49"/>
      <c r="O126" s="49"/>
      <c r="P126" s="113">
        <f>P127</f>
        <v>0</v>
      </c>
      <c r="Q126" s="49"/>
      <c r="R126" s="113">
        <f>R127</f>
        <v>0</v>
      </c>
      <c r="S126" s="49"/>
      <c r="T126" s="114">
        <f>T127</f>
        <v>0</v>
      </c>
      <c r="AT126" s="13" t="s">
        <v>72</v>
      </c>
      <c r="AU126" s="13" t="s">
        <v>94</v>
      </c>
      <c r="BK126" s="115">
        <f>BK127</f>
        <v>0</v>
      </c>
    </row>
    <row r="127" spans="2:63" s="11" customFormat="1" ht="25.9" customHeight="1">
      <c r="B127" s="116"/>
      <c r="D127" s="117" t="s">
        <v>72</v>
      </c>
      <c r="E127" s="118" t="s">
        <v>118</v>
      </c>
      <c r="F127" s="118" t="s">
        <v>79</v>
      </c>
      <c r="I127" s="119"/>
      <c r="J127" s="120">
        <f>BK127</f>
        <v>0</v>
      </c>
      <c r="L127" s="116"/>
      <c r="M127" s="121"/>
      <c r="P127" s="122">
        <f>P128+P130+P132+P134+P136+P138+P140+P142+P144</f>
        <v>0</v>
      </c>
      <c r="R127" s="122">
        <f>R128+R130+R132+R134+R136+R138+R140+R142+R144</f>
        <v>0</v>
      </c>
      <c r="T127" s="123">
        <f>T128+T130+T132+T134+T136+T138+T140+T142+T144</f>
        <v>0</v>
      </c>
      <c r="AR127" s="117" t="s">
        <v>119</v>
      </c>
      <c r="AT127" s="124" t="s">
        <v>72</v>
      </c>
      <c r="AU127" s="124" t="s">
        <v>73</v>
      </c>
      <c r="AY127" s="117" t="s">
        <v>120</v>
      </c>
      <c r="BK127" s="125">
        <f>BK128+BK130+BK132+BK134+BK136+BK138+BK140+BK142+BK144</f>
        <v>0</v>
      </c>
    </row>
    <row r="128" spans="2:63" s="11" customFormat="1" ht="22.9" customHeight="1">
      <c r="B128" s="116"/>
      <c r="D128" s="117" t="s">
        <v>72</v>
      </c>
      <c r="E128" s="126" t="s">
        <v>121</v>
      </c>
      <c r="F128" s="126" t="s">
        <v>122</v>
      </c>
      <c r="I128" s="119"/>
      <c r="J128" s="127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119</v>
      </c>
      <c r="AT128" s="124" t="s">
        <v>72</v>
      </c>
      <c r="AU128" s="124" t="s">
        <v>81</v>
      </c>
      <c r="AY128" s="117" t="s">
        <v>120</v>
      </c>
      <c r="BK128" s="125">
        <f>BK129</f>
        <v>0</v>
      </c>
    </row>
    <row r="129" spans="2:65" s="1" customFormat="1" ht="16.5" customHeight="1">
      <c r="B129" s="28"/>
      <c r="C129" s="128" t="s">
        <v>81</v>
      </c>
      <c r="D129" s="128" t="s">
        <v>123</v>
      </c>
      <c r="E129" s="129" t="s">
        <v>124</v>
      </c>
      <c r="F129" s="130" t="s">
        <v>122</v>
      </c>
      <c r="G129" s="131" t="s">
        <v>125</v>
      </c>
      <c r="H129" s="132">
        <v>1</v>
      </c>
      <c r="I129" s="133"/>
      <c r="J129" s="134">
        <f>ROUND(I129*H129,2)</f>
        <v>0</v>
      </c>
      <c r="K129" s="130" t="s">
        <v>1</v>
      </c>
      <c r="L129" s="28"/>
      <c r="M129" s="135" t="s">
        <v>1</v>
      </c>
      <c r="N129" s="136" t="s">
        <v>38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126</v>
      </c>
      <c r="AT129" s="139" t="s">
        <v>123</v>
      </c>
      <c r="AU129" s="139" t="s">
        <v>83</v>
      </c>
      <c r="AY129" s="13" t="s">
        <v>120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3" t="s">
        <v>81</v>
      </c>
      <c r="BK129" s="140">
        <f>ROUND(I129*H129,2)</f>
        <v>0</v>
      </c>
      <c r="BL129" s="13" t="s">
        <v>126</v>
      </c>
      <c r="BM129" s="139" t="s">
        <v>127</v>
      </c>
    </row>
    <row r="130" spans="2:65" s="11" customFormat="1" ht="22.9" customHeight="1">
      <c r="B130" s="116"/>
      <c r="D130" s="117" t="s">
        <v>72</v>
      </c>
      <c r="E130" s="126" t="s">
        <v>128</v>
      </c>
      <c r="F130" s="126" t="s">
        <v>129</v>
      </c>
      <c r="I130" s="119"/>
      <c r="J130" s="127">
        <f>BK130</f>
        <v>0</v>
      </c>
      <c r="L130" s="116"/>
      <c r="M130" s="121"/>
      <c r="P130" s="122">
        <f>P131</f>
        <v>0</v>
      </c>
      <c r="R130" s="122">
        <f>R131</f>
        <v>0</v>
      </c>
      <c r="T130" s="123">
        <f>T131</f>
        <v>0</v>
      </c>
      <c r="AR130" s="117" t="s">
        <v>119</v>
      </c>
      <c r="AT130" s="124" t="s">
        <v>72</v>
      </c>
      <c r="AU130" s="124" t="s">
        <v>81</v>
      </c>
      <c r="AY130" s="117" t="s">
        <v>120</v>
      </c>
      <c r="BK130" s="125">
        <f>BK131</f>
        <v>0</v>
      </c>
    </row>
    <row r="131" spans="2:65" s="1" customFormat="1" ht="16.5" customHeight="1">
      <c r="B131" s="28"/>
      <c r="C131" s="128" t="s">
        <v>83</v>
      </c>
      <c r="D131" s="128" t="s">
        <v>123</v>
      </c>
      <c r="E131" s="129" t="s">
        <v>130</v>
      </c>
      <c r="F131" s="130" t="s">
        <v>129</v>
      </c>
      <c r="G131" s="131" t="s">
        <v>125</v>
      </c>
      <c r="H131" s="132">
        <v>1</v>
      </c>
      <c r="I131" s="133"/>
      <c r="J131" s="134">
        <f>ROUND(I131*H131,2)</f>
        <v>0</v>
      </c>
      <c r="K131" s="130" t="s">
        <v>1</v>
      </c>
      <c r="L131" s="28"/>
      <c r="M131" s="135" t="s">
        <v>1</v>
      </c>
      <c r="N131" s="136" t="s">
        <v>38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126</v>
      </c>
      <c r="AT131" s="139" t="s">
        <v>123</v>
      </c>
      <c r="AU131" s="139" t="s">
        <v>83</v>
      </c>
      <c r="AY131" s="13" t="s">
        <v>120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3" t="s">
        <v>81</v>
      </c>
      <c r="BK131" s="140">
        <f>ROUND(I131*H131,2)</f>
        <v>0</v>
      </c>
      <c r="BL131" s="13" t="s">
        <v>126</v>
      </c>
      <c r="BM131" s="139" t="s">
        <v>131</v>
      </c>
    </row>
    <row r="132" spans="2:65" s="11" customFormat="1" ht="22.9" customHeight="1">
      <c r="B132" s="116"/>
      <c r="D132" s="117" t="s">
        <v>72</v>
      </c>
      <c r="E132" s="126" t="s">
        <v>132</v>
      </c>
      <c r="F132" s="126" t="s">
        <v>133</v>
      </c>
      <c r="I132" s="119"/>
      <c r="J132" s="127">
        <f>BK132</f>
        <v>0</v>
      </c>
      <c r="L132" s="116"/>
      <c r="M132" s="121"/>
      <c r="P132" s="122">
        <f>P133</f>
        <v>0</v>
      </c>
      <c r="R132" s="122">
        <f>R133</f>
        <v>0</v>
      </c>
      <c r="T132" s="123">
        <f>T133</f>
        <v>0</v>
      </c>
      <c r="AR132" s="117" t="s">
        <v>119</v>
      </c>
      <c r="AT132" s="124" t="s">
        <v>72</v>
      </c>
      <c r="AU132" s="124" t="s">
        <v>81</v>
      </c>
      <c r="AY132" s="117" t="s">
        <v>120</v>
      </c>
      <c r="BK132" s="125">
        <f>BK133</f>
        <v>0</v>
      </c>
    </row>
    <row r="133" spans="2:65" s="1" customFormat="1" ht="16.5" customHeight="1">
      <c r="B133" s="28"/>
      <c r="C133" s="128" t="s">
        <v>134</v>
      </c>
      <c r="D133" s="128" t="s">
        <v>123</v>
      </c>
      <c r="E133" s="129" t="s">
        <v>135</v>
      </c>
      <c r="F133" s="130" t="s">
        <v>133</v>
      </c>
      <c r="G133" s="131" t="s">
        <v>125</v>
      </c>
      <c r="H133" s="132">
        <v>1</v>
      </c>
      <c r="I133" s="133"/>
      <c r="J133" s="134">
        <f>ROUND(I133*H133,2)</f>
        <v>0</v>
      </c>
      <c r="K133" s="130" t="s">
        <v>1</v>
      </c>
      <c r="L133" s="28"/>
      <c r="M133" s="135" t="s">
        <v>1</v>
      </c>
      <c r="N133" s="136" t="s">
        <v>38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126</v>
      </c>
      <c r="AT133" s="139" t="s">
        <v>123</v>
      </c>
      <c r="AU133" s="139" t="s">
        <v>83</v>
      </c>
      <c r="AY133" s="13" t="s">
        <v>120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3" t="s">
        <v>81</v>
      </c>
      <c r="BK133" s="140">
        <f>ROUND(I133*H133,2)</f>
        <v>0</v>
      </c>
      <c r="BL133" s="13" t="s">
        <v>126</v>
      </c>
      <c r="BM133" s="139" t="s">
        <v>136</v>
      </c>
    </row>
    <row r="134" spans="2:65" s="11" customFormat="1" ht="22.9" customHeight="1">
      <c r="B134" s="116"/>
      <c r="D134" s="117" t="s">
        <v>72</v>
      </c>
      <c r="E134" s="126" t="s">
        <v>137</v>
      </c>
      <c r="F134" s="126" t="s">
        <v>138</v>
      </c>
      <c r="I134" s="119"/>
      <c r="J134" s="127">
        <f>BK134</f>
        <v>0</v>
      </c>
      <c r="L134" s="116"/>
      <c r="M134" s="121"/>
      <c r="P134" s="122">
        <f>P135</f>
        <v>0</v>
      </c>
      <c r="R134" s="122">
        <f>R135</f>
        <v>0</v>
      </c>
      <c r="T134" s="123">
        <f>T135</f>
        <v>0</v>
      </c>
      <c r="AR134" s="117" t="s">
        <v>119</v>
      </c>
      <c r="AT134" s="124" t="s">
        <v>72</v>
      </c>
      <c r="AU134" s="124" t="s">
        <v>81</v>
      </c>
      <c r="AY134" s="117" t="s">
        <v>120</v>
      </c>
      <c r="BK134" s="125">
        <f>BK135</f>
        <v>0</v>
      </c>
    </row>
    <row r="135" spans="2:65" s="1" customFormat="1" ht="16.5" customHeight="1">
      <c r="B135" s="28"/>
      <c r="C135" s="128" t="s">
        <v>126</v>
      </c>
      <c r="D135" s="128" t="s">
        <v>123</v>
      </c>
      <c r="E135" s="129" t="s">
        <v>139</v>
      </c>
      <c r="F135" s="130" t="s">
        <v>138</v>
      </c>
      <c r="G135" s="131" t="s">
        <v>125</v>
      </c>
      <c r="H135" s="132">
        <v>1</v>
      </c>
      <c r="I135" s="133"/>
      <c r="J135" s="134">
        <f>ROUND(I135*H135,2)</f>
        <v>0</v>
      </c>
      <c r="K135" s="130" t="s">
        <v>1</v>
      </c>
      <c r="L135" s="28"/>
      <c r="M135" s="135" t="s">
        <v>1</v>
      </c>
      <c r="N135" s="136" t="s">
        <v>38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126</v>
      </c>
      <c r="AT135" s="139" t="s">
        <v>123</v>
      </c>
      <c r="AU135" s="139" t="s">
        <v>83</v>
      </c>
      <c r="AY135" s="13" t="s">
        <v>120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3" t="s">
        <v>81</v>
      </c>
      <c r="BK135" s="140">
        <f>ROUND(I135*H135,2)</f>
        <v>0</v>
      </c>
      <c r="BL135" s="13" t="s">
        <v>126</v>
      </c>
      <c r="BM135" s="139" t="s">
        <v>140</v>
      </c>
    </row>
    <row r="136" spans="2:65" s="11" customFormat="1" ht="22.9" customHeight="1">
      <c r="B136" s="116"/>
      <c r="D136" s="117" t="s">
        <v>72</v>
      </c>
      <c r="E136" s="126" t="s">
        <v>141</v>
      </c>
      <c r="F136" s="126" t="s">
        <v>142</v>
      </c>
      <c r="I136" s="119"/>
      <c r="J136" s="127">
        <f>BK136</f>
        <v>0</v>
      </c>
      <c r="L136" s="116"/>
      <c r="M136" s="121"/>
      <c r="P136" s="122">
        <f>P137</f>
        <v>0</v>
      </c>
      <c r="R136" s="122">
        <f>R137</f>
        <v>0</v>
      </c>
      <c r="T136" s="123">
        <f>T137</f>
        <v>0</v>
      </c>
      <c r="AR136" s="117" t="s">
        <v>119</v>
      </c>
      <c r="AT136" s="124" t="s">
        <v>72</v>
      </c>
      <c r="AU136" s="124" t="s">
        <v>81</v>
      </c>
      <c r="AY136" s="117" t="s">
        <v>120</v>
      </c>
      <c r="BK136" s="125">
        <f>BK137</f>
        <v>0</v>
      </c>
    </row>
    <row r="137" spans="2:65" s="1" customFormat="1" ht="16.5" customHeight="1">
      <c r="B137" s="28"/>
      <c r="C137" s="128" t="s">
        <v>119</v>
      </c>
      <c r="D137" s="128" t="s">
        <v>123</v>
      </c>
      <c r="E137" s="129" t="s">
        <v>143</v>
      </c>
      <c r="F137" s="130" t="s">
        <v>142</v>
      </c>
      <c r="G137" s="131" t="s">
        <v>125</v>
      </c>
      <c r="H137" s="132">
        <v>1</v>
      </c>
      <c r="I137" s="133"/>
      <c r="J137" s="134">
        <f>ROUND(I137*H137,2)</f>
        <v>0</v>
      </c>
      <c r="K137" s="130" t="s">
        <v>1</v>
      </c>
      <c r="L137" s="28"/>
      <c r="M137" s="135" t="s">
        <v>1</v>
      </c>
      <c r="N137" s="136" t="s">
        <v>38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126</v>
      </c>
      <c r="AT137" s="139" t="s">
        <v>123</v>
      </c>
      <c r="AU137" s="139" t="s">
        <v>83</v>
      </c>
      <c r="AY137" s="13" t="s">
        <v>120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3" t="s">
        <v>81</v>
      </c>
      <c r="BK137" s="140">
        <f>ROUND(I137*H137,2)</f>
        <v>0</v>
      </c>
      <c r="BL137" s="13" t="s">
        <v>126</v>
      </c>
      <c r="BM137" s="139" t="s">
        <v>144</v>
      </c>
    </row>
    <row r="138" spans="2:65" s="11" customFormat="1" ht="22.9" customHeight="1">
      <c r="B138" s="116"/>
      <c r="D138" s="117" t="s">
        <v>72</v>
      </c>
      <c r="E138" s="126" t="s">
        <v>145</v>
      </c>
      <c r="F138" s="126" t="s">
        <v>146</v>
      </c>
      <c r="I138" s="119"/>
      <c r="J138" s="127">
        <f>BK138</f>
        <v>0</v>
      </c>
      <c r="L138" s="116"/>
      <c r="M138" s="121"/>
      <c r="P138" s="122">
        <f>P139</f>
        <v>0</v>
      </c>
      <c r="R138" s="122">
        <f>R139</f>
        <v>0</v>
      </c>
      <c r="T138" s="123">
        <f>T139</f>
        <v>0</v>
      </c>
      <c r="AR138" s="117" t="s">
        <v>119</v>
      </c>
      <c r="AT138" s="124" t="s">
        <v>72</v>
      </c>
      <c r="AU138" s="124" t="s">
        <v>81</v>
      </c>
      <c r="AY138" s="117" t="s">
        <v>120</v>
      </c>
      <c r="BK138" s="125">
        <f>BK139</f>
        <v>0</v>
      </c>
    </row>
    <row r="139" spans="2:65" s="1" customFormat="1" ht="16.5" customHeight="1">
      <c r="B139" s="28"/>
      <c r="C139" s="128" t="s">
        <v>147</v>
      </c>
      <c r="D139" s="128" t="s">
        <v>123</v>
      </c>
      <c r="E139" s="129" t="s">
        <v>148</v>
      </c>
      <c r="F139" s="130" t="s">
        <v>146</v>
      </c>
      <c r="G139" s="131" t="s">
        <v>125</v>
      </c>
      <c r="H139" s="132">
        <v>1</v>
      </c>
      <c r="I139" s="133"/>
      <c r="J139" s="134">
        <f>ROUND(I139*H139,2)</f>
        <v>0</v>
      </c>
      <c r="K139" s="130" t="s">
        <v>1</v>
      </c>
      <c r="L139" s="28"/>
      <c r="M139" s="135" t="s">
        <v>1</v>
      </c>
      <c r="N139" s="136" t="s">
        <v>38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126</v>
      </c>
      <c r="AT139" s="139" t="s">
        <v>123</v>
      </c>
      <c r="AU139" s="139" t="s">
        <v>83</v>
      </c>
      <c r="AY139" s="13" t="s">
        <v>120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3" t="s">
        <v>81</v>
      </c>
      <c r="BK139" s="140">
        <f>ROUND(I139*H139,2)</f>
        <v>0</v>
      </c>
      <c r="BL139" s="13" t="s">
        <v>126</v>
      </c>
      <c r="BM139" s="139" t="s">
        <v>149</v>
      </c>
    </row>
    <row r="140" spans="2:65" s="11" customFormat="1" ht="22.9" customHeight="1">
      <c r="B140" s="116"/>
      <c r="D140" s="117" t="s">
        <v>72</v>
      </c>
      <c r="E140" s="126" t="s">
        <v>150</v>
      </c>
      <c r="F140" s="126" t="s">
        <v>151</v>
      </c>
      <c r="I140" s="119"/>
      <c r="J140" s="127">
        <f>BK140</f>
        <v>0</v>
      </c>
      <c r="L140" s="116"/>
      <c r="M140" s="121"/>
      <c r="P140" s="122">
        <f>P141</f>
        <v>0</v>
      </c>
      <c r="R140" s="122">
        <f>R141</f>
        <v>0</v>
      </c>
      <c r="T140" s="123">
        <f>T141</f>
        <v>0</v>
      </c>
      <c r="AR140" s="117" t="s">
        <v>119</v>
      </c>
      <c r="AT140" s="124" t="s">
        <v>72</v>
      </c>
      <c r="AU140" s="124" t="s">
        <v>81</v>
      </c>
      <c r="AY140" s="117" t="s">
        <v>120</v>
      </c>
      <c r="BK140" s="125">
        <f>BK141</f>
        <v>0</v>
      </c>
    </row>
    <row r="141" spans="2:65" s="1" customFormat="1" ht="16.5" customHeight="1">
      <c r="B141" s="28"/>
      <c r="C141" s="128" t="s">
        <v>152</v>
      </c>
      <c r="D141" s="128" t="s">
        <v>123</v>
      </c>
      <c r="E141" s="129" t="s">
        <v>153</v>
      </c>
      <c r="F141" s="130" t="s">
        <v>151</v>
      </c>
      <c r="G141" s="131" t="s">
        <v>125</v>
      </c>
      <c r="H141" s="132">
        <v>1</v>
      </c>
      <c r="I141" s="133"/>
      <c r="J141" s="134">
        <f>ROUND(I141*H141,2)</f>
        <v>0</v>
      </c>
      <c r="K141" s="130" t="s">
        <v>1</v>
      </c>
      <c r="L141" s="28"/>
      <c r="M141" s="135" t="s">
        <v>1</v>
      </c>
      <c r="N141" s="136" t="s">
        <v>38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126</v>
      </c>
      <c r="AT141" s="139" t="s">
        <v>123</v>
      </c>
      <c r="AU141" s="139" t="s">
        <v>83</v>
      </c>
      <c r="AY141" s="13" t="s">
        <v>120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3" t="s">
        <v>81</v>
      </c>
      <c r="BK141" s="140">
        <f>ROUND(I141*H141,2)</f>
        <v>0</v>
      </c>
      <c r="BL141" s="13" t="s">
        <v>126</v>
      </c>
      <c r="BM141" s="139" t="s">
        <v>154</v>
      </c>
    </row>
    <row r="142" spans="2:65" s="11" customFormat="1" ht="22.9" customHeight="1">
      <c r="B142" s="116"/>
      <c r="D142" s="117" t="s">
        <v>72</v>
      </c>
      <c r="E142" s="126" t="s">
        <v>155</v>
      </c>
      <c r="F142" s="126" t="s">
        <v>156</v>
      </c>
      <c r="I142" s="119"/>
      <c r="J142" s="127">
        <f>BK142</f>
        <v>0</v>
      </c>
      <c r="L142" s="116"/>
      <c r="M142" s="121"/>
      <c r="P142" s="122">
        <f>P143</f>
        <v>0</v>
      </c>
      <c r="R142" s="122">
        <f>R143</f>
        <v>0</v>
      </c>
      <c r="T142" s="123">
        <f>T143</f>
        <v>0</v>
      </c>
      <c r="AR142" s="117" t="s">
        <v>119</v>
      </c>
      <c r="AT142" s="124" t="s">
        <v>72</v>
      </c>
      <c r="AU142" s="124" t="s">
        <v>81</v>
      </c>
      <c r="AY142" s="117" t="s">
        <v>120</v>
      </c>
      <c r="BK142" s="125">
        <f>BK143</f>
        <v>0</v>
      </c>
    </row>
    <row r="143" spans="2:65" s="1" customFormat="1" ht="16.5" customHeight="1">
      <c r="B143" s="28"/>
      <c r="C143" s="128" t="s">
        <v>157</v>
      </c>
      <c r="D143" s="128" t="s">
        <v>123</v>
      </c>
      <c r="E143" s="129" t="s">
        <v>158</v>
      </c>
      <c r="F143" s="130" t="s">
        <v>159</v>
      </c>
      <c r="G143" s="131" t="s">
        <v>125</v>
      </c>
      <c r="H143" s="132">
        <v>1</v>
      </c>
      <c r="I143" s="133"/>
      <c r="J143" s="134">
        <f>ROUND(I143*H143,2)</f>
        <v>0</v>
      </c>
      <c r="K143" s="130" t="s">
        <v>1</v>
      </c>
      <c r="L143" s="28"/>
      <c r="M143" s="135" t="s">
        <v>1</v>
      </c>
      <c r="N143" s="136" t="s">
        <v>38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126</v>
      </c>
      <c r="AT143" s="139" t="s">
        <v>123</v>
      </c>
      <c r="AU143" s="139" t="s">
        <v>83</v>
      </c>
      <c r="AY143" s="13" t="s">
        <v>120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3" t="s">
        <v>81</v>
      </c>
      <c r="BK143" s="140">
        <f>ROUND(I143*H143,2)</f>
        <v>0</v>
      </c>
      <c r="BL143" s="13" t="s">
        <v>126</v>
      </c>
      <c r="BM143" s="139" t="s">
        <v>160</v>
      </c>
    </row>
    <row r="144" spans="2:65" s="11" customFormat="1" ht="22.9" customHeight="1">
      <c r="B144" s="116"/>
      <c r="D144" s="117" t="s">
        <v>72</v>
      </c>
      <c r="E144" s="126" t="s">
        <v>161</v>
      </c>
      <c r="F144" s="126" t="s">
        <v>162</v>
      </c>
      <c r="I144" s="119"/>
      <c r="J144" s="127">
        <f>BK144</f>
        <v>0</v>
      </c>
      <c r="L144" s="116"/>
      <c r="M144" s="121"/>
      <c r="P144" s="122">
        <f>P145</f>
        <v>0</v>
      </c>
      <c r="R144" s="122">
        <f>R145</f>
        <v>0</v>
      </c>
      <c r="T144" s="123">
        <f>T145</f>
        <v>0</v>
      </c>
      <c r="AR144" s="117" t="s">
        <v>119</v>
      </c>
      <c r="AT144" s="124" t="s">
        <v>72</v>
      </c>
      <c r="AU144" s="124" t="s">
        <v>81</v>
      </c>
      <c r="AY144" s="117" t="s">
        <v>120</v>
      </c>
      <c r="BK144" s="125">
        <f>BK145</f>
        <v>0</v>
      </c>
    </row>
    <row r="145" spans="2:65" s="1" customFormat="1" ht="16.5" customHeight="1">
      <c r="B145" s="28"/>
      <c r="C145" s="128" t="s">
        <v>163</v>
      </c>
      <c r="D145" s="128" t="s">
        <v>123</v>
      </c>
      <c r="E145" s="129" t="s">
        <v>164</v>
      </c>
      <c r="F145" s="130" t="s">
        <v>162</v>
      </c>
      <c r="G145" s="131" t="s">
        <v>125</v>
      </c>
      <c r="H145" s="132">
        <v>1</v>
      </c>
      <c r="I145" s="133"/>
      <c r="J145" s="134">
        <f>ROUND(I145*H145,2)</f>
        <v>0</v>
      </c>
      <c r="K145" s="130" t="s">
        <v>1</v>
      </c>
      <c r="L145" s="28"/>
      <c r="M145" s="141" t="s">
        <v>1</v>
      </c>
      <c r="N145" s="142" t="s">
        <v>38</v>
      </c>
      <c r="O145" s="143"/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39" t="s">
        <v>126</v>
      </c>
      <c r="AT145" s="139" t="s">
        <v>123</v>
      </c>
      <c r="AU145" s="139" t="s">
        <v>83</v>
      </c>
      <c r="AY145" s="13" t="s">
        <v>120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3" t="s">
        <v>81</v>
      </c>
      <c r="BK145" s="140">
        <f>ROUND(I145*H145,2)</f>
        <v>0</v>
      </c>
      <c r="BL145" s="13" t="s">
        <v>126</v>
      </c>
      <c r="BM145" s="139" t="s">
        <v>165</v>
      </c>
    </row>
    <row r="146" spans="2:65" s="1" customFormat="1" ht="6.95" customHeight="1">
      <c r="B146" s="40"/>
      <c r="C146" s="41"/>
      <c r="D146" s="41"/>
      <c r="E146" s="41"/>
      <c r="F146" s="41"/>
      <c r="G146" s="41"/>
      <c r="H146" s="41"/>
      <c r="I146" s="41"/>
      <c r="J146" s="41"/>
      <c r="K146" s="41"/>
      <c r="L146" s="28"/>
    </row>
  </sheetData>
  <sheetProtection algorithmName="SHA-512" hashValue="6XyNqF50v8/9osHFcaOWdZXHpgXvIR/zsQkkPjeVKHP82SDVQGb+ohMBx913ZU7T5fVYvGn7K808C1uWZVQJMQ==" saltValue="xkubldIjaPUuLBoE3WPA1yw2TQWmM/VJq/juaBuif8P/qoLu3JwjzKMNOjic6PMa3ljyC4DxJQ0uvhOtJSGWEg==" spinCount="100000" sheet="1" objects="1" scenarios="1" formatColumns="0" formatRows="0" autoFilter="0"/>
  <autoFilter ref="C125:K145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87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89" t="str">
        <f>'Rekapitulace stavby'!K6</f>
        <v>Střecha Sokolovna Šitbořice</v>
      </c>
      <c r="F7" s="190"/>
      <c r="G7" s="190"/>
      <c r="H7" s="190"/>
      <c r="L7" s="16"/>
    </row>
    <row r="8" spans="2:46" s="1" customFormat="1" ht="12" customHeight="1">
      <c r="B8" s="28"/>
      <c r="D8" s="23" t="s">
        <v>88</v>
      </c>
      <c r="L8" s="28"/>
    </row>
    <row r="9" spans="2:46" s="1" customFormat="1" ht="16.5" customHeight="1">
      <c r="B9" s="28"/>
      <c r="E9" s="170" t="s">
        <v>166</v>
      </c>
      <c r="F9" s="191"/>
      <c r="G9" s="191"/>
      <c r="H9" s="19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5. 3. 2025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192" t="str">
        <f>'Rekapitulace stavby'!E14</f>
        <v>Vyplň údaj</v>
      </c>
      <c r="F18" s="155"/>
      <c r="G18" s="155"/>
      <c r="H18" s="155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5"/>
      <c r="E27" s="159" t="s">
        <v>1</v>
      </c>
      <c r="F27" s="159"/>
      <c r="G27" s="159"/>
      <c r="H27" s="159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33</v>
      </c>
      <c r="J30" s="62">
        <f>ROUND(J116,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3" t="s">
        <v>38</v>
      </c>
      <c r="F33" s="87">
        <f>ROUND((SUM(BE116:BE247)),  2)</f>
        <v>0</v>
      </c>
      <c r="I33" s="88">
        <v>0.21</v>
      </c>
      <c r="J33" s="87">
        <f>ROUND(((SUM(BE116:BE247))*I33),  2)</f>
        <v>0</v>
      </c>
      <c r="L33" s="28"/>
    </row>
    <row r="34" spans="2:12" s="1" customFormat="1" ht="14.45" customHeight="1">
      <c r="B34" s="28"/>
      <c r="E34" s="23" t="s">
        <v>39</v>
      </c>
      <c r="F34" s="87">
        <f>ROUND((SUM(BF116:BF247)),  2)</f>
        <v>0</v>
      </c>
      <c r="I34" s="88">
        <v>0.12</v>
      </c>
      <c r="J34" s="87">
        <f>ROUND(((SUM(BF116:BF247))*I34),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7">
        <f>ROUND((SUM(BG116:BG247)),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7">
        <f>ROUND((SUM(BH116:BH247)),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7">
        <f>ROUND((SUM(BI116:BI247)),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43</v>
      </c>
      <c r="E39" s="53"/>
      <c r="F39" s="53"/>
      <c r="G39" s="91" t="s">
        <v>44</v>
      </c>
      <c r="H39" s="92" t="s">
        <v>45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>
      <c r="B61" s="28"/>
      <c r="D61" s="39" t="s">
        <v>48</v>
      </c>
      <c r="E61" s="30"/>
      <c r="F61" s="95" t="s">
        <v>49</v>
      </c>
      <c r="G61" s="39" t="s">
        <v>48</v>
      </c>
      <c r="H61" s="30"/>
      <c r="I61" s="30"/>
      <c r="J61" s="96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>
      <c r="B76" s="28"/>
      <c r="D76" s="39" t="s">
        <v>48</v>
      </c>
      <c r="E76" s="30"/>
      <c r="F76" s="95" t="s">
        <v>49</v>
      </c>
      <c r="G76" s="39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90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89" t="str">
        <f>E7</f>
        <v>Střecha Sokolovna Šitbořice</v>
      </c>
      <c r="F85" s="190"/>
      <c r="G85" s="190"/>
      <c r="H85" s="190"/>
      <c r="L85" s="28"/>
    </row>
    <row r="86" spans="2:47" s="1" customFormat="1" ht="12" customHeight="1">
      <c r="B86" s="28"/>
      <c r="C86" s="23" t="s">
        <v>88</v>
      </c>
      <c r="L86" s="28"/>
    </row>
    <row r="87" spans="2:47" s="1" customFormat="1" ht="16.5" customHeight="1">
      <c r="B87" s="28"/>
      <c r="E87" s="170" t="str">
        <f>E9</f>
        <v>07 - Střecha Sokolovna - sanace krovu a oprava zatékání</v>
      </c>
      <c r="F87" s="191"/>
      <c r="G87" s="191"/>
      <c r="H87" s="19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5. 3. 2025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91</v>
      </c>
      <c r="D94" s="89"/>
      <c r="E94" s="89"/>
      <c r="F94" s="89"/>
      <c r="G94" s="89"/>
      <c r="H94" s="89"/>
      <c r="I94" s="89"/>
      <c r="J94" s="98" t="s">
        <v>92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93</v>
      </c>
      <c r="J96" s="62">
        <f>J116</f>
        <v>0</v>
      </c>
      <c r="L96" s="28"/>
      <c r="AU96" s="13" t="s">
        <v>94</v>
      </c>
    </row>
    <row r="97" spans="2:12" s="1" customFormat="1" ht="21.75" customHeight="1">
      <c r="B97" s="28"/>
      <c r="L97" s="28"/>
    </row>
    <row r="98" spans="2:12" s="1" customFormat="1" ht="6.95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28"/>
    </row>
    <row r="102" spans="2:12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28"/>
    </row>
    <row r="103" spans="2:12" s="1" customFormat="1" ht="24.95" customHeight="1">
      <c r="B103" s="28"/>
      <c r="C103" s="17" t="s">
        <v>105</v>
      </c>
      <c r="L103" s="28"/>
    </row>
    <row r="104" spans="2:12" s="1" customFormat="1" ht="6.95" customHeight="1">
      <c r="B104" s="28"/>
      <c r="L104" s="28"/>
    </row>
    <row r="105" spans="2:12" s="1" customFormat="1" ht="12" customHeight="1">
      <c r="B105" s="28"/>
      <c r="C105" s="23" t="s">
        <v>16</v>
      </c>
      <c r="L105" s="28"/>
    </row>
    <row r="106" spans="2:12" s="1" customFormat="1" ht="16.5" customHeight="1">
      <c r="B106" s="28"/>
      <c r="E106" s="189" t="str">
        <f>E7</f>
        <v>Střecha Sokolovna Šitbořice</v>
      </c>
      <c r="F106" s="190"/>
      <c r="G106" s="190"/>
      <c r="H106" s="190"/>
      <c r="L106" s="28"/>
    </row>
    <row r="107" spans="2:12" s="1" customFormat="1" ht="12" customHeight="1">
      <c r="B107" s="28"/>
      <c r="C107" s="23" t="s">
        <v>88</v>
      </c>
      <c r="L107" s="28"/>
    </row>
    <row r="108" spans="2:12" s="1" customFormat="1" ht="16.5" customHeight="1">
      <c r="B108" s="28"/>
      <c r="E108" s="170" t="str">
        <f>E9</f>
        <v>07 - Střecha Sokolovna - sanace krovu a oprava zatékání</v>
      </c>
      <c r="F108" s="191"/>
      <c r="G108" s="191"/>
      <c r="H108" s="191"/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20</v>
      </c>
      <c r="F110" s="21" t="str">
        <f>F12</f>
        <v xml:space="preserve"> </v>
      </c>
      <c r="I110" s="23" t="s">
        <v>22</v>
      </c>
      <c r="J110" s="48" t="str">
        <f>IF(J12="","",J12)</f>
        <v>5. 3. 2025</v>
      </c>
      <c r="L110" s="28"/>
    </row>
    <row r="111" spans="2:12" s="1" customFormat="1" ht="6.95" customHeight="1">
      <c r="B111" s="28"/>
      <c r="L111" s="28"/>
    </row>
    <row r="112" spans="2:12" s="1" customFormat="1" ht="15.2" customHeight="1">
      <c r="B112" s="28"/>
      <c r="C112" s="23" t="s">
        <v>24</v>
      </c>
      <c r="F112" s="21" t="str">
        <f>E15</f>
        <v xml:space="preserve"> </v>
      </c>
      <c r="I112" s="23" t="s">
        <v>29</v>
      </c>
      <c r="J112" s="26" t="str">
        <f>E21</f>
        <v xml:space="preserve"> </v>
      </c>
      <c r="L112" s="28"/>
    </row>
    <row r="113" spans="2:65" s="1" customFormat="1" ht="15.2" customHeight="1">
      <c r="B113" s="28"/>
      <c r="C113" s="23" t="s">
        <v>27</v>
      </c>
      <c r="F113" s="21" t="str">
        <f>IF(E18="","",E18)</f>
        <v>Vyplň údaj</v>
      </c>
      <c r="I113" s="23" t="s">
        <v>31</v>
      </c>
      <c r="J113" s="26" t="str">
        <f>E24</f>
        <v xml:space="preserve"> </v>
      </c>
      <c r="L113" s="28"/>
    </row>
    <row r="114" spans="2:65" s="1" customFormat="1" ht="10.35" customHeight="1">
      <c r="B114" s="28"/>
      <c r="L114" s="28"/>
    </row>
    <row r="115" spans="2:65" s="10" customFormat="1" ht="29.25" customHeight="1">
      <c r="B115" s="108"/>
      <c r="C115" s="109" t="s">
        <v>106</v>
      </c>
      <c r="D115" s="110" t="s">
        <v>58</v>
      </c>
      <c r="E115" s="110" t="s">
        <v>54</v>
      </c>
      <c r="F115" s="110" t="s">
        <v>55</v>
      </c>
      <c r="G115" s="110" t="s">
        <v>107</v>
      </c>
      <c r="H115" s="110" t="s">
        <v>108</v>
      </c>
      <c r="I115" s="110" t="s">
        <v>109</v>
      </c>
      <c r="J115" s="110" t="s">
        <v>92</v>
      </c>
      <c r="K115" s="111" t="s">
        <v>110</v>
      </c>
      <c r="L115" s="108"/>
      <c r="M115" s="55" t="s">
        <v>1</v>
      </c>
      <c r="N115" s="56" t="s">
        <v>37</v>
      </c>
      <c r="O115" s="56" t="s">
        <v>111</v>
      </c>
      <c r="P115" s="56" t="s">
        <v>112</v>
      </c>
      <c r="Q115" s="56" t="s">
        <v>113</v>
      </c>
      <c r="R115" s="56" t="s">
        <v>114</v>
      </c>
      <c r="S115" s="56" t="s">
        <v>115</v>
      </c>
      <c r="T115" s="57" t="s">
        <v>116</v>
      </c>
    </row>
    <row r="116" spans="2:65" s="1" customFormat="1" ht="22.9" customHeight="1">
      <c r="B116" s="28"/>
      <c r="C116" s="60" t="s">
        <v>117</v>
      </c>
      <c r="J116" s="112">
        <f>BK116</f>
        <v>0</v>
      </c>
      <c r="L116" s="28"/>
      <c r="M116" s="58"/>
      <c r="N116" s="49"/>
      <c r="O116" s="49"/>
      <c r="P116" s="113">
        <f>SUM(P117:P247)</f>
        <v>0</v>
      </c>
      <c r="Q116" s="49"/>
      <c r="R116" s="113">
        <f>SUM(R117:R247)</f>
        <v>0</v>
      </c>
      <c r="S116" s="49"/>
      <c r="T116" s="114">
        <f>SUM(T117:T247)</f>
        <v>0</v>
      </c>
      <c r="AT116" s="13" t="s">
        <v>72</v>
      </c>
      <c r="AU116" s="13" t="s">
        <v>94</v>
      </c>
      <c r="BK116" s="115">
        <f>SUM(BK117:BK247)</f>
        <v>0</v>
      </c>
    </row>
    <row r="117" spans="2:65" s="1" customFormat="1" ht="21.75" customHeight="1">
      <c r="B117" s="28"/>
      <c r="C117" s="128" t="s">
        <v>81</v>
      </c>
      <c r="D117" s="128" t="s">
        <v>123</v>
      </c>
      <c r="E117" s="129" t="s">
        <v>81</v>
      </c>
      <c r="F117" s="130" t="s">
        <v>167</v>
      </c>
      <c r="G117" s="131" t="s">
        <v>168</v>
      </c>
      <c r="H117" s="132">
        <v>1</v>
      </c>
      <c r="I117" s="133"/>
      <c r="J117" s="134">
        <f>ROUND(I117*H117,2)</f>
        <v>0</v>
      </c>
      <c r="K117" s="130" t="s">
        <v>1</v>
      </c>
      <c r="L117" s="28"/>
      <c r="M117" s="135" t="s">
        <v>1</v>
      </c>
      <c r="N117" s="136" t="s">
        <v>38</v>
      </c>
      <c r="P117" s="137">
        <f>O117*H117</f>
        <v>0</v>
      </c>
      <c r="Q117" s="137">
        <v>0</v>
      </c>
      <c r="R117" s="137">
        <f>Q117*H117</f>
        <v>0</v>
      </c>
      <c r="S117" s="137">
        <v>0</v>
      </c>
      <c r="T117" s="138">
        <f>S117*H117</f>
        <v>0</v>
      </c>
      <c r="AR117" s="139" t="s">
        <v>126</v>
      </c>
      <c r="AT117" s="139" t="s">
        <v>123</v>
      </c>
      <c r="AU117" s="139" t="s">
        <v>73</v>
      </c>
      <c r="AY117" s="13" t="s">
        <v>120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3" t="s">
        <v>81</v>
      </c>
      <c r="BK117" s="140">
        <f>ROUND(I117*H117,2)</f>
        <v>0</v>
      </c>
      <c r="BL117" s="13" t="s">
        <v>126</v>
      </c>
      <c r="BM117" s="139" t="s">
        <v>169</v>
      </c>
    </row>
    <row r="118" spans="2:65" s="1" customFormat="1">
      <c r="B118" s="28"/>
      <c r="D118" s="146" t="s">
        <v>170</v>
      </c>
      <c r="F118" s="147" t="s">
        <v>171</v>
      </c>
      <c r="I118" s="148"/>
      <c r="L118" s="28"/>
      <c r="M118" s="149"/>
      <c r="T118" s="52"/>
      <c r="AT118" s="13" t="s">
        <v>170</v>
      </c>
      <c r="AU118" s="13" t="s">
        <v>73</v>
      </c>
    </row>
    <row r="119" spans="2:65" s="1" customFormat="1" ht="21.75" customHeight="1">
      <c r="B119" s="28"/>
      <c r="C119" s="128" t="s">
        <v>83</v>
      </c>
      <c r="D119" s="128" t="s">
        <v>123</v>
      </c>
      <c r="E119" s="129" t="s">
        <v>172</v>
      </c>
      <c r="F119" s="130" t="s">
        <v>173</v>
      </c>
      <c r="G119" s="131" t="s">
        <v>168</v>
      </c>
      <c r="H119" s="132">
        <v>1</v>
      </c>
      <c r="I119" s="133"/>
      <c r="J119" s="134">
        <f>ROUND(I119*H119,2)</f>
        <v>0</v>
      </c>
      <c r="K119" s="130" t="s">
        <v>1</v>
      </c>
      <c r="L119" s="28"/>
      <c r="M119" s="135" t="s">
        <v>1</v>
      </c>
      <c r="N119" s="136" t="s">
        <v>38</v>
      </c>
      <c r="P119" s="137">
        <f>O119*H119</f>
        <v>0</v>
      </c>
      <c r="Q119" s="137">
        <v>0</v>
      </c>
      <c r="R119" s="137">
        <f>Q119*H119</f>
        <v>0</v>
      </c>
      <c r="S119" s="137">
        <v>0</v>
      </c>
      <c r="T119" s="138">
        <f>S119*H119</f>
        <v>0</v>
      </c>
      <c r="AR119" s="139" t="s">
        <v>126</v>
      </c>
      <c r="AT119" s="139" t="s">
        <v>123</v>
      </c>
      <c r="AU119" s="139" t="s">
        <v>73</v>
      </c>
      <c r="AY119" s="13" t="s">
        <v>120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3" t="s">
        <v>81</v>
      </c>
      <c r="BK119" s="140">
        <f>ROUND(I119*H119,2)</f>
        <v>0</v>
      </c>
      <c r="BL119" s="13" t="s">
        <v>126</v>
      </c>
      <c r="BM119" s="139" t="s">
        <v>174</v>
      </c>
    </row>
    <row r="120" spans="2:65" s="1" customFormat="1">
      <c r="B120" s="28"/>
      <c r="D120" s="146" t="s">
        <v>170</v>
      </c>
      <c r="F120" s="147" t="s">
        <v>175</v>
      </c>
      <c r="I120" s="148"/>
      <c r="L120" s="28"/>
      <c r="M120" s="149"/>
      <c r="T120" s="52"/>
      <c r="AT120" s="13" t="s">
        <v>170</v>
      </c>
      <c r="AU120" s="13" t="s">
        <v>73</v>
      </c>
    </row>
    <row r="121" spans="2:65" s="1" customFormat="1" ht="16.5" customHeight="1">
      <c r="B121" s="28"/>
      <c r="C121" s="128" t="s">
        <v>134</v>
      </c>
      <c r="D121" s="128" t="s">
        <v>123</v>
      </c>
      <c r="E121" s="129" t="s">
        <v>176</v>
      </c>
      <c r="F121" s="130" t="s">
        <v>177</v>
      </c>
      <c r="G121" s="131" t="s">
        <v>168</v>
      </c>
      <c r="H121" s="132">
        <v>1</v>
      </c>
      <c r="I121" s="133"/>
      <c r="J121" s="134">
        <f>ROUND(I121*H121,2)</f>
        <v>0</v>
      </c>
      <c r="K121" s="130" t="s">
        <v>1</v>
      </c>
      <c r="L121" s="28"/>
      <c r="M121" s="135" t="s">
        <v>1</v>
      </c>
      <c r="N121" s="136" t="s">
        <v>38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126</v>
      </c>
      <c r="AT121" s="139" t="s">
        <v>123</v>
      </c>
      <c r="AU121" s="139" t="s">
        <v>73</v>
      </c>
      <c r="AY121" s="13" t="s">
        <v>120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3" t="s">
        <v>81</v>
      </c>
      <c r="BK121" s="140">
        <f>ROUND(I121*H121,2)</f>
        <v>0</v>
      </c>
      <c r="BL121" s="13" t="s">
        <v>126</v>
      </c>
      <c r="BM121" s="139" t="s">
        <v>178</v>
      </c>
    </row>
    <row r="122" spans="2:65" s="1" customFormat="1">
      <c r="B122" s="28"/>
      <c r="D122" s="146" t="s">
        <v>170</v>
      </c>
      <c r="F122" s="147" t="s">
        <v>179</v>
      </c>
      <c r="I122" s="148"/>
      <c r="L122" s="28"/>
      <c r="M122" s="149"/>
      <c r="T122" s="52"/>
      <c r="AT122" s="13" t="s">
        <v>170</v>
      </c>
      <c r="AU122" s="13" t="s">
        <v>73</v>
      </c>
    </row>
    <row r="123" spans="2:65" s="1" customFormat="1" ht="16.5" customHeight="1">
      <c r="B123" s="28"/>
      <c r="C123" s="128" t="s">
        <v>126</v>
      </c>
      <c r="D123" s="128" t="s">
        <v>123</v>
      </c>
      <c r="E123" s="129" t="s">
        <v>8</v>
      </c>
      <c r="F123" s="130" t="s">
        <v>180</v>
      </c>
      <c r="G123" s="131" t="s">
        <v>168</v>
      </c>
      <c r="H123" s="132">
        <v>1</v>
      </c>
      <c r="I123" s="133"/>
      <c r="J123" s="134">
        <f>ROUND(I123*H123,2)</f>
        <v>0</v>
      </c>
      <c r="K123" s="130" t="s">
        <v>1</v>
      </c>
      <c r="L123" s="28"/>
      <c r="M123" s="135" t="s">
        <v>1</v>
      </c>
      <c r="N123" s="136" t="s">
        <v>38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126</v>
      </c>
      <c r="AT123" s="139" t="s">
        <v>123</v>
      </c>
      <c r="AU123" s="139" t="s">
        <v>73</v>
      </c>
      <c r="AY123" s="13" t="s">
        <v>120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3" t="s">
        <v>81</v>
      </c>
      <c r="BK123" s="140">
        <f>ROUND(I123*H123,2)</f>
        <v>0</v>
      </c>
      <c r="BL123" s="13" t="s">
        <v>126</v>
      </c>
      <c r="BM123" s="139" t="s">
        <v>181</v>
      </c>
    </row>
    <row r="124" spans="2:65" s="1" customFormat="1">
      <c r="B124" s="28"/>
      <c r="D124" s="146" t="s">
        <v>170</v>
      </c>
      <c r="F124" s="147" t="s">
        <v>182</v>
      </c>
      <c r="I124" s="148"/>
      <c r="L124" s="28"/>
      <c r="M124" s="149"/>
      <c r="T124" s="52"/>
      <c r="AT124" s="13" t="s">
        <v>170</v>
      </c>
      <c r="AU124" s="13" t="s">
        <v>73</v>
      </c>
    </row>
    <row r="125" spans="2:65" s="1" customFormat="1" ht="21.75" customHeight="1">
      <c r="B125" s="28"/>
      <c r="C125" s="128" t="s">
        <v>119</v>
      </c>
      <c r="D125" s="128" t="s">
        <v>123</v>
      </c>
      <c r="E125" s="129" t="s">
        <v>183</v>
      </c>
      <c r="F125" s="130" t="s">
        <v>167</v>
      </c>
      <c r="G125" s="131" t="s">
        <v>168</v>
      </c>
      <c r="H125" s="132">
        <v>1</v>
      </c>
      <c r="I125" s="133"/>
      <c r="J125" s="134">
        <f>ROUND(I125*H125,2)</f>
        <v>0</v>
      </c>
      <c r="K125" s="130" t="s">
        <v>1</v>
      </c>
      <c r="L125" s="28"/>
      <c r="M125" s="135" t="s">
        <v>1</v>
      </c>
      <c r="N125" s="136" t="s">
        <v>38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126</v>
      </c>
      <c r="AT125" s="139" t="s">
        <v>123</v>
      </c>
      <c r="AU125" s="139" t="s">
        <v>73</v>
      </c>
      <c r="AY125" s="13" t="s">
        <v>120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3" t="s">
        <v>81</v>
      </c>
      <c r="BK125" s="140">
        <f>ROUND(I125*H125,2)</f>
        <v>0</v>
      </c>
      <c r="BL125" s="13" t="s">
        <v>126</v>
      </c>
      <c r="BM125" s="139" t="s">
        <v>184</v>
      </c>
    </row>
    <row r="126" spans="2:65" s="1" customFormat="1">
      <c r="B126" s="28"/>
      <c r="D126" s="146" t="s">
        <v>170</v>
      </c>
      <c r="F126" s="147" t="s">
        <v>171</v>
      </c>
      <c r="I126" s="148"/>
      <c r="L126" s="28"/>
      <c r="M126" s="149"/>
      <c r="T126" s="52"/>
      <c r="AT126" s="13" t="s">
        <v>170</v>
      </c>
      <c r="AU126" s="13" t="s">
        <v>73</v>
      </c>
    </row>
    <row r="127" spans="2:65" s="1" customFormat="1" ht="16.5" customHeight="1">
      <c r="B127" s="28"/>
      <c r="C127" s="128" t="s">
        <v>147</v>
      </c>
      <c r="D127" s="128" t="s">
        <v>123</v>
      </c>
      <c r="E127" s="129" t="s">
        <v>185</v>
      </c>
      <c r="F127" s="130" t="s">
        <v>186</v>
      </c>
      <c r="G127" s="131" t="s">
        <v>168</v>
      </c>
      <c r="H127" s="132">
        <v>1</v>
      </c>
      <c r="I127" s="133"/>
      <c r="J127" s="134">
        <f>ROUND(I127*H127,2)</f>
        <v>0</v>
      </c>
      <c r="K127" s="130" t="s">
        <v>1</v>
      </c>
      <c r="L127" s="28"/>
      <c r="M127" s="135" t="s">
        <v>1</v>
      </c>
      <c r="N127" s="136" t="s">
        <v>38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126</v>
      </c>
      <c r="AT127" s="139" t="s">
        <v>123</v>
      </c>
      <c r="AU127" s="139" t="s">
        <v>73</v>
      </c>
      <c r="AY127" s="13" t="s">
        <v>120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3" t="s">
        <v>81</v>
      </c>
      <c r="BK127" s="140">
        <f>ROUND(I127*H127,2)</f>
        <v>0</v>
      </c>
      <c r="BL127" s="13" t="s">
        <v>126</v>
      </c>
      <c r="BM127" s="139" t="s">
        <v>187</v>
      </c>
    </row>
    <row r="128" spans="2:65" s="1" customFormat="1">
      <c r="B128" s="28"/>
      <c r="D128" s="146" t="s">
        <v>170</v>
      </c>
      <c r="F128" s="147" t="s">
        <v>188</v>
      </c>
      <c r="I128" s="148"/>
      <c r="L128" s="28"/>
      <c r="M128" s="149"/>
      <c r="T128" s="52"/>
      <c r="AT128" s="13" t="s">
        <v>170</v>
      </c>
      <c r="AU128" s="13" t="s">
        <v>73</v>
      </c>
    </row>
    <row r="129" spans="2:65" s="1" customFormat="1" ht="21.75" customHeight="1">
      <c r="B129" s="28"/>
      <c r="C129" s="128" t="s">
        <v>152</v>
      </c>
      <c r="D129" s="128" t="s">
        <v>123</v>
      </c>
      <c r="E129" s="129" t="s">
        <v>189</v>
      </c>
      <c r="F129" s="130" t="s">
        <v>167</v>
      </c>
      <c r="G129" s="131" t="s">
        <v>168</v>
      </c>
      <c r="H129" s="132">
        <v>1</v>
      </c>
      <c r="I129" s="133"/>
      <c r="J129" s="134">
        <f>ROUND(I129*H129,2)</f>
        <v>0</v>
      </c>
      <c r="K129" s="130" t="s">
        <v>1</v>
      </c>
      <c r="L129" s="28"/>
      <c r="M129" s="135" t="s">
        <v>1</v>
      </c>
      <c r="N129" s="136" t="s">
        <v>38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126</v>
      </c>
      <c r="AT129" s="139" t="s">
        <v>123</v>
      </c>
      <c r="AU129" s="139" t="s">
        <v>73</v>
      </c>
      <c r="AY129" s="13" t="s">
        <v>120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3" t="s">
        <v>81</v>
      </c>
      <c r="BK129" s="140">
        <f>ROUND(I129*H129,2)</f>
        <v>0</v>
      </c>
      <c r="BL129" s="13" t="s">
        <v>126</v>
      </c>
      <c r="BM129" s="139" t="s">
        <v>190</v>
      </c>
    </row>
    <row r="130" spans="2:65" s="1" customFormat="1">
      <c r="B130" s="28"/>
      <c r="D130" s="146" t="s">
        <v>170</v>
      </c>
      <c r="F130" s="147" t="s">
        <v>171</v>
      </c>
      <c r="I130" s="148"/>
      <c r="L130" s="28"/>
      <c r="M130" s="149"/>
      <c r="T130" s="52"/>
      <c r="AT130" s="13" t="s">
        <v>170</v>
      </c>
      <c r="AU130" s="13" t="s">
        <v>73</v>
      </c>
    </row>
    <row r="131" spans="2:65" s="1" customFormat="1" ht="16.5" customHeight="1">
      <c r="B131" s="28"/>
      <c r="C131" s="128" t="s">
        <v>157</v>
      </c>
      <c r="D131" s="128" t="s">
        <v>123</v>
      </c>
      <c r="E131" s="129" t="s">
        <v>191</v>
      </c>
      <c r="F131" s="130" t="s">
        <v>192</v>
      </c>
      <c r="G131" s="131" t="s">
        <v>168</v>
      </c>
      <c r="H131" s="132">
        <v>1</v>
      </c>
      <c r="I131" s="133"/>
      <c r="J131" s="134">
        <f>ROUND(I131*H131,2)</f>
        <v>0</v>
      </c>
      <c r="K131" s="130" t="s">
        <v>1</v>
      </c>
      <c r="L131" s="28"/>
      <c r="M131" s="135" t="s">
        <v>1</v>
      </c>
      <c r="N131" s="136" t="s">
        <v>38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126</v>
      </c>
      <c r="AT131" s="139" t="s">
        <v>123</v>
      </c>
      <c r="AU131" s="139" t="s">
        <v>73</v>
      </c>
      <c r="AY131" s="13" t="s">
        <v>120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3" t="s">
        <v>81</v>
      </c>
      <c r="BK131" s="140">
        <f>ROUND(I131*H131,2)</f>
        <v>0</v>
      </c>
      <c r="BL131" s="13" t="s">
        <v>126</v>
      </c>
      <c r="BM131" s="139" t="s">
        <v>193</v>
      </c>
    </row>
    <row r="132" spans="2:65" s="1" customFormat="1">
      <c r="B132" s="28"/>
      <c r="D132" s="146" t="s">
        <v>170</v>
      </c>
      <c r="F132" s="147" t="s">
        <v>194</v>
      </c>
      <c r="I132" s="148"/>
      <c r="L132" s="28"/>
      <c r="M132" s="149"/>
      <c r="T132" s="52"/>
      <c r="AT132" s="13" t="s">
        <v>170</v>
      </c>
      <c r="AU132" s="13" t="s">
        <v>73</v>
      </c>
    </row>
    <row r="133" spans="2:65" s="1" customFormat="1" ht="21.75" customHeight="1">
      <c r="B133" s="28"/>
      <c r="C133" s="128" t="s">
        <v>163</v>
      </c>
      <c r="D133" s="128" t="s">
        <v>123</v>
      </c>
      <c r="E133" s="129" t="s">
        <v>195</v>
      </c>
      <c r="F133" s="130" t="s">
        <v>167</v>
      </c>
      <c r="G133" s="131" t="s">
        <v>168</v>
      </c>
      <c r="H133" s="132">
        <v>1</v>
      </c>
      <c r="I133" s="133"/>
      <c r="J133" s="134">
        <f>ROUND(I133*H133,2)</f>
        <v>0</v>
      </c>
      <c r="K133" s="130" t="s">
        <v>1</v>
      </c>
      <c r="L133" s="28"/>
      <c r="M133" s="135" t="s">
        <v>1</v>
      </c>
      <c r="N133" s="136" t="s">
        <v>38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126</v>
      </c>
      <c r="AT133" s="139" t="s">
        <v>123</v>
      </c>
      <c r="AU133" s="139" t="s">
        <v>73</v>
      </c>
      <c r="AY133" s="13" t="s">
        <v>120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3" t="s">
        <v>81</v>
      </c>
      <c r="BK133" s="140">
        <f>ROUND(I133*H133,2)</f>
        <v>0</v>
      </c>
      <c r="BL133" s="13" t="s">
        <v>126</v>
      </c>
      <c r="BM133" s="139" t="s">
        <v>196</v>
      </c>
    </row>
    <row r="134" spans="2:65" s="1" customFormat="1">
      <c r="B134" s="28"/>
      <c r="D134" s="146" t="s">
        <v>170</v>
      </c>
      <c r="F134" s="147" t="s">
        <v>171</v>
      </c>
      <c r="I134" s="148"/>
      <c r="L134" s="28"/>
      <c r="M134" s="149"/>
      <c r="T134" s="52"/>
      <c r="AT134" s="13" t="s">
        <v>170</v>
      </c>
      <c r="AU134" s="13" t="s">
        <v>73</v>
      </c>
    </row>
    <row r="135" spans="2:65" s="1" customFormat="1" ht="16.5" customHeight="1">
      <c r="B135" s="28"/>
      <c r="C135" s="128" t="s">
        <v>172</v>
      </c>
      <c r="D135" s="128" t="s">
        <v>123</v>
      </c>
      <c r="E135" s="129" t="s">
        <v>197</v>
      </c>
      <c r="F135" s="130" t="s">
        <v>198</v>
      </c>
      <c r="G135" s="131" t="s">
        <v>168</v>
      </c>
      <c r="H135" s="132">
        <v>1</v>
      </c>
      <c r="I135" s="133"/>
      <c r="J135" s="134">
        <f>ROUND(I135*H135,2)</f>
        <v>0</v>
      </c>
      <c r="K135" s="130" t="s">
        <v>1</v>
      </c>
      <c r="L135" s="28"/>
      <c r="M135" s="135" t="s">
        <v>1</v>
      </c>
      <c r="N135" s="136" t="s">
        <v>38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126</v>
      </c>
      <c r="AT135" s="139" t="s">
        <v>123</v>
      </c>
      <c r="AU135" s="139" t="s">
        <v>73</v>
      </c>
      <c r="AY135" s="13" t="s">
        <v>120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3" t="s">
        <v>81</v>
      </c>
      <c r="BK135" s="140">
        <f>ROUND(I135*H135,2)</f>
        <v>0</v>
      </c>
      <c r="BL135" s="13" t="s">
        <v>126</v>
      </c>
      <c r="BM135" s="139" t="s">
        <v>199</v>
      </c>
    </row>
    <row r="136" spans="2:65" s="1" customFormat="1">
      <c r="B136" s="28"/>
      <c r="D136" s="146" t="s">
        <v>170</v>
      </c>
      <c r="F136" s="147" t="s">
        <v>200</v>
      </c>
      <c r="I136" s="148"/>
      <c r="L136" s="28"/>
      <c r="M136" s="149"/>
      <c r="T136" s="52"/>
      <c r="AT136" s="13" t="s">
        <v>170</v>
      </c>
      <c r="AU136" s="13" t="s">
        <v>73</v>
      </c>
    </row>
    <row r="137" spans="2:65" s="1" customFormat="1" ht="21.75" customHeight="1">
      <c r="B137" s="28"/>
      <c r="C137" s="128" t="s">
        <v>176</v>
      </c>
      <c r="D137" s="128" t="s">
        <v>123</v>
      </c>
      <c r="E137" s="129" t="s">
        <v>201</v>
      </c>
      <c r="F137" s="130" t="s">
        <v>202</v>
      </c>
      <c r="G137" s="131" t="s">
        <v>168</v>
      </c>
      <c r="H137" s="132">
        <v>1</v>
      </c>
      <c r="I137" s="133"/>
      <c r="J137" s="134">
        <f>ROUND(I137*H137,2)</f>
        <v>0</v>
      </c>
      <c r="K137" s="130" t="s">
        <v>1</v>
      </c>
      <c r="L137" s="28"/>
      <c r="M137" s="135" t="s">
        <v>1</v>
      </c>
      <c r="N137" s="136" t="s">
        <v>38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126</v>
      </c>
      <c r="AT137" s="139" t="s">
        <v>123</v>
      </c>
      <c r="AU137" s="139" t="s">
        <v>73</v>
      </c>
      <c r="AY137" s="13" t="s">
        <v>120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3" t="s">
        <v>81</v>
      </c>
      <c r="BK137" s="140">
        <f>ROUND(I137*H137,2)</f>
        <v>0</v>
      </c>
      <c r="BL137" s="13" t="s">
        <v>126</v>
      </c>
      <c r="BM137" s="139" t="s">
        <v>203</v>
      </c>
    </row>
    <row r="138" spans="2:65" s="1" customFormat="1">
      <c r="B138" s="28"/>
      <c r="D138" s="146" t="s">
        <v>170</v>
      </c>
      <c r="F138" s="147" t="s">
        <v>194</v>
      </c>
      <c r="I138" s="148"/>
      <c r="L138" s="28"/>
      <c r="M138" s="149"/>
      <c r="T138" s="52"/>
      <c r="AT138" s="13" t="s">
        <v>170</v>
      </c>
      <c r="AU138" s="13" t="s">
        <v>73</v>
      </c>
    </row>
    <row r="139" spans="2:65" s="1" customFormat="1" ht="16.5" customHeight="1">
      <c r="B139" s="28"/>
      <c r="C139" s="128" t="s">
        <v>8</v>
      </c>
      <c r="D139" s="128" t="s">
        <v>123</v>
      </c>
      <c r="E139" s="129" t="s">
        <v>83</v>
      </c>
      <c r="F139" s="130" t="s">
        <v>186</v>
      </c>
      <c r="G139" s="131" t="s">
        <v>168</v>
      </c>
      <c r="H139" s="132">
        <v>1</v>
      </c>
      <c r="I139" s="133"/>
      <c r="J139" s="134">
        <f>ROUND(I139*H139,2)</f>
        <v>0</v>
      </c>
      <c r="K139" s="130" t="s">
        <v>1</v>
      </c>
      <c r="L139" s="28"/>
      <c r="M139" s="135" t="s">
        <v>1</v>
      </c>
      <c r="N139" s="136" t="s">
        <v>38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126</v>
      </c>
      <c r="AT139" s="139" t="s">
        <v>123</v>
      </c>
      <c r="AU139" s="139" t="s">
        <v>73</v>
      </c>
      <c r="AY139" s="13" t="s">
        <v>120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3" t="s">
        <v>81</v>
      </c>
      <c r="BK139" s="140">
        <f>ROUND(I139*H139,2)</f>
        <v>0</v>
      </c>
      <c r="BL139" s="13" t="s">
        <v>126</v>
      </c>
      <c r="BM139" s="139" t="s">
        <v>204</v>
      </c>
    </row>
    <row r="140" spans="2:65" s="1" customFormat="1">
      <c r="B140" s="28"/>
      <c r="D140" s="146" t="s">
        <v>170</v>
      </c>
      <c r="F140" s="147" t="s">
        <v>205</v>
      </c>
      <c r="I140" s="148"/>
      <c r="L140" s="28"/>
      <c r="M140" s="149"/>
      <c r="T140" s="52"/>
      <c r="AT140" s="13" t="s">
        <v>170</v>
      </c>
      <c r="AU140" s="13" t="s">
        <v>73</v>
      </c>
    </row>
    <row r="141" spans="2:65" s="1" customFormat="1" ht="21.75" customHeight="1">
      <c r="B141" s="28"/>
      <c r="C141" s="128" t="s">
        <v>183</v>
      </c>
      <c r="D141" s="128" t="s">
        <v>123</v>
      </c>
      <c r="E141" s="129" t="s">
        <v>206</v>
      </c>
      <c r="F141" s="130" t="s">
        <v>167</v>
      </c>
      <c r="G141" s="131" t="s">
        <v>168</v>
      </c>
      <c r="H141" s="132">
        <v>1</v>
      </c>
      <c r="I141" s="133"/>
      <c r="J141" s="134">
        <f>ROUND(I141*H141,2)</f>
        <v>0</v>
      </c>
      <c r="K141" s="130" t="s">
        <v>1</v>
      </c>
      <c r="L141" s="28"/>
      <c r="M141" s="135" t="s">
        <v>1</v>
      </c>
      <c r="N141" s="136" t="s">
        <v>38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126</v>
      </c>
      <c r="AT141" s="139" t="s">
        <v>123</v>
      </c>
      <c r="AU141" s="139" t="s">
        <v>73</v>
      </c>
      <c r="AY141" s="13" t="s">
        <v>120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3" t="s">
        <v>81</v>
      </c>
      <c r="BK141" s="140">
        <f>ROUND(I141*H141,2)</f>
        <v>0</v>
      </c>
      <c r="BL141" s="13" t="s">
        <v>126</v>
      </c>
      <c r="BM141" s="139" t="s">
        <v>207</v>
      </c>
    </row>
    <row r="142" spans="2:65" s="1" customFormat="1">
      <c r="B142" s="28"/>
      <c r="D142" s="146" t="s">
        <v>170</v>
      </c>
      <c r="F142" s="147" t="s">
        <v>171</v>
      </c>
      <c r="I142" s="148"/>
      <c r="L142" s="28"/>
      <c r="M142" s="149"/>
      <c r="T142" s="52"/>
      <c r="AT142" s="13" t="s">
        <v>170</v>
      </c>
      <c r="AU142" s="13" t="s">
        <v>73</v>
      </c>
    </row>
    <row r="143" spans="2:65" s="1" customFormat="1" ht="16.5" customHeight="1">
      <c r="B143" s="28"/>
      <c r="C143" s="128" t="s">
        <v>185</v>
      </c>
      <c r="D143" s="128" t="s">
        <v>123</v>
      </c>
      <c r="E143" s="129" t="s">
        <v>7</v>
      </c>
      <c r="F143" s="130" t="s">
        <v>208</v>
      </c>
      <c r="G143" s="131" t="s">
        <v>168</v>
      </c>
      <c r="H143" s="132">
        <v>1</v>
      </c>
      <c r="I143" s="133"/>
      <c r="J143" s="134">
        <f>ROUND(I143*H143,2)</f>
        <v>0</v>
      </c>
      <c r="K143" s="130" t="s">
        <v>1</v>
      </c>
      <c r="L143" s="28"/>
      <c r="M143" s="135" t="s">
        <v>1</v>
      </c>
      <c r="N143" s="136" t="s">
        <v>38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126</v>
      </c>
      <c r="AT143" s="139" t="s">
        <v>123</v>
      </c>
      <c r="AU143" s="139" t="s">
        <v>73</v>
      </c>
      <c r="AY143" s="13" t="s">
        <v>120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3" t="s">
        <v>81</v>
      </c>
      <c r="BK143" s="140">
        <f>ROUND(I143*H143,2)</f>
        <v>0</v>
      </c>
      <c r="BL143" s="13" t="s">
        <v>126</v>
      </c>
      <c r="BM143" s="139" t="s">
        <v>209</v>
      </c>
    </row>
    <row r="144" spans="2:65" s="1" customFormat="1">
      <c r="B144" s="28"/>
      <c r="D144" s="146" t="s">
        <v>170</v>
      </c>
      <c r="F144" s="147" t="s">
        <v>210</v>
      </c>
      <c r="I144" s="148"/>
      <c r="L144" s="28"/>
      <c r="M144" s="149"/>
      <c r="T144" s="52"/>
      <c r="AT144" s="13" t="s">
        <v>170</v>
      </c>
      <c r="AU144" s="13" t="s">
        <v>73</v>
      </c>
    </row>
    <row r="145" spans="2:65" s="1" customFormat="1" ht="21.75" customHeight="1">
      <c r="B145" s="28"/>
      <c r="C145" s="128" t="s">
        <v>189</v>
      </c>
      <c r="D145" s="128" t="s">
        <v>123</v>
      </c>
      <c r="E145" s="129" t="s">
        <v>211</v>
      </c>
      <c r="F145" s="130" t="s">
        <v>212</v>
      </c>
      <c r="G145" s="131" t="s">
        <v>168</v>
      </c>
      <c r="H145" s="132">
        <v>1</v>
      </c>
      <c r="I145" s="133"/>
      <c r="J145" s="134">
        <f>ROUND(I145*H145,2)</f>
        <v>0</v>
      </c>
      <c r="K145" s="130" t="s">
        <v>1</v>
      </c>
      <c r="L145" s="28"/>
      <c r="M145" s="135" t="s">
        <v>1</v>
      </c>
      <c r="N145" s="136" t="s">
        <v>38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126</v>
      </c>
      <c r="AT145" s="139" t="s">
        <v>123</v>
      </c>
      <c r="AU145" s="139" t="s">
        <v>73</v>
      </c>
      <c r="AY145" s="13" t="s">
        <v>120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3" t="s">
        <v>81</v>
      </c>
      <c r="BK145" s="140">
        <f>ROUND(I145*H145,2)</f>
        <v>0</v>
      </c>
      <c r="BL145" s="13" t="s">
        <v>126</v>
      </c>
      <c r="BM145" s="139" t="s">
        <v>213</v>
      </c>
    </row>
    <row r="146" spans="2:65" s="1" customFormat="1">
      <c r="B146" s="28"/>
      <c r="D146" s="146" t="s">
        <v>170</v>
      </c>
      <c r="F146" s="147" t="s">
        <v>194</v>
      </c>
      <c r="I146" s="148"/>
      <c r="L146" s="28"/>
      <c r="M146" s="149"/>
      <c r="T146" s="52"/>
      <c r="AT146" s="13" t="s">
        <v>170</v>
      </c>
      <c r="AU146" s="13" t="s">
        <v>73</v>
      </c>
    </row>
    <row r="147" spans="2:65" s="1" customFormat="1" ht="21.75" customHeight="1">
      <c r="B147" s="28"/>
      <c r="C147" s="128" t="s">
        <v>191</v>
      </c>
      <c r="D147" s="128" t="s">
        <v>123</v>
      </c>
      <c r="E147" s="129" t="s">
        <v>214</v>
      </c>
      <c r="F147" s="130" t="s">
        <v>215</v>
      </c>
      <c r="G147" s="131" t="s">
        <v>168</v>
      </c>
      <c r="H147" s="132">
        <v>4</v>
      </c>
      <c r="I147" s="133"/>
      <c r="J147" s="134">
        <f>ROUND(I147*H147,2)</f>
        <v>0</v>
      </c>
      <c r="K147" s="130" t="s">
        <v>1</v>
      </c>
      <c r="L147" s="28"/>
      <c r="M147" s="135" t="s">
        <v>1</v>
      </c>
      <c r="N147" s="136" t="s">
        <v>38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126</v>
      </c>
      <c r="AT147" s="139" t="s">
        <v>123</v>
      </c>
      <c r="AU147" s="139" t="s">
        <v>73</v>
      </c>
      <c r="AY147" s="13" t="s">
        <v>120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3" t="s">
        <v>81</v>
      </c>
      <c r="BK147" s="140">
        <f>ROUND(I147*H147,2)</f>
        <v>0</v>
      </c>
      <c r="BL147" s="13" t="s">
        <v>126</v>
      </c>
      <c r="BM147" s="139" t="s">
        <v>216</v>
      </c>
    </row>
    <row r="148" spans="2:65" s="1" customFormat="1">
      <c r="B148" s="28"/>
      <c r="D148" s="146" t="s">
        <v>170</v>
      </c>
      <c r="F148" s="147" t="s">
        <v>217</v>
      </c>
      <c r="I148" s="148"/>
      <c r="L148" s="28"/>
      <c r="M148" s="149"/>
      <c r="T148" s="52"/>
      <c r="AT148" s="13" t="s">
        <v>170</v>
      </c>
      <c r="AU148" s="13" t="s">
        <v>73</v>
      </c>
    </row>
    <row r="149" spans="2:65" s="1" customFormat="1" ht="24.2" customHeight="1">
      <c r="B149" s="28"/>
      <c r="C149" s="128" t="s">
        <v>195</v>
      </c>
      <c r="D149" s="128" t="s">
        <v>123</v>
      </c>
      <c r="E149" s="129" t="s">
        <v>218</v>
      </c>
      <c r="F149" s="130" t="s">
        <v>219</v>
      </c>
      <c r="G149" s="131" t="s">
        <v>168</v>
      </c>
      <c r="H149" s="132">
        <v>3</v>
      </c>
      <c r="I149" s="133"/>
      <c r="J149" s="134">
        <f>ROUND(I149*H149,2)</f>
        <v>0</v>
      </c>
      <c r="K149" s="130" t="s">
        <v>1</v>
      </c>
      <c r="L149" s="28"/>
      <c r="M149" s="135" t="s">
        <v>1</v>
      </c>
      <c r="N149" s="136" t="s">
        <v>38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126</v>
      </c>
      <c r="AT149" s="139" t="s">
        <v>123</v>
      </c>
      <c r="AU149" s="139" t="s">
        <v>73</v>
      </c>
      <c r="AY149" s="13" t="s">
        <v>120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3" t="s">
        <v>81</v>
      </c>
      <c r="BK149" s="140">
        <f>ROUND(I149*H149,2)</f>
        <v>0</v>
      </c>
      <c r="BL149" s="13" t="s">
        <v>126</v>
      </c>
      <c r="BM149" s="139" t="s">
        <v>220</v>
      </c>
    </row>
    <row r="150" spans="2:65" s="1" customFormat="1">
      <c r="B150" s="28"/>
      <c r="D150" s="146" t="s">
        <v>170</v>
      </c>
      <c r="F150" s="147" t="s">
        <v>217</v>
      </c>
      <c r="I150" s="148"/>
      <c r="L150" s="28"/>
      <c r="M150" s="149"/>
      <c r="T150" s="52"/>
      <c r="AT150" s="13" t="s">
        <v>170</v>
      </c>
      <c r="AU150" s="13" t="s">
        <v>73</v>
      </c>
    </row>
    <row r="151" spans="2:65" s="1" customFormat="1" ht="21.75" customHeight="1">
      <c r="B151" s="28"/>
      <c r="C151" s="128" t="s">
        <v>197</v>
      </c>
      <c r="D151" s="128" t="s">
        <v>123</v>
      </c>
      <c r="E151" s="129" t="s">
        <v>221</v>
      </c>
      <c r="F151" s="130" t="s">
        <v>173</v>
      </c>
      <c r="G151" s="131" t="s">
        <v>168</v>
      </c>
      <c r="H151" s="132">
        <v>1</v>
      </c>
      <c r="I151" s="133"/>
      <c r="J151" s="134">
        <f>ROUND(I151*H151,2)</f>
        <v>0</v>
      </c>
      <c r="K151" s="130" t="s">
        <v>1</v>
      </c>
      <c r="L151" s="28"/>
      <c r="M151" s="135" t="s">
        <v>1</v>
      </c>
      <c r="N151" s="136" t="s">
        <v>38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126</v>
      </c>
      <c r="AT151" s="139" t="s">
        <v>123</v>
      </c>
      <c r="AU151" s="139" t="s">
        <v>73</v>
      </c>
      <c r="AY151" s="13" t="s">
        <v>120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3" t="s">
        <v>81</v>
      </c>
      <c r="BK151" s="140">
        <f>ROUND(I151*H151,2)</f>
        <v>0</v>
      </c>
      <c r="BL151" s="13" t="s">
        <v>126</v>
      </c>
      <c r="BM151" s="139" t="s">
        <v>222</v>
      </c>
    </row>
    <row r="152" spans="2:65" s="1" customFormat="1">
      <c r="B152" s="28"/>
      <c r="D152" s="146" t="s">
        <v>170</v>
      </c>
      <c r="F152" s="147" t="s">
        <v>194</v>
      </c>
      <c r="I152" s="148"/>
      <c r="L152" s="28"/>
      <c r="M152" s="149"/>
      <c r="T152" s="52"/>
      <c r="AT152" s="13" t="s">
        <v>170</v>
      </c>
      <c r="AU152" s="13" t="s">
        <v>73</v>
      </c>
    </row>
    <row r="153" spans="2:65" s="1" customFormat="1" ht="21.75" customHeight="1">
      <c r="B153" s="28"/>
      <c r="C153" s="128" t="s">
        <v>201</v>
      </c>
      <c r="D153" s="128" t="s">
        <v>123</v>
      </c>
      <c r="E153" s="129" t="s">
        <v>223</v>
      </c>
      <c r="F153" s="130" t="s">
        <v>167</v>
      </c>
      <c r="G153" s="131" t="s">
        <v>168</v>
      </c>
      <c r="H153" s="132">
        <v>1</v>
      </c>
      <c r="I153" s="133"/>
      <c r="J153" s="134">
        <f>ROUND(I153*H153,2)</f>
        <v>0</v>
      </c>
      <c r="K153" s="130" t="s">
        <v>1</v>
      </c>
      <c r="L153" s="28"/>
      <c r="M153" s="135" t="s">
        <v>1</v>
      </c>
      <c r="N153" s="136" t="s">
        <v>38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126</v>
      </c>
      <c r="AT153" s="139" t="s">
        <v>123</v>
      </c>
      <c r="AU153" s="139" t="s">
        <v>73</v>
      </c>
      <c r="AY153" s="13" t="s">
        <v>120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3" t="s">
        <v>81</v>
      </c>
      <c r="BK153" s="140">
        <f>ROUND(I153*H153,2)</f>
        <v>0</v>
      </c>
      <c r="BL153" s="13" t="s">
        <v>126</v>
      </c>
      <c r="BM153" s="139" t="s">
        <v>224</v>
      </c>
    </row>
    <row r="154" spans="2:65" s="1" customFormat="1">
      <c r="B154" s="28"/>
      <c r="D154" s="146" t="s">
        <v>170</v>
      </c>
      <c r="F154" s="147" t="s">
        <v>171</v>
      </c>
      <c r="I154" s="148"/>
      <c r="L154" s="28"/>
      <c r="M154" s="149"/>
      <c r="T154" s="52"/>
      <c r="AT154" s="13" t="s">
        <v>170</v>
      </c>
      <c r="AU154" s="13" t="s">
        <v>73</v>
      </c>
    </row>
    <row r="155" spans="2:65" s="1" customFormat="1" ht="16.5" customHeight="1">
      <c r="B155" s="28"/>
      <c r="C155" s="128" t="s">
        <v>206</v>
      </c>
      <c r="D155" s="128" t="s">
        <v>123</v>
      </c>
      <c r="E155" s="129" t="s">
        <v>225</v>
      </c>
      <c r="F155" s="130" t="s">
        <v>186</v>
      </c>
      <c r="G155" s="131" t="s">
        <v>168</v>
      </c>
      <c r="H155" s="132">
        <v>1</v>
      </c>
      <c r="I155" s="133"/>
      <c r="J155" s="134">
        <f>ROUND(I155*H155,2)</f>
        <v>0</v>
      </c>
      <c r="K155" s="130" t="s">
        <v>1</v>
      </c>
      <c r="L155" s="28"/>
      <c r="M155" s="135" t="s">
        <v>1</v>
      </c>
      <c r="N155" s="136" t="s">
        <v>38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126</v>
      </c>
      <c r="AT155" s="139" t="s">
        <v>123</v>
      </c>
      <c r="AU155" s="139" t="s">
        <v>73</v>
      </c>
      <c r="AY155" s="13" t="s">
        <v>120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3" t="s">
        <v>81</v>
      </c>
      <c r="BK155" s="140">
        <f>ROUND(I155*H155,2)</f>
        <v>0</v>
      </c>
      <c r="BL155" s="13" t="s">
        <v>126</v>
      </c>
      <c r="BM155" s="139" t="s">
        <v>226</v>
      </c>
    </row>
    <row r="156" spans="2:65" s="1" customFormat="1">
      <c r="B156" s="28"/>
      <c r="D156" s="146" t="s">
        <v>170</v>
      </c>
      <c r="F156" s="147" t="s">
        <v>188</v>
      </c>
      <c r="I156" s="148"/>
      <c r="L156" s="28"/>
      <c r="M156" s="149"/>
      <c r="T156" s="52"/>
      <c r="AT156" s="13" t="s">
        <v>170</v>
      </c>
      <c r="AU156" s="13" t="s">
        <v>73</v>
      </c>
    </row>
    <row r="157" spans="2:65" s="1" customFormat="1" ht="16.5" customHeight="1">
      <c r="B157" s="28"/>
      <c r="C157" s="128" t="s">
        <v>7</v>
      </c>
      <c r="D157" s="128" t="s">
        <v>123</v>
      </c>
      <c r="E157" s="129" t="s">
        <v>227</v>
      </c>
      <c r="F157" s="130" t="s">
        <v>186</v>
      </c>
      <c r="G157" s="131" t="s">
        <v>168</v>
      </c>
      <c r="H157" s="132">
        <v>1</v>
      </c>
      <c r="I157" s="133"/>
      <c r="J157" s="134">
        <f>ROUND(I157*H157,2)</f>
        <v>0</v>
      </c>
      <c r="K157" s="130" t="s">
        <v>1</v>
      </c>
      <c r="L157" s="28"/>
      <c r="M157" s="135" t="s">
        <v>1</v>
      </c>
      <c r="N157" s="136" t="s">
        <v>38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126</v>
      </c>
      <c r="AT157" s="139" t="s">
        <v>123</v>
      </c>
      <c r="AU157" s="139" t="s">
        <v>73</v>
      </c>
      <c r="AY157" s="13" t="s">
        <v>120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3" t="s">
        <v>81</v>
      </c>
      <c r="BK157" s="140">
        <f>ROUND(I157*H157,2)</f>
        <v>0</v>
      </c>
      <c r="BL157" s="13" t="s">
        <v>126</v>
      </c>
      <c r="BM157" s="139" t="s">
        <v>228</v>
      </c>
    </row>
    <row r="158" spans="2:65" s="1" customFormat="1">
      <c r="B158" s="28"/>
      <c r="D158" s="146" t="s">
        <v>170</v>
      </c>
      <c r="F158" s="147" t="s">
        <v>229</v>
      </c>
      <c r="I158" s="148"/>
      <c r="L158" s="28"/>
      <c r="M158" s="149"/>
      <c r="T158" s="52"/>
      <c r="AT158" s="13" t="s">
        <v>170</v>
      </c>
      <c r="AU158" s="13" t="s">
        <v>73</v>
      </c>
    </row>
    <row r="159" spans="2:65" s="1" customFormat="1" ht="16.5" customHeight="1">
      <c r="B159" s="28"/>
      <c r="C159" s="128" t="s">
        <v>211</v>
      </c>
      <c r="D159" s="128" t="s">
        <v>123</v>
      </c>
      <c r="E159" s="129" t="s">
        <v>230</v>
      </c>
      <c r="F159" s="130" t="s">
        <v>231</v>
      </c>
      <c r="G159" s="131" t="s">
        <v>168</v>
      </c>
      <c r="H159" s="132">
        <v>1</v>
      </c>
      <c r="I159" s="133"/>
      <c r="J159" s="134">
        <f>ROUND(I159*H159,2)</f>
        <v>0</v>
      </c>
      <c r="K159" s="130" t="s">
        <v>1</v>
      </c>
      <c r="L159" s="28"/>
      <c r="M159" s="135" t="s">
        <v>1</v>
      </c>
      <c r="N159" s="136" t="s">
        <v>38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126</v>
      </c>
      <c r="AT159" s="139" t="s">
        <v>123</v>
      </c>
      <c r="AU159" s="139" t="s">
        <v>73</v>
      </c>
      <c r="AY159" s="13" t="s">
        <v>120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3" t="s">
        <v>81</v>
      </c>
      <c r="BK159" s="140">
        <f>ROUND(I159*H159,2)</f>
        <v>0</v>
      </c>
      <c r="BL159" s="13" t="s">
        <v>126</v>
      </c>
      <c r="BM159" s="139" t="s">
        <v>232</v>
      </c>
    </row>
    <row r="160" spans="2:65" s="1" customFormat="1">
      <c r="B160" s="28"/>
      <c r="D160" s="146" t="s">
        <v>170</v>
      </c>
      <c r="F160" s="147" t="s">
        <v>233</v>
      </c>
      <c r="I160" s="148"/>
      <c r="L160" s="28"/>
      <c r="M160" s="149"/>
      <c r="T160" s="52"/>
      <c r="AT160" s="13" t="s">
        <v>170</v>
      </c>
      <c r="AU160" s="13" t="s">
        <v>73</v>
      </c>
    </row>
    <row r="161" spans="2:65" s="1" customFormat="1" ht="21.75" customHeight="1">
      <c r="B161" s="28"/>
      <c r="C161" s="128" t="s">
        <v>214</v>
      </c>
      <c r="D161" s="128" t="s">
        <v>123</v>
      </c>
      <c r="E161" s="129" t="s">
        <v>134</v>
      </c>
      <c r="F161" s="130" t="s">
        <v>202</v>
      </c>
      <c r="G161" s="131" t="s">
        <v>168</v>
      </c>
      <c r="H161" s="132">
        <v>1</v>
      </c>
      <c r="I161" s="133"/>
      <c r="J161" s="134">
        <f>ROUND(I161*H161,2)</f>
        <v>0</v>
      </c>
      <c r="K161" s="130" t="s">
        <v>1</v>
      </c>
      <c r="L161" s="28"/>
      <c r="M161" s="135" t="s">
        <v>1</v>
      </c>
      <c r="N161" s="136" t="s">
        <v>38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126</v>
      </c>
      <c r="AT161" s="139" t="s">
        <v>123</v>
      </c>
      <c r="AU161" s="139" t="s">
        <v>73</v>
      </c>
      <c r="AY161" s="13" t="s">
        <v>120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3" t="s">
        <v>81</v>
      </c>
      <c r="BK161" s="140">
        <f>ROUND(I161*H161,2)</f>
        <v>0</v>
      </c>
      <c r="BL161" s="13" t="s">
        <v>126</v>
      </c>
      <c r="BM161" s="139" t="s">
        <v>234</v>
      </c>
    </row>
    <row r="162" spans="2:65" s="1" customFormat="1">
      <c r="B162" s="28"/>
      <c r="D162" s="146" t="s">
        <v>170</v>
      </c>
      <c r="F162" s="147" t="s">
        <v>194</v>
      </c>
      <c r="I162" s="148"/>
      <c r="L162" s="28"/>
      <c r="M162" s="149"/>
      <c r="T162" s="52"/>
      <c r="AT162" s="13" t="s">
        <v>170</v>
      </c>
      <c r="AU162" s="13" t="s">
        <v>73</v>
      </c>
    </row>
    <row r="163" spans="2:65" s="1" customFormat="1" ht="21.75" customHeight="1">
      <c r="B163" s="28"/>
      <c r="C163" s="128" t="s">
        <v>218</v>
      </c>
      <c r="D163" s="128" t="s">
        <v>123</v>
      </c>
      <c r="E163" s="129" t="s">
        <v>235</v>
      </c>
      <c r="F163" s="130" t="s">
        <v>167</v>
      </c>
      <c r="G163" s="131" t="s">
        <v>168</v>
      </c>
      <c r="H163" s="132">
        <v>1</v>
      </c>
      <c r="I163" s="133"/>
      <c r="J163" s="134">
        <f>ROUND(I163*H163,2)</f>
        <v>0</v>
      </c>
      <c r="K163" s="130" t="s">
        <v>1</v>
      </c>
      <c r="L163" s="28"/>
      <c r="M163" s="135" t="s">
        <v>1</v>
      </c>
      <c r="N163" s="136" t="s">
        <v>38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126</v>
      </c>
      <c r="AT163" s="139" t="s">
        <v>123</v>
      </c>
      <c r="AU163" s="139" t="s">
        <v>73</v>
      </c>
      <c r="AY163" s="13" t="s">
        <v>120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3" t="s">
        <v>81</v>
      </c>
      <c r="BK163" s="140">
        <f>ROUND(I163*H163,2)</f>
        <v>0</v>
      </c>
      <c r="BL163" s="13" t="s">
        <v>126</v>
      </c>
      <c r="BM163" s="139" t="s">
        <v>236</v>
      </c>
    </row>
    <row r="164" spans="2:65" s="1" customFormat="1">
      <c r="B164" s="28"/>
      <c r="D164" s="146" t="s">
        <v>170</v>
      </c>
      <c r="F164" s="147" t="s">
        <v>237</v>
      </c>
      <c r="I164" s="148"/>
      <c r="L164" s="28"/>
      <c r="M164" s="149"/>
      <c r="T164" s="52"/>
      <c r="AT164" s="13" t="s">
        <v>170</v>
      </c>
      <c r="AU164" s="13" t="s">
        <v>73</v>
      </c>
    </row>
    <row r="165" spans="2:65" s="1" customFormat="1" ht="16.5" customHeight="1">
      <c r="B165" s="28"/>
      <c r="C165" s="128" t="s">
        <v>221</v>
      </c>
      <c r="D165" s="128" t="s">
        <v>123</v>
      </c>
      <c r="E165" s="129" t="s">
        <v>238</v>
      </c>
      <c r="F165" s="130" t="s">
        <v>239</v>
      </c>
      <c r="G165" s="131" t="s">
        <v>168</v>
      </c>
      <c r="H165" s="132">
        <v>1</v>
      </c>
      <c r="I165" s="133"/>
      <c r="J165" s="134">
        <f>ROUND(I165*H165,2)</f>
        <v>0</v>
      </c>
      <c r="K165" s="130" t="s">
        <v>1</v>
      </c>
      <c r="L165" s="28"/>
      <c r="M165" s="135" t="s">
        <v>1</v>
      </c>
      <c r="N165" s="136" t="s">
        <v>38</v>
      </c>
      <c r="P165" s="137">
        <f>O165*H165</f>
        <v>0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126</v>
      </c>
      <c r="AT165" s="139" t="s">
        <v>123</v>
      </c>
      <c r="AU165" s="139" t="s">
        <v>73</v>
      </c>
      <c r="AY165" s="13" t="s">
        <v>120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3" t="s">
        <v>81</v>
      </c>
      <c r="BK165" s="140">
        <f>ROUND(I165*H165,2)</f>
        <v>0</v>
      </c>
      <c r="BL165" s="13" t="s">
        <v>126</v>
      </c>
      <c r="BM165" s="139" t="s">
        <v>240</v>
      </c>
    </row>
    <row r="166" spans="2:65" s="1" customFormat="1">
      <c r="B166" s="28"/>
      <c r="D166" s="146" t="s">
        <v>170</v>
      </c>
      <c r="F166" s="147" t="s">
        <v>179</v>
      </c>
      <c r="I166" s="148"/>
      <c r="L166" s="28"/>
      <c r="M166" s="149"/>
      <c r="T166" s="52"/>
      <c r="AT166" s="13" t="s">
        <v>170</v>
      </c>
      <c r="AU166" s="13" t="s">
        <v>73</v>
      </c>
    </row>
    <row r="167" spans="2:65" s="1" customFormat="1" ht="16.5" customHeight="1">
      <c r="B167" s="28"/>
      <c r="C167" s="128" t="s">
        <v>223</v>
      </c>
      <c r="D167" s="128" t="s">
        <v>123</v>
      </c>
      <c r="E167" s="129" t="s">
        <v>241</v>
      </c>
      <c r="F167" s="130" t="s">
        <v>242</v>
      </c>
      <c r="G167" s="131" t="s">
        <v>168</v>
      </c>
      <c r="H167" s="132">
        <v>1</v>
      </c>
      <c r="I167" s="133"/>
      <c r="J167" s="134">
        <f>ROUND(I167*H167,2)</f>
        <v>0</v>
      </c>
      <c r="K167" s="130" t="s">
        <v>1</v>
      </c>
      <c r="L167" s="28"/>
      <c r="M167" s="135" t="s">
        <v>1</v>
      </c>
      <c r="N167" s="136" t="s">
        <v>38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126</v>
      </c>
      <c r="AT167" s="139" t="s">
        <v>123</v>
      </c>
      <c r="AU167" s="139" t="s">
        <v>73</v>
      </c>
      <c r="AY167" s="13" t="s">
        <v>120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3" t="s">
        <v>81</v>
      </c>
      <c r="BK167" s="140">
        <f>ROUND(I167*H167,2)</f>
        <v>0</v>
      </c>
      <c r="BL167" s="13" t="s">
        <v>126</v>
      </c>
      <c r="BM167" s="139" t="s">
        <v>243</v>
      </c>
    </row>
    <row r="168" spans="2:65" s="1" customFormat="1" ht="16.5" customHeight="1">
      <c r="B168" s="28"/>
      <c r="C168" s="128" t="s">
        <v>225</v>
      </c>
      <c r="D168" s="128" t="s">
        <v>123</v>
      </c>
      <c r="E168" s="129" t="s">
        <v>244</v>
      </c>
      <c r="F168" s="130" t="s">
        <v>245</v>
      </c>
      <c r="G168" s="131" t="s">
        <v>168</v>
      </c>
      <c r="H168" s="132">
        <v>1</v>
      </c>
      <c r="I168" s="133"/>
      <c r="J168" s="134">
        <f>ROUND(I168*H168,2)</f>
        <v>0</v>
      </c>
      <c r="K168" s="130" t="s">
        <v>1</v>
      </c>
      <c r="L168" s="28"/>
      <c r="M168" s="135" t="s">
        <v>1</v>
      </c>
      <c r="N168" s="136" t="s">
        <v>38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126</v>
      </c>
      <c r="AT168" s="139" t="s">
        <v>123</v>
      </c>
      <c r="AU168" s="139" t="s">
        <v>73</v>
      </c>
      <c r="AY168" s="13" t="s">
        <v>120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3" t="s">
        <v>81</v>
      </c>
      <c r="BK168" s="140">
        <f>ROUND(I168*H168,2)</f>
        <v>0</v>
      </c>
      <c r="BL168" s="13" t="s">
        <v>126</v>
      </c>
      <c r="BM168" s="139" t="s">
        <v>246</v>
      </c>
    </row>
    <row r="169" spans="2:65" s="1" customFormat="1">
      <c r="B169" s="28"/>
      <c r="D169" s="146" t="s">
        <v>170</v>
      </c>
      <c r="F169" s="147" t="s">
        <v>247</v>
      </c>
      <c r="I169" s="148"/>
      <c r="L169" s="28"/>
      <c r="M169" s="149"/>
      <c r="T169" s="52"/>
      <c r="AT169" s="13" t="s">
        <v>170</v>
      </c>
      <c r="AU169" s="13" t="s">
        <v>73</v>
      </c>
    </row>
    <row r="170" spans="2:65" s="1" customFormat="1" ht="16.5" customHeight="1">
      <c r="B170" s="28"/>
      <c r="C170" s="128" t="s">
        <v>227</v>
      </c>
      <c r="D170" s="128" t="s">
        <v>123</v>
      </c>
      <c r="E170" s="129" t="s">
        <v>248</v>
      </c>
      <c r="F170" s="130" t="s">
        <v>186</v>
      </c>
      <c r="G170" s="131" t="s">
        <v>168</v>
      </c>
      <c r="H170" s="132">
        <v>1</v>
      </c>
      <c r="I170" s="133"/>
      <c r="J170" s="134">
        <f>ROUND(I170*H170,2)</f>
        <v>0</v>
      </c>
      <c r="K170" s="130" t="s">
        <v>1</v>
      </c>
      <c r="L170" s="28"/>
      <c r="M170" s="135" t="s">
        <v>1</v>
      </c>
      <c r="N170" s="136" t="s">
        <v>38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126</v>
      </c>
      <c r="AT170" s="139" t="s">
        <v>123</v>
      </c>
      <c r="AU170" s="139" t="s">
        <v>73</v>
      </c>
      <c r="AY170" s="13" t="s">
        <v>120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3" t="s">
        <v>81</v>
      </c>
      <c r="BK170" s="140">
        <f>ROUND(I170*H170,2)</f>
        <v>0</v>
      </c>
      <c r="BL170" s="13" t="s">
        <v>126</v>
      </c>
      <c r="BM170" s="139" t="s">
        <v>249</v>
      </c>
    </row>
    <row r="171" spans="2:65" s="1" customFormat="1">
      <c r="B171" s="28"/>
      <c r="D171" s="146" t="s">
        <v>170</v>
      </c>
      <c r="F171" s="147" t="s">
        <v>250</v>
      </c>
      <c r="I171" s="148"/>
      <c r="L171" s="28"/>
      <c r="M171" s="149"/>
      <c r="T171" s="52"/>
      <c r="AT171" s="13" t="s">
        <v>170</v>
      </c>
      <c r="AU171" s="13" t="s">
        <v>73</v>
      </c>
    </row>
    <row r="172" spans="2:65" s="1" customFormat="1" ht="16.5" customHeight="1">
      <c r="B172" s="28"/>
      <c r="C172" s="128" t="s">
        <v>230</v>
      </c>
      <c r="D172" s="128" t="s">
        <v>123</v>
      </c>
      <c r="E172" s="129" t="s">
        <v>251</v>
      </c>
      <c r="F172" s="130" t="s">
        <v>252</v>
      </c>
      <c r="G172" s="131" t="s">
        <v>168</v>
      </c>
      <c r="H172" s="132">
        <v>1</v>
      </c>
      <c r="I172" s="133"/>
      <c r="J172" s="134">
        <f>ROUND(I172*H172,2)</f>
        <v>0</v>
      </c>
      <c r="K172" s="130" t="s">
        <v>1</v>
      </c>
      <c r="L172" s="28"/>
      <c r="M172" s="135" t="s">
        <v>1</v>
      </c>
      <c r="N172" s="136" t="s">
        <v>38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126</v>
      </c>
      <c r="AT172" s="139" t="s">
        <v>123</v>
      </c>
      <c r="AU172" s="139" t="s">
        <v>73</v>
      </c>
      <c r="AY172" s="13" t="s">
        <v>120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3" t="s">
        <v>81</v>
      </c>
      <c r="BK172" s="140">
        <f>ROUND(I172*H172,2)</f>
        <v>0</v>
      </c>
      <c r="BL172" s="13" t="s">
        <v>126</v>
      </c>
      <c r="BM172" s="139" t="s">
        <v>253</v>
      </c>
    </row>
    <row r="173" spans="2:65" s="1" customFormat="1">
      <c r="B173" s="28"/>
      <c r="D173" s="146" t="s">
        <v>170</v>
      </c>
      <c r="F173" s="147" t="s">
        <v>233</v>
      </c>
      <c r="I173" s="148"/>
      <c r="L173" s="28"/>
      <c r="M173" s="149"/>
      <c r="T173" s="52"/>
      <c r="AT173" s="13" t="s">
        <v>170</v>
      </c>
      <c r="AU173" s="13" t="s">
        <v>73</v>
      </c>
    </row>
    <row r="174" spans="2:65" s="1" customFormat="1" ht="16.5" customHeight="1">
      <c r="B174" s="28"/>
      <c r="C174" s="128" t="s">
        <v>235</v>
      </c>
      <c r="D174" s="128" t="s">
        <v>123</v>
      </c>
      <c r="E174" s="129" t="s">
        <v>254</v>
      </c>
      <c r="F174" s="130" t="s">
        <v>245</v>
      </c>
      <c r="G174" s="131" t="s">
        <v>168</v>
      </c>
      <c r="H174" s="132">
        <v>1</v>
      </c>
      <c r="I174" s="133"/>
      <c r="J174" s="134">
        <f>ROUND(I174*H174,2)</f>
        <v>0</v>
      </c>
      <c r="K174" s="130" t="s">
        <v>1</v>
      </c>
      <c r="L174" s="28"/>
      <c r="M174" s="135" t="s">
        <v>1</v>
      </c>
      <c r="N174" s="136" t="s">
        <v>38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126</v>
      </c>
      <c r="AT174" s="139" t="s">
        <v>123</v>
      </c>
      <c r="AU174" s="139" t="s">
        <v>73</v>
      </c>
      <c r="AY174" s="13" t="s">
        <v>120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3" t="s">
        <v>81</v>
      </c>
      <c r="BK174" s="140">
        <f>ROUND(I174*H174,2)</f>
        <v>0</v>
      </c>
      <c r="BL174" s="13" t="s">
        <v>126</v>
      </c>
      <c r="BM174" s="139" t="s">
        <v>255</v>
      </c>
    </row>
    <row r="175" spans="2:65" s="1" customFormat="1">
      <c r="B175" s="28"/>
      <c r="D175" s="146" t="s">
        <v>170</v>
      </c>
      <c r="F175" s="147" t="s">
        <v>256</v>
      </c>
      <c r="I175" s="148"/>
      <c r="L175" s="28"/>
      <c r="M175" s="149"/>
      <c r="T175" s="52"/>
      <c r="AT175" s="13" t="s">
        <v>170</v>
      </c>
      <c r="AU175" s="13" t="s">
        <v>73</v>
      </c>
    </row>
    <row r="176" spans="2:65" s="1" customFormat="1" ht="16.5" customHeight="1">
      <c r="B176" s="28"/>
      <c r="C176" s="128" t="s">
        <v>238</v>
      </c>
      <c r="D176" s="128" t="s">
        <v>123</v>
      </c>
      <c r="E176" s="129" t="s">
        <v>257</v>
      </c>
      <c r="F176" s="130" t="s">
        <v>245</v>
      </c>
      <c r="G176" s="131" t="s">
        <v>168</v>
      </c>
      <c r="H176" s="132">
        <v>1</v>
      </c>
      <c r="I176" s="133"/>
      <c r="J176" s="134">
        <f>ROUND(I176*H176,2)</f>
        <v>0</v>
      </c>
      <c r="K176" s="130" t="s">
        <v>1</v>
      </c>
      <c r="L176" s="28"/>
      <c r="M176" s="135" t="s">
        <v>1</v>
      </c>
      <c r="N176" s="136" t="s">
        <v>38</v>
      </c>
      <c r="P176" s="137">
        <f>O176*H176</f>
        <v>0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126</v>
      </c>
      <c r="AT176" s="139" t="s">
        <v>123</v>
      </c>
      <c r="AU176" s="139" t="s">
        <v>73</v>
      </c>
      <c r="AY176" s="13" t="s">
        <v>120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3" t="s">
        <v>81</v>
      </c>
      <c r="BK176" s="140">
        <f>ROUND(I176*H176,2)</f>
        <v>0</v>
      </c>
      <c r="BL176" s="13" t="s">
        <v>126</v>
      </c>
      <c r="BM176" s="139" t="s">
        <v>258</v>
      </c>
    </row>
    <row r="177" spans="2:65" s="1" customFormat="1">
      <c r="B177" s="28"/>
      <c r="D177" s="146" t="s">
        <v>170</v>
      </c>
      <c r="F177" s="147" t="s">
        <v>256</v>
      </c>
      <c r="I177" s="148"/>
      <c r="L177" s="28"/>
      <c r="M177" s="149"/>
      <c r="T177" s="52"/>
      <c r="AT177" s="13" t="s">
        <v>170</v>
      </c>
      <c r="AU177" s="13" t="s">
        <v>73</v>
      </c>
    </row>
    <row r="178" spans="2:65" s="1" customFormat="1" ht="16.5" customHeight="1">
      <c r="B178" s="28"/>
      <c r="C178" s="128" t="s">
        <v>241</v>
      </c>
      <c r="D178" s="128" t="s">
        <v>123</v>
      </c>
      <c r="E178" s="129" t="s">
        <v>259</v>
      </c>
      <c r="F178" s="130" t="s">
        <v>260</v>
      </c>
      <c r="G178" s="131" t="s">
        <v>168</v>
      </c>
      <c r="H178" s="132">
        <v>1</v>
      </c>
      <c r="I178" s="133"/>
      <c r="J178" s="134">
        <f>ROUND(I178*H178,2)</f>
        <v>0</v>
      </c>
      <c r="K178" s="130" t="s">
        <v>1</v>
      </c>
      <c r="L178" s="28"/>
      <c r="M178" s="135" t="s">
        <v>1</v>
      </c>
      <c r="N178" s="136" t="s">
        <v>38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126</v>
      </c>
      <c r="AT178" s="139" t="s">
        <v>123</v>
      </c>
      <c r="AU178" s="139" t="s">
        <v>73</v>
      </c>
      <c r="AY178" s="13" t="s">
        <v>120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3" t="s">
        <v>81</v>
      </c>
      <c r="BK178" s="140">
        <f>ROUND(I178*H178,2)</f>
        <v>0</v>
      </c>
      <c r="BL178" s="13" t="s">
        <v>126</v>
      </c>
      <c r="BM178" s="139" t="s">
        <v>261</v>
      </c>
    </row>
    <row r="179" spans="2:65" s="1" customFormat="1">
      <c r="B179" s="28"/>
      <c r="D179" s="146" t="s">
        <v>170</v>
      </c>
      <c r="F179" s="147" t="s">
        <v>233</v>
      </c>
      <c r="I179" s="148"/>
      <c r="L179" s="28"/>
      <c r="M179" s="149"/>
      <c r="T179" s="52"/>
      <c r="AT179" s="13" t="s">
        <v>170</v>
      </c>
      <c r="AU179" s="13" t="s">
        <v>73</v>
      </c>
    </row>
    <row r="180" spans="2:65" s="1" customFormat="1" ht="16.5" customHeight="1">
      <c r="B180" s="28"/>
      <c r="C180" s="128" t="s">
        <v>244</v>
      </c>
      <c r="D180" s="128" t="s">
        <v>123</v>
      </c>
      <c r="E180" s="129" t="s">
        <v>262</v>
      </c>
      <c r="F180" s="130" t="s">
        <v>245</v>
      </c>
      <c r="G180" s="131" t="s">
        <v>168</v>
      </c>
      <c r="H180" s="132">
        <v>2</v>
      </c>
      <c r="I180" s="133"/>
      <c r="J180" s="134">
        <f>ROUND(I180*H180,2)</f>
        <v>0</v>
      </c>
      <c r="K180" s="130" t="s">
        <v>1</v>
      </c>
      <c r="L180" s="28"/>
      <c r="M180" s="135" t="s">
        <v>1</v>
      </c>
      <c r="N180" s="136" t="s">
        <v>38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126</v>
      </c>
      <c r="AT180" s="139" t="s">
        <v>123</v>
      </c>
      <c r="AU180" s="139" t="s">
        <v>73</v>
      </c>
      <c r="AY180" s="13" t="s">
        <v>120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3" t="s">
        <v>81</v>
      </c>
      <c r="BK180" s="140">
        <f>ROUND(I180*H180,2)</f>
        <v>0</v>
      </c>
      <c r="BL180" s="13" t="s">
        <v>126</v>
      </c>
      <c r="BM180" s="139" t="s">
        <v>263</v>
      </c>
    </row>
    <row r="181" spans="2:65" s="1" customFormat="1">
      <c r="B181" s="28"/>
      <c r="D181" s="146" t="s">
        <v>170</v>
      </c>
      <c r="F181" s="147" t="s">
        <v>256</v>
      </c>
      <c r="I181" s="148"/>
      <c r="L181" s="28"/>
      <c r="M181" s="149"/>
      <c r="T181" s="52"/>
      <c r="AT181" s="13" t="s">
        <v>170</v>
      </c>
      <c r="AU181" s="13" t="s">
        <v>73</v>
      </c>
    </row>
    <row r="182" spans="2:65" s="1" customFormat="1" ht="21.75" customHeight="1">
      <c r="B182" s="28"/>
      <c r="C182" s="128" t="s">
        <v>248</v>
      </c>
      <c r="D182" s="128" t="s">
        <v>123</v>
      </c>
      <c r="E182" s="129" t="s">
        <v>126</v>
      </c>
      <c r="F182" s="130" t="s">
        <v>212</v>
      </c>
      <c r="G182" s="131" t="s">
        <v>168</v>
      </c>
      <c r="H182" s="132">
        <v>1</v>
      </c>
      <c r="I182" s="133"/>
      <c r="J182" s="134">
        <f>ROUND(I182*H182,2)</f>
        <v>0</v>
      </c>
      <c r="K182" s="130" t="s">
        <v>1</v>
      </c>
      <c r="L182" s="28"/>
      <c r="M182" s="135" t="s">
        <v>1</v>
      </c>
      <c r="N182" s="136" t="s">
        <v>38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126</v>
      </c>
      <c r="AT182" s="139" t="s">
        <v>123</v>
      </c>
      <c r="AU182" s="139" t="s">
        <v>73</v>
      </c>
      <c r="AY182" s="13" t="s">
        <v>120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3" t="s">
        <v>81</v>
      </c>
      <c r="BK182" s="140">
        <f>ROUND(I182*H182,2)</f>
        <v>0</v>
      </c>
      <c r="BL182" s="13" t="s">
        <v>126</v>
      </c>
      <c r="BM182" s="139" t="s">
        <v>264</v>
      </c>
    </row>
    <row r="183" spans="2:65" s="1" customFormat="1">
      <c r="B183" s="28"/>
      <c r="D183" s="146" t="s">
        <v>170</v>
      </c>
      <c r="F183" s="147" t="s">
        <v>265</v>
      </c>
      <c r="I183" s="148"/>
      <c r="L183" s="28"/>
      <c r="M183" s="149"/>
      <c r="T183" s="52"/>
      <c r="AT183" s="13" t="s">
        <v>170</v>
      </c>
      <c r="AU183" s="13" t="s">
        <v>73</v>
      </c>
    </row>
    <row r="184" spans="2:65" s="1" customFormat="1" ht="16.5" customHeight="1">
      <c r="B184" s="28"/>
      <c r="C184" s="128" t="s">
        <v>251</v>
      </c>
      <c r="D184" s="128" t="s">
        <v>123</v>
      </c>
      <c r="E184" s="129" t="s">
        <v>266</v>
      </c>
      <c r="F184" s="130" t="s">
        <v>245</v>
      </c>
      <c r="G184" s="131" t="s">
        <v>168</v>
      </c>
      <c r="H184" s="132">
        <v>3</v>
      </c>
      <c r="I184" s="133"/>
      <c r="J184" s="134">
        <f>ROUND(I184*H184,2)</f>
        <v>0</v>
      </c>
      <c r="K184" s="130" t="s">
        <v>1</v>
      </c>
      <c r="L184" s="28"/>
      <c r="M184" s="135" t="s">
        <v>1</v>
      </c>
      <c r="N184" s="136" t="s">
        <v>38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126</v>
      </c>
      <c r="AT184" s="139" t="s">
        <v>123</v>
      </c>
      <c r="AU184" s="139" t="s">
        <v>73</v>
      </c>
      <c r="AY184" s="13" t="s">
        <v>120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3" t="s">
        <v>81</v>
      </c>
      <c r="BK184" s="140">
        <f>ROUND(I184*H184,2)</f>
        <v>0</v>
      </c>
      <c r="BL184" s="13" t="s">
        <v>126</v>
      </c>
      <c r="BM184" s="139" t="s">
        <v>267</v>
      </c>
    </row>
    <row r="185" spans="2:65" s="1" customFormat="1">
      <c r="B185" s="28"/>
      <c r="D185" s="146" t="s">
        <v>170</v>
      </c>
      <c r="F185" s="147" t="s">
        <v>247</v>
      </c>
      <c r="I185" s="148"/>
      <c r="L185" s="28"/>
      <c r="M185" s="149"/>
      <c r="T185" s="52"/>
      <c r="AT185" s="13" t="s">
        <v>170</v>
      </c>
      <c r="AU185" s="13" t="s">
        <v>73</v>
      </c>
    </row>
    <row r="186" spans="2:65" s="1" customFormat="1" ht="16.5" customHeight="1">
      <c r="B186" s="28"/>
      <c r="C186" s="128" t="s">
        <v>254</v>
      </c>
      <c r="D186" s="128" t="s">
        <v>123</v>
      </c>
      <c r="E186" s="129" t="s">
        <v>268</v>
      </c>
      <c r="F186" s="130" t="s">
        <v>245</v>
      </c>
      <c r="G186" s="131" t="s">
        <v>168</v>
      </c>
      <c r="H186" s="132">
        <v>3</v>
      </c>
      <c r="I186" s="133"/>
      <c r="J186" s="134">
        <f>ROUND(I186*H186,2)</f>
        <v>0</v>
      </c>
      <c r="K186" s="130" t="s">
        <v>1</v>
      </c>
      <c r="L186" s="28"/>
      <c r="M186" s="135" t="s">
        <v>1</v>
      </c>
      <c r="N186" s="136" t="s">
        <v>38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126</v>
      </c>
      <c r="AT186" s="139" t="s">
        <v>123</v>
      </c>
      <c r="AU186" s="139" t="s">
        <v>73</v>
      </c>
      <c r="AY186" s="13" t="s">
        <v>120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3" t="s">
        <v>81</v>
      </c>
      <c r="BK186" s="140">
        <f>ROUND(I186*H186,2)</f>
        <v>0</v>
      </c>
      <c r="BL186" s="13" t="s">
        <v>126</v>
      </c>
      <c r="BM186" s="139" t="s">
        <v>269</v>
      </c>
    </row>
    <row r="187" spans="2:65" s="1" customFormat="1">
      <c r="B187" s="28"/>
      <c r="D187" s="146" t="s">
        <v>170</v>
      </c>
      <c r="F187" s="147" t="s">
        <v>247</v>
      </c>
      <c r="I187" s="148"/>
      <c r="L187" s="28"/>
      <c r="M187" s="149"/>
      <c r="T187" s="52"/>
      <c r="AT187" s="13" t="s">
        <v>170</v>
      </c>
      <c r="AU187" s="13" t="s">
        <v>73</v>
      </c>
    </row>
    <row r="188" spans="2:65" s="1" customFormat="1" ht="16.5" customHeight="1">
      <c r="B188" s="28"/>
      <c r="C188" s="128" t="s">
        <v>257</v>
      </c>
      <c r="D188" s="128" t="s">
        <v>123</v>
      </c>
      <c r="E188" s="129" t="s">
        <v>270</v>
      </c>
      <c r="F188" s="130" t="s">
        <v>245</v>
      </c>
      <c r="G188" s="131" t="s">
        <v>168</v>
      </c>
      <c r="H188" s="132">
        <v>1</v>
      </c>
      <c r="I188" s="133"/>
      <c r="J188" s="134">
        <f>ROUND(I188*H188,2)</f>
        <v>0</v>
      </c>
      <c r="K188" s="130" t="s">
        <v>1</v>
      </c>
      <c r="L188" s="28"/>
      <c r="M188" s="135" t="s">
        <v>1</v>
      </c>
      <c r="N188" s="136" t="s">
        <v>38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126</v>
      </c>
      <c r="AT188" s="139" t="s">
        <v>123</v>
      </c>
      <c r="AU188" s="139" t="s">
        <v>73</v>
      </c>
      <c r="AY188" s="13" t="s">
        <v>120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3" t="s">
        <v>81</v>
      </c>
      <c r="BK188" s="140">
        <f>ROUND(I188*H188,2)</f>
        <v>0</v>
      </c>
      <c r="BL188" s="13" t="s">
        <v>126</v>
      </c>
      <c r="BM188" s="139" t="s">
        <v>271</v>
      </c>
    </row>
    <row r="189" spans="2:65" s="1" customFormat="1">
      <c r="B189" s="28"/>
      <c r="D189" s="146" t="s">
        <v>170</v>
      </c>
      <c r="F189" s="147" t="s">
        <v>272</v>
      </c>
      <c r="I189" s="148"/>
      <c r="L189" s="28"/>
      <c r="M189" s="149"/>
      <c r="T189" s="52"/>
      <c r="AT189" s="13" t="s">
        <v>170</v>
      </c>
      <c r="AU189" s="13" t="s">
        <v>73</v>
      </c>
    </row>
    <row r="190" spans="2:65" s="1" customFormat="1" ht="16.5" customHeight="1">
      <c r="B190" s="28"/>
      <c r="C190" s="128" t="s">
        <v>259</v>
      </c>
      <c r="D190" s="128" t="s">
        <v>123</v>
      </c>
      <c r="E190" s="129" t="s">
        <v>273</v>
      </c>
      <c r="F190" s="130" t="s">
        <v>245</v>
      </c>
      <c r="G190" s="131" t="s">
        <v>168</v>
      </c>
      <c r="H190" s="132">
        <v>2</v>
      </c>
      <c r="I190" s="133"/>
      <c r="J190" s="134">
        <f>ROUND(I190*H190,2)</f>
        <v>0</v>
      </c>
      <c r="K190" s="130" t="s">
        <v>1</v>
      </c>
      <c r="L190" s="28"/>
      <c r="M190" s="135" t="s">
        <v>1</v>
      </c>
      <c r="N190" s="136" t="s">
        <v>38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126</v>
      </c>
      <c r="AT190" s="139" t="s">
        <v>123</v>
      </c>
      <c r="AU190" s="139" t="s">
        <v>73</v>
      </c>
      <c r="AY190" s="13" t="s">
        <v>120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3" t="s">
        <v>81</v>
      </c>
      <c r="BK190" s="140">
        <f>ROUND(I190*H190,2)</f>
        <v>0</v>
      </c>
      <c r="BL190" s="13" t="s">
        <v>126</v>
      </c>
      <c r="BM190" s="139" t="s">
        <v>274</v>
      </c>
    </row>
    <row r="191" spans="2:65" s="1" customFormat="1">
      <c r="B191" s="28"/>
      <c r="D191" s="146" t="s">
        <v>170</v>
      </c>
      <c r="F191" s="147" t="s">
        <v>247</v>
      </c>
      <c r="I191" s="148"/>
      <c r="L191" s="28"/>
      <c r="M191" s="149"/>
      <c r="T191" s="52"/>
      <c r="AT191" s="13" t="s">
        <v>170</v>
      </c>
      <c r="AU191" s="13" t="s">
        <v>73</v>
      </c>
    </row>
    <row r="192" spans="2:65" s="1" customFormat="1" ht="16.5" customHeight="1">
      <c r="B192" s="28"/>
      <c r="C192" s="128" t="s">
        <v>275</v>
      </c>
      <c r="D192" s="128" t="s">
        <v>123</v>
      </c>
      <c r="E192" s="129" t="s">
        <v>119</v>
      </c>
      <c r="F192" s="130" t="s">
        <v>276</v>
      </c>
      <c r="G192" s="131" t="s">
        <v>168</v>
      </c>
      <c r="H192" s="132">
        <v>1</v>
      </c>
      <c r="I192" s="133"/>
      <c r="J192" s="134">
        <f>ROUND(I192*H192,2)</f>
        <v>0</v>
      </c>
      <c r="K192" s="130" t="s">
        <v>1</v>
      </c>
      <c r="L192" s="28"/>
      <c r="M192" s="135" t="s">
        <v>1</v>
      </c>
      <c r="N192" s="136" t="s">
        <v>38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126</v>
      </c>
      <c r="AT192" s="139" t="s">
        <v>123</v>
      </c>
      <c r="AU192" s="139" t="s">
        <v>73</v>
      </c>
      <c r="AY192" s="13" t="s">
        <v>120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3" t="s">
        <v>81</v>
      </c>
      <c r="BK192" s="140">
        <f>ROUND(I192*H192,2)</f>
        <v>0</v>
      </c>
      <c r="BL192" s="13" t="s">
        <v>126</v>
      </c>
      <c r="BM192" s="139" t="s">
        <v>277</v>
      </c>
    </row>
    <row r="193" spans="2:65" s="1" customFormat="1">
      <c r="B193" s="28"/>
      <c r="D193" s="146" t="s">
        <v>170</v>
      </c>
      <c r="F193" s="147" t="s">
        <v>179</v>
      </c>
      <c r="I193" s="148"/>
      <c r="L193" s="28"/>
      <c r="M193" s="149"/>
      <c r="T193" s="52"/>
      <c r="AT193" s="13" t="s">
        <v>170</v>
      </c>
      <c r="AU193" s="13" t="s">
        <v>73</v>
      </c>
    </row>
    <row r="194" spans="2:65" s="1" customFormat="1" ht="16.5" customHeight="1">
      <c r="B194" s="28"/>
      <c r="C194" s="128" t="s">
        <v>278</v>
      </c>
      <c r="D194" s="128" t="s">
        <v>123</v>
      </c>
      <c r="E194" s="129" t="s">
        <v>279</v>
      </c>
      <c r="F194" s="130" t="s">
        <v>280</v>
      </c>
      <c r="G194" s="131" t="s">
        <v>168</v>
      </c>
      <c r="H194" s="132">
        <v>1</v>
      </c>
      <c r="I194" s="133"/>
      <c r="J194" s="134">
        <f>ROUND(I194*H194,2)</f>
        <v>0</v>
      </c>
      <c r="K194" s="130" t="s">
        <v>1</v>
      </c>
      <c r="L194" s="28"/>
      <c r="M194" s="135" t="s">
        <v>1</v>
      </c>
      <c r="N194" s="136" t="s">
        <v>38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126</v>
      </c>
      <c r="AT194" s="139" t="s">
        <v>123</v>
      </c>
      <c r="AU194" s="139" t="s">
        <v>73</v>
      </c>
      <c r="AY194" s="13" t="s">
        <v>120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3" t="s">
        <v>81</v>
      </c>
      <c r="BK194" s="140">
        <f>ROUND(I194*H194,2)</f>
        <v>0</v>
      </c>
      <c r="BL194" s="13" t="s">
        <v>126</v>
      </c>
      <c r="BM194" s="139" t="s">
        <v>281</v>
      </c>
    </row>
    <row r="195" spans="2:65" s="1" customFormat="1">
      <c r="B195" s="28"/>
      <c r="D195" s="146" t="s">
        <v>170</v>
      </c>
      <c r="F195" s="147" t="s">
        <v>233</v>
      </c>
      <c r="I195" s="148"/>
      <c r="L195" s="28"/>
      <c r="M195" s="149"/>
      <c r="T195" s="52"/>
      <c r="AT195" s="13" t="s">
        <v>170</v>
      </c>
      <c r="AU195" s="13" t="s">
        <v>73</v>
      </c>
    </row>
    <row r="196" spans="2:65" s="1" customFormat="1" ht="16.5" customHeight="1">
      <c r="B196" s="28"/>
      <c r="C196" s="128" t="s">
        <v>282</v>
      </c>
      <c r="D196" s="128" t="s">
        <v>123</v>
      </c>
      <c r="E196" s="129" t="s">
        <v>283</v>
      </c>
      <c r="F196" s="130" t="s">
        <v>284</v>
      </c>
      <c r="G196" s="131" t="s">
        <v>168</v>
      </c>
      <c r="H196" s="132">
        <v>1</v>
      </c>
      <c r="I196" s="133"/>
      <c r="J196" s="134">
        <f>ROUND(I196*H196,2)</f>
        <v>0</v>
      </c>
      <c r="K196" s="130" t="s">
        <v>1</v>
      </c>
      <c r="L196" s="28"/>
      <c r="M196" s="135" t="s">
        <v>1</v>
      </c>
      <c r="N196" s="136" t="s">
        <v>38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126</v>
      </c>
      <c r="AT196" s="139" t="s">
        <v>123</v>
      </c>
      <c r="AU196" s="139" t="s">
        <v>73</v>
      </c>
      <c r="AY196" s="13" t="s">
        <v>120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3" t="s">
        <v>81</v>
      </c>
      <c r="BK196" s="140">
        <f>ROUND(I196*H196,2)</f>
        <v>0</v>
      </c>
      <c r="BL196" s="13" t="s">
        <v>126</v>
      </c>
      <c r="BM196" s="139" t="s">
        <v>285</v>
      </c>
    </row>
    <row r="197" spans="2:65" s="1" customFormat="1">
      <c r="B197" s="28"/>
      <c r="D197" s="146" t="s">
        <v>170</v>
      </c>
      <c r="F197" s="147" t="s">
        <v>233</v>
      </c>
      <c r="I197" s="148"/>
      <c r="L197" s="28"/>
      <c r="M197" s="149"/>
      <c r="T197" s="52"/>
      <c r="AT197" s="13" t="s">
        <v>170</v>
      </c>
      <c r="AU197" s="13" t="s">
        <v>73</v>
      </c>
    </row>
    <row r="198" spans="2:65" s="1" customFormat="1" ht="16.5" customHeight="1">
      <c r="B198" s="28"/>
      <c r="C198" s="128" t="s">
        <v>286</v>
      </c>
      <c r="D198" s="128" t="s">
        <v>123</v>
      </c>
      <c r="E198" s="129" t="s">
        <v>287</v>
      </c>
      <c r="F198" s="130" t="s">
        <v>288</v>
      </c>
      <c r="G198" s="131" t="s">
        <v>168</v>
      </c>
      <c r="H198" s="132">
        <v>2</v>
      </c>
      <c r="I198" s="133"/>
      <c r="J198" s="134">
        <f>ROUND(I198*H198,2)</f>
        <v>0</v>
      </c>
      <c r="K198" s="130" t="s">
        <v>1</v>
      </c>
      <c r="L198" s="28"/>
      <c r="M198" s="135" t="s">
        <v>1</v>
      </c>
      <c r="N198" s="136" t="s">
        <v>38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126</v>
      </c>
      <c r="AT198" s="139" t="s">
        <v>123</v>
      </c>
      <c r="AU198" s="139" t="s">
        <v>73</v>
      </c>
      <c r="AY198" s="13" t="s">
        <v>120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3" t="s">
        <v>81</v>
      </c>
      <c r="BK198" s="140">
        <f>ROUND(I198*H198,2)</f>
        <v>0</v>
      </c>
      <c r="BL198" s="13" t="s">
        <v>126</v>
      </c>
      <c r="BM198" s="139" t="s">
        <v>289</v>
      </c>
    </row>
    <row r="199" spans="2:65" s="1" customFormat="1">
      <c r="B199" s="28"/>
      <c r="D199" s="146" t="s">
        <v>170</v>
      </c>
      <c r="F199" s="147" t="s">
        <v>290</v>
      </c>
      <c r="I199" s="148"/>
      <c r="L199" s="28"/>
      <c r="M199" s="149"/>
      <c r="T199" s="52"/>
      <c r="AT199" s="13" t="s">
        <v>170</v>
      </c>
      <c r="AU199" s="13" t="s">
        <v>73</v>
      </c>
    </row>
    <row r="200" spans="2:65" s="1" customFormat="1" ht="16.5" customHeight="1">
      <c r="B200" s="28"/>
      <c r="C200" s="128" t="s">
        <v>291</v>
      </c>
      <c r="D200" s="128" t="s">
        <v>123</v>
      </c>
      <c r="E200" s="129" t="s">
        <v>292</v>
      </c>
      <c r="F200" s="130" t="s">
        <v>245</v>
      </c>
      <c r="G200" s="131" t="s">
        <v>168</v>
      </c>
      <c r="H200" s="132">
        <v>1</v>
      </c>
      <c r="I200" s="133"/>
      <c r="J200" s="134">
        <f>ROUND(I200*H200,2)</f>
        <v>0</v>
      </c>
      <c r="K200" s="130" t="s">
        <v>1</v>
      </c>
      <c r="L200" s="28"/>
      <c r="M200" s="135" t="s">
        <v>1</v>
      </c>
      <c r="N200" s="136" t="s">
        <v>38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126</v>
      </c>
      <c r="AT200" s="139" t="s">
        <v>123</v>
      </c>
      <c r="AU200" s="139" t="s">
        <v>73</v>
      </c>
      <c r="AY200" s="13" t="s">
        <v>120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3" t="s">
        <v>81</v>
      </c>
      <c r="BK200" s="140">
        <f>ROUND(I200*H200,2)</f>
        <v>0</v>
      </c>
      <c r="BL200" s="13" t="s">
        <v>126</v>
      </c>
      <c r="BM200" s="139" t="s">
        <v>293</v>
      </c>
    </row>
    <row r="201" spans="2:65" s="1" customFormat="1">
      <c r="B201" s="28"/>
      <c r="D201" s="146" t="s">
        <v>170</v>
      </c>
      <c r="F201" s="147" t="s">
        <v>294</v>
      </c>
      <c r="I201" s="148"/>
      <c r="L201" s="28"/>
      <c r="M201" s="149"/>
      <c r="T201" s="52"/>
      <c r="AT201" s="13" t="s">
        <v>170</v>
      </c>
      <c r="AU201" s="13" t="s">
        <v>73</v>
      </c>
    </row>
    <row r="202" spans="2:65" s="1" customFormat="1" ht="16.5" customHeight="1">
      <c r="B202" s="28"/>
      <c r="C202" s="128" t="s">
        <v>295</v>
      </c>
      <c r="D202" s="128" t="s">
        <v>123</v>
      </c>
      <c r="E202" s="129" t="s">
        <v>296</v>
      </c>
      <c r="F202" s="130" t="s">
        <v>245</v>
      </c>
      <c r="G202" s="131" t="s">
        <v>168</v>
      </c>
      <c r="H202" s="132">
        <v>1</v>
      </c>
      <c r="I202" s="133"/>
      <c r="J202" s="134">
        <f>ROUND(I202*H202,2)</f>
        <v>0</v>
      </c>
      <c r="K202" s="130" t="s">
        <v>1</v>
      </c>
      <c r="L202" s="28"/>
      <c r="M202" s="135" t="s">
        <v>1</v>
      </c>
      <c r="N202" s="136" t="s">
        <v>38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126</v>
      </c>
      <c r="AT202" s="139" t="s">
        <v>123</v>
      </c>
      <c r="AU202" s="139" t="s">
        <v>73</v>
      </c>
      <c r="AY202" s="13" t="s">
        <v>120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3" t="s">
        <v>81</v>
      </c>
      <c r="BK202" s="140">
        <f>ROUND(I202*H202,2)</f>
        <v>0</v>
      </c>
      <c r="BL202" s="13" t="s">
        <v>126</v>
      </c>
      <c r="BM202" s="139" t="s">
        <v>297</v>
      </c>
    </row>
    <row r="203" spans="2:65" s="1" customFormat="1">
      <c r="B203" s="28"/>
      <c r="D203" s="146" t="s">
        <v>170</v>
      </c>
      <c r="F203" s="147" t="s">
        <v>298</v>
      </c>
      <c r="I203" s="148"/>
      <c r="L203" s="28"/>
      <c r="M203" s="149"/>
      <c r="T203" s="52"/>
      <c r="AT203" s="13" t="s">
        <v>170</v>
      </c>
      <c r="AU203" s="13" t="s">
        <v>73</v>
      </c>
    </row>
    <row r="204" spans="2:65" s="1" customFormat="1" ht="16.5" customHeight="1">
      <c r="B204" s="28"/>
      <c r="C204" s="128" t="s">
        <v>299</v>
      </c>
      <c r="D204" s="128" t="s">
        <v>123</v>
      </c>
      <c r="E204" s="129" t="s">
        <v>300</v>
      </c>
      <c r="F204" s="130" t="s">
        <v>301</v>
      </c>
      <c r="G204" s="131" t="s">
        <v>168</v>
      </c>
      <c r="H204" s="132">
        <v>1</v>
      </c>
      <c r="I204" s="133"/>
      <c r="J204" s="134">
        <f>ROUND(I204*H204,2)</f>
        <v>0</v>
      </c>
      <c r="K204" s="130" t="s">
        <v>1</v>
      </c>
      <c r="L204" s="28"/>
      <c r="M204" s="135" t="s">
        <v>1</v>
      </c>
      <c r="N204" s="136" t="s">
        <v>38</v>
      </c>
      <c r="P204" s="137">
        <f>O204*H204</f>
        <v>0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AR204" s="139" t="s">
        <v>126</v>
      </c>
      <c r="AT204" s="139" t="s">
        <v>123</v>
      </c>
      <c r="AU204" s="139" t="s">
        <v>73</v>
      </c>
      <c r="AY204" s="13" t="s">
        <v>120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3" t="s">
        <v>81</v>
      </c>
      <c r="BK204" s="140">
        <f>ROUND(I204*H204,2)</f>
        <v>0</v>
      </c>
      <c r="BL204" s="13" t="s">
        <v>126</v>
      </c>
      <c r="BM204" s="139" t="s">
        <v>302</v>
      </c>
    </row>
    <row r="205" spans="2:65" s="1" customFormat="1">
      <c r="B205" s="28"/>
      <c r="D205" s="146" t="s">
        <v>170</v>
      </c>
      <c r="F205" s="147" t="s">
        <v>290</v>
      </c>
      <c r="I205" s="148"/>
      <c r="L205" s="28"/>
      <c r="M205" s="149"/>
      <c r="T205" s="52"/>
      <c r="AT205" s="13" t="s">
        <v>170</v>
      </c>
      <c r="AU205" s="13" t="s">
        <v>73</v>
      </c>
    </row>
    <row r="206" spans="2:65" s="1" customFormat="1" ht="16.5" customHeight="1">
      <c r="B206" s="28"/>
      <c r="C206" s="128" t="s">
        <v>303</v>
      </c>
      <c r="D206" s="128" t="s">
        <v>123</v>
      </c>
      <c r="E206" s="129" t="s">
        <v>304</v>
      </c>
      <c r="F206" s="130" t="s">
        <v>186</v>
      </c>
      <c r="G206" s="131" t="s">
        <v>168</v>
      </c>
      <c r="H206" s="132">
        <v>1</v>
      </c>
      <c r="I206" s="133"/>
      <c r="J206" s="134">
        <f>ROUND(I206*H206,2)</f>
        <v>0</v>
      </c>
      <c r="K206" s="130" t="s">
        <v>1</v>
      </c>
      <c r="L206" s="28"/>
      <c r="M206" s="135" t="s">
        <v>1</v>
      </c>
      <c r="N206" s="136" t="s">
        <v>38</v>
      </c>
      <c r="P206" s="137">
        <f>O206*H206</f>
        <v>0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AR206" s="139" t="s">
        <v>126</v>
      </c>
      <c r="AT206" s="139" t="s">
        <v>123</v>
      </c>
      <c r="AU206" s="139" t="s">
        <v>73</v>
      </c>
      <c r="AY206" s="13" t="s">
        <v>120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3" t="s">
        <v>81</v>
      </c>
      <c r="BK206" s="140">
        <f>ROUND(I206*H206,2)</f>
        <v>0</v>
      </c>
      <c r="BL206" s="13" t="s">
        <v>126</v>
      </c>
      <c r="BM206" s="139" t="s">
        <v>305</v>
      </c>
    </row>
    <row r="207" spans="2:65" s="1" customFormat="1">
      <c r="B207" s="28"/>
      <c r="D207" s="146" t="s">
        <v>170</v>
      </c>
      <c r="F207" s="147" t="s">
        <v>306</v>
      </c>
      <c r="I207" s="148"/>
      <c r="L207" s="28"/>
      <c r="M207" s="149"/>
      <c r="T207" s="52"/>
      <c r="AT207" s="13" t="s">
        <v>170</v>
      </c>
      <c r="AU207" s="13" t="s">
        <v>73</v>
      </c>
    </row>
    <row r="208" spans="2:65" s="1" customFormat="1" ht="16.5" customHeight="1">
      <c r="B208" s="28"/>
      <c r="C208" s="128" t="s">
        <v>270</v>
      </c>
      <c r="D208" s="128" t="s">
        <v>123</v>
      </c>
      <c r="E208" s="129" t="s">
        <v>307</v>
      </c>
      <c r="F208" s="130" t="s">
        <v>308</v>
      </c>
      <c r="G208" s="131" t="s">
        <v>168</v>
      </c>
      <c r="H208" s="132">
        <v>1</v>
      </c>
      <c r="I208" s="133"/>
      <c r="J208" s="134">
        <f>ROUND(I208*H208,2)</f>
        <v>0</v>
      </c>
      <c r="K208" s="130" t="s">
        <v>1</v>
      </c>
      <c r="L208" s="28"/>
      <c r="M208" s="135" t="s">
        <v>1</v>
      </c>
      <c r="N208" s="136" t="s">
        <v>38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126</v>
      </c>
      <c r="AT208" s="139" t="s">
        <v>123</v>
      </c>
      <c r="AU208" s="139" t="s">
        <v>73</v>
      </c>
      <c r="AY208" s="13" t="s">
        <v>120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3" t="s">
        <v>81</v>
      </c>
      <c r="BK208" s="140">
        <f>ROUND(I208*H208,2)</f>
        <v>0</v>
      </c>
      <c r="BL208" s="13" t="s">
        <v>126</v>
      </c>
      <c r="BM208" s="139" t="s">
        <v>309</v>
      </c>
    </row>
    <row r="209" spans="2:65" s="1" customFormat="1">
      <c r="B209" s="28"/>
      <c r="D209" s="146" t="s">
        <v>170</v>
      </c>
      <c r="F209" s="147" t="s">
        <v>310</v>
      </c>
      <c r="I209" s="148"/>
      <c r="L209" s="28"/>
      <c r="M209" s="149"/>
      <c r="T209" s="52"/>
      <c r="AT209" s="13" t="s">
        <v>170</v>
      </c>
      <c r="AU209" s="13" t="s">
        <v>73</v>
      </c>
    </row>
    <row r="210" spans="2:65" s="1" customFormat="1" ht="16.5" customHeight="1">
      <c r="B210" s="28"/>
      <c r="C210" s="128" t="s">
        <v>311</v>
      </c>
      <c r="D210" s="128" t="s">
        <v>123</v>
      </c>
      <c r="E210" s="129" t="s">
        <v>312</v>
      </c>
      <c r="F210" s="130" t="s">
        <v>245</v>
      </c>
      <c r="G210" s="131" t="s">
        <v>168</v>
      </c>
      <c r="H210" s="132">
        <v>3</v>
      </c>
      <c r="I210" s="133"/>
      <c r="J210" s="134">
        <f>ROUND(I210*H210,2)</f>
        <v>0</v>
      </c>
      <c r="K210" s="130" t="s">
        <v>1</v>
      </c>
      <c r="L210" s="28"/>
      <c r="M210" s="135" t="s">
        <v>1</v>
      </c>
      <c r="N210" s="136" t="s">
        <v>38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126</v>
      </c>
      <c r="AT210" s="139" t="s">
        <v>123</v>
      </c>
      <c r="AU210" s="139" t="s">
        <v>73</v>
      </c>
      <c r="AY210" s="13" t="s">
        <v>120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3" t="s">
        <v>81</v>
      </c>
      <c r="BK210" s="140">
        <f>ROUND(I210*H210,2)</f>
        <v>0</v>
      </c>
      <c r="BL210" s="13" t="s">
        <v>126</v>
      </c>
      <c r="BM210" s="139" t="s">
        <v>313</v>
      </c>
    </row>
    <row r="211" spans="2:65" s="1" customFormat="1">
      <c r="B211" s="28"/>
      <c r="D211" s="146" t="s">
        <v>170</v>
      </c>
      <c r="F211" s="147" t="s">
        <v>294</v>
      </c>
      <c r="I211" s="148"/>
      <c r="L211" s="28"/>
      <c r="M211" s="149"/>
      <c r="T211" s="52"/>
      <c r="AT211" s="13" t="s">
        <v>170</v>
      </c>
      <c r="AU211" s="13" t="s">
        <v>73</v>
      </c>
    </row>
    <row r="212" spans="2:65" s="1" customFormat="1" ht="21.75" customHeight="1">
      <c r="B212" s="28"/>
      <c r="C212" s="128" t="s">
        <v>314</v>
      </c>
      <c r="D212" s="128" t="s">
        <v>123</v>
      </c>
      <c r="E212" s="129" t="s">
        <v>147</v>
      </c>
      <c r="F212" s="130" t="s">
        <v>173</v>
      </c>
      <c r="G212" s="131" t="s">
        <v>168</v>
      </c>
      <c r="H212" s="132">
        <v>1</v>
      </c>
      <c r="I212" s="133"/>
      <c r="J212" s="134">
        <f>ROUND(I212*H212,2)</f>
        <v>0</v>
      </c>
      <c r="K212" s="130" t="s">
        <v>1</v>
      </c>
      <c r="L212" s="28"/>
      <c r="M212" s="135" t="s">
        <v>1</v>
      </c>
      <c r="N212" s="136" t="s">
        <v>38</v>
      </c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126</v>
      </c>
      <c r="AT212" s="139" t="s">
        <v>123</v>
      </c>
      <c r="AU212" s="139" t="s">
        <v>73</v>
      </c>
      <c r="AY212" s="13" t="s">
        <v>120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3" t="s">
        <v>81</v>
      </c>
      <c r="BK212" s="140">
        <f>ROUND(I212*H212,2)</f>
        <v>0</v>
      </c>
      <c r="BL212" s="13" t="s">
        <v>126</v>
      </c>
      <c r="BM212" s="139" t="s">
        <v>315</v>
      </c>
    </row>
    <row r="213" spans="2:65" s="1" customFormat="1">
      <c r="B213" s="28"/>
      <c r="D213" s="146" t="s">
        <v>170</v>
      </c>
      <c r="F213" s="147" t="s">
        <v>316</v>
      </c>
      <c r="I213" s="148"/>
      <c r="L213" s="28"/>
      <c r="M213" s="149"/>
      <c r="T213" s="52"/>
      <c r="AT213" s="13" t="s">
        <v>170</v>
      </c>
      <c r="AU213" s="13" t="s">
        <v>73</v>
      </c>
    </row>
    <row r="214" spans="2:65" s="1" customFormat="1" ht="16.5" customHeight="1">
      <c r="B214" s="28"/>
      <c r="C214" s="128" t="s">
        <v>279</v>
      </c>
      <c r="D214" s="128" t="s">
        <v>123</v>
      </c>
      <c r="E214" s="129" t="s">
        <v>317</v>
      </c>
      <c r="F214" s="130" t="s">
        <v>318</v>
      </c>
      <c r="G214" s="131" t="s">
        <v>168</v>
      </c>
      <c r="H214" s="132">
        <v>1</v>
      </c>
      <c r="I214" s="133"/>
      <c r="J214" s="134">
        <f>ROUND(I214*H214,2)</f>
        <v>0</v>
      </c>
      <c r="K214" s="130" t="s">
        <v>1</v>
      </c>
      <c r="L214" s="28"/>
      <c r="M214" s="135" t="s">
        <v>1</v>
      </c>
      <c r="N214" s="136" t="s">
        <v>38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126</v>
      </c>
      <c r="AT214" s="139" t="s">
        <v>123</v>
      </c>
      <c r="AU214" s="139" t="s">
        <v>73</v>
      </c>
      <c r="AY214" s="13" t="s">
        <v>120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3" t="s">
        <v>81</v>
      </c>
      <c r="BK214" s="140">
        <f>ROUND(I214*H214,2)</f>
        <v>0</v>
      </c>
      <c r="BL214" s="13" t="s">
        <v>126</v>
      </c>
      <c r="BM214" s="139" t="s">
        <v>319</v>
      </c>
    </row>
    <row r="215" spans="2:65" s="1" customFormat="1">
      <c r="B215" s="28"/>
      <c r="D215" s="146" t="s">
        <v>170</v>
      </c>
      <c r="F215" s="147" t="s">
        <v>320</v>
      </c>
      <c r="I215" s="148"/>
      <c r="L215" s="28"/>
      <c r="M215" s="149"/>
      <c r="T215" s="52"/>
      <c r="AT215" s="13" t="s">
        <v>170</v>
      </c>
      <c r="AU215" s="13" t="s">
        <v>73</v>
      </c>
    </row>
    <row r="216" spans="2:65" s="1" customFormat="1" ht="16.5" customHeight="1">
      <c r="B216" s="28"/>
      <c r="C216" s="128" t="s">
        <v>283</v>
      </c>
      <c r="D216" s="128" t="s">
        <v>123</v>
      </c>
      <c r="E216" s="129" t="s">
        <v>321</v>
      </c>
      <c r="F216" s="130" t="s">
        <v>318</v>
      </c>
      <c r="G216" s="131" t="s">
        <v>168</v>
      </c>
      <c r="H216" s="132">
        <v>3</v>
      </c>
      <c r="I216" s="133"/>
      <c r="J216" s="134">
        <f>ROUND(I216*H216,2)</f>
        <v>0</v>
      </c>
      <c r="K216" s="130" t="s">
        <v>1</v>
      </c>
      <c r="L216" s="28"/>
      <c r="M216" s="135" t="s">
        <v>1</v>
      </c>
      <c r="N216" s="136" t="s">
        <v>38</v>
      </c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AR216" s="139" t="s">
        <v>126</v>
      </c>
      <c r="AT216" s="139" t="s">
        <v>123</v>
      </c>
      <c r="AU216" s="139" t="s">
        <v>73</v>
      </c>
      <c r="AY216" s="13" t="s">
        <v>120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3" t="s">
        <v>81</v>
      </c>
      <c r="BK216" s="140">
        <f>ROUND(I216*H216,2)</f>
        <v>0</v>
      </c>
      <c r="BL216" s="13" t="s">
        <v>126</v>
      </c>
      <c r="BM216" s="139" t="s">
        <v>322</v>
      </c>
    </row>
    <row r="217" spans="2:65" s="1" customFormat="1">
      <c r="B217" s="28"/>
      <c r="D217" s="146" t="s">
        <v>170</v>
      </c>
      <c r="F217" s="147" t="s">
        <v>323</v>
      </c>
      <c r="I217" s="148"/>
      <c r="L217" s="28"/>
      <c r="M217" s="149"/>
      <c r="T217" s="52"/>
      <c r="AT217" s="13" t="s">
        <v>170</v>
      </c>
      <c r="AU217" s="13" t="s">
        <v>73</v>
      </c>
    </row>
    <row r="218" spans="2:65" s="1" customFormat="1" ht="16.5" customHeight="1">
      <c r="B218" s="28"/>
      <c r="C218" s="128" t="s">
        <v>324</v>
      </c>
      <c r="D218" s="128" t="s">
        <v>123</v>
      </c>
      <c r="E218" s="129" t="s">
        <v>325</v>
      </c>
      <c r="F218" s="130" t="s">
        <v>245</v>
      </c>
      <c r="G218" s="131" t="s">
        <v>168</v>
      </c>
      <c r="H218" s="132">
        <v>1</v>
      </c>
      <c r="I218" s="133"/>
      <c r="J218" s="134">
        <f>ROUND(I218*H218,2)</f>
        <v>0</v>
      </c>
      <c r="K218" s="130" t="s">
        <v>1</v>
      </c>
      <c r="L218" s="28"/>
      <c r="M218" s="135" t="s">
        <v>1</v>
      </c>
      <c r="N218" s="136" t="s">
        <v>38</v>
      </c>
      <c r="P218" s="137">
        <f>O218*H218</f>
        <v>0</v>
      </c>
      <c r="Q218" s="137">
        <v>0</v>
      </c>
      <c r="R218" s="137">
        <f>Q218*H218</f>
        <v>0</v>
      </c>
      <c r="S218" s="137">
        <v>0</v>
      </c>
      <c r="T218" s="138">
        <f>S218*H218</f>
        <v>0</v>
      </c>
      <c r="AR218" s="139" t="s">
        <v>126</v>
      </c>
      <c r="AT218" s="139" t="s">
        <v>123</v>
      </c>
      <c r="AU218" s="139" t="s">
        <v>73</v>
      </c>
      <c r="AY218" s="13" t="s">
        <v>120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3" t="s">
        <v>81</v>
      </c>
      <c r="BK218" s="140">
        <f>ROUND(I218*H218,2)</f>
        <v>0</v>
      </c>
      <c r="BL218" s="13" t="s">
        <v>126</v>
      </c>
      <c r="BM218" s="139" t="s">
        <v>326</v>
      </c>
    </row>
    <row r="219" spans="2:65" s="1" customFormat="1">
      <c r="B219" s="28"/>
      <c r="D219" s="146" t="s">
        <v>170</v>
      </c>
      <c r="F219" s="147" t="s">
        <v>247</v>
      </c>
      <c r="I219" s="148"/>
      <c r="L219" s="28"/>
      <c r="M219" s="149"/>
      <c r="T219" s="52"/>
      <c r="AT219" s="13" t="s">
        <v>170</v>
      </c>
      <c r="AU219" s="13" t="s">
        <v>73</v>
      </c>
    </row>
    <row r="220" spans="2:65" s="1" customFormat="1" ht="16.5" customHeight="1">
      <c r="B220" s="28"/>
      <c r="C220" s="128" t="s">
        <v>327</v>
      </c>
      <c r="D220" s="128" t="s">
        <v>123</v>
      </c>
      <c r="E220" s="129" t="s">
        <v>328</v>
      </c>
      <c r="F220" s="130" t="s">
        <v>329</v>
      </c>
      <c r="G220" s="131" t="s">
        <v>168</v>
      </c>
      <c r="H220" s="132">
        <v>1</v>
      </c>
      <c r="I220" s="133"/>
      <c r="J220" s="134">
        <f>ROUND(I220*H220,2)</f>
        <v>0</v>
      </c>
      <c r="K220" s="130" t="s">
        <v>1</v>
      </c>
      <c r="L220" s="28"/>
      <c r="M220" s="135" t="s">
        <v>1</v>
      </c>
      <c r="N220" s="136" t="s">
        <v>38</v>
      </c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AR220" s="139" t="s">
        <v>126</v>
      </c>
      <c r="AT220" s="139" t="s">
        <v>123</v>
      </c>
      <c r="AU220" s="139" t="s">
        <v>73</v>
      </c>
      <c r="AY220" s="13" t="s">
        <v>120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3" t="s">
        <v>81</v>
      </c>
      <c r="BK220" s="140">
        <f>ROUND(I220*H220,2)</f>
        <v>0</v>
      </c>
      <c r="BL220" s="13" t="s">
        <v>126</v>
      </c>
      <c r="BM220" s="139" t="s">
        <v>330</v>
      </c>
    </row>
    <row r="221" spans="2:65" s="1" customFormat="1">
      <c r="B221" s="28"/>
      <c r="D221" s="146" t="s">
        <v>170</v>
      </c>
      <c r="F221" s="147" t="s">
        <v>331</v>
      </c>
      <c r="I221" s="148"/>
      <c r="L221" s="28"/>
      <c r="M221" s="149"/>
      <c r="T221" s="52"/>
      <c r="AT221" s="13" t="s">
        <v>170</v>
      </c>
      <c r="AU221" s="13" t="s">
        <v>73</v>
      </c>
    </row>
    <row r="222" spans="2:65" s="1" customFormat="1" ht="16.5" customHeight="1">
      <c r="B222" s="28"/>
      <c r="C222" s="128" t="s">
        <v>292</v>
      </c>
      <c r="D222" s="128" t="s">
        <v>123</v>
      </c>
      <c r="E222" s="129" t="s">
        <v>332</v>
      </c>
      <c r="F222" s="130" t="s">
        <v>245</v>
      </c>
      <c r="G222" s="131" t="s">
        <v>168</v>
      </c>
      <c r="H222" s="132">
        <v>1</v>
      </c>
      <c r="I222" s="133"/>
      <c r="J222" s="134">
        <f>ROUND(I222*H222,2)</f>
        <v>0</v>
      </c>
      <c r="K222" s="130" t="s">
        <v>1</v>
      </c>
      <c r="L222" s="28"/>
      <c r="M222" s="135" t="s">
        <v>1</v>
      </c>
      <c r="N222" s="136" t="s">
        <v>38</v>
      </c>
      <c r="P222" s="137">
        <f>O222*H222</f>
        <v>0</v>
      </c>
      <c r="Q222" s="137">
        <v>0</v>
      </c>
      <c r="R222" s="137">
        <f>Q222*H222</f>
        <v>0</v>
      </c>
      <c r="S222" s="137">
        <v>0</v>
      </c>
      <c r="T222" s="138">
        <f>S222*H222</f>
        <v>0</v>
      </c>
      <c r="AR222" s="139" t="s">
        <v>126</v>
      </c>
      <c r="AT222" s="139" t="s">
        <v>123</v>
      </c>
      <c r="AU222" s="139" t="s">
        <v>73</v>
      </c>
      <c r="AY222" s="13" t="s">
        <v>120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3" t="s">
        <v>81</v>
      </c>
      <c r="BK222" s="140">
        <f>ROUND(I222*H222,2)</f>
        <v>0</v>
      </c>
      <c r="BL222" s="13" t="s">
        <v>126</v>
      </c>
      <c r="BM222" s="139" t="s">
        <v>333</v>
      </c>
    </row>
    <row r="223" spans="2:65" s="1" customFormat="1">
      <c r="B223" s="28"/>
      <c r="D223" s="146" t="s">
        <v>170</v>
      </c>
      <c r="F223" s="147" t="s">
        <v>334</v>
      </c>
      <c r="I223" s="148"/>
      <c r="L223" s="28"/>
      <c r="M223" s="149"/>
      <c r="T223" s="52"/>
      <c r="AT223" s="13" t="s">
        <v>170</v>
      </c>
      <c r="AU223" s="13" t="s">
        <v>73</v>
      </c>
    </row>
    <row r="224" spans="2:65" s="1" customFormat="1" ht="16.5" customHeight="1">
      <c r="B224" s="28"/>
      <c r="C224" s="128" t="s">
        <v>296</v>
      </c>
      <c r="D224" s="128" t="s">
        <v>123</v>
      </c>
      <c r="E224" s="129" t="s">
        <v>335</v>
      </c>
      <c r="F224" s="130" t="s">
        <v>308</v>
      </c>
      <c r="G224" s="131" t="s">
        <v>168</v>
      </c>
      <c r="H224" s="132">
        <v>1</v>
      </c>
      <c r="I224" s="133"/>
      <c r="J224" s="134">
        <f>ROUND(I224*H224,2)</f>
        <v>0</v>
      </c>
      <c r="K224" s="130" t="s">
        <v>1</v>
      </c>
      <c r="L224" s="28"/>
      <c r="M224" s="135" t="s">
        <v>1</v>
      </c>
      <c r="N224" s="136" t="s">
        <v>38</v>
      </c>
      <c r="P224" s="137">
        <f>O224*H224</f>
        <v>0</v>
      </c>
      <c r="Q224" s="137">
        <v>0</v>
      </c>
      <c r="R224" s="137">
        <f>Q224*H224</f>
        <v>0</v>
      </c>
      <c r="S224" s="137">
        <v>0</v>
      </c>
      <c r="T224" s="138">
        <f>S224*H224</f>
        <v>0</v>
      </c>
      <c r="AR224" s="139" t="s">
        <v>126</v>
      </c>
      <c r="AT224" s="139" t="s">
        <v>123</v>
      </c>
      <c r="AU224" s="139" t="s">
        <v>73</v>
      </c>
      <c r="AY224" s="13" t="s">
        <v>120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3" t="s">
        <v>81</v>
      </c>
      <c r="BK224" s="140">
        <f>ROUND(I224*H224,2)</f>
        <v>0</v>
      </c>
      <c r="BL224" s="13" t="s">
        <v>126</v>
      </c>
      <c r="BM224" s="139" t="s">
        <v>336</v>
      </c>
    </row>
    <row r="225" spans="2:65" s="1" customFormat="1">
      <c r="B225" s="28"/>
      <c r="D225" s="146" t="s">
        <v>170</v>
      </c>
      <c r="F225" s="147" t="s">
        <v>316</v>
      </c>
      <c r="I225" s="148"/>
      <c r="L225" s="28"/>
      <c r="M225" s="149"/>
      <c r="T225" s="52"/>
      <c r="AT225" s="13" t="s">
        <v>170</v>
      </c>
      <c r="AU225" s="13" t="s">
        <v>73</v>
      </c>
    </row>
    <row r="226" spans="2:65" s="1" customFormat="1" ht="24.2" customHeight="1">
      <c r="B226" s="28"/>
      <c r="C226" s="128" t="s">
        <v>300</v>
      </c>
      <c r="D226" s="128" t="s">
        <v>123</v>
      </c>
      <c r="E226" s="129" t="s">
        <v>152</v>
      </c>
      <c r="F226" s="130" t="s">
        <v>337</v>
      </c>
      <c r="G226" s="131" t="s">
        <v>168</v>
      </c>
      <c r="H226" s="132">
        <v>3</v>
      </c>
      <c r="I226" s="133"/>
      <c r="J226" s="134">
        <f>ROUND(I226*H226,2)</f>
        <v>0</v>
      </c>
      <c r="K226" s="130" t="s">
        <v>1</v>
      </c>
      <c r="L226" s="28"/>
      <c r="M226" s="135" t="s">
        <v>1</v>
      </c>
      <c r="N226" s="136" t="s">
        <v>38</v>
      </c>
      <c r="P226" s="137">
        <f>O226*H226</f>
        <v>0</v>
      </c>
      <c r="Q226" s="137">
        <v>0</v>
      </c>
      <c r="R226" s="137">
        <f>Q226*H226</f>
        <v>0</v>
      </c>
      <c r="S226" s="137">
        <v>0</v>
      </c>
      <c r="T226" s="138">
        <f>S226*H226</f>
        <v>0</v>
      </c>
      <c r="AR226" s="139" t="s">
        <v>126</v>
      </c>
      <c r="AT226" s="139" t="s">
        <v>123</v>
      </c>
      <c r="AU226" s="139" t="s">
        <v>73</v>
      </c>
      <c r="AY226" s="13" t="s">
        <v>120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3" t="s">
        <v>81</v>
      </c>
      <c r="BK226" s="140">
        <f>ROUND(I226*H226,2)</f>
        <v>0</v>
      </c>
      <c r="BL226" s="13" t="s">
        <v>126</v>
      </c>
      <c r="BM226" s="139" t="s">
        <v>338</v>
      </c>
    </row>
    <row r="227" spans="2:65" s="1" customFormat="1">
      <c r="B227" s="28"/>
      <c r="D227" s="146" t="s">
        <v>170</v>
      </c>
      <c r="F227" s="147" t="s">
        <v>233</v>
      </c>
      <c r="I227" s="148"/>
      <c r="L227" s="28"/>
      <c r="M227" s="149"/>
      <c r="T227" s="52"/>
      <c r="AT227" s="13" t="s">
        <v>170</v>
      </c>
      <c r="AU227" s="13" t="s">
        <v>73</v>
      </c>
    </row>
    <row r="228" spans="2:65" s="1" customFormat="1" ht="16.5" customHeight="1">
      <c r="B228" s="28"/>
      <c r="C228" s="128" t="s">
        <v>304</v>
      </c>
      <c r="D228" s="128" t="s">
        <v>123</v>
      </c>
      <c r="E228" s="129" t="s">
        <v>339</v>
      </c>
      <c r="F228" s="130" t="s">
        <v>186</v>
      </c>
      <c r="G228" s="131" t="s">
        <v>168</v>
      </c>
      <c r="H228" s="132">
        <v>1</v>
      </c>
      <c r="I228" s="133"/>
      <c r="J228" s="134">
        <f>ROUND(I228*H228,2)</f>
        <v>0</v>
      </c>
      <c r="K228" s="130" t="s">
        <v>1</v>
      </c>
      <c r="L228" s="28"/>
      <c r="M228" s="135" t="s">
        <v>1</v>
      </c>
      <c r="N228" s="136" t="s">
        <v>38</v>
      </c>
      <c r="P228" s="137">
        <f>O228*H228</f>
        <v>0</v>
      </c>
      <c r="Q228" s="137">
        <v>0</v>
      </c>
      <c r="R228" s="137">
        <f>Q228*H228</f>
        <v>0</v>
      </c>
      <c r="S228" s="137">
        <v>0</v>
      </c>
      <c r="T228" s="138">
        <f>S228*H228</f>
        <v>0</v>
      </c>
      <c r="AR228" s="139" t="s">
        <v>126</v>
      </c>
      <c r="AT228" s="139" t="s">
        <v>123</v>
      </c>
      <c r="AU228" s="139" t="s">
        <v>73</v>
      </c>
      <c r="AY228" s="13" t="s">
        <v>120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3" t="s">
        <v>81</v>
      </c>
      <c r="BK228" s="140">
        <f>ROUND(I228*H228,2)</f>
        <v>0</v>
      </c>
      <c r="BL228" s="13" t="s">
        <v>126</v>
      </c>
      <c r="BM228" s="139" t="s">
        <v>340</v>
      </c>
    </row>
    <row r="229" spans="2:65" s="1" customFormat="1">
      <c r="B229" s="28"/>
      <c r="D229" s="146" t="s">
        <v>170</v>
      </c>
      <c r="F229" s="147" t="s">
        <v>306</v>
      </c>
      <c r="I229" s="148"/>
      <c r="L229" s="28"/>
      <c r="M229" s="149"/>
      <c r="T229" s="52"/>
      <c r="AT229" s="13" t="s">
        <v>170</v>
      </c>
      <c r="AU229" s="13" t="s">
        <v>73</v>
      </c>
    </row>
    <row r="230" spans="2:65" s="1" customFormat="1" ht="16.5" customHeight="1">
      <c r="B230" s="28"/>
      <c r="C230" s="128" t="s">
        <v>307</v>
      </c>
      <c r="D230" s="128" t="s">
        <v>123</v>
      </c>
      <c r="E230" s="129" t="s">
        <v>341</v>
      </c>
      <c r="F230" s="130" t="s">
        <v>342</v>
      </c>
      <c r="G230" s="131" t="s">
        <v>168</v>
      </c>
      <c r="H230" s="132">
        <v>1</v>
      </c>
      <c r="I230" s="133"/>
      <c r="J230" s="134">
        <f>ROUND(I230*H230,2)</f>
        <v>0</v>
      </c>
      <c r="K230" s="130" t="s">
        <v>1</v>
      </c>
      <c r="L230" s="28"/>
      <c r="M230" s="135" t="s">
        <v>1</v>
      </c>
      <c r="N230" s="136" t="s">
        <v>38</v>
      </c>
      <c r="P230" s="137">
        <f>O230*H230</f>
        <v>0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AR230" s="139" t="s">
        <v>126</v>
      </c>
      <c r="AT230" s="139" t="s">
        <v>123</v>
      </c>
      <c r="AU230" s="139" t="s">
        <v>73</v>
      </c>
      <c r="AY230" s="13" t="s">
        <v>120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3" t="s">
        <v>81</v>
      </c>
      <c r="BK230" s="140">
        <f>ROUND(I230*H230,2)</f>
        <v>0</v>
      </c>
      <c r="BL230" s="13" t="s">
        <v>126</v>
      </c>
      <c r="BM230" s="139" t="s">
        <v>343</v>
      </c>
    </row>
    <row r="231" spans="2:65" s="1" customFormat="1">
      <c r="B231" s="28"/>
      <c r="D231" s="146" t="s">
        <v>170</v>
      </c>
      <c r="F231" s="147" t="s">
        <v>344</v>
      </c>
      <c r="I231" s="148"/>
      <c r="L231" s="28"/>
      <c r="M231" s="149"/>
      <c r="T231" s="52"/>
      <c r="AT231" s="13" t="s">
        <v>170</v>
      </c>
      <c r="AU231" s="13" t="s">
        <v>73</v>
      </c>
    </row>
    <row r="232" spans="2:65" s="1" customFormat="1" ht="16.5" customHeight="1">
      <c r="B232" s="28"/>
      <c r="C232" s="128" t="s">
        <v>345</v>
      </c>
      <c r="D232" s="128" t="s">
        <v>123</v>
      </c>
      <c r="E232" s="129" t="s">
        <v>346</v>
      </c>
      <c r="F232" s="130" t="s">
        <v>347</v>
      </c>
      <c r="G232" s="131" t="s">
        <v>168</v>
      </c>
      <c r="H232" s="132">
        <v>1</v>
      </c>
      <c r="I232" s="133"/>
      <c r="J232" s="134">
        <f>ROUND(I232*H232,2)</f>
        <v>0</v>
      </c>
      <c r="K232" s="130" t="s">
        <v>1</v>
      </c>
      <c r="L232" s="28"/>
      <c r="M232" s="135" t="s">
        <v>1</v>
      </c>
      <c r="N232" s="136" t="s">
        <v>38</v>
      </c>
      <c r="P232" s="137">
        <f>O232*H232</f>
        <v>0</v>
      </c>
      <c r="Q232" s="137">
        <v>0</v>
      </c>
      <c r="R232" s="137">
        <f>Q232*H232</f>
        <v>0</v>
      </c>
      <c r="S232" s="137">
        <v>0</v>
      </c>
      <c r="T232" s="138">
        <f>S232*H232</f>
        <v>0</v>
      </c>
      <c r="AR232" s="139" t="s">
        <v>126</v>
      </c>
      <c r="AT232" s="139" t="s">
        <v>123</v>
      </c>
      <c r="AU232" s="139" t="s">
        <v>73</v>
      </c>
      <c r="AY232" s="13" t="s">
        <v>120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3" t="s">
        <v>81</v>
      </c>
      <c r="BK232" s="140">
        <f>ROUND(I232*H232,2)</f>
        <v>0</v>
      </c>
      <c r="BL232" s="13" t="s">
        <v>126</v>
      </c>
      <c r="BM232" s="139" t="s">
        <v>348</v>
      </c>
    </row>
    <row r="233" spans="2:65" s="1" customFormat="1">
      <c r="B233" s="28"/>
      <c r="D233" s="146" t="s">
        <v>170</v>
      </c>
      <c r="F233" s="147" t="s">
        <v>349</v>
      </c>
      <c r="I233" s="148"/>
      <c r="L233" s="28"/>
      <c r="M233" s="149"/>
      <c r="T233" s="52"/>
      <c r="AT233" s="13" t="s">
        <v>170</v>
      </c>
      <c r="AU233" s="13" t="s">
        <v>73</v>
      </c>
    </row>
    <row r="234" spans="2:65" s="1" customFormat="1" ht="16.5" customHeight="1">
      <c r="B234" s="28"/>
      <c r="C234" s="128" t="s">
        <v>350</v>
      </c>
      <c r="D234" s="128" t="s">
        <v>123</v>
      </c>
      <c r="E234" s="129" t="s">
        <v>351</v>
      </c>
      <c r="F234" s="130" t="s">
        <v>352</v>
      </c>
      <c r="G234" s="131" t="s">
        <v>168</v>
      </c>
      <c r="H234" s="132">
        <v>1</v>
      </c>
      <c r="I234" s="133"/>
      <c r="J234" s="134">
        <f>ROUND(I234*H234,2)</f>
        <v>0</v>
      </c>
      <c r="K234" s="130" t="s">
        <v>1</v>
      </c>
      <c r="L234" s="28"/>
      <c r="M234" s="135" t="s">
        <v>1</v>
      </c>
      <c r="N234" s="136" t="s">
        <v>38</v>
      </c>
      <c r="P234" s="137">
        <f>O234*H234</f>
        <v>0</v>
      </c>
      <c r="Q234" s="137">
        <v>0</v>
      </c>
      <c r="R234" s="137">
        <f>Q234*H234</f>
        <v>0</v>
      </c>
      <c r="S234" s="137">
        <v>0</v>
      </c>
      <c r="T234" s="138">
        <f>S234*H234</f>
        <v>0</v>
      </c>
      <c r="AR234" s="139" t="s">
        <v>126</v>
      </c>
      <c r="AT234" s="139" t="s">
        <v>123</v>
      </c>
      <c r="AU234" s="139" t="s">
        <v>73</v>
      </c>
      <c r="AY234" s="13" t="s">
        <v>120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3" t="s">
        <v>81</v>
      </c>
      <c r="BK234" s="140">
        <f>ROUND(I234*H234,2)</f>
        <v>0</v>
      </c>
      <c r="BL234" s="13" t="s">
        <v>126</v>
      </c>
      <c r="BM234" s="139" t="s">
        <v>353</v>
      </c>
    </row>
    <row r="235" spans="2:65" s="1" customFormat="1">
      <c r="B235" s="28"/>
      <c r="D235" s="146" t="s">
        <v>170</v>
      </c>
      <c r="F235" s="147" t="s">
        <v>354</v>
      </c>
      <c r="I235" s="148"/>
      <c r="L235" s="28"/>
      <c r="M235" s="149"/>
      <c r="T235" s="52"/>
      <c r="AT235" s="13" t="s">
        <v>170</v>
      </c>
      <c r="AU235" s="13" t="s">
        <v>73</v>
      </c>
    </row>
    <row r="236" spans="2:65" s="1" customFormat="1" ht="16.5" customHeight="1">
      <c r="B236" s="28"/>
      <c r="C236" s="128" t="s">
        <v>355</v>
      </c>
      <c r="D236" s="128" t="s">
        <v>123</v>
      </c>
      <c r="E236" s="129" t="s">
        <v>356</v>
      </c>
      <c r="F236" s="130" t="s">
        <v>357</v>
      </c>
      <c r="G236" s="131" t="s">
        <v>168</v>
      </c>
      <c r="H236" s="132">
        <v>1</v>
      </c>
      <c r="I236" s="133"/>
      <c r="J236" s="134">
        <f>ROUND(I236*H236,2)</f>
        <v>0</v>
      </c>
      <c r="K236" s="130" t="s">
        <v>1</v>
      </c>
      <c r="L236" s="28"/>
      <c r="M236" s="135" t="s">
        <v>1</v>
      </c>
      <c r="N236" s="136" t="s">
        <v>38</v>
      </c>
      <c r="P236" s="137">
        <f>O236*H236</f>
        <v>0</v>
      </c>
      <c r="Q236" s="137">
        <v>0</v>
      </c>
      <c r="R236" s="137">
        <f>Q236*H236</f>
        <v>0</v>
      </c>
      <c r="S236" s="137">
        <v>0</v>
      </c>
      <c r="T236" s="138">
        <f>S236*H236</f>
        <v>0</v>
      </c>
      <c r="AR236" s="139" t="s">
        <v>126</v>
      </c>
      <c r="AT236" s="139" t="s">
        <v>123</v>
      </c>
      <c r="AU236" s="139" t="s">
        <v>73</v>
      </c>
      <c r="AY236" s="13" t="s">
        <v>120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3" t="s">
        <v>81</v>
      </c>
      <c r="BK236" s="140">
        <f>ROUND(I236*H236,2)</f>
        <v>0</v>
      </c>
      <c r="BL236" s="13" t="s">
        <v>126</v>
      </c>
      <c r="BM236" s="139" t="s">
        <v>358</v>
      </c>
    </row>
    <row r="237" spans="2:65" s="1" customFormat="1">
      <c r="B237" s="28"/>
      <c r="D237" s="146" t="s">
        <v>170</v>
      </c>
      <c r="F237" s="147" t="s">
        <v>344</v>
      </c>
      <c r="I237" s="148"/>
      <c r="L237" s="28"/>
      <c r="M237" s="149"/>
      <c r="T237" s="52"/>
      <c r="AT237" s="13" t="s">
        <v>170</v>
      </c>
      <c r="AU237" s="13" t="s">
        <v>73</v>
      </c>
    </row>
    <row r="238" spans="2:65" s="1" customFormat="1" ht="16.5" customHeight="1">
      <c r="B238" s="28"/>
      <c r="C238" s="128" t="s">
        <v>317</v>
      </c>
      <c r="D238" s="128" t="s">
        <v>123</v>
      </c>
      <c r="E238" s="129" t="s">
        <v>359</v>
      </c>
      <c r="F238" s="130" t="s">
        <v>308</v>
      </c>
      <c r="G238" s="131" t="s">
        <v>168</v>
      </c>
      <c r="H238" s="132">
        <v>1</v>
      </c>
      <c r="I238" s="133"/>
      <c r="J238" s="134">
        <f>ROUND(I238*H238,2)</f>
        <v>0</v>
      </c>
      <c r="K238" s="130" t="s">
        <v>1</v>
      </c>
      <c r="L238" s="28"/>
      <c r="M238" s="135" t="s">
        <v>1</v>
      </c>
      <c r="N238" s="136" t="s">
        <v>38</v>
      </c>
      <c r="P238" s="137">
        <f>O238*H238</f>
        <v>0</v>
      </c>
      <c r="Q238" s="137">
        <v>0</v>
      </c>
      <c r="R238" s="137">
        <f>Q238*H238</f>
        <v>0</v>
      </c>
      <c r="S238" s="137">
        <v>0</v>
      </c>
      <c r="T238" s="138">
        <f>S238*H238</f>
        <v>0</v>
      </c>
      <c r="AR238" s="139" t="s">
        <v>126</v>
      </c>
      <c r="AT238" s="139" t="s">
        <v>123</v>
      </c>
      <c r="AU238" s="139" t="s">
        <v>73</v>
      </c>
      <c r="AY238" s="13" t="s">
        <v>120</v>
      </c>
      <c r="BE238" s="140">
        <f>IF(N238="základní",J238,0)</f>
        <v>0</v>
      </c>
      <c r="BF238" s="140">
        <f>IF(N238="snížená",J238,0)</f>
        <v>0</v>
      </c>
      <c r="BG238" s="140">
        <f>IF(N238="zákl. přenesená",J238,0)</f>
        <v>0</v>
      </c>
      <c r="BH238" s="140">
        <f>IF(N238="sníž. přenesená",J238,0)</f>
        <v>0</v>
      </c>
      <c r="BI238" s="140">
        <f>IF(N238="nulová",J238,0)</f>
        <v>0</v>
      </c>
      <c r="BJ238" s="13" t="s">
        <v>81</v>
      </c>
      <c r="BK238" s="140">
        <f>ROUND(I238*H238,2)</f>
        <v>0</v>
      </c>
      <c r="BL238" s="13" t="s">
        <v>126</v>
      </c>
      <c r="BM238" s="139" t="s">
        <v>360</v>
      </c>
    </row>
    <row r="239" spans="2:65" s="1" customFormat="1">
      <c r="B239" s="28"/>
      <c r="D239" s="146" t="s">
        <v>170</v>
      </c>
      <c r="F239" s="147" t="s">
        <v>344</v>
      </c>
      <c r="I239" s="148"/>
      <c r="L239" s="28"/>
      <c r="M239" s="149"/>
      <c r="T239" s="52"/>
      <c r="AT239" s="13" t="s">
        <v>170</v>
      </c>
      <c r="AU239" s="13" t="s">
        <v>73</v>
      </c>
    </row>
    <row r="240" spans="2:65" s="1" customFormat="1" ht="16.5" customHeight="1">
      <c r="B240" s="28"/>
      <c r="C240" s="128" t="s">
        <v>361</v>
      </c>
      <c r="D240" s="128" t="s">
        <v>123</v>
      </c>
      <c r="E240" s="129" t="s">
        <v>362</v>
      </c>
      <c r="F240" s="130" t="s">
        <v>186</v>
      </c>
      <c r="G240" s="131" t="s">
        <v>168</v>
      </c>
      <c r="H240" s="132">
        <v>1</v>
      </c>
      <c r="I240" s="133"/>
      <c r="J240" s="134">
        <f>ROUND(I240*H240,2)</f>
        <v>0</v>
      </c>
      <c r="K240" s="130" t="s">
        <v>1</v>
      </c>
      <c r="L240" s="28"/>
      <c r="M240" s="135" t="s">
        <v>1</v>
      </c>
      <c r="N240" s="136" t="s">
        <v>38</v>
      </c>
      <c r="P240" s="137">
        <f>O240*H240</f>
        <v>0</v>
      </c>
      <c r="Q240" s="137">
        <v>0</v>
      </c>
      <c r="R240" s="137">
        <f>Q240*H240</f>
        <v>0</v>
      </c>
      <c r="S240" s="137">
        <v>0</v>
      </c>
      <c r="T240" s="138">
        <f>S240*H240</f>
        <v>0</v>
      </c>
      <c r="AR240" s="139" t="s">
        <v>126</v>
      </c>
      <c r="AT240" s="139" t="s">
        <v>123</v>
      </c>
      <c r="AU240" s="139" t="s">
        <v>73</v>
      </c>
      <c r="AY240" s="13" t="s">
        <v>120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3" t="s">
        <v>81</v>
      </c>
      <c r="BK240" s="140">
        <f>ROUND(I240*H240,2)</f>
        <v>0</v>
      </c>
      <c r="BL240" s="13" t="s">
        <v>126</v>
      </c>
      <c r="BM240" s="139" t="s">
        <v>363</v>
      </c>
    </row>
    <row r="241" spans="2:65" s="1" customFormat="1">
      <c r="B241" s="28"/>
      <c r="D241" s="146" t="s">
        <v>170</v>
      </c>
      <c r="F241" s="147" t="s">
        <v>272</v>
      </c>
      <c r="I241" s="148"/>
      <c r="L241" s="28"/>
      <c r="M241" s="149"/>
      <c r="T241" s="52"/>
      <c r="AT241" s="13" t="s">
        <v>170</v>
      </c>
      <c r="AU241" s="13" t="s">
        <v>73</v>
      </c>
    </row>
    <row r="242" spans="2:65" s="1" customFormat="1" ht="16.5" customHeight="1">
      <c r="B242" s="28"/>
      <c r="C242" s="128" t="s">
        <v>364</v>
      </c>
      <c r="D242" s="128" t="s">
        <v>123</v>
      </c>
      <c r="E242" s="129" t="s">
        <v>365</v>
      </c>
      <c r="F242" s="130" t="s">
        <v>366</v>
      </c>
      <c r="G242" s="131" t="s">
        <v>168</v>
      </c>
      <c r="H242" s="132">
        <v>1</v>
      </c>
      <c r="I242" s="133"/>
      <c r="J242" s="134">
        <f>ROUND(I242*H242,2)</f>
        <v>0</v>
      </c>
      <c r="K242" s="130" t="s">
        <v>1</v>
      </c>
      <c r="L242" s="28"/>
      <c r="M242" s="135" t="s">
        <v>1</v>
      </c>
      <c r="N242" s="136" t="s">
        <v>38</v>
      </c>
      <c r="P242" s="137">
        <f>O242*H242</f>
        <v>0</v>
      </c>
      <c r="Q242" s="137">
        <v>0</v>
      </c>
      <c r="R242" s="137">
        <f>Q242*H242</f>
        <v>0</v>
      </c>
      <c r="S242" s="137">
        <v>0</v>
      </c>
      <c r="T242" s="138">
        <f>S242*H242</f>
        <v>0</v>
      </c>
      <c r="AR242" s="139" t="s">
        <v>126</v>
      </c>
      <c r="AT242" s="139" t="s">
        <v>123</v>
      </c>
      <c r="AU242" s="139" t="s">
        <v>73</v>
      </c>
      <c r="AY242" s="13" t="s">
        <v>120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3" t="s">
        <v>81</v>
      </c>
      <c r="BK242" s="140">
        <f>ROUND(I242*H242,2)</f>
        <v>0</v>
      </c>
      <c r="BL242" s="13" t="s">
        <v>126</v>
      </c>
      <c r="BM242" s="139" t="s">
        <v>367</v>
      </c>
    </row>
    <row r="243" spans="2:65" s="1" customFormat="1">
      <c r="B243" s="28"/>
      <c r="D243" s="146" t="s">
        <v>170</v>
      </c>
      <c r="F243" s="147" t="s">
        <v>354</v>
      </c>
      <c r="I243" s="148"/>
      <c r="L243" s="28"/>
      <c r="M243" s="149"/>
      <c r="T243" s="52"/>
      <c r="AT243" s="13" t="s">
        <v>170</v>
      </c>
      <c r="AU243" s="13" t="s">
        <v>73</v>
      </c>
    </row>
    <row r="244" spans="2:65" s="1" customFormat="1" ht="16.5" customHeight="1">
      <c r="B244" s="28"/>
      <c r="C244" s="128" t="s">
        <v>368</v>
      </c>
      <c r="D244" s="128" t="s">
        <v>123</v>
      </c>
      <c r="E244" s="129" t="s">
        <v>157</v>
      </c>
      <c r="F244" s="130" t="s">
        <v>369</v>
      </c>
      <c r="G244" s="131" t="s">
        <v>168</v>
      </c>
      <c r="H244" s="132">
        <v>1</v>
      </c>
      <c r="I244" s="133"/>
      <c r="J244" s="134">
        <f>ROUND(I244*H244,2)</f>
        <v>0</v>
      </c>
      <c r="K244" s="130" t="s">
        <v>1</v>
      </c>
      <c r="L244" s="28"/>
      <c r="M244" s="135" t="s">
        <v>1</v>
      </c>
      <c r="N244" s="136" t="s">
        <v>38</v>
      </c>
      <c r="P244" s="137">
        <f>O244*H244</f>
        <v>0</v>
      </c>
      <c r="Q244" s="137">
        <v>0</v>
      </c>
      <c r="R244" s="137">
        <f>Q244*H244</f>
        <v>0</v>
      </c>
      <c r="S244" s="137">
        <v>0</v>
      </c>
      <c r="T244" s="138">
        <f>S244*H244</f>
        <v>0</v>
      </c>
      <c r="AR244" s="139" t="s">
        <v>126</v>
      </c>
      <c r="AT244" s="139" t="s">
        <v>123</v>
      </c>
      <c r="AU244" s="139" t="s">
        <v>73</v>
      </c>
      <c r="AY244" s="13" t="s">
        <v>120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3" t="s">
        <v>81</v>
      </c>
      <c r="BK244" s="140">
        <f>ROUND(I244*H244,2)</f>
        <v>0</v>
      </c>
      <c r="BL244" s="13" t="s">
        <v>126</v>
      </c>
      <c r="BM244" s="139" t="s">
        <v>370</v>
      </c>
    </row>
    <row r="245" spans="2:65" s="1" customFormat="1">
      <c r="B245" s="28"/>
      <c r="D245" s="146" t="s">
        <v>170</v>
      </c>
      <c r="F245" s="147" t="s">
        <v>179</v>
      </c>
      <c r="I245" s="148"/>
      <c r="L245" s="28"/>
      <c r="M245" s="149"/>
      <c r="T245" s="52"/>
      <c r="AT245" s="13" t="s">
        <v>170</v>
      </c>
      <c r="AU245" s="13" t="s">
        <v>73</v>
      </c>
    </row>
    <row r="246" spans="2:65" s="1" customFormat="1" ht="16.5" customHeight="1">
      <c r="B246" s="28"/>
      <c r="C246" s="128" t="s">
        <v>325</v>
      </c>
      <c r="D246" s="128" t="s">
        <v>123</v>
      </c>
      <c r="E246" s="129" t="s">
        <v>163</v>
      </c>
      <c r="F246" s="130" t="s">
        <v>186</v>
      </c>
      <c r="G246" s="131" t="s">
        <v>168</v>
      </c>
      <c r="H246" s="132">
        <v>1</v>
      </c>
      <c r="I246" s="133"/>
      <c r="J246" s="134">
        <f>ROUND(I246*H246,2)</f>
        <v>0</v>
      </c>
      <c r="K246" s="130" t="s">
        <v>1</v>
      </c>
      <c r="L246" s="28"/>
      <c r="M246" s="135" t="s">
        <v>1</v>
      </c>
      <c r="N246" s="136" t="s">
        <v>38</v>
      </c>
      <c r="P246" s="137">
        <f>O246*H246</f>
        <v>0</v>
      </c>
      <c r="Q246" s="137">
        <v>0</v>
      </c>
      <c r="R246" s="137">
        <f>Q246*H246</f>
        <v>0</v>
      </c>
      <c r="S246" s="137">
        <v>0</v>
      </c>
      <c r="T246" s="138">
        <f>S246*H246</f>
        <v>0</v>
      </c>
      <c r="AR246" s="139" t="s">
        <v>126</v>
      </c>
      <c r="AT246" s="139" t="s">
        <v>123</v>
      </c>
      <c r="AU246" s="139" t="s">
        <v>73</v>
      </c>
      <c r="AY246" s="13" t="s">
        <v>120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3" t="s">
        <v>81</v>
      </c>
      <c r="BK246" s="140">
        <f>ROUND(I246*H246,2)</f>
        <v>0</v>
      </c>
      <c r="BL246" s="13" t="s">
        <v>126</v>
      </c>
      <c r="BM246" s="139" t="s">
        <v>371</v>
      </c>
    </row>
    <row r="247" spans="2:65" s="1" customFormat="1">
      <c r="B247" s="28"/>
      <c r="D247" s="146" t="s">
        <v>170</v>
      </c>
      <c r="F247" s="147" t="s">
        <v>205</v>
      </c>
      <c r="I247" s="148"/>
      <c r="L247" s="28"/>
      <c r="M247" s="150"/>
      <c r="N247" s="143"/>
      <c r="O247" s="143"/>
      <c r="P247" s="143"/>
      <c r="Q247" s="143"/>
      <c r="R247" s="143"/>
      <c r="S247" s="143"/>
      <c r="T247" s="151"/>
      <c r="AT247" s="13" t="s">
        <v>170</v>
      </c>
      <c r="AU247" s="13" t="s">
        <v>73</v>
      </c>
    </row>
    <row r="248" spans="2:65" s="1" customFormat="1" ht="6.95" customHeight="1">
      <c r="B248" s="40"/>
      <c r="C248" s="41"/>
      <c r="D248" s="41"/>
      <c r="E248" s="41"/>
      <c r="F248" s="41"/>
      <c r="G248" s="41"/>
      <c r="H248" s="41"/>
      <c r="I248" s="41"/>
      <c r="J248" s="41"/>
      <c r="K248" s="41"/>
      <c r="L248" s="28"/>
    </row>
  </sheetData>
  <sheetProtection algorithmName="SHA-512" hashValue="U1PpmWZjGlYLxXXl9mbwICyIN+PLY71Rb3PrsR5BRRUUCf4x3YpoYunZ6xy7Yvu4HLRHB6fWSMU7KlxikR5WEw==" saltValue="UTXmMasNhiiC3IzFfFNIlKCGbML1xvJZw1yHcgh62/h9Z9gGuHHsR//dGZHCRtHVW4BPKsDFLofOC08Mt6UQew==" spinCount="100000" sheet="1" objects="1" scenarios="1" formatColumns="0" formatRows="0" autoFilter="0"/>
  <autoFilter ref="C115:K247" xr:uid="{00000000-0009-0000-0000-000002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Honored\Ema1</dc:creator>
  <cp:keywords/>
  <dc:description/>
  <cp:lastModifiedBy/>
  <cp:revision/>
  <dcterms:created xsi:type="dcterms:W3CDTF">2025-03-05T06:22:32Z</dcterms:created>
  <dcterms:modified xsi:type="dcterms:W3CDTF">2025-03-20T13:00:47Z</dcterms:modified>
  <cp:category/>
  <cp:contentStatus/>
</cp:coreProperties>
</file>